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gustin/wa/videoanalisis/VideoAnalysis/backend/uploads/"/>
    </mc:Choice>
  </mc:AlternateContent>
  <xr:revisionPtr revIDLastSave="0" documentId="13_ncr:1_{753EC387-8C29-A346-8AF4-CB975D28B24F}" xr6:coauthVersionLast="47" xr6:coauthVersionMax="47" xr10:uidLastSave="{00000000-0000-0000-0000-000000000000}"/>
  <bookViews>
    <workbookView xWindow="4440" yWindow="760" windowWidth="25800" windowHeight="18880" tabRatio="597" xr2:uid="{00000000-000D-0000-FFFF-FFFF00000000}"/>
  </bookViews>
  <sheets>
    <sheet name="MATRIZ" sheetId="2" r:id="rId1"/>
    <sheet name="Nacsport" sheetId="1" r:id="rId2"/>
    <sheet name="MATCHES" sheetId="3" r:id="rId3"/>
    <sheet name="Hoja1" sheetId="4" r:id="rId4"/>
  </sheets>
  <definedNames>
    <definedName name="_xlnm._FilterDatabase" localSheetId="0" hidden="1">MATRIZ!$A$1:$AR$543</definedName>
    <definedName name="_xlnm._FilterDatabase" localSheetId="1" hidden="1">Nacsport!$A$2:$WE$546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42" i="2" l="1"/>
  <c r="AH43" i="2"/>
  <c r="AH44" i="2"/>
  <c r="AH45" i="2"/>
  <c r="AH46" i="2"/>
  <c r="AH47" i="2"/>
  <c r="AH48" i="2"/>
  <c r="AH49" i="2"/>
  <c r="AH50" i="2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5" i="2"/>
  <c r="AH66" i="2"/>
  <c r="AH67" i="2"/>
  <c r="AH68" i="2"/>
  <c r="AH69" i="2"/>
  <c r="AH70" i="2"/>
  <c r="AH71" i="2"/>
  <c r="AH72" i="2"/>
  <c r="AH73" i="2"/>
  <c r="AH74" i="2"/>
  <c r="AH75" i="2"/>
  <c r="AH76" i="2"/>
  <c r="AH77" i="2"/>
  <c r="AH78" i="2"/>
  <c r="AH79" i="2"/>
  <c r="AH80" i="2"/>
  <c r="AH81" i="2"/>
  <c r="AH82" i="2"/>
  <c r="AH83" i="2"/>
  <c r="AH84" i="2"/>
  <c r="AH85" i="2"/>
  <c r="AH86" i="2"/>
  <c r="AH87" i="2"/>
  <c r="AH88" i="2"/>
  <c r="AH89" i="2"/>
  <c r="AH90" i="2"/>
  <c r="AH91" i="2"/>
  <c r="AH92" i="2"/>
  <c r="AH93" i="2"/>
  <c r="AH94" i="2"/>
  <c r="AH95" i="2"/>
  <c r="AH96" i="2"/>
  <c r="AH97" i="2"/>
  <c r="AH98" i="2"/>
  <c r="AH99" i="2"/>
  <c r="AH100" i="2"/>
  <c r="AH101" i="2"/>
  <c r="AH102" i="2"/>
  <c r="AH103" i="2"/>
  <c r="AH104" i="2"/>
  <c r="AH105" i="2"/>
  <c r="AH106" i="2"/>
  <c r="AH107" i="2"/>
  <c r="AH108" i="2"/>
  <c r="AH109" i="2"/>
  <c r="AH110" i="2"/>
  <c r="AH111" i="2"/>
  <c r="AH112" i="2"/>
  <c r="AH113" i="2"/>
  <c r="AH114" i="2"/>
  <c r="AH115" i="2"/>
  <c r="AH116" i="2"/>
  <c r="AH117" i="2"/>
  <c r="AH118" i="2"/>
  <c r="AH119" i="2"/>
  <c r="AH120" i="2"/>
  <c r="AH121" i="2"/>
  <c r="AH122" i="2"/>
  <c r="AH123" i="2"/>
  <c r="AH124" i="2"/>
  <c r="AH125" i="2"/>
  <c r="AH126" i="2"/>
  <c r="AH127" i="2"/>
  <c r="AH128" i="2"/>
  <c r="AH129" i="2"/>
  <c r="AH130" i="2"/>
  <c r="AH131" i="2"/>
  <c r="AH132" i="2"/>
  <c r="AH133" i="2"/>
  <c r="AH134" i="2"/>
  <c r="AH135" i="2"/>
  <c r="AH136" i="2"/>
  <c r="AH137" i="2"/>
  <c r="AH138" i="2"/>
  <c r="AH139" i="2"/>
  <c r="AH140" i="2"/>
  <c r="AH141" i="2"/>
  <c r="AH142" i="2"/>
  <c r="AH143" i="2"/>
  <c r="AH144" i="2"/>
  <c r="AH145" i="2"/>
  <c r="AH146" i="2"/>
  <c r="AH147" i="2"/>
  <c r="AH148" i="2"/>
  <c r="AH149" i="2"/>
  <c r="AH150" i="2"/>
  <c r="AH151" i="2"/>
  <c r="AH152" i="2"/>
  <c r="AH153" i="2"/>
  <c r="AH154" i="2"/>
  <c r="AH155" i="2"/>
  <c r="AH156" i="2"/>
  <c r="AH157" i="2"/>
  <c r="AH158" i="2"/>
  <c r="AH159" i="2"/>
  <c r="AH160" i="2"/>
  <c r="AH161" i="2"/>
  <c r="AH162" i="2"/>
  <c r="AH163" i="2"/>
  <c r="AH164" i="2"/>
  <c r="AH165" i="2"/>
  <c r="AH166" i="2"/>
  <c r="AH167" i="2"/>
  <c r="AH168" i="2"/>
  <c r="AH169" i="2"/>
  <c r="AH170" i="2"/>
  <c r="AH171" i="2"/>
  <c r="AH172" i="2"/>
  <c r="AH173" i="2"/>
  <c r="AH174" i="2"/>
  <c r="AH175" i="2"/>
  <c r="AH176" i="2"/>
  <c r="AH177" i="2"/>
  <c r="AH178" i="2"/>
  <c r="AH179" i="2"/>
  <c r="AH180" i="2"/>
  <c r="AH181" i="2"/>
  <c r="AH182" i="2"/>
  <c r="AH183" i="2"/>
  <c r="AH184" i="2"/>
  <c r="AH185" i="2"/>
  <c r="AH186" i="2"/>
  <c r="AH187" i="2"/>
  <c r="AH188" i="2"/>
  <c r="AH189" i="2"/>
  <c r="AH190" i="2"/>
  <c r="AH191" i="2"/>
  <c r="AH192" i="2"/>
  <c r="AH193" i="2"/>
  <c r="AH194" i="2"/>
  <c r="AH195" i="2"/>
  <c r="AH196" i="2"/>
  <c r="AH197" i="2"/>
  <c r="AH198" i="2"/>
  <c r="AH199" i="2"/>
  <c r="AH200" i="2"/>
  <c r="AH201" i="2"/>
  <c r="AH202" i="2"/>
  <c r="AH203" i="2"/>
  <c r="AH204" i="2"/>
  <c r="AH205" i="2"/>
  <c r="AH206" i="2"/>
  <c r="AH207" i="2"/>
  <c r="AH208" i="2"/>
  <c r="AH209" i="2"/>
  <c r="AH210" i="2"/>
  <c r="AH211" i="2"/>
  <c r="AH212" i="2"/>
  <c r="AH213" i="2"/>
  <c r="AH214" i="2"/>
  <c r="AH215" i="2"/>
  <c r="AH216" i="2"/>
  <c r="AH217" i="2"/>
  <c r="AH218" i="2"/>
  <c r="AH219" i="2"/>
  <c r="AH220" i="2"/>
  <c r="AH221" i="2"/>
  <c r="AH222" i="2"/>
  <c r="AH223" i="2"/>
  <c r="AH224" i="2"/>
  <c r="AH225" i="2"/>
  <c r="AH226" i="2"/>
  <c r="AH227" i="2"/>
  <c r="AH228" i="2"/>
  <c r="AH229" i="2"/>
  <c r="AH230" i="2"/>
  <c r="AH231" i="2"/>
  <c r="AH232" i="2"/>
  <c r="AH233" i="2"/>
  <c r="AH234" i="2"/>
  <c r="AH235" i="2"/>
  <c r="AH236" i="2"/>
  <c r="AH237" i="2"/>
  <c r="AH238" i="2"/>
  <c r="AH239" i="2"/>
  <c r="AH240" i="2"/>
  <c r="AH241" i="2"/>
  <c r="AH242" i="2"/>
  <c r="AH243" i="2"/>
  <c r="AH244" i="2"/>
  <c r="AH245" i="2"/>
  <c r="AH246" i="2"/>
  <c r="AH247" i="2"/>
  <c r="AH248" i="2"/>
  <c r="AH249" i="2"/>
  <c r="AH250" i="2"/>
  <c r="AH251" i="2"/>
  <c r="AH252" i="2"/>
  <c r="AH253" i="2"/>
  <c r="AH254" i="2"/>
  <c r="AH255" i="2"/>
  <c r="AH256" i="2"/>
  <c r="AH257" i="2"/>
  <c r="AH258" i="2"/>
  <c r="AH259" i="2"/>
  <c r="AH260" i="2"/>
  <c r="AH261" i="2"/>
  <c r="AH262" i="2"/>
  <c r="AH263" i="2"/>
  <c r="AH264" i="2"/>
  <c r="AH265" i="2"/>
  <c r="AH266" i="2"/>
  <c r="AH267" i="2"/>
  <c r="AH268" i="2"/>
  <c r="AH269" i="2"/>
  <c r="AH270" i="2"/>
  <c r="AH271" i="2"/>
  <c r="AH272" i="2"/>
  <c r="AH273" i="2"/>
  <c r="AH274" i="2"/>
  <c r="AH275" i="2"/>
  <c r="AH276" i="2"/>
  <c r="AH277" i="2"/>
  <c r="AH278" i="2"/>
  <c r="AH279" i="2"/>
  <c r="AH280" i="2"/>
  <c r="AH281" i="2"/>
  <c r="AH282" i="2"/>
  <c r="AH283" i="2"/>
  <c r="AH284" i="2"/>
  <c r="AH285" i="2"/>
  <c r="AH286" i="2"/>
  <c r="AH287" i="2"/>
  <c r="AH288" i="2"/>
  <c r="AH289" i="2"/>
  <c r="AH290" i="2"/>
  <c r="AH291" i="2"/>
  <c r="AH292" i="2"/>
  <c r="AH293" i="2"/>
  <c r="AH294" i="2"/>
  <c r="AH295" i="2"/>
  <c r="AH296" i="2"/>
  <c r="AH297" i="2"/>
  <c r="AH298" i="2"/>
  <c r="AH299" i="2"/>
  <c r="AH300" i="2"/>
  <c r="AH301" i="2"/>
  <c r="AH302" i="2"/>
  <c r="AH303" i="2"/>
  <c r="AH304" i="2"/>
  <c r="AH305" i="2"/>
  <c r="AH306" i="2"/>
  <c r="AH307" i="2"/>
  <c r="AH308" i="2"/>
  <c r="AH309" i="2"/>
  <c r="AH310" i="2"/>
  <c r="AH311" i="2"/>
  <c r="AH312" i="2"/>
  <c r="AH313" i="2"/>
  <c r="AH314" i="2"/>
  <c r="AH315" i="2"/>
  <c r="AH316" i="2"/>
  <c r="AH317" i="2"/>
  <c r="AH318" i="2"/>
  <c r="AH319" i="2"/>
  <c r="AH320" i="2"/>
  <c r="AH321" i="2"/>
  <c r="AH322" i="2"/>
  <c r="AH323" i="2"/>
  <c r="AH324" i="2"/>
  <c r="AH325" i="2"/>
  <c r="AH326" i="2"/>
  <c r="AH327" i="2"/>
  <c r="AH328" i="2"/>
  <c r="AH329" i="2"/>
  <c r="AH330" i="2"/>
  <c r="AH331" i="2"/>
  <c r="AH332" i="2"/>
  <c r="AH333" i="2"/>
  <c r="AH334" i="2"/>
  <c r="AH335" i="2"/>
  <c r="AH336" i="2"/>
  <c r="AH337" i="2"/>
  <c r="AH338" i="2"/>
  <c r="AH339" i="2"/>
  <c r="AH340" i="2"/>
  <c r="AH341" i="2"/>
  <c r="AH342" i="2"/>
  <c r="AH343" i="2"/>
  <c r="AH344" i="2"/>
  <c r="AH345" i="2"/>
  <c r="AH346" i="2"/>
  <c r="AH347" i="2"/>
  <c r="AH348" i="2"/>
  <c r="AH349" i="2"/>
  <c r="AH350" i="2"/>
  <c r="AH351" i="2"/>
  <c r="AH352" i="2"/>
  <c r="AH353" i="2"/>
  <c r="AH354" i="2"/>
  <c r="AH355" i="2"/>
  <c r="AH356" i="2"/>
  <c r="AH357" i="2"/>
  <c r="AH358" i="2"/>
  <c r="AH359" i="2"/>
  <c r="AH360" i="2"/>
  <c r="AH361" i="2"/>
  <c r="AH362" i="2"/>
  <c r="AH363" i="2"/>
  <c r="AH364" i="2"/>
  <c r="AH365" i="2"/>
  <c r="AH366" i="2"/>
  <c r="AH367" i="2"/>
  <c r="AH368" i="2"/>
  <c r="AH369" i="2"/>
  <c r="AH370" i="2"/>
  <c r="AH371" i="2"/>
  <c r="AH372" i="2"/>
  <c r="AH373" i="2"/>
  <c r="AH374" i="2"/>
  <c r="AH375" i="2"/>
  <c r="AH376" i="2"/>
  <c r="AH377" i="2"/>
  <c r="AH378" i="2"/>
  <c r="AH379" i="2"/>
  <c r="AH380" i="2"/>
  <c r="AH381" i="2"/>
  <c r="AH382" i="2"/>
  <c r="AH383" i="2"/>
  <c r="AH384" i="2"/>
  <c r="AH385" i="2"/>
  <c r="AH386" i="2"/>
  <c r="AH387" i="2"/>
  <c r="AH388" i="2"/>
  <c r="AH389" i="2"/>
  <c r="AH390" i="2"/>
  <c r="AH391" i="2"/>
  <c r="AH392" i="2"/>
  <c r="AH393" i="2"/>
  <c r="AH394" i="2"/>
  <c r="AH395" i="2"/>
  <c r="AH396" i="2"/>
  <c r="AH397" i="2"/>
  <c r="AH398" i="2"/>
  <c r="AH399" i="2"/>
  <c r="AH400" i="2"/>
  <c r="AH401" i="2"/>
  <c r="AH402" i="2"/>
  <c r="AH403" i="2"/>
  <c r="AH404" i="2"/>
  <c r="AH405" i="2"/>
  <c r="AH406" i="2"/>
  <c r="AH407" i="2"/>
  <c r="AH408" i="2"/>
  <c r="AH409" i="2"/>
  <c r="AH410" i="2"/>
  <c r="AH411" i="2"/>
  <c r="AH412" i="2"/>
  <c r="AH413" i="2"/>
  <c r="AH414" i="2"/>
  <c r="AH415" i="2"/>
  <c r="AH416" i="2"/>
  <c r="AH417" i="2"/>
  <c r="AH418" i="2"/>
  <c r="AH419" i="2"/>
  <c r="AH420" i="2"/>
  <c r="AH421" i="2"/>
  <c r="AH422" i="2"/>
  <c r="AH423" i="2"/>
  <c r="AH424" i="2"/>
  <c r="AH425" i="2"/>
  <c r="AH426" i="2"/>
  <c r="AH427" i="2"/>
  <c r="AH428" i="2"/>
  <c r="AH429" i="2"/>
  <c r="AH430" i="2"/>
  <c r="AH431" i="2"/>
  <c r="AH432" i="2"/>
  <c r="AH433" i="2"/>
  <c r="AH434" i="2"/>
  <c r="AH435" i="2"/>
  <c r="AH436" i="2"/>
  <c r="AH437" i="2"/>
  <c r="AH438" i="2"/>
  <c r="AH439" i="2"/>
  <c r="AH440" i="2"/>
  <c r="AH441" i="2"/>
  <c r="AH442" i="2"/>
  <c r="AH443" i="2"/>
  <c r="AH444" i="2"/>
  <c r="AH445" i="2"/>
  <c r="AH446" i="2"/>
  <c r="AH447" i="2"/>
  <c r="AH448" i="2"/>
  <c r="AH449" i="2"/>
  <c r="AH450" i="2"/>
  <c r="AH451" i="2"/>
  <c r="AH452" i="2"/>
  <c r="AH453" i="2"/>
  <c r="AH454" i="2"/>
  <c r="AH455" i="2"/>
  <c r="AH456" i="2"/>
  <c r="AH457" i="2"/>
  <c r="AH458" i="2"/>
  <c r="AH459" i="2"/>
  <c r="AH460" i="2"/>
  <c r="AH461" i="2"/>
  <c r="AH462" i="2"/>
  <c r="AH463" i="2"/>
  <c r="AH464" i="2"/>
  <c r="AH465" i="2"/>
  <c r="AH466" i="2"/>
  <c r="AH467" i="2"/>
  <c r="AH468" i="2"/>
  <c r="AH469" i="2"/>
  <c r="AH470" i="2"/>
  <c r="AH471" i="2"/>
  <c r="AH472" i="2"/>
  <c r="AH473" i="2"/>
  <c r="AH474" i="2"/>
  <c r="AH475" i="2"/>
  <c r="AH476" i="2"/>
  <c r="AH477" i="2"/>
  <c r="AH478" i="2"/>
  <c r="AH479" i="2"/>
  <c r="AH480" i="2"/>
  <c r="AH481" i="2"/>
  <c r="AH482" i="2"/>
  <c r="AH483" i="2"/>
  <c r="AH484" i="2"/>
  <c r="AH485" i="2"/>
  <c r="AH486" i="2"/>
  <c r="AH487" i="2"/>
  <c r="AH488" i="2"/>
  <c r="AH489" i="2"/>
  <c r="AH490" i="2"/>
  <c r="AH491" i="2"/>
  <c r="AH492" i="2"/>
  <c r="AH493" i="2"/>
  <c r="AH494" i="2"/>
  <c r="AH495" i="2"/>
  <c r="AH496" i="2"/>
  <c r="AH497" i="2"/>
  <c r="AH498" i="2"/>
  <c r="AH499" i="2"/>
  <c r="AH500" i="2"/>
  <c r="AH501" i="2"/>
  <c r="AH502" i="2"/>
  <c r="AH503" i="2"/>
  <c r="AH504" i="2"/>
  <c r="AH505" i="2"/>
  <c r="AH506" i="2"/>
  <c r="AH507" i="2"/>
  <c r="AH508" i="2"/>
  <c r="AH509" i="2"/>
  <c r="AH510" i="2"/>
  <c r="AH511" i="2"/>
  <c r="AH512" i="2"/>
  <c r="AH513" i="2"/>
  <c r="AH514" i="2"/>
  <c r="AH515" i="2"/>
  <c r="AH516" i="2"/>
  <c r="AH517" i="2"/>
  <c r="AH518" i="2"/>
  <c r="AH519" i="2"/>
  <c r="AH520" i="2"/>
  <c r="AH521" i="2"/>
  <c r="AH522" i="2"/>
  <c r="AH523" i="2"/>
  <c r="AH524" i="2"/>
  <c r="AH525" i="2"/>
  <c r="AH526" i="2"/>
  <c r="AH527" i="2"/>
  <c r="AH528" i="2"/>
  <c r="AH529" i="2"/>
  <c r="AH530" i="2"/>
  <c r="AH531" i="2"/>
  <c r="AH532" i="2"/>
  <c r="AH533" i="2"/>
  <c r="AH534" i="2"/>
  <c r="AH535" i="2"/>
  <c r="AH536" i="2"/>
  <c r="AH537" i="2"/>
  <c r="AH538" i="2"/>
  <c r="AH539" i="2"/>
  <c r="AH540" i="2"/>
  <c r="AH541" i="2"/>
  <c r="AH542" i="2"/>
  <c r="AH543" i="2"/>
  <c r="AH41" i="2"/>
  <c r="CB2" i="1"/>
  <c r="AJ543" i="2"/>
  <c r="AJ542" i="2"/>
  <c r="AJ541" i="2"/>
  <c r="AJ540" i="2"/>
  <c r="AJ539" i="2"/>
  <c r="AJ538" i="2"/>
  <c r="AJ537" i="2"/>
  <c r="AJ536" i="2"/>
  <c r="AJ535" i="2"/>
  <c r="AJ534" i="2"/>
  <c r="AJ533" i="2"/>
  <c r="AJ532" i="2"/>
  <c r="AJ531" i="2"/>
  <c r="AJ530" i="2"/>
  <c r="AJ529" i="2"/>
  <c r="AJ528" i="2"/>
  <c r="AJ527" i="2"/>
  <c r="AJ526" i="2"/>
  <c r="AJ525" i="2"/>
  <c r="AJ524" i="2"/>
  <c r="AJ523" i="2"/>
  <c r="AJ522" i="2"/>
  <c r="AJ521" i="2"/>
  <c r="AJ520" i="2"/>
  <c r="AJ519" i="2"/>
  <c r="AJ518" i="2"/>
  <c r="AJ517" i="2"/>
  <c r="AJ516" i="2"/>
  <c r="AJ515" i="2"/>
  <c r="AJ514" i="2"/>
  <c r="AJ513" i="2"/>
  <c r="AJ512" i="2"/>
  <c r="AJ511" i="2"/>
  <c r="AJ510" i="2"/>
  <c r="AJ509" i="2"/>
  <c r="AJ508" i="2"/>
  <c r="AJ507" i="2"/>
  <c r="AJ506" i="2"/>
  <c r="AJ505" i="2"/>
  <c r="AJ504" i="2"/>
  <c r="AJ503" i="2"/>
  <c r="AJ502" i="2"/>
  <c r="AJ501" i="2"/>
  <c r="AJ500" i="2"/>
  <c r="AJ499" i="2"/>
  <c r="AJ498" i="2"/>
  <c r="AJ497" i="2"/>
  <c r="AJ496" i="2"/>
  <c r="AJ495" i="2"/>
  <c r="AJ494" i="2"/>
  <c r="AJ493" i="2"/>
  <c r="AJ492" i="2"/>
  <c r="AJ491" i="2"/>
  <c r="AJ490" i="2"/>
  <c r="AJ489" i="2"/>
  <c r="AJ488" i="2"/>
  <c r="AJ487" i="2"/>
  <c r="AJ486" i="2"/>
  <c r="AJ485" i="2"/>
  <c r="AJ484" i="2"/>
  <c r="AJ483" i="2"/>
  <c r="AJ482" i="2"/>
  <c r="AJ481" i="2"/>
  <c r="AJ480" i="2"/>
  <c r="AJ479" i="2"/>
  <c r="AJ478" i="2"/>
  <c r="AJ477" i="2"/>
  <c r="AJ476" i="2"/>
  <c r="AJ475" i="2"/>
  <c r="AJ474" i="2"/>
  <c r="AJ473" i="2"/>
  <c r="AJ472" i="2"/>
  <c r="AJ471" i="2"/>
  <c r="AJ470" i="2"/>
  <c r="AJ469" i="2"/>
  <c r="AJ468" i="2"/>
  <c r="AJ467" i="2"/>
  <c r="AJ466" i="2"/>
  <c r="AJ465" i="2"/>
  <c r="AJ464" i="2"/>
  <c r="AJ463" i="2"/>
  <c r="AJ462" i="2"/>
  <c r="AJ461" i="2"/>
  <c r="AJ460" i="2"/>
  <c r="AJ459" i="2"/>
  <c r="AJ458" i="2"/>
  <c r="AJ457" i="2"/>
  <c r="AJ456" i="2"/>
  <c r="AJ455" i="2"/>
  <c r="AJ454" i="2"/>
  <c r="AJ453" i="2"/>
  <c r="AJ452" i="2"/>
  <c r="AJ451" i="2"/>
  <c r="AJ450" i="2"/>
  <c r="AJ449" i="2"/>
  <c r="AJ448" i="2"/>
  <c r="AJ447" i="2"/>
  <c r="AJ446" i="2"/>
  <c r="AJ445" i="2"/>
  <c r="AJ444" i="2"/>
  <c r="AJ443" i="2"/>
  <c r="AJ442" i="2"/>
  <c r="AJ441" i="2"/>
  <c r="AJ440" i="2"/>
  <c r="AJ439" i="2"/>
  <c r="AJ438" i="2"/>
  <c r="AJ437" i="2"/>
  <c r="AJ436" i="2"/>
  <c r="AJ435" i="2"/>
  <c r="AJ434" i="2"/>
  <c r="AJ433" i="2"/>
  <c r="AJ432" i="2"/>
  <c r="AJ431" i="2"/>
  <c r="AJ430" i="2"/>
  <c r="AJ429" i="2"/>
  <c r="AJ428" i="2"/>
  <c r="AJ427" i="2"/>
  <c r="AJ426" i="2"/>
  <c r="AJ425" i="2"/>
  <c r="AJ424" i="2"/>
  <c r="AJ423" i="2"/>
  <c r="AJ422" i="2"/>
  <c r="AJ421" i="2"/>
  <c r="AJ420" i="2"/>
  <c r="AJ419" i="2"/>
  <c r="AJ418" i="2"/>
  <c r="AJ417" i="2"/>
  <c r="AJ416" i="2"/>
  <c r="AJ415" i="2"/>
  <c r="AJ414" i="2"/>
  <c r="AJ413" i="2"/>
  <c r="AJ412" i="2"/>
  <c r="AJ411" i="2"/>
  <c r="AJ410" i="2"/>
  <c r="AJ409" i="2"/>
  <c r="AJ408" i="2"/>
  <c r="AJ407" i="2"/>
  <c r="AJ406" i="2"/>
  <c r="AJ405" i="2"/>
  <c r="AJ404" i="2"/>
  <c r="AJ403" i="2"/>
  <c r="AJ402" i="2"/>
  <c r="AJ401" i="2"/>
  <c r="AJ400" i="2"/>
  <c r="AJ399" i="2"/>
  <c r="AJ398" i="2"/>
  <c r="AJ397" i="2"/>
  <c r="AJ396" i="2"/>
  <c r="AJ395" i="2"/>
  <c r="AJ394" i="2"/>
  <c r="AJ393" i="2"/>
  <c r="AJ392" i="2"/>
  <c r="AJ391" i="2"/>
  <c r="AJ390" i="2"/>
  <c r="AJ389" i="2"/>
  <c r="AJ388" i="2"/>
  <c r="AJ387" i="2"/>
  <c r="AJ386" i="2"/>
  <c r="AJ385" i="2"/>
  <c r="AJ384" i="2"/>
  <c r="AJ383" i="2"/>
  <c r="AJ382" i="2"/>
  <c r="AJ381" i="2"/>
  <c r="AJ380" i="2"/>
  <c r="AJ379" i="2"/>
  <c r="AJ378" i="2"/>
  <c r="AJ377" i="2"/>
  <c r="AJ376" i="2"/>
  <c r="AJ375" i="2"/>
  <c r="AJ374" i="2"/>
  <c r="AJ373" i="2"/>
  <c r="AJ372" i="2"/>
  <c r="AJ371" i="2"/>
  <c r="AJ370" i="2"/>
  <c r="AJ369" i="2"/>
  <c r="AJ368" i="2"/>
  <c r="AJ367" i="2"/>
  <c r="AJ366" i="2"/>
  <c r="AJ365" i="2"/>
  <c r="AJ364" i="2"/>
  <c r="AJ363" i="2"/>
  <c r="AJ362" i="2"/>
  <c r="AJ361" i="2"/>
  <c r="AJ360" i="2"/>
  <c r="AJ359" i="2"/>
  <c r="AJ358" i="2"/>
  <c r="AJ357" i="2"/>
  <c r="AJ356" i="2"/>
  <c r="AJ355" i="2"/>
  <c r="AJ354" i="2"/>
  <c r="AJ353" i="2"/>
  <c r="AJ352" i="2"/>
  <c r="AJ351" i="2"/>
  <c r="AJ350" i="2"/>
  <c r="AJ349" i="2"/>
  <c r="AJ348" i="2"/>
  <c r="AJ347" i="2"/>
  <c r="AJ346" i="2"/>
  <c r="AJ345" i="2"/>
  <c r="AJ344" i="2"/>
  <c r="AJ343" i="2"/>
  <c r="AJ342" i="2"/>
  <c r="AJ341" i="2"/>
  <c r="AJ340" i="2"/>
  <c r="AJ339" i="2"/>
  <c r="AJ338" i="2"/>
  <c r="AJ337" i="2"/>
  <c r="AJ336" i="2"/>
  <c r="AJ335" i="2"/>
  <c r="AJ334" i="2"/>
  <c r="AJ333" i="2"/>
  <c r="AJ332" i="2"/>
  <c r="AJ331" i="2"/>
  <c r="AJ330" i="2"/>
  <c r="AJ329" i="2"/>
  <c r="AJ328" i="2"/>
  <c r="AJ327" i="2"/>
  <c r="AJ326" i="2"/>
  <c r="AJ325" i="2"/>
  <c r="AJ324" i="2"/>
  <c r="AJ323" i="2"/>
  <c r="AJ322" i="2"/>
  <c r="AJ321" i="2"/>
  <c r="AJ320" i="2"/>
  <c r="AJ319" i="2"/>
  <c r="AJ318" i="2"/>
  <c r="AJ317" i="2"/>
  <c r="AJ316" i="2"/>
  <c r="AJ315" i="2"/>
  <c r="AJ314" i="2"/>
  <c r="AJ313" i="2"/>
  <c r="AJ312" i="2"/>
  <c r="AJ311" i="2"/>
  <c r="AJ310" i="2"/>
  <c r="AJ309" i="2"/>
  <c r="AJ308" i="2"/>
  <c r="AJ307" i="2"/>
  <c r="AJ306" i="2"/>
  <c r="AJ305" i="2"/>
  <c r="AJ304" i="2"/>
  <c r="AJ303" i="2"/>
  <c r="AJ302" i="2"/>
  <c r="AJ301" i="2"/>
  <c r="AJ300" i="2"/>
  <c r="AJ299" i="2"/>
  <c r="AJ298" i="2"/>
  <c r="AJ297" i="2"/>
  <c r="AJ296" i="2"/>
  <c r="AJ295" i="2"/>
  <c r="AJ294" i="2"/>
  <c r="AJ293" i="2"/>
  <c r="AJ292" i="2"/>
  <c r="AJ291" i="2"/>
  <c r="AJ290" i="2"/>
  <c r="AJ289" i="2"/>
  <c r="AJ288" i="2"/>
  <c r="AJ287" i="2"/>
  <c r="AJ286" i="2"/>
  <c r="AJ285" i="2"/>
  <c r="AJ284" i="2"/>
  <c r="AJ283" i="2"/>
  <c r="AJ282" i="2"/>
  <c r="AJ281" i="2"/>
  <c r="AJ280" i="2"/>
  <c r="AJ279" i="2"/>
  <c r="AJ278" i="2"/>
  <c r="AJ277" i="2"/>
  <c r="AJ276" i="2"/>
  <c r="AJ275" i="2"/>
  <c r="AJ274" i="2"/>
  <c r="AJ273" i="2"/>
  <c r="AJ272" i="2"/>
  <c r="AJ271" i="2"/>
  <c r="AJ270" i="2"/>
  <c r="AJ269" i="2"/>
  <c r="AJ268" i="2"/>
  <c r="AJ267" i="2"/>
  <c r="AJ266" i="2"/>
  <c r="AJ265" i="2"/>
  <c r="AJ264" i="2"/>
  <c r="AJ263" i="2"/>
  <c r="AJ262" i="2"/>
  <c r="AJ261" i="2"/>
  <c r="AJ260" i="2"/>
  <c r="AJ259" i="2"/>
  <c r="AJ258" i="2"/>
  <c r="AJ257" i="2"/>
  <c r="AJ256" i="2"/>
  <c r="AJ255" i="2"/>
  <c r="AJ254" i="2"/>
  <c r="AJ253" i="2"/>
  <c r="AJ252" i="2"/>
  <c r="AJ251" i="2"/>
  <c r="AJ250" i="2"/>
  <c r="AJ249" i="2"/>
  <c r="AJ248" i="2"/>
  <c r="AJ247" i="2"/>
  <c r="AJ246" i="2"/>
  <c r="AJ245" i="2"/>
  <c r="AJ244" i="2"/>
  <c r="AJ243" i="2"/>
  <c r="AJ242" i="2"/>
  <c r="AJ241" i="2"/>
  <c r="AJ240" i="2"/>
  <c r="AJ239" i="2"/>
  <c r="AJ238" i="2"/>
  <c r="AJ237" i="2"/>
  <c r="AJ236" i="2"/>
  <c r="AJ235" i="2"/>
  <c r="AJ234" i="2"/>
  <c r="AJ233" i="2"/>
  <c r="AJ232" i="2"/>
  <c r="AJ231" i="2"/>
  <c r="AJ230" i="2"/>
  <c r="AJ229" i="2"/>
  <c r="AJ228" i="2"/>
  <c r="AJ227" i="2"/>
  <c r="AJ226" i="2"/>
  <c r="AJ225" i="2"/>
  <c r="AJ224" i="2"/>
  <c r="AJ223" i="2"/>
  <c r="AJ222" i="2"/>
  <c r="AJ221" i="2"/>
  <c r="AJ220" i="2"/>
  <c r="AJ219" i="2"/>
  <c r="AJ218" i="2"/>
  <c r="AJ217" i="2"/>
  <c r="AJ216" i="2"/>
  <c r="AJ215" i="2"/>
  <c r="AJ214" i="2"/>
  <c r="AJ213" i="2"/>
  <c r="AJ212" i="2"/>
  <c r="AJ211" i="2"/>
  <c r="AJ210" i="2"/>
  <c r="AJ209" i="2"/>
  <c r="AJ208" i="2"/>
  <c r="AJ207" i="2"/>
  <c r="AJ206" i="2"/>
  <c r="AJ205" i="2"/>
  <c r="AJ204" i="2"/>
  <c r="AJ203" i="2"/>
  <c r="AJ202" i="2"/>
  <c r="AJ201" i="2"/>
  <c r="AJ200" i="2"/>
  <c r="AJ199" i="2"/>
  <c r="AJ198" i="2"/>
  <c r="AJ197" i="2"/>
  <c r="AJ196" i="2"/>
  <c r="AJ195" i="2"/>
  <c r="AJ194" i="2"/>
  <c r="AJ193" i="2"/>
  <c r="AJ192" i="2"/>
  <c r="AJ191" i="2"/>
  <c r="AJ190" i="2"/>
  <c r="AJ189" i="2"/>
  <c r="AJ188" i="2"/>
  <c r="AJ187" i="2"/>
  <c r="AJ186" i="2"/>
  <c r="AJ185" i="2"/>
  <c r="AJ184" i="2"/>
  <c r="AJ183" i="2"/>
  <c r="AJ182" i="2"/>
  <c r="AJ181" i="2"/>
  <c r="AJ180" i="2"/>
  <c r="AJ179" i="2"/>
  <c r="AJ178" i="2"/>
  <c r="AJ177" i="2"/>
  <c r="AJ176" i="2"/>
  <c r="AJ175" i="2"/>
  <c r="AJ174" i="2"/>
  <c r="AJ173" i="2"/>
  <c r="AJ172" i="2"/>
  <c r="AJ171" i="2"/>
  <c r="AJ170" i="2"/>
  <c r="AJ169" i="2"/>
  <c r="AJ168" i="2"/>
  <c r="AJ167" i="2"/>
  <c r="AJ166" i="2"/>
  <c r="AJ165" i="2"/>
  <c r="AJ164" i="2"/>
  <c r="AJ163" i="2"/>
  <c r="AJ162" i="2"/>
  <c r="AJ161" i="2"/>
  <c r="AJ160" i="2"/>
  <c r="AJ159" i="2"/>
  <c r="AJ158" i="2"/>
  <c r="AJ157" i="2"/>
  <c r="AJ156" i="2"/>
  <c r="AJ155" i="2"/>
  <c r="AJ154" i="2"/>
  <c r="AJ153" i="2"/>
  <c r="AJ152" i="2"/>
  <c r="AJ151" i="2"/>
  <c r="AJ150" i="2"/>
  <c r="AJ149" i="2"/>
  <c r="AJ148" i="2"/>
  <c r="AJ147" i="2"/>
  <c r="AJ146" i="2"/>
  <c r="AJ145" i="2"/>
  <c r="AJ144" i="2"/>
  <c r="AJ143" i="2"/>
  <c r="AJ142" i="2"/>
  <c r="AJ141" i="2"/>
  <c r="AJ140" i="2"/>
  <c r="AJ139" i="2"/>
  <c r="AJ138" i="2"/>
  <c r="AJ137" i="2"/>
  <c r="AJ136" i="2"/>
  <c r="AJ135" i="2"/>
  <c r="AJ134" i="2"/>
  <c r="AJ133" i="2"/>
  <c r="AJ132" i="2"/>
  <c r="AJ131" i="2"/>
  <c r="AJ130" i="2"/>
  <c r="AJ129" i="2"/>
  <c r="AJ128" i="2"/>
  <c r="AJ127" i="2"/>
  <c r="AJ126" i="2"/>
  <c r="AJ125" i="2"/>
  <c r="AJ124" i="2"/>
  <c r="AJ123" i="2"/>
  <c r="AJ122" i="2"/>
  <c r="AJ121" i="2"/>
  <c r="AJ120" i="2"/>
  <c r="AJ119" i="2"/>
  <c r="AJ118" i="2"/>
  <c r="AJ117" i="2"/>
  <c r="AJ116" i="2"/>
  <c r="AJ115" i="2"/>
  <c r="AJ114" i="2"/>
  <c r="AJ113" i="2"/>
  <c r="AJ112" i="2"/>
  <c r="AJ111" i="2"/>
  <c r="AJ110" i="2"/>
  <c r="AJ109" i="2"/>
  <c r="AJ108" i="2"/>
  <c r="AJ107" i="2"/>
  <c r="AJ106" i="2"/>
  <c r="AJ105" i="2"/>
  <c r="AJ104" i="2"/>
  <c r="AJ103" i="2"/>
  <c r="AJ102" i="2"/>
  <c r="AJ101" i="2"/>
  <c r="AJ100" i="2"/>
  <c r="AJ99" i="2"/>
  <c r="AJ98" i="2"/>
  <c r="AJ97" i="2"/>
  <c r="AJ96" i="2"/>
  <c r="AJ95" i="2"/>
  <c r="AJ94" i="2"/>
  <c r="AJ93" i="2"/>
  <c r="AJ92" i="2"/>
  <c r="AJ91" i="2"/>
  <c r="AJ90" i="2"/>
  <c r="AJ89" i="2"/>
  <c r="AJ88" i="2"/>
  <c r="AJ87" i="2"/>
  <c r="AJ86" i="2"/>
  <c r="AJ85" i="2"/>
  <c r="AJ84" i="2"/>
  <c r="AJ83" i="2"/>
  <c r="AJ82" i="2"/>
  <c r="AJ81" i="2"/>
  <c r="AJ80" i="2"/>
  <c r="AJ79" i="2"/>
  <c r="AJ78" i="2"/>
  <c r="AJ77" i="2"/>
  <c r="AJ76" i="2"/>
  <c r="AJ75" i="2"/>
  <c r="AJ74" i="2"/>
  <c r="AJ73" i="2"/>
  <c r="AJ72" i="2"/>
  <c r="AJ71" i="2"/>
  <c r="AJ70" i="2"/>
  <c r="AJ69" i="2"/>
  <c r="AJ68" i="2"/>
  <c r="AJ67" i="2"/>
  <c r="AJ66" i="2"/>
  <c r="AJ65" i="2"/>
  <c r="AJ64" i="2"/>
  <c r="AJ63" i="2"/>
  <c r="AJ62" i="2"/>
  <c r="AJ61" i="2"/>
  <c r="AJ60" i="2"/>
  <c r="AJ59" i="2"/>
  <c r="AJ58" i="2"/>
  <c r="AJ57" i="2"/>
  <c r="AJ56" i="2"/>
  <c r="AJ55" i="2"/>
  <c r="AJ54" i="2"/>
  <c r="AJ53" i="2"/>
  <c r="AJ52" i="2"/>
  <c r="AJ51" i="2"/>
  <c r="AJ50" i="2"/>
  <c r="AJ49" i="2"/>
  <c r="AJ48" i="2"/>
  <c r="AJ47" i="2"/>
  <c r="AJ46" i="2"/>
  <c r="AJ45" i="2"/>
  <c r="AJ44" i="2"/>
  <c r="AJ43" i="2"/>
  <c r="AJ42" i="2"/>
  <c r="AJ41" i="2"/>
  <c r="AJ40" i="2"/>
  <c r="AJ39" i="2"/>
  <c r="AJ38" i="2"/>
  <c r="AJ37" i="2"/>
  <c r="AJ36" i="2"/>
  <c r="AJ35" i="2"/>
  <c r="AJ34" i="2"/>
  <c r="AJ33" i="2"/>
  <c r="AJ32" i="2"/>
  <c r="AJ31" i="2"/>
  <c r="AJ30" i="2"/>
  <c r="AJ29" i="2"/>
  <c r="AJ28" i="2"/>
  <c r="AJ27" i="2"/>
  <c r="AJ26" i="2"/>
  <c r="AJ25" i="2"/>
  <c r="AJ24" i="2"/>
  <c r="AJ23" i="2"/>
  <c r="AJ22" i="2"/>
  <c r="AJ21" i="2"/>
  <c r="AJ20" i="2"/>
  <c r="AJ19" i="2"/>
  <c r="AJ18" i="2"/>
  <c r="AJ17" i="2"/>
  <c r="AJ16" i="2"/>
  <c r="AJ15" i="2"/>
  <c r="AJ14" i="2"/>
  <c r="AJ13" i="2"/>
  <c r="AJ12" i="2"/>
  <c r="AJ11" i="2"/>
  <c r="AJ10" i="2"/>
  <c r="AJ9" i="2"/>
  <c r="AJ8" i="2"/>
  <c r="AJ7" i="2"/>
  <c r="AJ6" i="2"/>
  <c r="AJ5" i="2"/>
  <c r="AJ4" i="2"/>
  <c r="AJ3" i="2"/>
  <c r="AJ2" i="2"/>
  <c r="G543" i="2"/>
  <c r="G540" i="2"/>
  <c r="G529" i="2"/>
  <c r="G522" i="2"/>
  <c r="G513" i="2"/>
  <c r="G506" i="2"/>
  <c r="G495" i="2"/>
  <c r="G475" i="2"/>
  <c r="G461" i="2"/>
  <c r="G453" i="2"/>
  <c r="G447" i="2"/>
  <c r="G443" i="2"/>
  <c r="G434" i="2"/>
  <c r="G432" i="2"/>
  <c r="G431" i="2"/>
  <c r="G420" i="2"/>
  <c r="G417" i="2"/>
  <c r="G415" i="2"/>
  <c r="G406" i="2"/>
  <c r="G396" i="2"/>
  <c r="G395" i="2"/>
  <c r="G377" i="2"/>
  <c r="G362" i="2"/>
  <c r="G353" i="2"/>
  <c r="G304" i="2"/>
  <c r="G299" i="2"/>
  <c r="G297" i="2"/>
  <c r="G278" i="2"/>
  <c r="G276" i="2"/>
  <c r="G274" i="2"/>
  <c r="G272" i="2"/>
  <c r="G270" i="2"/>
  <c r="G244" i="2"/>
  <c r="G240" i="2"/>
  <c r="G234" i="2"/>
  <c r="G232" i="2"/>
  <c r="G221" i="2"/>
  <c r="G219" i="2"/>
  <c r="G201" i="2"/>
  <c r="G191" i="2"/>
  <c r="G190" i="2"/>
  <c r="G188" i="2"/>
  <c r="G187" i="2"/>
  <c r="G186" i="2"/>
  <c r="G184" i="2"/>
  <c r="G177" i="2"/>
  <c r="G175" i="2"/>
  <c r="G173" i="2"/>
  <c r="G171" i="2"/>
  <c r="G169" i="2"/>
  <c r="G162" i="2"/>
  <c r="G160" i="2"/>
  <c r="G156" i="2"/>
  <c r="G145" i="2"/>
  <c r="G135" i="2"/>
  <c r="G131" i="2"/>
  <c r="G128" i="2"/>
  <c r="G126" i="2"/>
  <c r="G119" i="2"/>
  <c r="G112" i="2"/>
  <c r="G77" i="2"/>
  <c r="G54" i="2"/>
  <c r="G52" i="2"/>
  <c r="G37" i="2"/>
  <c r="G35" i="2"/>
  <c r="G33" i="2"/>
  <c r="G31" i="2"/>
  <c r="G29" i="2"/>
  <c r="G19" i="2"/>
  <c r="G17" i="2"/>
  <c r="G15" i="2"/>
  <c r="G13" i="2"/>
  <c r="G12" i="2"/>
  <c r="G8" i="2"/>
  <c r="N2" i="2"/>
  <c r="N3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2" i="2"/>
  <c r="M3" i="2"/>
  <c r="M543" i="2"/>
  <c r="M542" i="2"/>
  <c r="M541" i="2"/>
  <c r="M540" i="2"/>
  <c r="M539" i="2"/>
  <c r="M538" i="2"/>
  <c r="M537" i="2"/>
  <c r="M536" i="2"/>
  <c r="M535" i="2"/>
  <c r="M534" i="2"/>
  <c r="M533" i="2"/>
  <c r="M532" i="2"/>
  <c r="M531" i="2"/>
  <c r="M530" i="2"/>
  <c r="M529" i="2"/>
  <c r="M528" i="2"/>
  <c r="M527" i="2"/>
  <c r="M526" i="2"/>
  <c r="M525" i="2"/>
  <c r="M524" i="2"/>
  <c r="M523" i="2"/>
  <c r="M522" i="2"/>
  <c r="M521" i="2"/>
  <c r="M520" i="2"/>
  <c r="M519" i="2"/>
  <c r="M518" i="2"/>
  <c r="M517" i="2"/>
  <c r="M516" i="2"/>
  <c r="M515" i="2"/>
  <c r="M514" i="2"/>
  <c r="M513" i="2"/>
  <c r="M512" i="2"/>
  <c r="M511" i="2"/>
  <c r="M510" i="2"/>
  <c r="M509" i="2"/>
  <c r="M508" i="2"/>
  <c r="M507" i="2"/>
  <c r="M506" i="2"/>
  <c r="M505" i="2"/>
  <c r="M504" i="2"/>
  <c r="M503" i="2"/>
  <c r="M502" i="2"/>
  <c r="M501" i="2"/>
  <c r="M500" i="2"/>
  <c r="M499" i="2"/>
  <c r="M498" i="2"/>
  <c r="M497" i="2"/>
  <c r="M496" i="2"/>
  <c r="M495" i="2"/>
  <c r="M494" i="2"/>
  <c r="M493" i="2"/>
  <c r="M492" i="2"/>
  <c r="M491" i="2"/>
  <c r="M490" i="2"/>
  <c r="M489" i="2"/>
  <c r="M488" i="2"/>
  <c r="M487" i="2"/>
  <c r="M486" i="2"/>
  <c r="M485" i="2"/>
  <c r="M484" i="2"/>
  <c r="M483" i="2"/>
  <c r="M482" i="2"/>
  <c r="M481" i="2"/>
  <c r="M480" i="2"/>
  <c r="M479" i="2"/>
  <c r="M478" i="2"/>
  <c r="M477" i="2"/>
  <c r="M476" i="2"/>
  <c r="M475" i="2"/>
  <c r="M474" i="2"/>
  <c r="M473" i="2"/>
  <c r="M472" i="2"/>
  <c r="M471" i="2"/>
  <c r="M470" i="2"/>
  <c r="M469" i="2"/>
  <c r="M468" i="2"/>
  <c r="M467" i="2"/>
  <c r="M466" i="2"/>
  <c r="M465" i="2"/>
  <c r="M464" i="2"/>
  <c r="M463" i="2"/>
  <c r="M462" i="2"/>
  <c r="M461" i="2"/>
  <c r="M460" i="2"/>
  <c r="M459" i="2"/>
  <c r="M458" i="2"/>
  <c r="M457" i="2"/>
  <c r="M456" i="2"/>
  <c r="M455" i="2"/>
  <c r="M454" i="2"/>
  <c r="M453" i="2"/>
  <c r="M452" i="2"/>
  <c r="M451" i="2"/>
  <c r="M450" i="2"/>
  <c r="M449" i="2"/>
  <c r="M448" i="2"/>
  <c r="M447" i="2"/>
  <c r="M446" i="2"/>
  <c r="M445" i="2"/>
  <c r="M444" i="2"/>
  <c r="M443" i="2"/>
  <c r="M442" i="2"/>
  <c r="M441" i="2"/>
  <c r="M440" i="2"/>
  <c r="M439" i="2"/>
  <c r="M438" i="2"/>
  <c r="M437" i="2"/>
  <c r="M436" i="2"/>
  <c r="M435" i="2"/>
  <c r="M434" i="2"/>
  <c r="M433" i="2"/>
  <c r="M432" i="2"/>
  <c r="M431" i="2"/>
  <c r="M430" i="2"/>
  <c r="M429" i="2"/>
  <c r="M428" i="2"/>
  <c r="M427" i="2"/>
  <c r="M426" i="2"/>
  <c r="M425" i="2"/>
  <c r="M424" i="2"/>
  <c r="M423" i="2"/>
  <c r="M422" i="2"/>
  <c r="M421" i="2"/>
  <c r="M420" i="2"/>
  <c r="M419" i="2"/>
  <c r="M418" i="2"/>
  <c r="M417" i="2"/>
  <c r="M416" i="2"/>
  <c r="M415" i="2"/>
  <c r="M414" i="2"/>
  <c r="M413" i="2"/>
  <c r="M412" i="2"/>
  <c r="M411" i="2"/>
  <c r="M410" i="2"/>
  <c r="M409" i="2"/>
  <c r="M408" i="2"/>
  <c r="M407" i="2"/>
  <c r="M406" i="2"/>
  <c r="M405" i="2"/>
  <c r="M404" i="2"/>
  <c r="M403" i="2"/>
  <c r="M402" i="2"/>
  <c r="M401" i="2"/>
  <c r="M400" i="2"/>
  <c r="M399" i="2"/>
  <c r="M398" i="2"/>
  <c r="M397" i="2"/>
  <c r="M396" i="2"/>
  <c r="M395" i="2"/>
  <c r="M394" i="2"/>
  <c r="M393" i="2"/>
  <c r="M392" i="2"/>
  <c r="M391" i="2"/>
  <c r="M390" i="2"/>
  <c r="M389" i="2"/>
  <c r="M388" i="2"/>
  <c r="M387" i="2"/>
  <c r="M386" i="2"/>
  <c r="M385" i="2"/>
  <c r="M384" i="2"/>
  <c r="M383" i="2"/>
  <c r="M382" i="2"/>
  <c r="M381" i="2"/>
  <c r="M380" i="2"/>
  <c r="M379" i="2"/>
  <c r="M378" i="2"/>
  <c r="M377" i="2"/>
  <c r="M376" i="2"/>
  <c r="M375" i="2"/>
  <c r="M374" i="2"/>
  <c r="M373" i="2"/>
  <c r="M372" i="2"/>
  <c r="M371" i="2"/>
  <c r="M370" i="2"/>
  <c r="M369" i="2"/>
  <c r="M368" i="2"/>
  <c r="M367" i="2"/>
  <c r="M366" i="2"/>
  <c r="M365" i="2"/>
  <c r="M364" i="2"/>
  <c r="M363" i="2"/>
  <c r="M362" i="2"/>
  <c r="M361" i="2"/>
  <c r="M360" i="2"/>
  <c r="M359" i="2"/>
  <c r="M358" i="2"/>
  <c r="M357" i="2"/>
  <c r="M356" i="2"/>
  <c r="M355" i="2"/>
  <c r="M354" i="2"/>
  <c r="M353" i="2"/>
  <c r="M352" i="2"/>
  <c r="M351" i="2"/>
  <c r="M350" i="2"/>
  <c r="M349" i="2"/>
  <c r="M348" i="2"/>
  <c r="M347" i="2"/>
  <c r="M346" i="2"/>
  <c r="M345" i="2"/>
  <c r="M344" i="2"/>
  <c r="M343" i="2"/>
  <c r="M342" i="2"/>
  <c r="M341" i="2"/>
  <c r="M340" i="2"/>
  <c r="M339" i="2"/>
  <c r="M338" i="2"/>
  <c r="M337" i="2"/>
  <c r="M336" i="2"/>
  <c r="M335" i="2"/>
  <c r="M334" i="2"/>
  <c r="M333" i="2"/>
  <c r="M332" i="2"/>
  <c r="M331" i="2"/>
  <c r="M330" i="2"/>
  <c r="M329" i="2"/>
  <c r="M328" i="2"/>
  <c r="M327" i="2"/>
  <c r="M326" i="2"/>
  <c r="M325" i="2"/>
  <c r="M324" i="2"/>
  <c r="M323" i="2"/>
  <c r="M322" i="2"/>
  <c r="M321" i="2"/>
  <c r="M320" i="2"/>
  <c r="M319" i="2"/>
  <c r="M318" i="2"/>
  <c r="M317" i="2"/>
  <c r="M316" i="2"/>
  <c r="M315" i="2"/>
  <c r="M314" i="2"/>
  <c r="M313" i="2"/>
  <c r="M312" i="2"/>
  <c r="M311" i="2"/>
  <c r="M310" i="2"/>
  <c r="M309" i="2"/>
  <c r="M308" i="2"/>
  <c r="M307" i="2"/>
  <c r="M306" i="2"/>
  <c r="M305" i="2"/>
  <c r="M304" i="2"/>
  <c r="M303" i="2"/>
  <c r="M302" i="2"/>
  <c r="M301" i="2"/>
  <c r="M300" i="2"/>
  <c r="M299" i="2"/>
  <c r="M298" i="2"/>
  <c r="M297" i="2"/>
  <c r="M296" i="2"/>
  <c r="M295" i="2"/>
  <c r="M294" i="2"/>
  <c r="M293" i="2"/>
  <c r="M292" i="2"/>
  <c r="M291" i="2"/>
  <c r="M290" i="2"/>
  <c r="M289" i="2"/>
  <c r="M288" i="2"/>
  <c r="M287" i="2"/>
  <c r="M286" i="2"/>
  <c r="M285" i="2"/>
  <c r="M284" i="2"/>
  <c r="M283" i="2"/>
  <c r="M282" i="2"/>
  <c r="M281" i="2"/>
  <c r="M280" i="2"/>
  <c r="M279" i="2"/>
  <c r="M278" i="2"/>
  <c r="M277" i="2"/>
  <c r="M276" i="2"/>
  <c r="M275" i="2"/>
  <c r="M274" i="2"/>
  <c r="M273" i="2"/>
  <c r="M272" i="2"/>
  <c r="M271" i="2"/>
  <c r="M270" i="2"/>
  <c r="M269" i="2"/>
  <c r="M268" i="2"/>
  <c r="M267" i="2"/>
  <c r="M266" i="2"/>
  <c r="M265" i="2"/>
  <c r="M264" i="2"/>
  <c r="M263" i="2"/>
  <c r="M262" i="2"/>
  <c r="M261" i="2"/>
  <c r="M260" i="2"/>
  <c r="M259" i="2"/>
  <c r="M258" i="2"/>
  <c r="M257" i="2"/>
  <c r="M256" i="2"/>
  <c r="M255" i="2"/>
  <c r="M254" i="2"/>
  <c r="M253" i="2"/>
  <c r="M252" i="2"/>
  <c r="M251" i="2"/>
  <c r="M250" i="2"/>
  <c r="M249" i="2"/>
  <c r="M248" i="2"/>
  <c r="M247" i="2"/>
  <c r="M246" i="2"/>
  <c r="M245" i="2"/>
  <c r="M244" i="2"/>
  <c r="M243" i="2"/>
  <c r="M242" i="2"/>
  <c r="M241" i="2"/>
  <c r="M240" i="2"/>
  <c r="M239" i="2"/>
  <c r="M238" i="2"/>
  <c r="M237" i="2"/>
  <c r="M236" i="2"/>
  <c r="M235" i="2"/>
  <c r="M234" i="2"/>
  <c r="M233" i="2"/>
  <c r="M232" i="2"/>
  <c r="M231" i="2"/>
  <c r="M230" i="2"/>
  <c r="M229" i="2"/>
  <c r="M228" i="2"/>
  <c r="M227" i="2"/>
  <c r="M226" i="2"/>
  <c r="M225" i="2"/>
  <c r="M224" i="2"/>
  <c r="M223" i="2"/>
  <c r="M222" i="2"/>
  <c r="M221" i="2"/>
  <c r="M220" i="2"/>
  <c r="M219" i="2"/>
  <c r="M218" i="2"/>
  <c r="M217" i="2"/>
  <c r="M216" i="2"/>
  <c r="M215" i="2"/>
  <c r="M214" i="2"/>
  <c r="M213" i="2"/>
  <c r="M212" i="2"/>
  <c r="M211" i="2"/>
  <c r="M210" i="2"/>
  <c r="M209" i="2"/>
  <c r="M208" i="2"/>
  <c r="M207" i="2"/>
  <c r="M206" i="2"/>
  <c r="M205" i="2"/>
  <c r="M204" i="2"/>
  <c r="M203" i="2"/>
  <c r="M202" i="2"/>
  <c r="M201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4" i="2"/>
  <c r="AM543" i="2" l="1"/>
  <c r="AI543" i="2"/>
  <c r="AG543" i="2"/>
  <c r="AF543" i="2"/>
  <c r="AE543" i="2"/>
  <c r="AD543" i="2"/>
  <c r="AC543" i="2"/>
  <c r="AB543" i="2"/>
  <c r="AA543" i="2"/>
  <c r="Z543" i="2"/>
  <c r="Y543" i="2"/>
  <c r="X543" i="2"/>
  <c r="W543" i="2"/>
  <c r="V543" i="2"/>
  <c r="U543" i="2"/>
  <c r="T543" i="2"/>
  <c r="S543" i="2"/>
  <c r="R543" i="2"/>
  <c r="Q543" i="2" a="1"/>
  <c r="Q543" i="2" s="1"/>
  <c r="P543" i="2"/>
  <c r="O543" i="2"/>
  <c r="L543" i="2"/>
  <c r="K543" i="2"/>
  <c r="AP543" i="2" s="1"/>
  <c r="J543" i="2"/>
  <c r="F543" i="2"/>
  <c r="H543" i="2" s="1"/>
  <c r="A543" i="2"/>
  <c r="B543" i="2" s="1"/>
  <c r="C543" i="2" s="1"/>
  <c r="I543" i="2" l="1"/>
  <c r="AQ543" i="2"/>
  <c r="AN543" i="2"/>
  <c r="AR543" i="2"/>
  <c r="AK543" i="2"/>
  <c r="AO543" i="2"/>
  <c r="AL543" i="2"/>
  <c r="DS2" i="1" l="1"/>
  <c r="DR2" i="1"/>
  <c r="DQ2" i="1"/>
  <c r="DP2" i="1"/>
  <c r="CW2" i="1"/>
  <c r="AF2" i="1"/>
  <c r="AE2" i="1"/>
  <c r="AD2" i="1"/>
  <c r="AC2" i="1"/>
  <c r="AB2" i="1"/>
  <c r="AA2" i="1"/>
  <c r="AG2" i="1"/>
  <c r="AM542" i="2" l="1"/>
  <c r="AI542" i="2"/>
  <c r="AG542" i="2"/>
  <c r="AF542" i="2"/>
  <c r="AE542" i="2"/>
  <c r="AD542" i="2"/>
  <c r="AC542" i="2"/>
  <c r="AB542" i="2"/>
  <c r="AA542" i="2"/>
  <c r="Z542" i="2"/>
  <c r="Y542" i="2"/>
  <c r="X542" i="2"/>
  <c r="W542" i="2"/>
  <c r="V542" i="2"/>
  <c r="U542" i="2"/>
  <c r="T542" i="2"/>
  <c r="S542" i="2"/>
  <c r="R542" i="2"/>
  <c r="Q542" i="2" a="1"/>
  <c r="Q542" i="2" s="1"/>
  <c r="P542" i="2"/>
  <c r="O542" i="2"/>
  <c r="L542" i="2"/>
  <c r="K542" i="2"/>
  <c r="AK542" i="2" s="1"/>
  <c r="J542" i="2"/>
  <c r="G542" i="2"/>
  <c r="F542" i="2"/>
  <c r="H542" i="2" s="1"/>
  <c r="A542" i="2"/>
  <c r="B542" i="2" s="1"/>
  <c r="C542" i="2" s="1"/>
  <c r="AM541" i="2"/>
  <c r="AI541" i="2"/>
  <c r="AG541" i="2"/>
  <c r="AF541" i="2"/>
  <c r="AE541" i="2"/>
  <c r="AD541" i="2"/>
  <c r="AC541" i="2"/>
  <c r="AB541" i="2"/>
  <c r="AA541" i="2"/>
  <c r="Z541" i="2"/>
  <c r="Y541" i="2"/>
  <c r="X541" i="2"/>
  <c r="W541" i="2"/>
  <c r="V541" i="2"/>
  <c r="U541" i="2"/>
  <c r="T541" i="2"/>
  <c r="S541" i="2"/>
  <c r="R541" i="2"/>
  <c r="Q541" i="2" a="1"/>
  <c r="Q541" i="2" s="1"/>
  <c r="P541" i="2"/>
  <c r="O541" i="2"/>
  <c r="L541" i="2"/>
  <c r="K541" i="2"/>
  <c r="AK541" i="2" s="1"/>
  <c r="J541" i="2"/>
  <c r="G541" i="2"/>
  <c r="F541" i="2"/>
  <c r="H541" i="2" s="1"/>
  <c r="A541" i="2"/>
  <c r="B541" i="2" s="1"/>
  <c r="C541" i="2" s="1"/>
  <c r="AM540" i="2"/>
  <c r="AI540" i="2"/>
  <c r="AG540" i="2"/>
  <c r="AF540" i="2"/>
  <c r="AE540" i="2"/>
  <c r="AD540" i="2"/>
  <c r="AC540" i="2"/>
  <c r="AB540" i="2"/>
  <c r="AA540" i="2"/>
  <c r="Z540" i="2"/>
  <c r="Y540" i="2"/>
  <c r="X540" i="2"/>
  <c r="W540" i="2"/>
  <c r="V540" i="2"/>
  <c r="U540" i="2"/>
  <c r="T540" i="2"/>
  <c r="S540" i="2"/>
  <c r="R540" i="2"/>
  <c r="Q540" i="2" a="1"/>
  <c r="Q540" i="2" s="1"/>
  <c r="P540" i="2"/>
  <c r="O540" i="2"/>
  <c r="L540" i="2"/>
  <c r="K540" i="2"/>
  <c r="AK540" i="2" s="1"/>
  <c r="J540" i="2"/>
  <c r="F540" i="2"/>
  <c r="H540" i="2" s="1"/>
  <c r="A540" i="2"/>
  <c r="B540" i="2" s="1"/>
  <c r="C540" i="2" s="1"/>
  <c r="AM539" i="2"/>
  <c r="AI539" i="2"/>
  <c r="AG539" i="2"/>
  <c r="AF539" i="2"/>
  <c r="AE539" i="2"/>
  <c r="AD539" i="2"/>
  <c r="AC539" i="2"/>
  <c r="AB539" i="2"/>
  <c r="AA539" i="2"/>
  <c r="Z539" i="2"/>
  <c r="Y539" i="2"/>
  <c r="X539" i="2"/>
  <c r="W539" i="2"/>
  <c r="V539" i="2"/>
  <c r="U539" i="2"/>
  <c r="T539" i="2"/>
  <c r="S539" i="2"/>
  <c r="R539" i="2"/>
  <c r="Q539" i="2" a="1"/>
  <c r="Q539" i="2" s="1"/>
  <c r="P539" i="2"/>
  <c r="O539" i="2"/>
  <c r="L539" i="2"/>
  <c r="K539" i="2"/>
  <c r="AK539" i="2" s="1"/>
  <c r="J539" i="2"/>
  <c r="G539" i="2"/>
  <c r="F539" i="2"/>
  <c r="H539" i="2" s="1"/>
  <c r="A539" i="2"/>
  <c r="B539" i="2" s="1"/>
  <c r="C539" i="2" s="1"/>
  <c r="AM538" i="2"/>
  <c r="AI538" i="2"/>
  <c r="AG538" i="2"/>
  <c r="AF538" i="2"/>
  <c r="AE538" i="2"/>
  <c r="AD538" i="2"/>
  <c r="AC538" i="2"/>
  <c r="AB538" i="2"/>
  <c r="AA538" i="2"/>
  <c r="Z538" i="2"/>
  <c r="Y538" i="2"/>
  <c r="X538" i="2"/>
  <c r="W538" i="2"/>
  <c r="V538" i="2"/>
  <c r="U538" i="2"/>
  <c r="T538" i="2"/>
  <c r="S538" i="2"/>
  <c r="R538" i="2"/>
  <c r="Q538" i="2" a="1"/>
  <c r="Q538" i="2" s="1"/>
  <c r="P538" i="2"/>
  <c r="O538" i="2"/>
  <c r="L538" i="2"/>
  <c r="K538" i="2"/>
  <c r="AK538" i="2" s="1"/>
  <c r="J538" i="2"/>
  <c r="G538" i="2"/>
  <c r="F538" i="2"/>
  <c r="H538" i="2" s="1"/>
  <c r="A538" i="2"/>
  <c r="B538" i="2" s="1"/>
  <c r="C538" i="2" s="1"/>
  <c r="AM537" i="2"/>
  <c r="AI537" i="2"/>
  <c r="AG537" i="2"/>
  <c r="AF537" i="2"/>
  <c r="AE537" i="2"/>
  <c r="AD537" i="2"/>
  <c r="AC537" i="2"/>
  <c r="AB537" i="2"/>
  <c r="AA537" i="2"/>
  <c r="Z537" i="2"/>
  <c r="Y537" i="2"/>
  <c r="X537" i="2"/>
  <c r="W537" i="2"/>
  <c r="V537" i="2"/>
  <c r="U537" i="2"/>
  <c r="T537" i="2"/>
  <c r="S537" i="2"/>
  <c r="R537" i="2"/>
  <c r="Q537" i="2" a="1"/>
  <c r="Q537" i="2" s="1"/>
  <c r="P537" i="2"/>
  <c r="O537" i="2"/>
  <c r="L537" i="2"/>
  <c r="K537" i="2"/>
  <c r="AK537" i="2" s="1"/>
  <c r="J537" i="2"/>
  <c r="G537" i="2"/>
  <c r="F537" i="2"/>
  <c r="H537" i="2" s="1"/>
  <c r="A537" i="2"/>
  <c r="B537" i="2" s="1"/>
  <c r="C537" i="2" s="1"/>
  <c r="AM536" i="2"/>
  <c r="AI536" i="2"/>
  <c r="AG536" i="2"/>
  <c r="AF536" i="2"/>
  <c r="AE536" i="2"/>
  <c r="AD536" i="2"/>
  <c r="AC536" i="2"/>
  <c r="AB536" i="2"/>
  <c r="AA536" i="2"/>
  <c r="Z536" i="2"/>
  <c r="Y536" i="2"/>
  <c r="X536" i="2"/>
  <c r="W536" i="2"/>
  <c r="V536" i="2"/>
  <c r="U536" i="2"/>
  <c r="T536" i="2"/>
  <c r="S536" i="2"/>
  <c r="R536" i="2"/>
  <c r="Q536" i="2" a="1"/>
  <c r="Q536" i="2" s="1"/>
  <c r="P536" i="2"/>
  <c r="O536" i="2"/>
  <c r="L536" i="2"/>
  <c r="K536" i="2"/>
  <c r="AK536" i="2" s="1"/>
  <c r="J536" i="2"/>
  <c r="G536" i="2"/>
  <c r="F536" i="2"/>
  <c r="H536" i="2" s="1"/>
  <c r="A536" i="2"/>
  <c r="B536" i="2" s="1"/>
  <c r="C536" i="2" s="1"/>
  <c r="AM535" i="2"/>
  <c r="AI535" i="2"/>
  <c r="AG535" i="2"/>
  <c r="AF535" i="2"/>
  <c r="AE535" i="2"/>
  <c r="AD535" i="2"/>
  <c r="AC535" i="2"/>
  <c r="AB535" i="2"/>
  <c r="AA535" i="2"/>
  <c r="Z535" i="2"/>
  <c r="Y535" i="2"/>
  <c r="X535" i="2"/>
  <c r="W535" i="2"/>
  <c r="V535" i="2"/>
  <c r="U535" i="2"/>
  <c r="T535" i="2"/>
  <c r="S535" i="2"/>
  <c r="R535" i="2"/>
  <c r="Q535" i="2" a="1"/>
  <c r="Q535" i="2" s="1"/>
  <c r="P535" i="2"/>
  <c r="O535" i="2"/>
  <c r="L535" i="2"/>
  <c r="K535" i="2"/>
  <c r="AK535" i="2" s="1"/>
  <c r="J535" i="2"/>
  <c r="G535" i="2"/>
  <c r="F535" i="2"/>
  <c r="H535" i="2" s="1"/>
  <c r="A535" i="2"/>
  <c r="B535" i="2" s="1"/>
  <c r="C535" i="2" s="1"/>
  <c r="AM534" i="2"/>
  <c r="AI534" i="2"/>
  <c r="AG534" i="2"/>
  <c r="AF534" i="2"/>
  <c r="AE534" i="2"/>
  <c r="AD534" i="2"/>
  <c r="AC534" i="2"/>
  <c r="AB534" i="2"/>
  <c r="AA534" i="2"/>
  <c r="Z534" i="2"/>
  <c r="Y534" i="2"/>
  <c r="X534" i="2"/>
  <c r="W534" i="2"/>
  <c r="V534" i="2"/>
  <c r="U534" i="2"/>
  <c r="T534" i="2"/>
  <c r="S534" i="2"/>
  <c r="R534" i="2"/>
  <c r="Q534" i="2" a="1"/>
  <c r="Q534" i="2" s="1"/>
  <c r="P534" i="2"/>
  <c r="O534" i="2"/>
  <c r="L534" i="2"/>
  <c r="K534" i="2"/>
  <c r="AK534" i="2" s="1"/>
  <c r="J534" i="2"/>
  <c r="G534" i="2"/>
  <c r="F534" i="2"/>
  <c r="H534" i="2" s="1"/>
  <c r="A534" i="2"/>
  <c r="B534" i="2" s="1"/>
  <c r="C534" i="2" s="1"/>
  <c r="AM533" i="2"/>
  <c r="AI533" i="2"/>
  <c r="AG533" i="2"/>
  <c r="AF533" i="2"/>
  <c r="AE533" i="2"/>
  <c r="AD533" i="2"/>
  <c r="AC533" i="2"/>
  <c r="AB533" i="2"/>
  <c r="AA533" i="2"/>
  <c r="Z533" i="2"/>
  <c r="Y533" i="2"/>
  <c r="X533" i="2"/>
  <c r="W533" i="2"/>
  <c r="V533" i="2"/>
  <c r="U533" i="2"/>
  <c r="T533" i="2"/>
  <c r="S533" i="2"/>
  <c r="R533" i="2"/>
  <c r="Q533" i="2" a="1"/>
  <c r="Q533" i="2" s="1"/>
  <c r="P533" i="2"/>
  <c r="O533" i="2"/>
  <c r="L533" i="2"/>
  <c r="K533" i="2"/>
  <c r="AK533" i="2" s="1"/>
  <c r="J533" i="2"/>
  <c r="G533" i="2"/>
  <c r="F533" i="2"/>
  <c r="H533" i="2" s="1"/>
  <c r="A533" i="2"/>
  <c r="B533" i="2" s="1"/>
  <c r="C533" i="2" s="1"/>
  <c r="AM532" i="2"/>
  <c r="AI532" i="2"/>
  <c r="AG532" i="2"/>
  <c r="AF532" i="2"/>
  <c r="AE532" i="2"/>
  <c r="AD532" i="2"/>
  <c r="AC532" i="2"/>
  <c r="AB532" i="2"/>
  <c r="AA532" i="2"/>
  <c r="Z532" i="2"/>
  <c r="Y532" i="2"/>
  <c r="X532" i="2"/>
  <c r="W532" i="2"/>
  <c r="V532" i="2"/>
  <c r="U532" i="2"/>
  <c r="T532" i="2"/>
  <c r="S532" i="2"/>
  <c r="R532" i="2"/>
  <c r="Q532" i="2" a="1"/>
  <c r="Q532" i="2" s="1"/>
  <c r="P532" i="2"/>
  <c r="O532" i="2"/>
  <c r="L532" i="2"/>
  <c r="K532" i="2"/>
  <c r="AK532" i="2" s="1"/>
  <c r="J532" i="2"/>
  <c r="G532" i="2"/>
  <c r="F532" i="2"/>
  <c r="H532" i="2" s="1"/>
  <c r="A532" i="2"/>
  <c r="B532" i="2" s="1"/>
  <c r="C532" i="2" s="1"/>
  <c r="AM531" i="2"/>
  <c r="AI531" i="2"/>
  <c r="AG531" i="2"/>
  <c r="AF531" i="2"/>
  <c r="AE531" i="2"/>
  <c r="AD531" i="2"/>
  <c r="AC531" i="2"/>
  <c r="AB531" i="2"/>
  <c r="AA531" i="2"/>
  <c r="Z531" i="2"/>
  <c r="Y531" i="2"/>
  <c r="X531" i="2"/>
  <c r="W531" i="2"/>
  <c r="V531" i="2"/>
  <c r="U531" i="2"/>
  <c r="T531" i="2"/>
  <c r="S531" i="2"/>
  <c r="R531" i="2"/>
  <c r="Q531" i="2" a="1"/>
  <c r="Q531" i="2" s="1"/>
  <c r="P531" i="2"/>
  <c r="O531" i="2"/>
  <c r="L531" i="2"/>
  <c r="K531" i="2"/>
  <c r="AK531" i="2" s="1"/>
  <c r="J531" i="2"/>
  <c r="G531" i="2"/>
  <c r="F531" i="2"/>
  <c r="H531" i="2" s="1"/>
  <c r="A531" i="2"/>
  <c r="B531" i="2" s="1"/>
  <c r="C531" i="2" s="1"/>
  <c r="AM530" i="2"/>
  <c r="AI530" i="2"/>
  <c r="AG530" i="2"/>
  <c r="AF530" i="2"/>
  <c r="AE530" i="2"/>
  <c r="AD530" i="2"/>
  <c r="AC530" i="2"/>
  <c r="AB530" i="2"/>
  <c r="AA530" i="2"/>
  <c r="Z530" i="2"/>
  <c r="Y530" i="2"/>
  <c r="X530" i="2"/>
  <c r="W530" i="2"/>
  <c r="V530" i="2"/>
  <c r="U530" i="2"/>
  <c r="T530" i="2"/>
  <c r="S530" i="2"/>
  <c r="R530" i="2"/>
  <c r="Q530" i="2" a="1"/>
  <c r="Q530" i="2" s="1"/>
  <c r="P530" i="2"/>
  <c r="O530" i="2"/>
  <c r="L530" i="2"/>
  <c r="K530" i="2"/>
  <c r="AK530" i="2" s="1"/>
  <c r="J530" i="2"/>
  <c r="G530" i="2"/>
  <c r="F530" i="2"/>
  <c r="H530" i="2" s="1"/>
  <c r="A530" i="2"/>
  <c r="B530" i="2" s="1"/>
  <c r="C530" i="2" s="1"/>
  <c r="AM529" i="2"/>
  <c r="AI529" i="2"/>
  <c r="AG529" i="2"/>
  <c r="AF529" i="2"/>
  <c r="AE529" i="2"/>
  <c r="AD529" i="2"/>
  <c r="AC529" i="2"/>
  <c r="AB529" i="2"/>
  <c r="AA529" i="2"/>
  <c r="Z529" i="2"/>
  <c r="Y529" i="2"/>
  <c r="X529" i="2"/>
  <c r="W529" i="2"/>
  <c r="V529" i="2"/>
  <c r="U529" i="2"/>
  <c r="T529" i="2"/>
  <c r="S529" i="2"/>
  <c r="R529" i="2"/>
  <c r="Q529" i="2" a="1"/>
  <c r="Q529" i="2" s="1"/>
  <c r="P529" i="2"/>
  <c r="O529" i="2"/>
  <c r="L529" i="2"/>
  <c r="K529" i="2"/>
  <c r="AK529" i="2" s="1"/>
  <c r="J529" i="2"/>
  <c r="F529" i="2"/>
  <c r="H529" i="2" s="1"/>
  <c r="A529" i="2"/>
  <c r="B529" i="2" s="1"/>
  <c r="C529" i="2" s="1"/>
  <c r="AM528" i="2"/>
  <c r="AI528" i="2"/>
  <c r="AG528" i="2"/>
  <c r="AF528" i="2"/>
  <c r="AE528" i="2"/>
  <c r="AD528" i="2"/>
  <c r="AC528" i="2"/>
  <c r="AB528" i="2"/>
  <c r="AA528" i="2"/>
  <c r="Z528" i="2"/>
  <c r="Y528" i="2"/>
  <c r="X528" i="2"/>
  <c r="W528" i="2"/>
  <c r="V528" i="2"/>
  <c r="U528" i="2"/>
  <c r="T528" i="2"/>
  <c r="S528" i="2"/>
  <c r="R528" i="2"/>
  <c r="Q528" i="2" a="1"/>
  <c r="Q528" i="2" s="1"/>
  <c r="P528" i="2"/>
  <c r="O528" i="2"/>
  <c r="L528" i="2"/>
  <c r="K528" i="2"/>
  <c r="AK528" i="2" s="1"/>
  <c r="J528" i="2"/>
  <c r="G528" i="2"/>
  <c r="F528" i="2"/>
  <c r="H528" i="2" s="1"/>
  <c r="A528" i="2"/>
  <c r="B528" i="2" s="1"/>
  <c r="C528" i="2" s="1"/>
  <c r="AM527" i="2"/>
  <c r="AI527" i="2"/>
  <c r="AG527" i="2"/>
  <c r="AF527" i="2"/>
  <c r="AE527" i="2"/>
  <c r="AD527" i="2"/>
  <c r="AC527" i="2"/>
  <c r="AB527" i="2"/>
  <c r="AA527" i="2"/>
  <c r="Z527" i="2"/>
  <c r="Y527" i="2"/>
  <c r="X527" i="2"/>
  <c r="W527" i="2"/>
  <c r="V527" i="2"/>
  <c r="U527" i="2"/>
  <c r="T527" i="2"/>
  <c r="S527" i="2"/>
  <c r="R527" i="2"/>
  <c r="Q527" i="2" a="1"/>
  <c r="Q527" i="2" s="1"/>
  <c r="P527" i="2"/>
  <c r="O527" i="2"/>
  <c r="L527" i="2"/>
  <c r="K527" i="2"/>
  <c r="AK527" i="2" s="1"/>
  <c r="J527" i="2"/>
  <c r="G527" i="2"/>
  <c r="F527" i="2"/>
  <c r="H527" i="2" s="1"/>
  <c r="A527" i="2"/>
  <c r="B527" i="2" s="1"/>
  <c r="C527" i="2" s="1"/>
  <c r="AM526" i="2"/>
  <c r="AI526" i="2"/>
  <c r="AG526" i="2"/>
  <c r="AF526" i="2"/>
  <c r="AE526" i="2"/>
  <c r="AD526" i="2"/>
  <c r="AC526" i="2"/>
  <c r="AB526" i="2"/>
  <c r="AA526" i="2"/>
  <c r="Z526" i="2"/>
  <c r="Y526" i="2"/>
  <c r="X526" i="2"/>
  <c r="W526" i="2"/>
  <c r="V526" i="2"/>
  <c r="U526" i="2"/>
  <c r="T526" i="2"/>
  <c r="S526" i="2"/>
  <c r="R526" i="2"/>
  <c r="Q526" i="2" a="1"/>
  <c r="Q526" i="2" s="1"/>
  <c r="P526" i="2"/>
  <c r="O526" i="2"/>
  <c r="L526" i="2"/>
  <c r="K526" i="2"/>
  <c r="AK526" i="2" s="1"/>
  <c r="J526" i="2"/>
  <c r="G526" i="2"/>
  <c r="F526" i="2"/>
  <c r="H526" i="2" s="1"/>
  <c r="A526" i="2"/>
  <c r="B526" i="2" s="1"/>
  <c r="C526" i="2" s="1"/>
  <c r="AM525" i="2"/>
  <c r="AI525" i="2"/>
  <c r="AG525" i="2"/>
  <c r="AF525" i="2"/>
  <c r="AE525" i="2"/>
  <c r="AD525" i="2"/>
  <c r="AC525" i="2"/>
  <c r="AB525" i="2"/>
  <c r="AA525" i="2"/>
  <c r="Z525" i="2"/>
  <c r="Y525" i="2"/>
  <c r="X525" i="2"/>
  <c r="W525" i="2"/>
  <c r="V525" i="2"/>
  <c r="U525" i="2"/>
  <c r="T525" i="2"/>
  <c r="S525" i="2"/>
  <c r="R525" i="2"/>
  <c r="Q525" i="2" a="1"/>
  <c r="Q525" i="2" s="1"/>
  <c r="P525" i="2"/>
  <c r="O525" i="2"/>
  <c r="L525" i="2"/>
  <c r="K525" i="2"/>
  <c r="AK525" i="2" s="1"/>
  <c r="J525" i="2"/>
  <c r="G525" i="2"/>
  <c r="F525" i="2"/>
  <c r="H525" i="2" s="1"/>
  <c r="A525" i="2"/>
  <c r="B525" i="2" s="1"/>
  <c r="C525" i="2" s="1"/>
  <c r="AM524" i="2"/>
  <c r="AI524" i="2"/>
  <c r="AG524" i="2"/>
  <c r="AF524" i="2"/>
  <c r="AE524" i="2"/>
  <c r="AD524" i="2"/>
  <c r="AC524" i="2"/>
  <c r="AB524" i="2"/>
  <c r="AA524" i="2"/>
  <c r="Z524" i="2"/>
  <c r="Y524" i="2"/>
  <c r="X524" i="2"/>
  <c r="W524" i="2"/>
  <c r="V524" i="2"/>
  <c r="U524" i="2"/>
  <c r="T524" i="2"/>
  <c r="S524" i="2"/>
  <c r="R524" i="2"/>
  <c r="Q524" i="2" a="1"/>
  <c r="Q524" i="2" s="1"/>
  <c r="P524" i="2"/>
  <c r="O524" i="2"/>
  <c r="L524" i="2"/>
  <c r="K524" i="2"/>
  <c r="J524" i="2"/>
  <c r="F524" i="2"/>
  <c r="H524" i="2" s="1"/>
  <c r="A524" i="2"/>
  <c r="B524" i="2" s="1"/>
  <c r="C524" i="2" s="1"/>
  <c r="AM523" i="2"/>
  <c r="AI523" i="2"/>
  <c r="AG523" i="2"/>
  <c r="AF523" i="2"/>
  <c r="AE523" i="2"/>
  <c r="AD523" i="2"/>
  <c r="AC523" i="2"/>
  <c r="AB523" i="2"/>
  <c r="AA523" i="2"/>
  <c r="Z523" i="2"/>
  <c r="Y523" i="2"/>
  <c r="X523" i="2"/>
  <c r="W523" i="2"/>
  <c r="V523" i="2"/>
  <c r="U523" i="2"/>
  <c r="T523" i="2"/>
  <c r="S523" i="2"/>
  <c r="R523" i="2"/>
  <c r="Q523" i="2" a="1"/>
  <c r="Q523" i="2" s="1"/>
  <c r="P523" i="2"/>
  <c r="O523" i="2"/>
  <c r="L523" i="2"/>
  <c r="K523" i="2"/>
  <c r="AK523" i="2" s="1"/>
  <c r="J523" i="2"/>
  <c r="G523" i="2"/>
  <c r="F523" i="2"/>
  <c r="H523" i="2" s="1"/>
  <c r="A523" i="2"/>
  <c r="B523" i="2" s="1"/>
  <c r="C523" i="2" s="1"/>
  <c r="AM522" i="2"/>
  <c r="AI522" i="2"/>
  <c r="AG522" i="2"/>
  <c r="AF522" i="2"/>
  <c r="AE522" i="2"/>
  <c r="AD522" i="2"/>
  <c r="AC522" i="2"/>
  <c r="AB522" i="2"/>
  <c r="AA522" i="2"/>
  <c r="Z522" i="2"/>
  <c r="Y522" i="2"/>
  <c r="X522" i="2"/>
  <c r="W522" i="2"/>
  <c r="V522" i="2"/>
  <c r="U522" i="2"/>
  <c r="T522" i="2"/>
  <c r="S522" i="2"/>
  <c r="R522" i="2"/>
  <c r="Q522" i="2" a="1"/>
  <c r="Q522" i="2" s="1"/>
  <c r="P522" i="2"/>
  <c r="O522" i="2"/>
  <c r="L522" i="2"/>
  <c r="K522" i="2"/>
  <c r="AK522" i="2" s="1"/>
  <c r="J522" i="2"/>
  <c r="F522" i="2"/>
  <c r="H522" i="2" s="1"/>
  <c r="A522" i="2"/>
  <c r="B522" i="2" s="1"/>
  <c r="C522" i="2" s="1"/>
  <c r="AM521" i="2"/>
  <c r="AI521" i="2"/>
  <c r="AG521" i="2"/>
  <c r="AF521" i="2"/>
  <c r="AE521" i="2"/>
  <c r="AD521" i="2"/>
  <c r="AC521" i="2"/>
  <c r="AB521" i="2"/>
  <c r="AA521" i="2"/>
  <c r="Z521" i="2"/>
  <c r="Y521" i="2"/>
  <c r="X521" i="2"/>
  <c r="W521" i="2"/>
  <c r="V521" i="2"/>
  <c r="U521" i="2"/>
  <c r="T521" i="2"/>
  <c r="S521" i="2"/>
  <c r="R521" i="2"/>
  <c r="Q521" i="2" a="1"/>
  <c r="Q521" i="2" s="1"/>
  <c r="P521" i="2"/>
  <c r="O521" i="2"/>
  <c r="L521" i="2"/>
  <c r="K521" i="2"/>
  <c r="AK521" i="2" s="1"/>
  <c r="J521" i="2"/>
  <c r="G521" i="2"/>
  <c r="F521" i="2"/>
  <c r="H521" i="2" s="1"/>
  <c r="A521" i="2"/>
  <c r="B521" i="2" s="1"/>
  <c r="C521" i="2" s="1"/>
  <c r="AM520" i="2"/>
  <c r="AI520" i="2"/>
  <c r="AG520" i="2"/>
  <c r="AF520" i="2"/>
  <c r="AE520" i="2"/>
  <c r="AD520" i="2"/>
  <c r="AC520" i="2"/>
  <c r="AB520" i="2"/>
  <c r="AA520" i="2"/>
  <c r="Z520" i="2"/>
  <c r="Y520" i="2"/>
  <c r="X520" i="2"/>
  <c r="W520" i="2"/>
  <c r="V520" i="2"/>
  <c r="U520" i="2"/>
  <c r="T520" i="2"/>
  <c r="S520" i="2"/>
  <c r="R520" i="2"/>
  <c r="Q520" i="2" a="1"/>
  <c r="Q520" i="2" s="1"/>
  <c r="P520" i="2"/>
  <c r="O520" i="2"/>
  <c r="L520" i="2"/>
  <c r="K520" i="2"/>
  <c r="AK520" i="2" s="1"/>
  <c r="J520" i="2"/>
  <c r="G520" i="2"/>
  <c r="F520" i="2"/>
  <c r="H520" i="2" s="1"/>
  <c r="A520" i="2"/>
  <c r="B520" i="2" s="1"/>
  <c r="C520" i="2" s="1"/>
  <c r="AM519" i="2"/>
  <c r="AI519" i="2"/>
  <c r="AG519" i="2"/>
  <c r="AF519" i="2"/>
  <c r="AE519" i="2"/>
  <c r="AD519" i="2"/>
  <c r="AC519" i="2"/>
  <c r="AB519" i="2"/>
  <c r="AA519" i="2"/>
  <c r="Z519" i="2"/>
  <c r="Y519" i="2"/>
  <c r="X519" i="2"/>
  <c r="W519" i="2"/>
  <c r="V519" i="2"/>
  <c r="U519" i="2"/>
  <c r="T519" i="2"/>
  <c r="S519" i="2"/>
  <c r="R519" i="2"/>
  <c r="Q519" i="2" a="1"/>
  <c r="Q519" i="2" s="1"/>
  <c r="P519" i="2"/>
  <c r="O519" i="2"/>
  <c r="L519" i="2"/>
  <c r="K519" i="2"/>
  <c r="AK519" i="2" s="1"/>
  <c r="J519" i="2"/>
  <c r="G519" i="2"/>
  <c r="F519" i="2"/>
  <c r="H519" i="2" s="1"/>
  <c r="A519" i="2"/>
  <c r="B519" i="2" s="1"/>
  <c r="C519" i="2" s="1"/>
  <c r="AM518" i="2"/>
  <c r="AI518" i="2"/>
  <c r="AG518" i="2"/>
  <c r="AF518" i="2"/>
  <c r="AE518" i="2"/>
  <c r="AD518" i="2"/>
  <c r="AC518" i="2"/>
  <c r="AB518" i="2"/>
  <c r="AA518" i="2"/>
  <c r="Z518" i="2"/>
  <c r="Y518" i="2"/>
  <c r="X518" i="2"/>
  <c r="W518" i="2"/>
  <c r="V518" i="2"/>
  <c r="U518" i="2"/>
  <c r="T518" i="2"/>
  <c r="S518" i="2"/>
  <c r="R518" i="2"/>
  <c r="Q518" i="2" a="1"/>
  <c r="Q518" i="2" s="1"/>
  <c r="P518" i="2"/>
  <c r="O518" i="2"/>
  <c r="L518" i="2"/>
  <c r="K518" i="2"/>
  <c r="AK518" i="2" s="1"/>
  <c r="J518" i="2"/>
  <c r="G518" i="2"/>
  <c r="F518" i="2"/>
  <c r="H518" i="2" s="1"/>
  <c r="A518" i="2"/>
  <c r="B518" i="2" s="1"/>
  <c r="C518" i="2" s="1"/>
  <c r="AM517" i="2"/>
  <c r="AI517" i="2"/>
  <c r="AG517" i="2"/>
  <c r="AF517" i="2"/>
  <c r="AE517" i="2"/>
  <c r="AD517" i="2"/>
  <c r="AC517" i="2"/>
  <c r="AB517" i="2"/>
  <c r="AA517" i="2"/>
  <c r="Z517" i="2"/>
  <c r="Y517" i="2"/>
  <c r="X517" i="2"/>
  <c r="W517" i="2"/>
  <c r="V517" i="2"/>
  <c r="U517" i="2"/>
  <c r="T517" i="2"/>
  <c r="S517" i="2"/>
  <c r="R517" i="2"/>
  <c r="Q517" i="2" a="1"/>
  <c r="Q517" i="2" s="1"/>
  <c r="P517" i="2"/>
  <c r="O517" i="2"/>
  <c r="L517" i="2"/>
  <c r="K517" i="2"/>
  <c r="AK517" i="2" s="1"/>
  <c r="J517" i="2"/>
  <c r="G517" i="2"/>
  <c r="F517" i="2"/>
  <c r="H517" i="2" s="1"/>
  <c r="A517" i="2"/>
  <c r="B517" i="2" s="1"/>
  <c r="C517" i="2" s="1"/>
  <c r="AM516" i="2"/>
  <c r="AI516" i="2"/>
  <c r="AG516" i="2"/>
  <c r="AF516" i="2"/>
  <c r="AE516" i="2"/>
  <c r="AD516" i="2"/>
  <c r="AC516" i="2"/>
  <c r="AB516" i="2"/>
  <c r="AA516" i="2"/>
  <c r="Z516" i="2"/>
  <c r="Y516" i="2"/>
  <c r="X516" i="2"/>
  <c r="W516" i="2"/>
  <c r="V516" i="2"/>
  <c r="U516" i="2"/>
  <c r="T516" i="2"/>
  <c r="S516" i="2"/>
  <c r="R516" i="2"/>
  <c r="Q516" i="2" a="1"/>
  <c r="Q516" i="2" s="1"/>
  <c r="P516" i="2"/>
  <c r="O516" i="2"/>
  <c r="L516" i="2"/>
  <c r="K516" i="2"/>
  <c r="AK516" i="2" s="1"/>
  <c r="J516" i="2"/>
  <c r="G516" i="2"/>
  <c r="F516" i="2"/>
  <c r="H516" i="2" s="1"/>
  <c r="A516" i="2"/>
  <c r="B516" i="2" s="1"/>
  <c r="C516" i="2" s="1"/>
  <c r="AM515" i="2"/>
  <c r="AI515" i="2"/>
  <c r="AG515" i="2"/>
  <c r="AF515" i="2"/>
  <c r="AE515" i="2"/>
  <c r="AD515" i="2"/>
  <c r="AC515" i="2"/>
  <c r="AB515" i="2"/>
  <c r="AA515" i="2"/>
  <c r="Z515" i="2"/>
  <c r="Y515" i="2"/>
  <c r="X515" i="2"/>
  <c r="W515" i="2"/>
  <c r="V515" i="2"/>
  <c r="U515" i="2"/>
  <c r="T515" i="2"/>
  <c r="S515" i="2"/>
  <c r="R515" i="2"/>
  <c r="Q515" i="2" a="1"/>
  <c r="Q515" i="2" s="1"/>
  <c r="P515" i="2"/>
  <c r="O515" i="2"/>
  <c r="L515" i="2"/>
  <c r="K515" i="2"/>
  <c r="AK515" i="2" s="1"/>
  <c r="J515" i="2"/>
  <c r="G515" i="2"/>
  <c r="F515" i="2"/>
  <c r="H515" i="2" s="1"/>
  <c r="A515" i="2"/>
  <c r="B515" i="2" s="1"/>
  <c r="C515" i="2" s="1"/>
  <c r="AM514" i="2"/>
  <c r="AI514" i="2"/>
  <c r="AG514" i="2"/>
  <c r="AF514" i="2"/>
  <c r="AE514" i="2"/>
  <c r="AD514" i="2"/>
  <c r="AC514" i="2"/>
  <c r="AB514" i="2"/>
  <c r="AA514" i="2"/>
  <c r="Z514" i="2"/>
  <c r="Y514" i="2"/>
  <c r="X514" i="2"/>
  <c r="W514" i="2"/>
  <c r="V514" i="2"/>
  <c r="U514" i="2"/>
  <c r="T514" i="2"/>
  <c r="S514" i="2"/>
  <c r="R514" i="2"/>
  <c r="Q514" i="2" a="1"/>
  <c r="Q514" i="2" s="1"/>
  <c r="P514" i="2"/>
  <c r="O514" i="2"/>
  <c r="L514" i="2"/>
  <c r="K514" i="2"/>
  <c r="AK514" i="2" s="1"/>
  <c r="J514" i="2"/>
  <c r="G514" i="2"/>
  <c r="F514" i="2"/>
  <c r="H514" i="2" s="1"/>
  <c r="A514" i="2"/>
  <c r="B514" i="2" s="1"/>
  <c r="C514" i="2" s="1"/>
  <c r="AM513" i="2"/>
  <c r="AI513" i="2"/>
  <c r="AG513" i="2"/>
  <c r="AF513" i="2"/>
  <c r="AE513" i="2"/>
  <c r="AD513" i="2"/>
  <c r="AC513" i="2"/>
  <c r="AB513" i="2"/>
  <c r="AA513" i="2"/>
  <c r="Z513" i="2"/>
  <c r="Y513" i="2"/>
  <c r="X513" i="2"/>
  <c r="W513" i="2"/>
  <c r="V513" i="2"/>
  <c r="U513" i="2"/>
  <c r="T513" i="2"/>
  <c r="S513" i="2"/>
  <c r="R513" i="2"/>
  <c r="Q513" i="2" a="1"/>
  <c r="Q513" i="2" s="1"/>
  <c r="P513" i="2"/>
  <c r="O513" i="2"/>
  <c r="L513" i="2"/>
  <c r="K513" i="2"/>
  <c r="AK513" i="2" s="1"/>
  <c r="J513" i="2"/>
  <c r="F513" i="2"/>
  <c r="H513" i="2" s="1"/>
  <c r="A513" i="2"/>
  <c r="B513" i="2" s="1"/>
  <c r="C513" i="2" s="1"/>
  <c r="AM512" i="2"/>
  <c r="AI512" i="2"/>
  <c r="AG512" i="2"/>
  <c r="AF512" i="2"/>
  <c r="AE512" i="2"/>
  <c r="AD512" i="2"/>
  <c r="AC512" i="2"/>
  <c r="AB512" i="2"/>
  <c r="AA512" i="2"/>
  <c r="Z512" i="2"/>
  <c r="Y512" i="2"/>
  <c r="X512" i="2"/>
  <c r="W512" i="2"/>
  <c r="V512" i="2"/>
  <c r="U512" i="2"/>
  <c r="T512" i="2"/>
  <c r="S512" i="2"/>
  <c r="R512" i="2"/>
  <c r="Q512" i="2" a="1"/>
  <c r="Q512" i="2" s="1"/>
  <c r="P512" i="2"/>
  <c r="O512" i="2"/>
  <c r="L512" i="2"/>
  <c r="K512" i="2"/>
  <c r="AK512" i="2" s="1"/>
  <c r="J512" i="2"/>
  <c r="G512" i="2"/>
  <c r="F512" i="2"/>
  <c r="H512" i="2" s="1"/>
  <c r="A512" i="2"/>
  <c r="B512" i="2" s="1"/>
  <c r="C512" i="2" s="1"/>
  <c r="AM511" i="2"/>
  <c r="AI511" i="2"/>
  <c r="AG511" i="2"/>
  <c r="AF511" i="2"/>
  <c r="AE511" i="2"/>
  <c r="AD511" i="2"/>
  <c r="AC511" i="2"/>
  <c r="AB511" i="2"/>
  <c r="AA511" i="2"/>
  <c r="Z511" i="2"/>
  <c r="Y511" i="2"/>
  <c r="X511" i="2"/>
  <c r="W511" i="2"/>
  <c r="V511" i="2"/>
  <c r="U511" i="2"/>
  <c r="T511" i="2"/>
  <c r="S511" i="2"/>
  <c r="R511" i="2"/>
  <c r="Q511" i="2" a="1"/>
  <c r="Q511" i="2" s="1"/>
  <c r="P511" i="2"/>
  <c r="O511" i="2"/>
  <c r="L511" i="2"/>
  <c r="K511" i="2"/>
  <c r="AK511" i="2" s="1"/>
  <c r="J511" i="2"/>
  <c r="G511" i="2"/>
  <c r="F511" i="2"/>
  <c r="H511" i="2" s="1"/>
  <c r="A511" i="2"/>
  <c r="B511" i="2" s="1"/>
  <c r="C511" i="2" s="1"/>
  <c r="AM510" i="2"/>
  <c r="AI510" i="2"/>
  <c r="AG510" i="2"/>
  <c r="AF510" i="2"/>
  <c r="AE510" i="2"/>
  <c r="AD510" i="2"/>
  <c r="AC510" i="2"/>
  <c r="AB510" i="2"/>
  <c r="AA510" i="2"/>
  <c r="Z510" i="2"/>
  <c r="Y510" i="2"/>
  <c r="X510" i="2"/>
  <c r="W510" i="2"/>
  <c r="V510" i="2"/>
  <c r="U510" i="2"/>
  <c r="T510" i="2"/>
  <c r="S510" i="2"/>
  <c r="R510" i="2"/>
  <c r="Q510" i="2" a="1"/>
  <c r="Q510" i="2" s="1"/>
  <c r="P510" i="2"/>
  <c r="O510" i="2"/>
  <c r="L510" i="2"/>
  <c r="K510" i="2"/>
  <c r="J510" i="2"/>
  <c r="G510" i="2"/>
  <c r="F510" i="2"/>
  <c r="H510" i="2" s="1"/>
  <c r="A510" i="2"/>
  <c r="B510" i="2" s="1"/>
  <c r="C510" i="2" s="1"/>
  <c r="AM509" i="2"/>
  <c r="AI509" i="2"/>
  <c r="AG509" i="2"/>
  <c r="AF509" i="2"/>
  <c r="AE509" i="2"/>
  <c r="AD509" i="2"/>
  <c r="AC509" i="2"/>
  <c r="AB509" i="2"/>
  <c r="AA509" i="2"/>
  <c r="Z509" i="2"/>
  <c r="Y509" i="2"/>
  <c r="X509" i="2"/>
  <c r="W509" i="2"/>
  <c r="V509" i="2"/>
  <c r="U509" i="2"/>
  <c r="T509" i="2"/>
  <c r="S509" i="2"/>
  <c r="R509" i="2"/>
  <c r="Q509" i="2" a="1"/>
  <c r="Q509" i="2" s="1"/>
  <c r="P509" i="2"/>
  <c r="O509" i="2"/>
  <c r="L509" i="2"/>
  <c r="K509" i="2"/>
  <c r="AK509" i="2" s="1"/>
  <c r="J509" i="2"/>
  <c r="G509" i="2"/>
  <c r="F509" i="2"/>
  <c r="H509" i="2" s="1"/>
  <c r="A509" i="2"/>
  <c r="B509" i="2" s="1"/>
  <c r="C509" i="2" s="1"/>
  <c r="AM508" i="2"/>
  <c r="AI508" i="2"/>
  <c r="AG508" i="2"/>
  <c r="AF508" i="2"/>
  <c r="AE508" i="2"/>
  <c r="AD508" i="2"/>
  <c r="AC508" i="2"/>
  <c r="AB508" i="2"/>
  <c r="AA508" i="2"/>
  <c r="Z508" i="2"/>
  <c r="Y508" i="2"/>
  <c r="X508" i="2"/>
  <c r="W508" i="2"/>
  <c r="V508" i="2"/>
  <c r="U508" i="2"/>
  <c r="T508" i="2"/>
  <c r="S508" i="2"/>
  <c r="R508" i="2"/>
  <c r="Q508" i="2" a="1"/>
  <c r="Q508" i="2" s="1"/>
  <c r="P508" i="2"/>
  <c r="O508" i="2"/>
  <c r="L508" i="2"/>
  <c r="K508" i="2"/>
  <c r="AK508" i="2" s="1"/>
  <c r="J508" i="2"/>
  <c r="F508" i="2"/>
  <c r="H508" i="2" s="1"/>
  <c r="A508" i="2"/>
  <c r="B508" i="2" s="1"/>
  <c r="C508" i="2" s="1"/>
  <c r="AM507" i="2"/>
  <c r="AI507" i="2"/>
  <c r="AG507" i="2"/>
  <c r="AF507" i="2"/>
  <c r="AE507" i="2"/>
  <c r="AD507" i="2"/>
  <c r="AC507" i="2"/>
  <c r="AB507" i="2"/>
  <c r="AA507" i="2"/>
  <c r="Z507" i="2"/>
  <c r="Y507" i="2"/>
  <c r="X507" i="2"/>
  <c r="W507" i="2"/>
  <c r="V507" i="2"/>
  <c r="U507" i="2"/>
  <c r="T507" i="2"/>
  <c r="S507" i="2"/>
  <c r="R507" i="2"/>
  <c r="Q507" i="2" a="1"/>
  <c r="Q507" i="2" s="1"/>
  <c r="P507" i="2"/>
  <c r="O507" i="2"/>
  <c r="L507" i="2"/>
  <c r="K507" i="2"/>
  <c r="AK507" i="2" s="1"/>
  <c r="J507" i="2"/>
  <c r="G507" i="2"/>
  <c r="F507" i="2"/>
  <c r="H507" i="2" s="1"/>
  <c r="A507" i="2"/>
  <c r="B507" i="2" s="1"/>
  <c r="C507" i="2" s="1"/>
  <c r="AM506" i="2"/>
  <c r="AI506" i="2"/>
  <c r="AG506" i="2"/>
  <c r="AF506" i="2"/>
  <c r="AE506" i="2"/>
  <c r="AD506" i="2"/>
  <c r="AC506" i="2"/>
  <c r="AB506" i="2"/>
  <c r="AA506" i="2"/>
  <c r="Z506" i="2"/>
  <c r="Y506" i="2"/>
  <c r="X506" i="2"/>
  <c r="W506" i="2"/>
  <c r="V506" i="2"/>
  <c r="U506" i="2"/>
  <c r="T506" i="2"/>
  <c r="S506" i="2"/>
  <c r="R506" i="2"/>
  <c r="Q506" i="2" a="1"/>
  <c r="Q506" i="2" s="1"/>
  <c r="P506" i="2"/>
  <c r="O506" i="2"/>
  <c r="L506" i="2"/>
  <c r="K506" i="2"/>
  <c r="AK506" i="2" s="1"/>
  <c r="J506" i="2"/>
  <c r="F506" i="2"/>
  <c r="H506" i="2" s="1"/>
  <c r="A506" i="2"/>
  <c r="B506" i="2" s="1"/>
  <c r="C506" i="2" s="1"/>
  <c r="AM505" i="2"/>
  <c r="AI505" i="2"/>
  <c r="AG505" i="2"/>
  <c r="AF505" i="2"/>
  <c r="AE505" i="2"/>
  <c r="AD505" i="2"/>
  <c r="AC505" i="2"/>
  <c r="AB505" i="2"/>
  <c r="AA505" i="2"/>
  <c r="Z505" i="2"/>
  <c r="Y505" i="2"/>
  <c r="X505" i="2"/>
  <c r="W505" i="2"/>
  <c r="V505" i="2"/>
  <c r="U505" i="2"/>
  <c r="T505" i="2"/>
  <c r="S505" i="2"/>
  <c r="R505" i="2"/>
  <c r="Q505" i="2" a="1"/>
  <c r="Q505" i="2" s="1"/>
  <c r="P505" i="2"/>
  <c r="O505" i="2"/>
  <c r="L505" i="2"/>
  <c r="K505" i="2"/>
  <c r="AK505" i="2" s="1"/>
  <c r="J505" i="2"/>
  <c r="G505" i="2"/>
  <c r="F505" i="2"/>
  <c r="H505" i="2" s="1"/>
  <c r="A505" i="2"/>
  <c r="B505" i="2" s="1"/>
  <c r="C505" i="2" s="1"/>
  <c r="AM504" i="2"/>
  <c r="AI504" i="2"/>
  <c r="AG504" i="2"/>
  <c r="AF504" i="2"/>
  <c r="AE504" i="2"/>
  <c r="AD504" i="2"/>
  <c r="AC504" i="2"/>
  <c r="AB504" i="2"/>
  <c r="AA504" i="2"/>
  <c r="Z504" i="2"/>
  <c r="Y504" i="2"/>
  <c r="X504" i="2"/>
  <c r="W504" i="2"/>
  <c r="V504" i="2"/>
  <c r="U504" i="2"/>
  <c r="T504" i="2"/>
  <c r="S504" i="2"/>
  <c r="R504" i="2"/>
  <c r="Q504" i="2" a="1"/>
  <c r="Q504" i="2" s="1"/>
  <c r="P504" i="2"/>
  <c r="O504" i="2"/>
  <c r="L504" i="2"/>
  <c r="K504" i="2"/>
  <c r="AK504" i="2" s="1"/>
  <c r="J504" i="2"/>
  <c r="G504" i="2"/>
  <c r="F504" i="2"/>
  <c r="H504" i="2" s="1"/>
  <c r="A504" i="2"/>
  <c r="B504" i="2" s="1"/>
  <c r="C504" i="2" s="1"/>
  <c r="AM503" i="2"/>
  <c r="AI503" i="2"/>
  <c r="AG503" i="2"/>
  <c r="AF503" i="2"/>
  <c r="AE503" i="2"/>
  <c r="AD503" i="2"/>
  <c r="AC503" i="2"/>
  <c r="AB503" i="2"/>
  <c r="AA503" i="2"/>
  <c r="Z503" i="2"/>
  <c r="Y503" i="2"/>
  <c r="X503" i="2"/>
  <c r="W503" i="2"/>
  <c r="V503" i="2"/>
  <c r="U503" i="2"/>
  <c r="T503" i="2"/>
  <c r="S503" i="2"/>
  <c r="R503" i="2"/>
  <c r="Q503" i="2" a="1"/>
  <c r="Q503" i="2" s="1"/>
  <c r="P503" i="2"/>
  <c r="O503" i="2"/>
  <c r="L503" i="2"/>
  <c r="K503" i="2"/>
  <c r="AK503" i="2" s="1"/>
  <c r="J503" i="2"/>
  <c r="G503" i="2"/>
  <c r="F503" i="2"/>
  <c r="H503" i="2" s="1"/>
  <c r="A503" i="2"/>
  <c r="B503" i="2" s="1"/>
  <c r="C503" i="2" s="1"/>
  <c r="AM502" i="2"/>
  <c r="AI502" i="2"/>
  <c r="AG502" i="2"/>
  <c r="AF502" i="2"/>
  <c r="AE502" i="2"/>
  <c r="AD502" i="2"/>
  <c r="AC502" i="2"/>
  <c r="AB502" i="2"/>
  <c r="AA502" i="2"/>
  <c r="Z502" i="2"/>
  <c r="Y502" i="2"/>
  <c r="X502" i="2"/>
  <c r="W502" i="2"/>
  <c r="V502" i="2"/>
  <c r="U502" i="2"/>
  <c r="T502" i="2"/>
  <c r="S502" i="2"/>
  <c r="R502" i="2"/>
  <c r="Q502" i="2" a="1"/>
  <c r="Q502" i="2" s="1"/>
  <c r="P502" i="2"/>
  <c r="O502" i="2"/>
  <c r="L502" i="2"/>
  <c r="K502" i="2"/>
  <c r="AK502" i="2" s="1"/>
  <c r="J502" i="2"/>
  <c r="G502" i="2"/>
  <c r="F502" i="2"/>
  <c r="H502" i="2" s="1"/>
  <c r="A502" i="2"/>
  <c r="B502" i="2" s="1"/>
  <c r="C502" i="2" s="1"/>
  <c r="AM501" i="2"/>
  <c r="AI501" i="2"/>
  <c r="AG501" i="2"/>
  <c r="AF501" i="2"/>
  <c r="AE501" i="2"/>
  <c r="AD501" i="2"/>
  <c r="AC501" i="2"/>
  <c r="AB501" i="2"/>
  <c r="AA501" i="2"/>
  <c r="Z501" i="2"/>
  <c r="Y501" i="2"/>
  <c r="X501" i="2"/>
  <c r="W501" i="2"/>
  <c r="V501" i="2"/>
  <c r="U501" i="2"/>
  <c r="T501" i="2"/>
  <c r="S501" i="2"/>
  <c r="R501" i="2"/>
  <c r="Q501" i="2" a="1"/>
  <c r="Q501" i="2" s="1"/>
  <c r="P501" i="2"/>
  <c r="O501" i="2"/>
  <c r="L501" i="2"/>
  <c r="K501" i="2"/>
  <c r="AK501" i="2" s="1"/>
  <c r="J501" i="2"/>
  <c r="G501" i="2"/>
  <c r="F501" i="2"/>
  <c r="H501" i="2" s="1"/>
  <c r="A501" i="2"/>
  <c r="B501" i="2" s="1"/>
  <c r="C501" i="2" s="1"/>
  <c r="AM500" i="2"/>
  <c r="AI500" i="2"/>
  <c r="AG500" i="2"/>
  <c r="AF500" i="2"/>
  <c r="AE500" i="2"/>
  <c r="AD500" i="2"/>
  <c r="AC500" i="2"/>
  <c r="AB500" i="2"/>
  <c r="AA500" i="2"/>
  <c r="Z500" i="2"/>
  <c r="Y500" i="2"/>
  <c r="X500" i="2"/>
  <c r="W500" i="2"/>
  <c r="V500" i="2"/>
  <c r="U500" i="2"/>
  <c r="T500" i="2"/>
  <c r="S500" i="2"/>
  <c r="R500" i="2"/>
  <c r="Q500" i="2" a="1"/>
  <c r="Q500" i="2" s="1"/>
  <c r="P500" i="2"/>
  <c r="O500" i="2"/>
  <c r="L500" i="2"/>
  <c r="K500" i="2"/>
  <c r="AK500" i="2" s="1"/>
  <c r="J500" i="2"/>
  <c r="G500" i="2"/>
  <c r="F500" i="2"/>
  <c r="H500" i="2" s="1"/>
  <c r="A500" i="2"/>
  <c r="B500" i="2" s="1"/>
  <c r="C500" i="2" s="1"/>
  <c r="AM499" i="2"/>
  <c r="AI499" i="2"/>
  <c r="AG499" i="2"/>
  <c r="AF499" i="2"/>
  <c r="AE499" i="2"/>
  <c r="AD499" i="2"/>
  <c r="AC499" i="2"/>
  <c r="AB499" i="2"/>
  <c r="AA499" i="2"/>
  <c r="Z499" i="2"/>
  <c r="Y499" i="2"/>
  <c r="X499" i="2"/>
  <c r="W499" i="2"/>
  <c r="V499" i="2"/>
  <c r="U499" i="2"/>
  <c r="T499" i="2"/>
  <c r="S499" i="2"/>
  <c r="R499" i="2"/>
  <c r="Q499" i="2" a="1"/>
  <c r="Q499" i="2" s="1"/>
  <c r="P499" i="2"/>
  <c r="O499" i="2"/>
  <c r="L499" i="2"/>
  <c r="K499" i="2"/>
  <c r="AK499" i="2" s="1"/>
  <c r="J499" i="2"/>
  <c r="G499" i="2"/>
  <c r="F499" i="2"/>
  <c r="H499" i="2" s="1"/>
  <c r="A499" i="2"/>
  <c r="B499" i="2" s="1"/>
  <c r="C499" i="2" s="1"/>
  <c r="AM498" i="2"/>
  <c r="AI498" i="2"/>
  <c r="AG498" i="2"/>
  <c r="AF498" i="2"/>
  <c r="AE498" i="2"/>
  <c r="AD498" i="2"/>
  <c r="AC498" i="2"/>
  <c r="AB498" i="2"/>
  <c r="AA498" i="2"/>
  <c r="Z498" i="2"/>
  <c r="Y498" i="2"/>
  <c r="X498" i="2"/>
  <c r="W498" i="2"/>
  <c r="V498" i="2"/>
  <c r="U498" i="2"/>
  <c r="T498" i="2"/>
  <c r="S498" i="2"/>
  <c r="R498" i="2"/>
  <c r="Q498" i="2" a="1"/>
  <c r="Q498" i="2" s="1"/>
  <c r="P498" i="2"/>
  <c r="O498" i="2"/>
  <c r="L498" i="2"/>
  <c r="K498" i="2"/>
  <c r="AK498" i="2" s="1"/>
  <c r="J498" i="2"/>
  <c r="G498" i="2"/>
  <c r="F498" i="2"/>
  <c r="H498" i="2" s="1"/>
  <c r="A498" i="2"/>
  <c r="B498" i="2" s="1"/>
  <c r="C498" i="2" s="1"/>
  <c r="AM497" i="2"/>
  <c r="AI497" i="2"/>
  <c r="AG497" i="2"/>
  <c r="AF497" i="2"/>
  <c r="AE497" i="2"/>
  <c r="AD497" i="2"/>
  <c r="AC497" i="2"/>
  <c r="AB497" i="2"/>
  <c r="AA497" i="2"/>
  <c r="Z497" i="2"/>
  <c r="Y497" i="2"/>
  <c r="X497" i="2"/>
  <c r="W497" i="2"/>
  <c r="V497" i="2"/>
  <c r="U497" i="2"/>
  <c r="T497" i="2"/>
  <c r="S497" i="2"/>
  <c r="R497" i="2"/>
  <c r="Q497" i="2" a="1"/>
  <c r="Q497" i="2" s="1"/>
  <c r="P497" i="2"/>
  <c r="O497" i="2"/>
  <c r="L497" i="2"/>
  <c r="K497" i="2"/>
  <c r="AK497" i="2" s="1"/>
  <c r="J497" i="2"/>
  <c r="G497" i="2"/>
  <c r="F497" i="2"/>
  <c r="H497" i="2" s="1"/>
  <c r="A497" i="2"/>
  <c r="B497" i="2" s="1"/>
  <c r="C497" i="2" s="1"/>
  <c r="AM496" i="2"/>
  <c r="AI496" i="2"/>
  <c r="AG496" i="2"/>
  <c r="AF496" i="2"/>
  <c r="AE496" i="2"/>
  <c r="AD496" i="2"/>
  <c r="AC496" i="2"/>
  <c r="AB496" i="2"/>
  <c r="AA496" i="2"/>
  <c r="Z496" i="2"/>
  <c r="Y496" i="2"/>
  <c r="X496" i="2"/>
  <c r="W496" i="2"/>
  <c r="V496" i="2"/>
  <c r="U496" i="2"/>
  <c r="T496" i="2"/>
  <c r="S496" i="2"/>
  <c r="R496" i="2"/>
  <c r="Q496" i="2" a="1"/>
  <c r="Q496" i="2" s="1"/>
  <c r="P496" i="2"/>
  <c r="O496" i="2"/>
  <c r="L496" i="2"/>
  <c r="K496" i="2"/>
  <c r="AK496" i="2" s="1"/>
  <c r="J496" i="2"/>
  <c r="G496" i="2"/>
  <c r="F496" i="2"/>
  <c r="H496" i="2" s="1"/>
  <c r="A496" i="2"/>
  <c r="B496" i="2" s="1"/>
  <c r="C496" i="2" s="1"/>
  <c r="AM495" i="2"/>
  <c r="AI495" i="2"/>
  <c r="AG495" i="2"/>
  <c r="AF495" i="2"/>
  <c r="AE495" i="2"/>
  <c r="AD495" i="2"/>
  <c r="AC495" i="2"/>
  <c r="AB495" i="2"/>
  <c r="AA495" i="2"/>
  <c r="Z495" i="2"/>
  <c r="Y495" i="2"/>
  <c r="X495" i="2"/>
  <c r="W495" i="2"/>
  <c r="V495" i="2"/>
  <c r="U495" i="2"/>
  <c r="T495" i="2"/>
  <c r="S495" i="2"/>
  <c r="R495" i="2"/>
  <c r="Q495" i="2" a="1"/>
  <c r="Q495" i="2" s="1"/>
  <c r="P495" i="2"/>
  <c r="O495" i="2"/>
  <c r="L495" i="2"/>
  <c r="K495" i="2"/>
  <c r="AK495" i="2" s="1"/>
  <c r="J495" i="2"/>
  <c r="F495" i="2"/>
  <c r="H495" i="2" s="1"/>
  <c r="A495" i="2"/>
  <c r="B495" i="2" s="1"/>
  <c r="C495" i="2" s="1"/>
  <c r="AM494" i="2"/>
  <c r="AI494" i="2"/>
  <c r="AG494" i="2"/>
  <c r="AF494" i="2"/>
  <c r="AE494" i="2"/>
  <c r="AD494" i="2"/>
  <c r="AC494" i="2"/>
  <c r="AB494" i="2"/>
  <c r="AA494" i="2"/>
  <c r="Z494" i="2"/>
  <c r="Y494" i="2"/>
  <c r="X494" i="2"/>
  <c r="W494" i="2"/>
  <c r="V494" i="2"/>
  <c r="U494" i="2"/>
  <c r="T494" i="2"/>
  <c r="S494" i="2"/>
  <c r="R494" i="2"/>
  <c r="Q494" i="2" a="1"/>
  <c r="Q494" i="2" s="1"/>
  <c r="P494" i="2"/>
  <c r="O494" i="2"/>
  <c r="L494" i="2"/>
  <c r="K494" i="2"/>
  <c r="AK494" i="2" s="1"/>
  <c r="J494" i="2"/>
  <c r="G494" i="2"/>
  <c r="F494" i="2"/>
  <c r="H494" i="2" s="1"/>
  <c r="A494" i="2"/>
  <c r="B494" i="2" s="1"/>
  <c r="C494" i="2" s="1"/>
  <c r="AM493" i="2"/>
  <c r="AI493" i="2"/>
  <c r="AG493" i="2"/>
  <c r="AF493" i="2"/>
  <c r="AE493" i="2"/>
  <c r="AD493" i="2"/>
  <c r="AC493" i="2"/>
  <c r="AB493" i="2"/>
  <c r="AA493" i="2"/>
  <c r="Z493" i="2"/>
  <c r="Y493" i="2"/>
  <c r="X493" i="2"/>
  <c r="W493" i="2"/>
  <c r="V493" i="2"/>
  <c r="U493" i="2"/>
  <c r="T493" i="2"/>
  <c r="S493" i="2"/>
  <c r="R493" i="2"/>
  <c r="Q493" i="2" a="1"/>
  <c r="Q493" i="2" s="1"/>
  <c r="P493" i="2"/>
  <c r="O493" i="2"/>
  <c r="L493" i="2"/>
  <c r="K493" i="2"/>
  <c r="AK493" i="2" s="1"/>
  <c r="J493" i="2"/>
  <c r="G493" i="2"/>
  <c r="F493" i="2"/>
  <c r="H493" i="2" s="1"/>
  <c r="A493" i="2"/>
  <c r="B493" i="2" s="1"/>
  <c r="C493" i="2" s="1"/>
  <c r="AM492" i="2"/>
  <c r="AI492" i="2"/>
  <c r="AG492" i="2"/>
  <c r="AF492" i="2"/>
  <c r="AE492" i="2"/>
  <c r="AD492" i="2"/>
  <c r="AC492" i="2"/>
  <c r="AB492" i="2"/>
  <c r="AA492" i="2"/>
  <c r="Z492" i="2"/>
  <c r="Y492" i="2"/>
  <c r="X492" i="2"/>
  <c r="W492" i="2"/>
  <c r="V492" i="2"/>
  <c r="U492" i="2"/>
  <c r="T492" i="2"/>
  <c r="S492" i="2"/>
  <c r="R492" i="2"/>
  <c r="Q492" i="2" a="1"/>
  <c r="Q492" i="2" s="1"/>
  <c r="P492" i="2"/>
  <c r="O492" i="2"/>
  <c r="L492" i="2"/>
  <c r="K492" i="2"/>
  <c r="AK492" i="2" s="1"/>
  <c r="J492" i="2"/>
  <c r="G492" i="2"/>
  <c r="F492" i="2"/>
  <c r="H492" i="2" s="1"/>
  <c r="A492" i="2"/>
  <c r="B492" i="2" s="1"/>
  <c r="C492" i="2" s="1"/>
  <c r="AM491" i="2"/>
  <c r="AI491" i="2"/>
  <c r="AG491" i="2"/>
  <c r="AF491" i="2"/>
  <c r="AE491" i="2"/>
  <c r="AD491" i="2"/>
  <c r="AC491" i="2"/>
  <c r="AB491" i="2"/>
  <c r="AA491" i="2"/>
  <c r="Z491" i="2"/>
  <c r="Y491" i="2"/>
  <c r="X491" i="2"/>
  <c r="W491" i="2"/>
  <c r="V491" i="2"/>
  <c r="U491" i="2"/>
  <c r="T491" i="2"/>
  <c r="S491" i="2"/>
  <c r="R491" i="2"/>
  <c r="Q491" i="2" a="1"/>
  <c r="Q491" i="2" s="1"/>
  <c r="P491" i="2"/>
  <c r="O491" i="2"/>
  <c r="L491" i="2"/>
  <c r="K491" i="2"/>
  <c r="AK491" i="2" s="1"/>
  <c r="J491" i="2"/>
  <c r="G491" i="2"/>
  <c r="F491" i="2"/>
  <c r="H491" i="2" s="1"/>
  <c r="A491" i="2"/>
  <c r="B491" i="2" s="1"/>
  <c r="C491" i="2" s="1"/>
  <c r="AM490" i="2"/>
  <c r="AI490" i="2"/>
  <c r="AG490" i="2"/>
  <c r="AF490" i="2"/>
  <c r="AE490" i="2"/>
  <c r="AD490" i="2"/>
  <c r="AC490" i="2"/>
  <c r="AB490" i="2"/>
  <c r="AA490" i="2"/>
  <c r="Z490" i="2"/>
  <c r="Y490" i="2"/>
  <c r="X490" i="2"/>
  <c r="W490" i="2"/>
  <c r="V490" i="2"/>
  <c r="U490" i="2"/>
  <c r="T490" i="2"/>
  <c r="S490" i="2"/>
  <c r="R490" i="2"/>
  <c r="Q490" i="2" a="1"/>
  <c r="Q490" i="2" s="1"/>
  <c r="P490" i="2"/>
  <c r="O490" i="2"/>
  <c r="L490" i="2"/>
  <c r="K490" i="2"/>
  <c r="AK490" i="2" s="1"/>
  <c r="J490" i="2"/>
  <c r="G490" i="2"/>
  <c r="F490" i="2"/>
  <c r="H490" i="2" s="1"/>
  <c r="A490" i="2"/>
  <c r="B490" i="2" s="1"/>
  <c r="C490" i="2" s="1"/>
  <c r="AM489" i="2"/>
  <c r="AI489" i="2"/>
  <c r="AG489" i="2"/>
  <c r="AF489" i="2"/>
  <c r="AE489" i="2"/>
  <c r="AD489" i="2"/>
  <c r="AC489" i="2"/>
  <c r="AB489" i="2"/>
  <c r="AA489" i="2"/>
  <c r="Z489" i="2"/>
  <c r="Y489" i="2"/>
  <c r="X489" i="2"/>
  <c r="W489" i="2"/>
  <c r="V489" i="2"/>
  <c r="U489" i="2"/>
  <c r="T489" i="2"/>
  <c r="S489" i="2"/>
  <c r="R489" i="2"/>
  <c r="Q489" i="2" a="1"/>
  <c r="Q489" i="2" s="1"/>
  <c r="P489" i="2"/>
  <c r="O489" i="2"/>
  <c r="L489" i="2"/>
  <c r="K489" i="2"/>
  <c r="AK489" i="2" s="1"/>
  <c r="J489" i="2"/>
  <c r="F489" i="2"/>
  <c r="H489" i="2" s="1"/>
  <c r="A489" i="2"/>
  <c r="B489" i="2" s="1"/>
  <c r="C489" i="2" s="1"/>
  <c r="AM488" i="2"/>
  <c r="AI488" i="2"/>
  <c r="AG488" i="2"/>
  <c r="AF488" i="2"/>
  <c r="AE488" i="2"/>
  <c r="AD488" i="2"/>
  <c r="AC488" i="2"/>
  <c r="AB488" i="2"/>
  <c r="AA488" i="2"/>
  <c r="Z488" i="2"/>
  <c r="Y488" i="2"/>
  <c r="X488" i="2"/>
  <c r="W488" i="2"/>
  <c r="V488" i="2"/>
  <c r="U488" i="2"/>
  <c r="T488" i="2"/>
  <c r="S488" i="2"/>
  <c r="R488" i="2"/>
  <c r="Q488" i="2" a="1"/>
  <c r="Q488" i="2" s="1"/>
  <c r="P488" i="2"/>
  <c r="O488" i="2"/>
  <c r="L488" i="2"/>
  <c r="K488" i="2"/>
  <c r="AK488" i="2" s="1"/>
  <c r="J488" i="2"/>
  <c r="G488" i="2"/>
  <c r="F488" i="2"/>
  <c r="H488" i="2" s="1"/>
  <c r="A488" i="2"/>
  <c r="B488" i="2" s="1"/>
  <c r="C488" i="2" s="1"/>
  <c r="AM487" i="2"/>
  <c r="AI487" i="2"/>
  <c r="AG487" i="2"/>
  <c r="AF487" i="2"/>
  <c r="AE487" i="2"/>
  <c r="AD487" i="2"/>
  <c r="AC487" i="2"/>
  <c r="AB487" i="2"/>
  <c r="AA487" i="2"/>
  <c r="Z487" i="2"/>
  <c r="Y487" i="2"/>
  <c r="X487" i="2"/>
  <c r="W487" i="2"/>
  <c r="V487" i="2"/>
  <c r="U487" i="2"/>
  <c r="T487" i="2"/>
  <c r="S487" i="2"/>
  <c r="R487" i="2"/>
  <c r="Q487" i="2" a="1"/>
  <c r="Q487" i="2" s="1"/>
  <c r="P487" i="2"/>
  <c r="O487" i="2"/>
  <c r="L487" i="2"/>
  <c r="K487" i="2"/>
  <c r="AK487" i="2" s="1"/>
  <c r="J487" i="2"/>
  <c r="G487" i="2"/>
  <c r="F487" i="2"/>
  <c r="H487" i="2" s="1"/>
  <c r="A487" i="2"/>
  <c r="B487" i="2" s="1"/>
  <c r="C487" i="2" s="1"/>
  <c r="AM486" i="2"/>
  <c r="AI486" i="2"/>
  <c r="AG486" i="2"/>
  <c r="AF486" i="2"/>
  <c r="AE486" i="2"/>
  <c r="AD486" i="2"/>
  <c r="AC486" i="2"/>
  <c r="AB486" i="2"/>
  <c r="AA486" i="2"/>
  <c r="Z486" i="2"/>
  <c r="Y486" i="2"/>
  <c r="X486" i="2"/>
  <c r="W486" i="2"/>
  <c r="V486" i="2"/>
  <c r="U486" i="2"/>
  <c r="T486" i="2"/>
  <c r="S486" i="2"/>
  <c r="R486" i="2"/>
  <c r="Q486" i="2" a="1"/>
  <c r="Q486" i="2" s="1"/>
  <c r="P486" i="2"/>
  <c r="O486" i="2"/>
  <c r="L486" i="2"/>
  <c r="K486" i="2"/>
  <c r="AK486" i="2" s="1"/>
  <c r="J486" i="2"/>
  <c r="G486" i="2"/>
  <c r="F486" i="2"/>
  <c r="H486" i="2" s="1"/>
  <c r="A486" i="2"/>
  <c r="B486" i="2" s="1"/>
  <c r="C486" i="2" s="1"/>
  <c r="AM485" i="2"/>
  <c r="AI485" i="2"/>
  <c r="AG485" i="2"/>
  <c r="AF485" i="2"/>
  <c r="AE485" i="2"/>
  <c r="AD485" i="2"/>
  <c r="AC485" i="2"/>
  <c r="AB485" i="2"/>
  <c r="AA485" i="2"/>
  <c r="Z485" i="2"/>
  <c r="Y485" i="2"/>
  <c r="X485" i="2"/>
  <c r="W485" i="2"/>
  <c r="V485" i="2"/>
  <c r="U485" i="2"/>
  <c r="T485" i="2"/>
  <c r="S485" i="2"/>
  <c r="R485" i="2"/>
  <c r="Q485" i="2" a="1"/>
  <c r="Q485" i="2" s="1"/>
  <c r="P485" i="2"/>
  <c r="O485" i="2"/>
  <c r="L485" i="2"/>
  <c r="K485" i="2"/>
  <c r="AK485" i="2" s="1"/>
  <c r="J485" i="2"/>
  <c r="G485" i="2"/>
  <c r="F485" i="2"/>
  <c r="H485" i="2" s="1"/>
  <c r="A485" i="2"/>
  <c r="B485" i="2" s="1"/>
  <c r="C485" i="2" s="1"/>
  <c r="AM484" i="2"/>
  <c r="AI484" i="2"/>
  <c r="AG484" i="2"/>
  <c r="AF484" i="2"/>
  <c r="AE484" i="2"/>
  <c r="AD484" i="2"/>
  <c r="AC484" i="2"/>
  <c r="AB484" i="2"/>
  <c r="AA484" i="2"/>
  <c r="Z484" i="2"/>
  <c r="Y484" i="2"/>
  <c r="X484" i="2"/>
  <c r="W484" i="2"/>
  <c r="V484" i="2"/>
  <c r="U484" i="2"/>
  <c r="T484" i="2"/>
  <c r="S484" i="2"/>
  <c r="R484" i="2"/>
  <c r="Q484" i="2" a="1"/>
  <c r="Q484" i="2" s="1"/>
  <c r="P484" i="2"/>
  <c r="O484" i="2"/>
  <c r="L484" i="2"/>
  <c r="K484" i="2"/>
  <c r="AK484" i="2" s="1"/>
  <c r="J484" i="2"/>
  <c r="F484" i="2"/>
  <c r="H484" i="2" s="1"/>
  <c r="A484" i="2"/>
  <c r="B484" i="2" s="1"/>
  <c r="C484" i="2" s="1"/>
  <c r="AM483" i="2"/>
  <c r="AI483" i="2"/>
  <c r="AG483" i="2"/>
  <c r="AF483" i="2"/>
  <c r="AE483" i="2"/>
  <c r="AD483" i="2"/>
  <c r="AC483" i="2"/>
  <c r="AB483" i="2"/>
  <c r="AA483" i="2"/>
  <c r="Z483" i="2"/>
  <c r="Y483" i="2"/>
  <c r="X483" i="2"/>
  <c r="W483" i="2"/>
  <c r="V483" i="2"/>
  <c r="U483" i="2"/>
  <c r="T483" i="2"/>
  <c r="S483" i="2"/>
  <c r="R483" i="2"/>
  <c r="Q483" i="2" a="1"/>
  <c r="Q483" i="2" s="1"/>
  <c r="P483" i="2"/>
  <c r="O483" i="2"/>
  <c r="L483" i="2"/>
  <c r="K483" i="2"/>
  <c r="AK483" i="2" s="1"/>
  <c r="J483" i="2"/>
  <c r="G483" i="2"/>
  <c r="F483" i="2"/>
  <c r="H483" i="2" s="1"/>
  <c r="A483" i="2"/>
  <c r="B483" i="2" s="1"/>
  <c r="C483" i="2" s="1"/>
  <c r="AM482" i="2"/>
  <c r="AI482" i="2"/>
  <c r="AG482" i="2"/>
  <c r="AF482" i="2"/>
  <c r="AE482" i="2"/>
  <c r="AD482" i="2"/>
  <c r="AC482" i="2"/>
  <c r="AB482" i="2"/>
  <c r="AA482" i="2"/>
  <c r="Z482" i="2"/>
  <c r="Y482" i="2"/>
  <c r="X482" i="2"/>
  <c r="W482" i="2"/>
  <c r="V482" i="2"/>
  <c r="U482" i="2"/>
  <c r="T482" i="2"/>
  <c r="S482" i="2"/>
  <c r="R482" i="2"/>
  <c r="Q482" i="2" a="1"/>
  <c r="Q482" i="2" s="1"/>
  <c r="P482" i="2"/>
  <c r="O482" i="2"/>
  <c r="L482" i="2"/>
  <c r="K482" i="2"/>
  <c r="AK482" i="2" s="1"/>
  <c r="J482" i="2"/>
  <c r="G482" i="2"/>
  <c r="F482" i="2"/>
  <c r="H482" i="2" s="1"/>
  <c r="A482" i="2"/>
  <c r="B482" i="2" s="1"/>
  <c r="C482" i="2" s="1"/>
  <c r="AM481" i="2"/>
  <c r="AI481" i="2"/>
  <c r="AG481" i="2"/>
  <c r="AF481" i="2"/>
  <c r="AE481" i="2"/>
  <c r="AD481" i="2"/>
  <c r="AC481" i="2"/>
  <c r="AB481" i="2"/>
  <c r="AA481" i="2"/>
  <c r="Z481" i="2"/>
  <c r="Y481" i="2"/>
  <c r="X481" i="2"/>
  <c r="W481" i="2"/>
  <c r="V481" i="2"/>
  <c r="U481" i="2"/>
  <c r="T481" i="2"/>
  <c r="S481" i="2"/>
  <c r="R481" i="2"/>
  <c r="Q481" i="2" a="1"/>
  <c r="Q481" i="2" s="1"/>
  <c r="P481" i="2"/>
  <c r="O481" i="2"/>
  <c r="L481" i="2"/>
  <c r="K481" i="2"/>
  <c r="AK481" i="2" s="1"/>
  <c r="J481" i="2"/>
  <c r="G481" i="2"/>
  <c r="F481" i="2"/>
  <c r="H481" i="2" s="1"/>
  <c r="A481" i="2"/>
  <c r="B481" i="2" s="1"/>
  <c r="C481" i="2" s="1"/>
  <c r="AM480" i="2"/>
  <c r="AI480" i="2"/>
  <c r="AG480" i="2"/>
  <c r="AF480" i="2"/>
  <c r="AE480" i="2"/>
  <c r="AD480" i="2"/>
  <c r="AC480" i="2"/>
  <c r="AB480" i="2"/>
  <c r="AA480" i="2"/>
  <c r="Z480" i="2"/>
  <c r="Y480" i="2"/>
  <c r="X480" i="2"/>
  <c r="W480" i="2"/>
  <c r="V480" i="2"/>
  <c r="U480" i="2"/>
  <c r="T480" i="2"/>
  <c r="S480" i="2"/>
  <c r="R480" i="2"/>
  <c r="Q480" i="2" a="1"/>
  <c r="Q480" i="2" s="1"/>
  <c r="P480" i="2"/>
  <c r="O480" i="2"/>
  <c r="L480" i="2"/>
  <c r="K480" i="2"/>
  <c r="AK480" i="2" s="1"/>
  <c r="J480" i="2"/>
  <c r="G480" i="2"/>
  <c r="F480" i="2"/>
  <c r="H480" i="2" s="1"/>
  <c r="A480" i="2"/>
  <c r="B480" i="2" s="1"/>
  <c r="C480" i="2" s="1"/>
  <c r="AM479" i="2"/>
  <c r="AI479" i="2"/>
  <c r="AG479" i="2"/>
  <c r="AF479" i="2"/>
  <c r="AE479" i="2"/>
  <c r="AD479" i="2"/>
  <c r="AC479" i="2"/>
  <c r="AB479" i="2"/>
  <c r="AA479" i="2"/>
  <c r="Z479" i="2"/>
  <c r="Y479" i="2"/>
  <c r="X479" i="2"/>
  <c r="W479" i="2"/>
  <c r="V479" i="2"/>
  <c r="U479" i="2"/>
  <c r="T479" i="2"/>
  <c r="S479" i="2"/>
  <c r="R479" i="2"/>
  <c r="Q479" i="2" a="1"/>
  <c r="Q479" i="2" s="1"/>
  <c r="P479" i="2"/>
  <c r="O479" i="2"/>
  <c r="L479" i="2"/>
  <c r="K479" i="2"/>
  <c r="AK479" i="2" s="1"/>
  <c r="J479" i="2"/>
  <c r="G479" i="2"/>
  <c r="F479" i="2"/>
  <c r="H479" i="2" s="1"/>
  <c r="A479" i="2"/>
  <c r="B479" i="2" s="1"/>
  <c r="C479" i="2" s="1"/>
  <c r="AM478" i="2"/>
  <c r="AI478" i="2"/>
  <c r="AG478" i="2"/>
  <c r="AF478" i="2"/>
  <c r="AE478" i="2"/>
  <c r="AD478" i="2"/>
  <c r="AC478" i="2"/>
  <c r="AB478" i="2"/>
  <c r="AA478" i="2"/>
  <c r="Z478" i="2"/>
  <c r="Y478" i="2"/>
  <c r="X478" i="2"/>
  <c r="W478" i="2"/>
  <c r="V478" i="2"/>
  <c r="U478" i="2"/>
  <c r="T478" i="2"/>
  <c r="S478" i="2"/>
  <c r="R478" i="2"/>
  <c r="Q478" i="2" a="1"/>
  <c r="Q478" i="2" s="1"/>
  <c r="P478" i="2"/>
  <c r="O478" i="2"/>
  <c r="L478" i="2"/>
  <c r="K478" i="2"/>
  <c r="AK478" i="2" s="1"/>
  <c r="J478" i="2"/>
  <c r="G478" i="2"/>
  <c r="F478" i="2"/>
  <c r="H478" i="2" s="1"/>
  <c r="A478" i="2"/>
  <c r="B478" i="2" s="1"/>
  <c r="C478" i="2" s="1"/>
  <c r="AM477" i="2"/>
  <c r="AI477" i="2"/>
  <c r="AG477" i="2"/>
  <c r="AF477" i="2"/>
  <c r="AE477" i="2"/>
  <c r="AD477" i="2"/>
  <c r="AC477" i="2"/>
  <c r="AB477" i="2"/>
  <c r="AA477" i="2"/>
  <c r="Z477" i="2"/>
  <c r="Y477" i="2"/>
  <c r="X477" i="2"/>
  <c r="W477" i="2"/>
  <c r="V477" i="2"/>
  <c r="U477" i="2"/>
  <c r="T477" i="2"/>
  <c r="S477" i="2"/>
  <c r="R477" i="2"/>
  <c r="Q477" i="2" a="1"/>
  <c r="Q477" i="2" s="1"/>
  <c r="P477" i="2"/>
  <c r="O477" i="2"/>
  <c r="L477" i="2"/>
  <c r="K477" i="2"/>
  <c r="AK477" i="2" s="1"/>
  <c r="J477" i="2"/>
  <c r="G477" i="2"/>
  <c r="F477" i="2"/>
  <c r="H477" i="2" s="1"/>
  <c r="A477" i="2"/>
  <c r="B477" i="2" s="1"/>
  <c r="C477" i="2" s="1"/>
  <c r="AM476" i="2"/>
  <c r="AI476" i="2"/>
  <c r="AG476" i="2"/>
  <c r="AF476" i="2"/>
  <c r="AE476" i="2"/>
  <c r="AD476" i="2"/>
  <c r="AC476" i="2"/>
  <c r="AB476" i="2"/>
  <c r="AA476" i="2"/>
  <c r="Z476" i="2"/>
  <c r="Y476" i="2"/>
  <c r="X476" i="2"/>
  <c r="W476" i="2"/>
  <c r="V476" i="2"/>
  <c r="U476" i="2"/>
  <c r="T476" i="2"/>
  <c r="S476" i="2"/>
  <c r="R476" i="2"/>
  <c r="Q476" i="2" a="1"/>
  <c r="Q476" i="2" s="1"/>
  <c r="P476" i="2"/>
  <c r="O476" i="2"/>
  <c r="L476" i="2"/>
  <c r="K476" i="2"/>
  <c r="AK476" i="2" s="1"/>
  <c r="J476" i="2"/>
  <c r="G476" i="2"/>
  <c r="F476" i="2"/>
  <c r="H476" i="2" s="1"/>
  <c r="A476" i="2"/>
  <c r="B476" i="2" s="1"/>
  <c r="C476" i="2" s="1"/>
  <c r="AM475" i="2"/>
  <c r="AI475" i="2"/>
  <c r="AG475" i="2"/>
  <c r="AF475" i="2"/>
  <c r="AE475" i="2"/>
  <c r="AD475" i="2"/>
  <c r="AC475" i="2"/>
  <c r="AB475" i="2"/>
  <c r="AA475" i="2"/>
  <c r="Z475" i="2"/>
  <c r="Y475" i="2"/>
  <c r="X475" i="2"/>
  <c r="W475" i="2"/>
  <c r="V475" i="2"/>
  <c r="U475" i="2"/>
  <c r="T475" i="2"/>
  <c r="S475" i="2"/>
  <c r="R475" i="2"/>
  <c r="Q475" i="2" a="1"/>
  <c r="Q475" i="2" s="1"/>
  <c r="P475" i="2"/>
  <c r="O475" i="2"/>
  <c r="L475" i="2"/>
  <c r="K475" i="2"/>
  <c r="AK475" i="2" s="1"/>
  <c r="J475" i="2"/>
  <c r="F475" i="2"/>
  <c r="H475" i="2" s="1"/>
  <c r="A475" i="2"/>
  <c r="B475" i="2" s="1"/>
  <c r="C475" i="2" s="1"/>
  <c r="AM474" i="2"/>
  <c r="AI474" i="2"/>
  <c r="AG474" i="2"/>
  <c r="AF474" i="2"/>
  <c r="AE474" i="2"/>
  <c r="AD474" i="2"/>
  <c r="AC474" i="2"/>
  <c r="AB474" i="2"/>
  <c r="AA474" i="2"/>
  <c r="Z474" i="2"/>
  <c r="Y474" i="2"/>
  <c r="X474" i="2"/>
  <c r="W474" i="2"/>
  <c r="V474" i="2"/>
  <c r="U474" i="2"/>
  <c r="T474" i="2"/>
  <c r="S474" i="2"/>
  <c r="R474" i="2"/>
  <c r="Q474" i="2" a="1"/>
  <c r="Q474" i="2" s="1"/>
  <c r="P474" i="2"/>
  <c r="O474" i="2"/>
  <c r="L474" i="2"/>
  <c r="K474" i="2"/>
  <c r="AK474" i="2" s="1"/>
  <c r="J474" i="2"/>
  <c r="F474" i="2"/>
  <c r="H474" i="2" s="1"/>
  <c r="A474" i="2"/>
  <c r="B474" i="2" s="1"/>
  <c r="C474" i="2" s="1"/>
  <c r="AM473" i="2"/>
  <c r="AI473" i="2"/>
  <c r="AG473" i="2"/>
  <c r="AF473" i="2"/>
  <c r="AE473" i="2"/>
  <c r="AD473" i="2"/>
  <c r="AC473" i="2"/>
  <c r="AB473" i="2"/>
  <c r="AA473" i="2"/>
  <c r="Z473" i="2"/>
  <c r="Y473" i="2"/>
  <c r="X473" i="2"/>
  <c r="W473" i="2"/>
  <c r="V473" i="2"/>
  <c r="U473" i="2"/>
  <c r="T473" i="2"/>
  <c r="S473" i="2"/>
  <c r="R473" i="2"/>
  <c r="Q473" i="2" a="1"/>
  <c r="Q473" i="2" s="1"/>
  <c r="P473" i="2"/>
  <c r="O473" i="2"/>
  <c r="L473" i="2"/>
  <c r="K473" i="2"/>
  <c r="AK473" i="2" s="1"/>
  <c r="J473" i="2"/>
  <c r="G473" i="2"/>
  <c r="F473" i="2"/>
  <c r="H473" i="2" s="1"/>
  <c r="A473" i="2"/>
  <c r="B473" i="2" s="1"/>
  <c r="C473" i="2" s="1"/>
  <c r="AM472" i="2"/>
  <c r="AI472" i="2"/>
  <c r="AG472" i="2"/>
  <c r="AF472" i="2"/>
  <c r="AE472" i="2"/>
  <c r="AD472" i="2"/>
  <c r="AC472" i="2"/>
  <c r="AB472" i="2"/>
  <c r="AA472" i="2"/>
  <c r="Z472" i="2"/>
  <c r="Y472" i="2"/>
  <c r="X472" i="2"/>
  <c r="W472" i="2"/>
  <c r="V472" i="2"/>
  <c r="U472" i="2"/>
  <c r="T472" i="2"/>
  <c r="S472" i="2"/>
  <c r="R472" i="2"/>
  <c r="Q472" i="2" a="1"/>
  <c r="Q472" i="2" s="1"/>
  <c r="P472" i="2"/>
  <c r="O472" i="2"/>
  <c r="L472" i="2"/>
  <c r="K472" i="2"/>
  <c r="AK472" i="2" s="1"/>
  <c r="J472" i="2"/>
  <c r="G472" i="2"/>
  <c r="F472" i="2"/>
  <c r="H472" i="2" s="1"/>
  <c r="A472" i="2"/>
  <c r="B472" i="2" s="1"/>
  <c r="C472" i="2" s="1"/>
  <c r="AM471" i="2"/>
  <c r="AI471" i="2"/>
  <c r="AG471" i="2"/>
  <c r="AF471" i="2"/>
  <c r="AE471" i="2"/>
  <c r="AD471" i="2"/>
  <c r="AC471" i="2"/>
  <c r="AB471" i="2"/>
  <c r="AA471" i="2"/>
  <c r="Z471" i="2"/>
  <c r="Y471" i="2"/>
  <c r="X471" i="2"/>
  <c r="W471" i="2"/>
  <c r="V471" i="2"/>
  <c r="U471" i="2"/>
  <c r="T471" i="2"/>
  <c r="S471" i="2"/>
  <c r="R471" i="2"/>
  <c r="Q471" i="2" a="1"/>
  <c r="Q471" i="2" s="1"/>
  <c r="P471" i="2"/>
  <c r="O471" i="2"/>
  <c r="L471" i="2"/>
  <c r="K471" i="2"/>
  <c r="AK471" i="2" s="1"/>
  <c r="J471" i="2"/>
  <c r="G471" i="2"/>
  <c r="F471" i="2"/>
  <c r="H471" i="2" s="1"/>
  <c r="A471" i="2"/>
  <c r="B471" i="2" s="1"/>
  <c r="C471" i="2" s="1"/>
  <c r="AM470" i="2"/>
  <c r="AI470" i="2"/>
  <c r="AG470" i="2"/>
  <c r="AF470" i="2"/>
  <c r="AE470" i="2"/>
  <c r="AD470" i="2"/>
  <c r="AC470" i="2"/>
  <c r="AB470" i="2"/>
  <c r="AA470" i="2"/>
  <c r="Z470" i="2"/>
  <c r="Y470" i="2"/>
  <c r="X470" i="2"/>
  <c r="W470" i="2"/>
  <c r="V470" i="2"/>
  <c r="U470" i="2"/>
  <c r="T470" i="2"/>
  <c r="S470" i="2"/>
  <c r="R470" i="2"/>
  <c r="Q470" i="2" a="1"/>
  <c r="Q470" i="2" s="1"/>
  <c r="P470" i="2"/>
  <c r="O470" i="2"/>
  <c r="L470" i="2"/>
  <c r="K470" i="2"/>
  <c r="AK470" i="2" s="1"/>
  <c r="J470" i="2"/>
  <c r="G470" i="2"/>
  <c r="F470" i="2"/>
  <c r="H470" i="2" s="1"/>
  <c r="A470" i="2"/>
  <c r="B470" i="2" s="1"/>
  <c r="C470" i="2" s="1"/>
  <c r="AM469" i="2"/>
  <c r="AI469" i="2"/>
  <c r="AG469" i="2"/>
  <c r="AF469" i="2"/>
  <c r="AE469" i="2"/>
  <c r="AD469" i="2"/>
  <c r="AC469" i="2"/>
  <c r="AB469" i="2"/>
  <c r="AA469" i="2"/>
  <c r="Z469" i="2"/>
  <c r="Y469" i="2"/>
  <c r="X469" i="2"/>
  <c r="W469" i="2"/>
  <c r="V469" i="2"/>
  <c r="U469" i="2"/>
  <c r="T469" i="2"/>
  <c r="S469" i="2"/>
  <c r="R469" i="2"/>
  <c r="Q469" i="2" a="1"/>
  <c r="Q469" i="2" s="1"/>
  <c r="P469" i="2"/>
  <c r="O469" i="2"/>
  <c r="L469" i="2"/>
  <c r="K469" i="2"/>
  <c r="AK469" i="2" s="1"/>
  <c r="J469" i="2"/>
  <c r="F469" i="2"/>
  <c r="H469" i="2" s="1"/>
  <c r="A469" i="2"/>
  <c r="B469" i="2" s="1"/>
  <c r="C469" i="2" s="1"/>
  <c r="AM468" i="2"/>
  <c r="AI468" i="2"/>
  <c r="AG468" i="2"/>
  <c r="AF468" i="2"/>
  <c r="AE468" i="2"/>
  <c r="AD468" i="2"/>
  <c r="AC468" i="2"/>
  <c r="AB468" i="2"/>
  <c r="AA468" i="2"/>
  <c r="Z468" i="2"/>
  <c r="Y468" i="2"/>
  <c r="X468" i="2"/>
  <c r="W468" i="2"/>
  <c r="V468" i="2"/>
  <c r="U468" i="2"/>
  <c r="T468" i="2"/>
  <c r="S468" i="2"/>
  <c r="R468" i="2"/>
  <c r="Q468" i="2" a="1"/>
  <c r="Q468" i="2" s="1"/>
  <c r="P468" i="2"/>
  <c r="O468" i="2"/>
  <c r="L468" i="2"/>
  <c r="K468" i="2"/>
  <c r="AK468" i="2" s="1"/>
  <c r="J468" i="2"/>
  <c r="G468" i="2"/>
  <c r="F468" i="2"/>
  <c r="H468" i="2" s="1"/>
  <c r="A468" i="2"/>
  <c r="B468" i="2" s="1"/>
  <c r="C468" i="2" s="1"/>
  <c r="AM467" i="2"/>
  <c r="AI467" i="2"/>
  <c r="AG467" i="2"/>
  <c r="AF467" i="2"/>
  <c r="AE467" i="2"/>
  <c r="AD467" i="2"/>
  <c r="AC467" i="2"/>
  <c r="AB467" i="2"/>
  <c r="AA467" i="2"/>
  <c r="Z467" i="2"/>
  <c r="Y467" i="2"/>
  <c r="X467" i="2"/>
  <c r="W467" i="2"/>
  <c r="V467" i="2"/>
  <c r="U467" i="2"/>
  <c r="T467" i="2"/>
  <c r="S467" i="2"/>
  <c r="R467" i="2"/>
  <c r="Q467" i="2" a="1"/>
  <c r="Q467" i="2" s="1"/>
  <c r="P467" i="2"/>
  <c r="O467" i="2"/>
  <c r="L467" i="2"/>
  <c r="K467" i="2"/>
  <c r="AK467" i="2" s="1"/>
  <c r="J467" i="2"/>
  <c r="G467" i="2"/>
  <c r="F467" i="2"/>
  <c r="H467" i="2" s="1"/>
  <c r="A467" i="2"/>
  <c r="B467" i="2" s="1"/>
  <c r="C467" i="2" s="1"/>
  <c r="AM466" i="2"/>
  <c r="AI466" i="2"/>
  <c r="AG466" i="2"/>
  <c r="AF466" i="2"/>
  <c r="AE466" i="2"/>
  <c r="AD466" i="2"/>
  <c r="AC466" i="2"/>
  <c r="AB466" i="2"/>
  <c r="AA466" i="2"/>
  <c r="Z466" i="2"/>
  <c r="Y466" i="2"/>
  <c r="X466" i="2"/>
  <c r="W466" i="2"/>
  <c r="V466" i="2"/>
  <c r="U466" i="2"/>
  <c r="T466" i="2"/>
  <c r="S466" i="2"/>
  <c r="R466" i="2"/>
  <c r="Q466" i="2" a="1"/>
  <c r="Q466" i="2" s="1"/>
  <c r="P466" i="2"/>
  <c r="O466" i="2"/>
  <c r="L466" i="2"/>
  <c r="K466" i="2"/>
  <c r="AK466" i="2" s="1"/>
  <c r="J466" i="2"/>
  <c r="G466" i="2"/>
  <c r="F466" i="2"/>
  <c r="H466" i="2" s="1"/>
  <c r="A466" i="2"/>
  <c r="B466" i="2" s="1"/>
  <c r="C466" i="2" s="1"/>
  <c r="AM465" i="2"/>
  <c r="AI465" i="2"/>
  <c r="AG465" i="2"/>
  <c r="AF465" i="2"/>
  <c r="AE465" i="2"/>
  <c r="AD465" i="2"/>
  <c r="AC465" i="2"/>
  <c r="AB465" i="2"/>
  <c r="AA465" i="2"/>
  <c r="Z465" i="2"/>
  <c r="Y465" i="2"/>
  <c r="X465" i="2"/>
  <c r="W465" i="2"/>
  <c r="V465" i="2"/>
  <c r="U465" i="2"/>
  <c r="T465" i="2"/>
  <c r="S465" i="2"/>
  <c r="R465" i="2"/>
  <c r="Q465" i="2" a="1"/>
  <c r="Q465" i="2" s="1"/>
  <c r="P465" i="2"/>
  <c r="O465" i="2"/>
  <c r="L465" i="2"/>
  <c r="K465" i="2"/>
  <c r="AK465" i="2" s="1"/>
  <c r="J465" i="2"/>
  <c r="G465" i="2"/>
  <c r="F465" i="2"/>
  <c r="H465" i="2" s="1"/>
  <c r="A465" i="2"/>
  <c r="B465" i="2" s="1"/>
  <c r="C465" i="2" s="1"/>
  <c r="AM464" i="2"/>
  <c r="AI464" i="2"/>
  <c r="AG464" i="2"/>
  <c r="AF464" i="2"/>
  <c r="AE464" i="2"/>
  <c r="AD464" i="2"/>
  <c r="AC464" i="2"/>
  <c r="AB464" i="2"/>
  <c r="AA464" i="2"/>
  <c r="Z464" i="2"/>
  <c r="Y464" i="2"/>
  <c r="X464" i="2"/>
  <c r="W464" i="2"/>
  <c r="V464" i="2"/>
  <c r="U464" i="2"/>
  <c r="T464" i="2"/>
  <c r="S464" i="2"/>
  <c r="R464" i="2"/>
  <c r="Q464" i="2" a="1"/>
  <c r="Q464" i="2" s="1"/>
  <c r="P464" i="2"/>
  <c r="O464" i="2"/>
  <c r="L464" i="2"/>
  <c r="K464" i="2"/>
  <c r="AK464" i="2" s="1"/>
  <c r="J464" i="2"/>
  <c r="G464" i="2"/>
  <c r="F464" i="2"/>
  <c r="H464" i="2" s="1"/>
  <c r="A464" i="2"/>
  <c r="B464" i="2" s="1"/>
  <c r="C464" i="2" s="1"/>
  <c r="AM463" i="2"/>
  <c r="AI463" i="2"/>
  <c r="AG463" i="2"/>
  <c r="AF463" i="2"/>
  <c r="AE463" i="2"/>
  <c r="AD463" i="2"/>
  <c r="AC463" i="2"/>
  <c r="AB463" i="2"/>
  <c r="AA463" i="2"/>
  <c r="Z463" i="2"/>
  <c r="Y463" i="2"/>
  <c r="X463" i="2"/>
  <c r="W463" i="2"/>
  <c r="V463" i="2"/>
  <c r="U463" i="2"/>
  <c r="T463" i="2"/>
  <c r="S463" i="2"/>
  <c r="R463" i="2"/>
  <c r="Q463" i="2" a="1"/>
  <c r="Q463" i="2" s="1"/>
  <c r="P463" i="2"/>
  <c r="O463" i="2"/>
  <c r="L463" i="2"/>
  <c r="K463" i="2"/>
  <c r="AK463" i="2" s="1"/>
  <c r="J463" i="2"/>
  <c r="F463" i="2"/>
  <c r="H463" i="2" s="1"/>
  <c r="A463" i="2"/>
  <c r="B463" i="2" s="1"/>
  <c r="C463" i="2" s="1"/>
  <c r="AM462" i="2"/>
  <c r="AI462" i="2"/>
  <c r="AG462" i="2"/>
  <c r="AF462" i="2"/>
  <c r="AE462" i="2"/>
  <c r="AD462" i="2"/>
  <c r="AC462" i="2"/>
  <c r="AB462" i="2"/>
  <c r="AA462" i="2"/>
  <c r="Z462" i="2"/>
  <c r="Y462" i="2"/>
  <c r="X462" i="2"/>
  <c r="W462" i="2"/>
  <c r="V462" i="2"/>
  <c r="U462" i="2"/>
  <c r="T462" i="2"/>
  <c r="S462" i="2"/>
  <c r="R462" i="2"/>
  <c r="Q462" i="2" a="1"/>
  <c r="Q462" i="2" s="1"/>
  <c r="P462" i="2"/>
  <c r="O462" i="2"/>
  <c r="L462" i="2"/>
  <c r="K462" i="2"/>
  <c r="AK462" i="2" s="1"/>
  <c r="J462" i="2"/>
  <c r="G462" i="2"/>
  <c r="F462" i="2"/>
  <c r="H462" i="2" s="1"/>
  <c r="A462" i="2"/>
  <c r="B462" i="2" s="1"/>
  <c r="C462" i="2" s="1"/>
  <c r="AM461" i="2"/>
  <c r="AI461" i="2"/>
  <c r="AG461" i="2"/>
  <c r="AF461" i="2"/>
  <c r="AE461" i="2"/>
  <c r="AD461" i="2"/>
  <c r="AC461" i="2"/>
  <c r="AB461" i="2"/>
  <c r="AA461" i="2"/>
  <c r="Z461" i="2"/>
  <c r="Y461" i="2"/>
  <c r="X461" i="2"/>
  <c r="W461" i="2"/>
  <c r="V461" i="2"/>
  <c r="U461" i="2"/>
  <c r="T461" i="2"/>
  <c r="S461" i="2"/>
  <c r="R461" i="2"/>
  <c r="Q461" i="2" a="1"/>
  <c r="Q461" i="2" s="1"/>
  <c r="P461" i="2"/>
  <c r="O461" i="2"/>
  <c r="L461" i="2"/>
  <c r="K461" i="2"/>
  <c r="AK461" i="2" s="1"/>
  <c r="J461" i="2"/>
  <c r="F461" i="2"/>
  <c r="H461" i="2" s="1"/>
  <c r="A461" i="2"/>
  <c r="B461" i="2" s="1"/>
  <c r="C461" i="2" s="1"/>
  <c r="AM460" i="2"/>
  <c r="AI460" i="2"/>
  <c r="AG460" i="2"/>
  <c r="AF460" i="2"/>
  <c r="AE460" i="2"/>
  <c r="AD460" i="2"/>
  <c r="AC460" i="2"/>
  <c r="AB460" i="2"/>
  <c r="AA460" i="2"/>
  <c r="Z460" i="2"/>
  <c r="Y460" i="2"/>
  <c r="X460" i="2"/>
  <c r="W460" i="2"/>
  <c r="V460" i="2"/>
  <c r="U460" i="2"/>
  <c r="T460" i="2"/>
  <c r="S460" i="2"/>
  <c r="R460" i="2"/>
  <c r="Q460" i="2" a="1"/>
  <c r="Q460" i="2" s="1"/>
  <c r="P460" i="2"/>
  <c r="O460" i="2"/>
  <c r="L460" i="2"/>
  <c r="K460" i="2"/>
  <c r="AK460" i="2" s="1"/>
  <c r="J460" i="2"/>
  <c r="G460" i="2"/>
  <c r="F460" i="2"/>
  <c r="H460" i="2" s="1"/>
  <c r="A460" i="2"/>
  <c r="B460" i="2" s="1"/>
  <c r="C460" i="2" s="1"/>
  <c r="AM459" i="2"/>
  <c r="AI459" i="2"/>
  <c r="AG459" i="2"/>
  <c r="AF459" i="2"/>
  <c r="AE459" i="2"/>
  <c r="AD459" i="2"/>
  <c r="AC459" i="2"/>
  <c r="AB459" i="2"/>
  <c r="AA459" i="2"/>
  <c r="Z459" i="2"/>
  <c r="Y459" i="2"/>
  <c r="X459" i="2"/>
  <c r="W459" i="2"/>
  <c r="V459" i="2"/>
  <c r="U459" i="2"/>
  <c r="T459" i="2"/>
  <c r="S459" i="2"/>
  <c r="R459" i="2"/>
  <c r="Q459" i="2" a="1"/>
  <c r="Q459" i="2" s="1"/>
  <c r="P459" i="2"/>
  <c r="O459" i="2"/>
  <c r="L459" i="2"/>
  <c r="K459" i="2"/>
  <c r="AK459" i="2" s="1"/>
  <c r="J459" i="2"/>
  <c r="G459" i="2"/>
  <c r="F459" i="2"/>
  <c r="H459" i="2" s="1"/>
  <c r="A459" i="2"/>
  <c r="B459" i="2" s="1"/>
  <c r="C459" i="2" s="1"/>
  <c r="AM458" i="2"/>
  <c r="AI458" i="2"/>
  <c r="AG458" i="2"/>
  <c r="AF458" i="2"/>
  <c r="AE458" i="2"/>
  <c r="AD458" i="2"/>
  <c r="AC458" i="2"/>
  <c r="AB458" i="2"/>
  <c r="AA458" i="2"/>
  <c r="Z458" i="2"/>
  <c r="Y458" i="2"/>
  <c r="X458" i="2"/>
  <c r="W458" i="2"/>
  <c r="V458" i="2"/>
  <c r="U458" i="2"/>
  <c r="T458" i="2"/>
  <c r="S458" i="2"/>
  <c r="R458" i="2"/>
  <c r="Q458" i="2" a="1"/>
  <c r="Q458" i="2" s="1"/>
  <c r="P458" i="2"/>
  <c r="O458" i="2"/>
  <c r="L458" i="2"/>
  <c r="K458" i="2"/>
  <c r="AK458" i="2" s="1"/>
  <c r="J458" i="2"/>
  <c r="G458" i="2"/>
  <c r="F458" i="2"/>
  <c r="H458" i="2" s="1"/>
  <c r="A458" i="2"/>
  <c r="B458" i="2" s="1"/>
  <c r="C458" i="2" s="1"/>
  <c r="AM457" i="2"/>
  <c r="AI457" i="2"/>
  <c r="AG457" i="2"/>
  <c r="AF457" i="2"/>
  <c r="AE457" i="2"/>
  <c r="AD457" i="2"/>
  <c r="AC457" i="2"/>
  <c r="AB457" i="2"/>
  <c r="AA457" i="2"/>
  <c r="Z457" i="2"/>
  <c r="Y457" i="2"/>
  <c r="X457" i="2"/>
  <c r="W457" i="2"/>
  <c r="V457" i="2"/>
  <c r="U457" i="2"/>
  <c r="T457" i="2"/>
  <c r="S457" i="2"/>
  <c r="R457" i="2"/>
  <c r="Q457" i="2" a="1"/>
  <c r="Q457" i="2" s="1"/>
  <c r="P457" i="2"/>
  <c r="O457" i="2"/>
  <c r="L457" i="2"/>
  <c r="K457" i="2"/>
  <c r="AK457" i="2" s="1"/>
  <c r="J457" i="2"/>
  <c r="G457" i="2"/>
  <c r="F457" i="2"/>
  <c r="H457" i="2" s="1"/>
  <c r="A457" i="2"/>
  <c r="B457" i="2" s="1"/>
  <c r="C457" i="2" s="1"/>
  <c r="AM456" i="2"/>
  <c r="AI456" i="2"/>
  <c r="AG456" i="2"/>
  <c r="AF456" i="2"/>
  <c r="AE456" i="2"/>
  <c r="AD456" i="2"/>
  <c r="AC456" i="2"/>
  <c r="AB456" i="2"/>
  <c r="AA456" i="2"/>
  <c r="Z456" i="2"/>
  <c r="Y456" i="2"/>
  <c r="X456" i="2"/>
  <c r="W456" i="2"/>
  <c r="V456" i="2"/>
  <c r="U456" i="2"/>
  <c r="T456" i="2"/>
  <c r="S456" i="2"/>
  <c r="R456" i="2"/>
  <c r="Q456" i="2" a="1"/>
  <c r="Q456" i="2" s="1"/>
  <c r="P456" i="2"/>
  <c r="O456" i="2"/>
  <c r="L456" i="2"/>
  <c r="K456" i="2"/>
  <c r="AK456" i="2" s="1"/>
  <c r="J456" i="2"/>
  <c r="F456" i="2"/>
  <c r="H456" i="2" s="1"/>
  <c r="A456" i="2"/>
  <c r="B456" i="2" s="1"/>
  <c r="C456" i="2" s="1"/>
  <c r="AM455" i="2"/>
  <c r="AI455" i="2"/>
  <c r="AG455" i="2"/>
  <c r="AF455" i="2"/>
  <c r="AE455" i="2"/>
  <c r="AD455" i="2"/>
  <c r="AC455" i="2"/>
  <c r="AB455" i="2"/>
  <c r="AA455" i="2"/>
  <c r="Z455" i="2"/>
  <c r="Y455" i="2"/>
  <c r="X455" i="2"/>
  <c r="W455" i="2"/>
  <c r="V455" i="2"/>
  <c r="U455" i="2"/>
  <c r="T455" i="2"/>
  <c r="S455" i="2"/>
  <c r="R455" i="2"/>
  <c r="Q455" i="2" a="1"/>
  <c r="Q455" i="2" s="1"/>
  <c r="P455" i="2"/>
  <c r="O455" i="2"/>
  <c r="L455" i="2"/>
  <c r="K455" i="2"/>
  <c r="AK455" i="2" s="1"/>
  <c r="J455" i="2"/>
  <c r="G455" i="2"/>
  <c r="F455" i="2"/>
  <c r="H455" i="2" s="1"/>
  <c r="A455" i="2"/>
  <c r="B455" i="2" s="1"/>
  <c r="C455" i="2" s="1"/>
  <c r="AM454" i="2"/>
  <c r="AI454" i="2"/>
  <c r="AG454" i="2"/>
  <c r="AF454" i="2"/>
  <c r="AE454" i="2"/>
  <c r="AD454" i="2"/>
  <c r="AC454" i="2"/>
  <c r="AB454" i="2"/>
  <c r="AA454" i="2"/>
  <c r="Z454" i="2"/>
  <c r="Y454" i="2"/>
  <c r="X454" i="2"/>
  <c r="W454" i="2"/>
  <c r="V454" i="2"/>
  <c r="U454" i="2"/>
  <c r="T454" i="2"/>
  <c r="S454" i="2"/>
  <c r="R454" i="2"/>
  <c r="Q454" i="2" a="1"/>
  <c r="Q454" i="2" s="1"/>
  <c r="P454" i="2"/>
  <c r="O454" i="2"/>
  <c r="L454" i="2"/>
  <c r="K454" i="2"/>
  <c r="AK454" i="2" s="1"/>
  <c r="J454" i="2"/>
  <c r="G454" i="2"/>
  <c r="F454" i="2"/>
  <c r="H454" i="2" s="1"/>
  <c r="A454" i="2"/>
  <c r="B454" i="2" s="1"/>
  <c r="C454" i="2" s="1"/>
  <c r="AM453" i="2"/>
  <c r="AI453" i="2"/>
  <c r="AG453" i="2"/>
  <c r="AF453" i="2"/>
  <c r="AE453" i="2"/>
  <c r="AD453" i="2"/>
  <c r="AC453" i="2"/>
  <c r="AB453" i="2"/>
  <c r="AA453" i="2"/>
  <c r="Z453" i="2"/>
  <c r="Y453" i="2"/>
  <c r="X453" i="2"/>
  <c r="W453" i="2"/>
  <c r="V453" i="2"/>
  <c r="U453" i="2"/>
  <c r="T453" i="2"/>
  <c r="S453" i="2"/>
  <c r="R453" i="2"/>
  <c r="Q453" i="2" a="1"/>
  <c r="Q453" i="2" s="1"/>
  <c r="P453" i="2"/>
  <c r="O453" i="2"/>
  <c r="L453" i="2"/>
  <c r="K453" i="2"/>
  <c r="AK453" i="2" s="1"/>
  <c r="J453" i="2"/>
  <c r="F453" i="2"/>
  <c r="H453" i="2" s="1"/>
  <c r="A453" i="2"/>
  <c r="B453" i="2" s="1"/>
  <c r="C453" i="2" s="1"/>
  <c r="AM452" i="2"/>
  <c r="AI452" i="2"/>
  <c r="AG452" i="2"/>
  <c r="AF452" i="2"/>
  <c r="AE452" i="2"/>
  <c r="AD452" i="2"/>
  <c r="AC452" i="2"/>
  <c r="AB452" i="2"/>
  <c r="AA452" i="2"/>
  <c r="Z452" i="2"/>
  <c r="Y452" i="2"/>
  <c r="X452" i="2"/>
  <c r="W452" i="2"/>
  <c r="V452" i="2"/>
  <c r="U452" i="2"/>
  <c r="T452" i="2"/>
  <c r="S452" i="2"/>
  <c r="R452" i="2"/>
  <c r="Q452" i="2" a="1"/>
  <c r="Q452" i="2" s="1"/>
  <c r="P452" i="2"/>
  <c r="O452" i="2"/>
  <c r="L452" i="2"/>
  <c r="K452" i="2"/>
  <c r="AK452" i="2" s="1"/>
  <c r="J452" i="2"/>
  <c r="G452" i="2"/>
  <c r="F452" i="2"/>
  <c r="H452" i="2" s="1"/>
  <c r="A452" i="2"/>
  <c r="B452" i="2" s="1"/>
  <c r="C452" i="2" s="1"/>
  <c r="AM451" i="2"/>
  <c r="AI451" i="2"/>
  <c r="AG451" i="2"/>
  <c r="AF451" i="2"/>
  <c r="AE451" i="2"/>
  <c r="AD451" i="2"/>
  <c r="AC451" i="2"/>
  <c r="AB451" i="2"/>
  <c r="AA451" i="2"/>
  <c r="Z451" i="2"/>
  <c r="Y451" i="2"/>
  <c r="X451" i="2"/>
  <c r="W451" i="2"/>
  <c r="V451" i="2"/>
  <c r="U451" i="2"/>
  <c r="T451" i="2"/>
  <c r="S451" i="2"/>
  <c r="R451" i="2"/>
  <c r="Q451" i="2" a="1"/>
  <c r="Q451" i="2" s="1"/>
  <c r="P451" i="2"/>
  <c r="O451" i="2"/>
  <c r="L451" i="2"/>
  <c r="K451" i="2"/>
  <c r="AK451" i="2" s="1"/>
  <c r="J451" i="2"/>
  <c r="G451" i="2"/>
  <c r="F451" i="2"/>
  <c r="H451" i="2" s="1"/>
  <c r="A451" i="2"/>
  <c r="B451" i="2" s="1"/>
  <c r="C451" i="2" s="1"/>
  <c r="AM450" i="2"/>
  <c r="AI450" i="2"/>
  <c r="AG450" i="2"/>
  <c r="AF450" i="2"/>
  <c r="AE450" i="2"/>
  <c r="AD450" i="2"/>
  <c r="AC450" i="2"/>
  <c r="AB450" i="2"/>
  <c r="AA450" i="2"/>
  <c r="Z450" i="2"/>
  <c r="Y450" i="2"/>
  <c r="X450" i="2"/>
  <c r="W450" i="2"/>
  <c r="V450" i="2"/>
  <c r="U450" i="2"/>
  <c r="T450" i="2"/>
  <c r="S450" i="2"/>
  <c r="R450" i="2"/>
  <c r="Q450" i="2" a="1"/>
  <c r="Q450" i="2" s="1"/>
  <c r="P450" i="2"/>
  <c r="O450" i="2"/>
  <c r="L450" i="2"/>
  <c r="K450" i="2"/>
  <c r="AK450" i="2" s="1"/>
  <c r="J450" i="2"/>
  <c r="G450" i="2"/>
  <c r="F450" i="2"/>
  <c r="H450" i="2" s="1"/>
  <c r="A450" i="2"/>
  <c r="B450" i="2" s="1"/>
  <c r="C450" i="2" s="1"/>
  <c r="AM449" i="2"/>
  <c r="AI449" i="2"/>
  <c r="AG449" i="2"/>
  <c r="AF449" i="2"/>
  <c r="AE449" i="2"/>
  <c r="AD449" i="2"/>
  <c r="AC449" i="2"/>
  <c r="AB449" i="2"/>
  <c r="AA449" i="2"/>
  <c r="Z449" i="2"/>
  <c r="Y449" i="2"/>
  <c r="X449" i="2"/>
  <c r="W449" i="2"/>
  <c r="V449" i="2"/>
  <c r="U449" i="2"/>
  <c r="T449" i="2"/>
  <c r="S449" i="2"/>
  <c r="R449" i="2"/>
  <c r="Q449" i="2" a="1"/>
  <c r="Q449" i="2" s="1"/>
  <c r="P449" i="2"/>
  <c r="O449" i="2"/>
  <c r="L449" i="2"/>
  <c r="K449" i="2"/>
  <c r="AK449" i="2" s="1"/>
  <c r="J449" i="2"/>
  <c r="G449" i="2"/>
  <c r="F449" i="2"/>
  <c r="H449" i="2" s="1"/>
  <c r="A449" i="2"/>
  <c r="B449" i="2" s="1"/>
  <c r="C449" i="2" s="1"/>
  <c r="AM448" i="2"/>
  <c r="AI448" i="2"/>
  <c r="AG448" i="2"/>
  <c r="AF448" i="2"/>
  <c r="AE448" i="2"/>
  <c r="AD448" i="2"/>
  <c r="AC448" i="2"/>
  <c r="AB448" i="2"/>
  <c r="AA448" i="2"/>
  <c r="Z448" i="2"/>
  <c r="Y448" i="2"/>
  <c r="X448" i="2"/>
  <c r="W448" i="2"/>
  <c r="V448" i="2"/>
  <c r="U448" i="2"/>
  <c r="T448" i="2"/>
  <c r="S448" i="2"/>
  <c r="R448" i="2"/>
  <c r="Q448" i="2" a="1"/>
  <c r="Q448" i="2" s="1"/>
  <c r="P448" i="2"/>
  <c r="O448" i="2"/>
  <c r="L448" i="2"/>
  <c r="K448" i="2"/>
  <c r="AK448" i="2" s="1"/>
  <c r="J448" i="2"/>
  <c r="G448" i="2"/>
  <c r="F448" i="2"/>
  <c r="H448" i="2" s="1"/>
  <c r="A448" i="2"/>
  <c r="B448" i="2" s="1"/>
  <c r="C448" i="2" s="1"/>
  <c r="AM447" i="2"/>
  <c r="AI447" i="2"/>
  <c r="AG447" i="2"/>
  <c r="AF447" i="2"/>
  <c r="AE447" i="2"/>
  <c r="AD447" i="2"/>
  <c r="AC447" i="2"/>
  <c r="AB447" i="2"/>
  <c r="AA447" i="2"/>
  <c r="Z447" i="2"/>
  <c r="Y447" i="2"/>
  <c r="X447" i="2"/>
  <c r="W447" i="2"/>
  <c r="V447" i="2"/>
  <c r="U447" i="2"/>
  <c r="T447" i="2"/>
  <c r="S447" i="2"/>
  <c r="R447" i="2"/>
  <c r="Q447" i="2" a="1"/>
  <c r="Q447" i="2" s="1"/>
  <c r="P447" i="2"/>
  <c r="O447" i="2"/>
  <c r="L447" i="2"/>
  <c r="K447" i="2"/>
  <c r="AK447" i="2" s="1"/>
  <c r="J447" i="2"/>
  <c r="F447" i="2"/>
  <c r="H447" i="2" s="1"/>
  <c r="A447" i="2"/>
  <c r="B447" i="2" s="1"/>
  <c r="C447" i="2" s="1"/>
  <c r="AM446" i="2"/>
  <c r="AI446" i="2"/>
  <c r="AG446" i="2"/>
  <c r="AF446" i="2"/>
  <c r="AE446" i="2"/>
  <c r="AD446" i="2"/>
  <c r="AC446" i="2"/>
  <c r="AB446" i="2"/>
  <c r="AA446" i="2"/>
  <c r="Z446" i="2"/>
  <c r="Y446" i="2"/>
  <c r="X446" i="2"/>
  <c r="W446" i="2"/>
  <c r="V446" i="2"/>
  <c r="U446" i="2"/>
  <c r="T446" i="2"/>
  <c r="S446" i="2"/>
  <c r="R446" i="2"/>
  <c r="Q446" i="2" a="1"/>
  <c r="Q446" i="2" s="1"/>
  <c r="P446" i="2"/>
  <c r="O446" i="2"/>
  <c r="L446" i="2"/>
  <c r="K446" i="2"/>
  <c r="AK446" i="2" s="1"/>
  <c r="J446" i="2"/>
  <c r="G446" i="2"/>
  <c r="F446" i="2"/>
  <c r="H446" i="2" s="1"/>
  <c r="A446" i="2"/>
  <c r="B446" i="2" s="1"/>
  <c r="C446" i="2" s="1"/>
  <c r="AM445" i="2"/>
  <c r="AI445" i="2"/>
  <c r="AG445" i="2"/>
  <c r="AF445" i="2"/>
  <c r="AE445" i="2"/>
  <c r="AD445" i="2"/>
  <c r="AC445" i="2"/>
  <c r="AB445" i="2"/>
  <c r="AA445" i="2"/>
  <c r="Z445" i="2"/>
  <c r="Y445" i="2"/>
  <c r="X445" i="2"/>
  <c r="W445" i="2"/>
  <c r="V445" i="2"/>
  <c r="U445" i="2"/>
  <c r="T445" i="2"/>
  <c r="S445" i="2"/>
  <c r="R445" i="2"/>
  <c r="Q445" i="2" a="1"/>
  <c r="Q445" i="2" s="1"/>
  <c r="P445" i="2"/>
  <c r="O445" i="2"/>
  <c r="L445" i="2"/>
  <c r="K445" i="2"/>
  <c r="AK445" i="2" s="1"/>
  <c r="J445" i="2"/>
  <c r="G445" i="2"/>
  <c r="F445" i="2"/>
  <c r="H445" i="2" s="1"/>
  <c r="A445" i="2"/>
  <c r="B445" i="2" s="1"/>
  <c r="C445" i="2" s="1"/>
  <c r="AM444" i="2"/>
  <c r="AI444" i="2"/>
  <c r="AG444" i="2"/>
  <c r="AF444" i="2"/>
  <c r="AE444" i="2"/>
  <c r="AD444" i="2"/>
  <c r="AC444" i="2"/>
  <c r="AB444" i="2"/>
  <c r="AA444" i="2"/>
  <c r="Z444" i="2"/>
  <c r="Y444" i="2"/>
  <c r="X444" i="2"/>
  <c r="W444" i="2"/>
  <c r="V444" i="2"/>
  <c r="U444" i="2"/>
  <c r="T444" i="2"/>
  <c r="S444" i="2"/>
  <c r="R444" i="2"/>
  <c r="Q444" i="2" a="1"/>
  <c r="Q444" i="2" s="1"/>
  <c r="P444" i="2"/>
  <c r="O444" i="2"/>
  <c r="L444" i="2"/>
  <c r="K444" i="2"/>
  <c r="AK444" i="2" s="1"/>
  <c r="J444" i="2"/>
  <c r="G444" i="2"/>
  <c r="F444" i="2"/>
  <c r="H444" i="2" s="1"/>
  <c r="A444" i="2"/>
  <c r="B444" i="2" s="1"/>
  <c r="C444" i="2" s="1"/>
  <c r="AM443" i="2"/>
  <c r="AI443" i="2"/>
  <c r="AG443" i="2"/>
  <c r="AF443" i="2"/>
  <c r="AE443" i="2"/>
  <c r="AD443" i="2"/>
  <c r="AC443" i="2"/>
  <c r="AB443" i="2"/>
  <c r="AA443" i="2"/>
  <c r="Z443" i="2"/>
  <c r="Y443" i="2"/>
  <c r="X443" i="2"/>
  <c r="W443" i="2"/>
  <c r="V443" i="2"/>
  <c r="U443" i="2"/>
  <c r="T443" i="2"/>
  <c r="S443" i="2"/>
  <c r="R443" i="2"/>
  <c r="Q443" i="2" a="1"/>
  <c r="Q443" i="2" s="1"/>
  <c r="P443" i="2"/>
  <c r="O443" i="2"/>
  <c r="L443" i="2"/>
  <c r="K443" i="2"/>
  <c r="AK443" i="2" s="1"/>
  <c r="J443" i="2"/>
  <c r="F443" i="2"/>
  <c r="H443" i="2" s="1"/>
  <c r="A443" i="2"/>
  <c r="B443" i="2" s="1"/>
  <c r="C443" i="2" s="1"/>
  <c r="AM442" i="2"/>
  <c r="AI442" i="2"/>
  <c r="AG442" i="2"/>
  <c r="AF442" i="2"/>
  <c r="AE442" i="2"/>
  <c r="AD442" i="2"/>
  <c r="AC442" i="2"/>
  <c r="AB442" i="2"/>
  <c r="AA442" i="2"/>
  <c r="Z442" i="2"/>
  <c r="Y442" i="2"/>
  <c r="X442" i="2"/>
  <c r="W442" i="2"/>
  <c r="V442" i="2"/>
  <c r="U442" i="2"/>
  <c r="T442" i="2"/>
  <c r="S442" i="2"/>
  <c r="R442" i="2"/>
  <c r="Q442" i="2" a="1"/>
  <c r="Q442" i="2" s="1"/>
  <c r="P442" i="2"/>
  <c r="O442" i="2"/>
  <c r="L442" i="2"/>
  <c r="K442" i="2"/>
  <c r="AK442" i="2" s="1"/>
  <c r="J442" i="2"/>
  <c r="G442" i="2"/>
  <c r="F442" i="2"/>
  <c r="H442" i="2" s="1"/>
  <c r="A442" i="2"/>
  <c r="B442" i="2" s="1"/>
  <c r="C442" i="2" s="1"/>
  <c r="AM441" i="2"/>
  <c r="AI441" i="2"/>
  <c r="AG441" i="2"/>
  <c r="AF441" i="2"/>
  <c r="AE441" i="2"/>
  <c r="AD441" i="2"/>
  <c r="AC441" i="2"/>
  <c r="AB441" i="2"/>
  <c r="AA441" i="2"/>
  <c r="Z441" i="2"/>
  <c r="Y441" i="2"/>
  <c r="X441" i="2"/>
  <c r="W441" i="2"/>
  <c r="V441" i="2"/>
  <c r="U441" i="2"/>
  <c r="T441" i="2"/>
  <c r="S441" i="2"/>
  <c r="R441" i="2"/>
  <c r="Q441" i="2" a="1"/>
  <c r="Q441" i="2" s="1"/>
  <c r="P441" i="2"/>
  <c r="O441" i="2"/>
  <c r="L441" i="2"/>
  <c r="K441" i="2"/>
  <c r="AK441" i="2" s="1"/>
  <c r="J441" i="2"/>
  <c r="G441" i="2"/>
  <c r="F441" i="2"/>
  <c r="H441" i="2" s="1"/>
  <c r="A441" i="2"/>
  <c r="B441" i="2" s="1"/>
  <c r="C441" i="2" s="1"/>
  <c r="AM440" i="2"/>
  <c r="AI440" i="2"/>
  <c r="AG440" i="2"/>
  <c r="AF440" i="2"/>
  <c r="AE440" i="2"/>
  <c r="AD440" i="2"/>
  <c r="AC440" i="2"/>
  <c r="AB440" i="2"/>
  <c r="AA440" i="2"/>
  <c r="Z440" i="2"/>
  <c r="Y440" i="2"/>
  <c r="X440" i="2"/>
  <c r="W440" i="2"/>
  <c r="V440" i="2"/>
  <c r="U440" i="2"/>
  <c r="T440" i="2"/>
  <c r="S440" i="2"/>
  <c r="R440" i="2"/>
  <c r="Q440" i="2" a="1"/>
  <c r="Q440" i="2" s="1"/>
  <c r="P440" i="2"/>
  <c r="O440" i="2"/>
  <c r="L440" i="2"/>
  <c r="K440" i="2"/>
  <c r="AK440" i="2" s="1"/>
  <c r="J440" i="2"/>
  <c r="G440" i="2"/>
  <c r="F440" i="2"/>
  <c r="H440" i="2" s="1"/>
  <c r="A440" i="2"/>
  <c r="B440" i="2" s="1"/>
  <c r="C440" i="2" s="1"/>
  <c r="AM439" i="2"/>
  <c r="AI439" i="2"/>
  <c r="AG439" i="2"/>
  <c r="AF439" i="2"/>
  <c r="AE439" i="2"/>
  <c r="AD439" i="2"/>
  <c r="AC439" i="2"/>
  <c r="AB439" i="2"/>
  <c r="AA439" i="2"/>
  <c r="Z439" i="2"/>
  <c r="Y439" i="2"/>
  <c r="X439" i="2"/>
  <c r="W439" i="2"/>
  <c r="V439" i="2"/>
  <c r="U439" i="2"/>
  <c r="T439" i="2"/>
  <c r="S439" i="2"/>
  <c r="R439" i="2"/>
  <c r="Q439" i="2" a="1"/>
  <c r="Q439" i="2" s="1"/>
  <c r="P439" i="2"/>
  <c r="O439" i="2"/>
  <c r="L439" i="2"/>
  <c r="K439" i="2"/>
  <c r="AK439" i="2" s="1"/>
  <c r="J439" i="2"/>
  <c r="G439" i="2"/>
  <c r="F439" i="2"/>
  <c r="H439" i="2" s="1"/>
  <c r="A439" i="2"/>
  <c r="B439" i="2" s="1"/>
  <c r="C439" i="2" s="1"/>
  <c r="AM438" i="2"/>
  <c r="AI438" i="2"/>
  <c r="AG438" i="2"/>
  <c r="AF438" i="2"/>
  <c r="AE438" i="2"/>
  <c r="AD438" i="2"/>
  <c r="AC438" i="2"/>
  <c r="AB438" i="2"/>
  <c r="AA438" i="2"/>
  <c r="Z438" i="2"/>
  <c r="Y438" i="2"/>
  <c r="X438" i="2"/>
  <c r="W438" i="2"/>
  <c r="V438" i="2"/>
  <c r="U438" i="2"/>
  <c r="T438" i="2"/>
  <c r="S438" i="2"/>
  <c r="R438" i="2"/>
  <c r="Q438" i="2" a="1"/>
  <c r="Q438" i="2" s="1"/>
  <c r="P438" i="2"/>
  <c r="O438" i="2"/>
  <c r="L438" i="2"/>
  <c r="K438" i="2"/>
  <c r="AK438" i="2" s="1"/>
  <c r="J438" i="2"/>
  <c r="G438" i="2"/>
  <c r="F438" i="2"/>
  <c r="H438" i="2" s="1"/>
  <c r="A438" i="2"/>
  <c r="B438" i="2" s="1"/>
  <c r="C438" i="2" s="1"/>
  <c r="AM437" i="2"/>
  <c r="AI437" i="2"/>
  <c r="AG437" i="2"/>
  <c r="AF437" i="2"/>
  <c r="AE437" i="2"/>
  <c r="AD437" i="2"/>
  <c r="AC437" i="2"/>
  <c r="AB437" i="2"/>
  <c r="AA437" i="2"/>
  <c r="Z437" i="2"/>
  <c r="Y437" i="2"/>
  <c r="X437" i="2"/>
  <c r="W437" i="2"/>
  <c r="V437" i="2"/>
  <c r="U437" i="2"/>
  <c r="T437" i="2"/>
  <c r="S437" i="2"/>
  <c r="R437" i="2"/>
  <c r="Q437" i="2" a="1"/>
  <c r="Q437" i="2" s="1"/>
  <c r="P437" i="2"/>
  <c r="O437" i="2"/>
  <c r="L437" i="2"/>
  <c r="K437" i="2"/>
  <c r="AK437" i="2" s="1"/>
  <c r="J437" i="2"/>
  <c r="G437" i="2"/>
  <c r="F437" i="2"/>
  <c r="H437" i="2" s="1"/>
  <c r="A437" i="2"/>
  <c r="B437" i="2" s="1"/>
  <c r="C437" i="2" s="1"/>
  <c r="AM436" i="2"/>
  <c r="AI436" i="2"/>
  <c r="AG436" i="2"/>
  <c r="AF436" i="2"/>
  <c r="AE436" i="2"/>
  <c r="AD436" i="2"/>
  <c r="AC436" i="2"/>
  <c r="AB436" i="2"/>
  <c r="AA436" i="2"/>
  <c r="Z436" i="2"/>
  <c r="Y436" i="2"/>
  <c r="X436" i="2"/>
  <c r="W436" i="2"/>
  <c r="V436" i="2"/>
  <c r="U436" i="2"/>
  <c r="T436" i="2"/>
  <c r="S436" i="2"/>
  <c r="R436" i="2"/>
  <c r="Q436" i="2" a="1"/>
  <c r="Q436" i="2" s="1"/>
  <c r="P436" i="2"/>
  <c r="O436" i="2"/>
  <c r="L436" i="2"/>
  <c r="K436" i="2"/>
  <c r="AK436" i="2" s="1"/>
  <c r="J436" i="2"/>
  <c r="F436" i="2"/>
  <c r="H436" i="2" s="1"/>
  <c r="A436" i="2"/>
  <c r="B436" i="2" s="1"/>
  <c r="C436" i="2" s="1"/>
  <c r="AM435" i="2"/>
  <c r="AI435" i="2"/>
  <c r="AG435" i="2"/>
  <c r="AF435" i="2"/>
  <c r="AE435" i="2"/>
  <c r="AD435" i="2"/>
  <c r="AC435" i="2"/>
  <c r="AB435" i="2"/>
  <c r="AA435" i="2"/>
  <c r="Z435" i="2"/>
  <c r="Y435" i="2"/>
  <c r="X435" i="2"/>
  <c r="W435" i="2"/>
  <c r="V435" i="2"/>
  <c r="U435" i="2"/>
  <c r="T435" i="2"/>
  <c r="S435" i="2"/>
  <c r="R435" i="2"/>
  <c r="Q435" i="2" a="1"/>
  <c r="Q435" i="2" s="1"/>
  <c r="P435" i="2"/>
  <c r="O435" i="2"/>
  <c r="L435" i="2"/>
  <c r="K435" i="2"/>
  <c r="AK435" i="2" s="1"/>
  <c r="J435" i="2"/>
  <c r="G435" i="2"/>
  <c r="F435" i="2"/>
  <c r="H435" i="2" s="1"/>
  <c r="A435" i="2"/>
  <c r="B435" i="2" s="1"/>
  <c r="C435" i="2" s="1"/>
  <c r="AM434" i="2"/>
  <c r="AI434" i="2"/>
  <c r="AG434" i="2"/>
  <c r="AF434" i="2"/>
  <c r="AE434" i="2"/>
  <c r="AD434" i="2"/>
  <c r="AC434" i="2"/>
  <c r="AB434" i="2"/>
  <c r="AA434" i="2"/>
  <c r="Z434" i="2"/>
  <c r="Y434" i="2"/>
  <c r="X434" i="2"/>
  <c r="W434" i="2"/>
  <c r="V434" i="2"/>
  <c r="U434" i="2"/>
  <c r="T434" i="2"/>
  <c r="S434" i="2"/>
  <c r="R434" i="2"/>
  <c r="Q434" i="2" a="1"/>
  <c r="Q434" i="2" s="1"/>
  <c r="P434" i="2"/>
  <c r="O434" i="2"/>
  <c r="L434" i="2"/>
  <c r="K434" i="2"/>
  <c r="AK434" i="2" s="1"/>
  <c r="J434" i="2"/>
  <c r="F434" i="2"/>
  <c r="H434" i="2" s="1"/>
  <c r="A434" i="2"/>
  <c r="B434" i="2" s="1"/>
  <c r="C434" i="2" s="1"/>
  <c r="AM433" i="2"/>
  <c r="AI433" i="2"/>
  <c r="AG433" i="2"/>
  <c r="AF433" i="2"/>
  <c r="AE433" i="2"/>
  <c r="AD433" i="2"/>
  <c r="AC433" i="2"/>
  <c r="AB433" i="2"/>
  <c r="AA433" i="2"/>
  <c r="Z433" i="2"/>
  <c r="Y433" i="2"/>
  <c r="X433" i="2"/>
  <c r="W433" i="2"/>
  <c r="V433" i="2"/>
  <c r="U433" i="2"/>
  <c r="T433" i="2"/>
  <c r="S433" i="2"/>
  <c r="R433" i="2"/>
  <c r="Q433" i="2" a="1"/>
  <c r="Q433" i="2" s="1"/>
  <c r="P433" i="2"/>
  <c r="O433" i="2"/>
  <c r="L433" i="2"/>
  <c r="K433" i="2"/>
  <c r="AK433" i="2" s="1"/>
  <c r="J433" i="2"/>
  <c r="G433" i="2"/>
  <c r="F433" i="2"/>
  <c r="H433" i="2" s="1"/>
  <c r="A433" i="2"/>
  <c r="B433" i="2" s="1"/>
  <c r="C433" i="2" s="1"/>
  <c r="AM432" i="2"/>
  <c r="AI432" i="2"/>
  <c r="AG432" i="2"/>
  <c r="AF432" i="2"/>
  <c r="AE432" i="2"/>
  <c r="AD432" i="2"/>
  <c r="AC432" i="2"/>
  <c r="AB432" i="2"/>
  <c r="AA432" i="2"/>
  <c r="Z432" i="2"/>
  <c r="Y432" i="2"/>
  <c r="X432" i="2"/>
  <c r="W432" i="2"/>
  <c r="V432" i="2"/>
  <c r="U432" i="2"/>
  <c r="T432" i="2"/>
  <c r="S432" i="2"/>
  <c r="R432" i="2"/>
  <c r="Q432" i="2" a="1"/>
  <c r="Q432" i="2" s="1"/>
  <c r="P432" i="2"/>
  <c r="O432" i="2"/>
  <c r="L432" i="2"/>
  <c r="K432" i="2"/>
  <c r="AK432" i="2" s="1"/>
  <c r="J432" i="2"/>
  <c r="F432" i="2"/>
  <c r="H432" i="2" s="1"/>
  <c r="A432" i="2"/>
  <c r="B432" i="2" s="1"/>
  <c r="C432" i="2" s="1"/>
  <c r="AM431" i="2"/>
  <c r="AI431" i="2"/>
  <c r="AG431" i="2"/>
  <c r="AF431" i="2"/>
  <c r="AE431" i="2"/>
  <c r="AD431" i="2"/>
  <c r="AC431" i="2"/>
  <c r="AB431" i="2"/>
  <c r="AA431" i="2"/>
  <c r="Z431" i="2"/>
  <c r="Y431" i="2"/>
  <c r="X431" i="2"/>
  <c r="W431" i="2"/>
  <c r="V431" i="2"/>
  <c r="U431" i="2"/>
  <c r="T431" i="2"/>
  <c r="S431" i="2"/>
  <c r="R431" i="2"/>
  <c r="Q431" i="2" a="1"/>
  <c r="Q431" i="2" s="1"/>
  <c r="P431" i="2"/>
  <c r="O431" i="2"/>
  <c r="L431" i="2"/>
  <c r="K431" i="2"/>
  <c r="AK431" i="2" s="1"/>
  <c r="J431" i="2"/>
  <c r="F431" i="2"/>
  <c r="H431" i="2" s="1"/>
  <c r="A431" i="2"/>
  <c r="B431" i="2" s="1"/>
  <c r="C431" i="2" s="1"/>
  <c r="AM430" i="2"/>
  <c r="AI430" i="2"/>
  <c r="AG430" i="2"/>
  <c r="AF430" i="2"/>
  <c r="AE430" i="2"/>
  <c r="AD430" i="2"/>
  <c r="AC430" i="2"/>
  <c r="AB430" i="2"/>
  <c r="AA430" i="2"/>
  <c r="Z430" i="2"/>
  <c r="Y430" i="2"/>
  <c r="X430" i="2"/>
  <c r="W430" i="2"/>
  <c r="V430" i="2"/>
  <c r="U430" i="2"/>
  <c r="T430" i="2"/>
  <c r="S430" i="2"/>
  <c r="R430" i="2"/>
  <c r="Q430" i="2" a="1"/>
  <c r="Q430" i="2" s="1"/>
  <c r="P430" i="2"/>
  <c r="O430" i="2"/>
  <c r="L430" i="2"/>
  <c r="K430" i="2"/>
  <c r="AK430" i="2" s="1"/>
  <c r="J430" i="2"/>
  <c r="G430" i="2"/>
  <c r="F430" i="2"/>
  <c r="H430" i="2" s="1"/>
  <c r="A430" i="2"/>
  <c r="B430" i="2" s="1"/>
  <c r="C430" i="2" s="1"/>
  <c r="AM429" i="2"/>
  <c r="AI429" i="2"/>
  <c r="AG429" i="2"/>
  <c r="AF429" i="2"/>
  <c r="AE429" i="2"/>
  <c r="AD429" i="2"/>
  <c r="AC429" i="2"/>
  <c r="AB429" i="2"/>
  <c r="AA429" i="2"/>
  <c r="Z429" i="2"/>
  <c r="Y429" i="2"/>
  <c r="X429" i="2"/>
  <c r="W429" i="2"/>
  <c r="V429" i="2"/>
  <c r="U429" i="2"/>
  <c r="T429" i="2"/>
  <c r="S429" i="2"/>
  <c r="R429" i="2"/>
  <c r="Q429" i="2" a="1"/>
  <c r="Q429" i="2" s="1"/>
  <c r="P429" i="2"/>
  <c r="O429" i="2"/>
  <c r="L429" i="2"/>
  <c r="K429" i="2"/>
  <c r="AK429" i="2" s="1"/>
  <c r="J429" i="2"/>
  <c r="G429" i="2"/>
  <c r="F429" i="2"/>
  <c r="H429" i="2" s="1"/>
  <c r="A429" i="2"/>
  <c r="B429" i="2" s="1"/>
  <c r="C429" i="2" s="1"/>
  <c r="AM428" i="2"/>
  <c r="AI428" i="2"/>
  <c r="AG428" i="2"/>
  <c r="AF428" i="2"/>
  <c r="AE428" i="2"/>
  <c r="AD428" i="2"/>
  <c r="AC428" i="2"/>
  <c r="AB428" i="2"/>
  <c r="AA428" i="2"/>
  <c r="Z428" i="2"/>
  <c r="Y428" i="2"/>
  <c r="X428" i="2"/>
  <c r="W428" i="2"/>
  <c r="V428" i="2"/>
  <c r="U428" i="2"/>
  <c r="T428" i="2"/>
  <c r="S428" i="2"/>
  <c r="R428" i="2"/>
  <c r="Q428" i="2" a="1"/>
  <c r="Q428" i="2" s="1"/>
  <c r="P428" i="2"/>
  <c r="O428" i="2"/>
  <c r="L428" i="2"/>
  <c r="K428" i="2"/>
  <c r="AK428" i="2" s="1"/>
  <c r="J428" i="2"/>
  <c r="G428" i="2"/>
  <c r="F428" i="2"/>
  <c r="H428" i="2" s="1"/>
  <c r="A428" i="2"/>
  <c r="B428" i="2" s="1"/>
  <c r="C428" i="2" s="1"/>
  <c r="AM427" i="2"/>
  <c r="AI427" i="2"/>
  <c r="AG427" i="2"/>
  <c r="AF427" i="2"/>
  <c r="AE427" i="2"/>
  <c r="AD427" i="2"/>
  <c r="AC427" i="2"/>
  <c r="AB427" i="2"/>
  <c r="AA427" i="2"/>
  <c r="Z427" i="2"/>
  <c r="Y427" i="2"/>
  <c r="X427" i="2"/>
  <c r="W427" i="2"/>
  <c r="V427" i="2"/>
  <c r="U427" i="2"/>
  <c r="T427" i="2"/>
  <c r="S427" i="2"/>
  <c r="R427" i="2"/>
  <c r="Q427" i="2" a="1"/>
  <c r="Q427" i="2" s="1"/>
  <c r="P427" i="2"/>
  <c r="O427" i="2"/>
  <c r="L427" i="2"/>
  <c r="K427" i="2"/>
  <c r="AK427" i="2" s="1"/>
  <c r="J427" i="2"/>
  <c r="G427" i="2"/>
  <c r="F427" i="2"/>
  <c r="H427" i="2" s="1"/>
  <c r="A427" i="2"/>
  <c r="B427" i="2" s="1"/>
  <c r="C427" i="2" s="1"/>
  <c r="AM426" i="2"/>
  <c r="AI426" i="2"/>
  <c r="AG426" i="2"/>
  <c r="AF426" i="2"/>
  <c r="AE426" i="2"/>
  <c r="AD426" i="2"/>
  <c r="AC426" i="2"/>
  <c r="AB426" i="2"/>
  <c r="AA426" i="2"/>
  <c r="Z426" i="2"/>
  <c r="Y426" i="2"/>
  <c r="X426" i="2"/>
  <c r="W426" i="2"/>
  <c r="V426" i="2"/>
  <c r="U426" i="2"/>
  <c r="T426" i="2"/>
  <c r="S426" i="2"/>
  <c r="R426" i="2"/>
  <c r="Q426" i="2" a="1"/>
  <c r="Q426" i="2" s="1"/>
  <c r="P426" i="2"/>
  <c r="O426" i="2"/>
  <c r="L426" i="2"/>
  <c r="K426" i="2"/>
  <c r="AK426" i="2" s="1"/>
  <c r="J426" i="2"/>
  <c r="G426" i="2"/>
  <c r="F426" i="2"/>
  <c r="H426" i="2" s="1"/>
  <c r="A426" i="2"/>
  <c r="B426" i="2" s="1"/>
  <c r="C426" i="2" s="1"/>
  <c r="AM425" i="2"/>
  <c r="AI425" i="2"/>
  <c r="AG425" i="2"/>
  <c r="AF425" i="2"/>
  <c r="AE425" i="2"/>
  <c r="AD425" i="2"/>
  <c r="AC425" i="2"/>
  <c r="AB425" i="2"/>
  <c r="AA425" i="2"/>
  <c r="Z425" i="2"/>
  <c r="Y425" i="2"/>
  <c r="X425" i="2"/>
  <c r="W425" i="2"/>
  <c r="V425" i="2"/>
  <c r="U425" i="2"/>
  <c r="T425" i="2"/>
  <c r="S425" i="2"/>
  <c r="R425" i="2"/>
  <c r="Q425" i="2" a="1"/>
  <c r="Q425" i="2" s="1"/>
  <c r="P425" i="2"/>
  <c r="O425" i="2"/>
  <c r="L425" i="2"/>
  <c r="K425" i="2"/>
  <c r="AK425" i="2" s="1"/>
  <c r="J425" i="2"/>
  <c r="G425" i="2"/>
  <c r="F425" i="2"/>
  <c r="H425" i="2" s="1"/>
  <c r="A425" i="2"/>
  <c r="B425" i="2" s="1"/>
  <c r="C425" i="2" s="1"/>
  <c r="AM424" i="2"/>
  <c r="AI424" i="2"/>
  <c r="AG424" i="2"/>
  <c r="AF424" i="2"/>
  <c r="AE424" i="2"/>
  <c r="AD424" i="2"/>
  <c r="AC424" i="2"/>
  <c r="AB424" i="2"/>
  <c r="AA424" i="2"/>
  <c r="Z424" i="2"/>
  <c r="Y424" i="2"/>
  <c r="X424" i="2"/>
  <c r="W424" i="2"/>
  <c r="V424" i="2"/>
  <c r="U424" i="2"/>
  <c r="T424" i="2"/>
  <c r="S424" i="2"/>
  <c r="R424" i="2"/>
  <c r="Q424" i="2" a="1"/>
  <c r="Q424" i="2" s="1"/>
  <c r="P424" i="2"/>
  <c r="O424" i="2"/>
  <c r="L424" i="2"/>
  <c r="K424" i="2"/>
  <c r="J424" i="2"/>
  <c r="G424" i="2"/>
  <c r="F424" i="2"/>
  <c r="H424" i="2" s="1"/>
  <c r="A424" i="2"/>
  <c r="B424" i="2" s="1"/>
  <c r="C424" i="2" s="1"/>
  <c r="AM423" i="2"/>
  <c r="AI423" i="2"/>
  <c r="AG423" i="2"/>
  <c r="AF423" i="2"/>
  <c r="AE423" i="2"/>
  <c r="AD423" i="2"/>
  <c r="AC423" i="2"/>
  <c r="AB423" i="2"/>
  <c r="AA423" i="2"/>
  <c r="Z423" i="2"/>
  <c r="Y423" i="2"/>
  <c r="X423" i="2"/>
  <c r="W423" i="2"/>
  <c r="V423" i="2"/>
  <c r="U423" i="2"/>
  <c r="T423" i="2"/>
  <c r="S423" i="2"/>
  <c r="R423" i="2"/>
  <c r="Q423" i="2" a="1"/>
  <c r="Q423" i="2" s="1"/>
  <c r="P423" i="2"/>
  <c r="O423" i="2"/>
  <c r="L423" i="2"/>
  <c r="K423" i="2"/>
  <c r="AK423" i="2" s="1"/>
  <c r="J423" i="2"/>
  <c r="G423" i="2"/>
  <c r="F423" i="2"/>
  <c r="H423" i="2" s="1"/>
  <c r="A423" i="2"/>
  <c r="B423" i="2" s="1"/>
  <c r="C423" i="2" s="1"/>
  <c r="AM422" i="2"/>
  <c r="AI422" i="2"/>
  <c r="AG422" i="2"/>
  <c r="AF422" i="2"/>
  <c r="AE422" i="2"/>
  <c r="AD422" i="2"/>
  <c r="AC422" i="2"/>
  <c r="AB422" i="2"/>
  <c r="AA422" i="2"/>
  <c r="Z422" i="2"/>
  <c r="Y422" i="2"/>
  <c r="X422" i="2"/>
  <c r="W422" i="2"/>
  <c r="V422" i="2"/>
  <c r="U422" i="2"/>
  <c r="T422" i="2"/>
  <c r="S422" i="2"/>
  <c r="R422" i="2"/>
  <c r="Q422" i="2" a="1"/>
  <c r="Q422" i="2" s="1"/>
  <c r="P422" i="2"/>
  <c r="O422" i="2"/>
  <c r="L422" i="2"/>
  <c r="K422" i="2"/>
  <c r="AK422" i="2" s="1"/>
  <c r="J422" i="2"/>
  <c r="G422" i="2"/>
  <c r="F422" i="2"/>
  <c r="H422" i="2" s="1"/>
  <c r="A422" i="2"/>
  <c r="B422" i="2" s="1"/>
  <c r="C422" i="2" s="1"/>
  <c r="AM421" i="2"/>
  <c r="AI421" i="2"/>
  <c r="AG421" i="2"/>
  <c r="AF421" i="2"/>
  <c r="AE421" i="2"/>
  <c r="AD421" i="2"/>
  <c r="AC421" i="2"/>
  <c r="AB421" i="2"/>
  <c r="AA421" i="2"/>
  <c r="Z421" i="2"/>
  <c r="Y421" i="2"/>
  <c r="X421" i="2"/>
  <c r="W421" i="2"/>
  <c r="V421" i="2"/>
  <c r="U421" i="2"/>
  <c r="T421" i="2"/>
  <c r="S421" i="2"/>
  <c r="R421" i="2"/>
  <c r="Q421" i="2" a="1"/>
  <c r="Q421" i="2" s="1"/>
  <c r="P421" i="2"/>
  <c r="O421" i="2"/>
  <c r="L421" i="2"/>
  <c r="K421" i="2"/>
  <c r="AK421" i="2" s="1"/>
  <c r="J421" i="2"/>
  <c r="G421" i="2"/>
  <c r="F421" i="2"/>
  <c r="H421" i="2" s="1"/>
  <c r="A421" i="2"/>
  <c r="B421" i="2" s="1"/>
  <c r="C421" i="2" s="1"/>
  <c r="AM420" i="2"/>
  <c r="AI420" i="2"/>
  <c r="AG420" i="2"/>
  <c r="AF420" i="2"/>
  <c r="AE420" i="2"/>
  <c r="AD420" i="2"/>
  <c r="AC420" i="2"/>
  <c r="AB420" i="2"/>
  <c r="AA420" i="2"/>
  <c r="Z420" i="2"/>
  <c r="Y420" i="2"/>
  <c r="X420" i="2"/>
  <c r="W420" i="2"/>
  <c r="V420" i="2"/>
  <c r="U420" i="2"/>
  <c r="T420" i="2"/>
  <c r="S420" i="2"/>
  <c r="R420" i="2"/>
  <c r="Q420" i="2" a="1"/>
  <c r="Q420" i="2" s="1"/>
  <c r="P420" i="2"/>
  <c r="O420" i="2"/>
  <c r="L420" i="2"/>
  <c r="K420" i="2"/>
  <c r="AK420" i="2" s="1"/>
  <c r="J420" i="2"/>
  <c r="F420" i="2"/>
  <c r="H420" i="2" s="1"/>
  <c r="A420" i="2"/>
  <c r="B420" i="2" s="1"/>
  <c r="C420" i="2" s="1"/>
  <c r="AM419" i="2"/>
  <c r="AI419" i="2"/>
  <c r="AG419" i="2"/>
  <c r="AF419" i="2"/>
  <c r="AE419" i="2"/>
  <c r="AD419" i="2"/>
  <c r="AC419" i="2"/>
  <c r="AB419" i="2"/>
  <c r="AA419" i="2"/>
  <c r="Z419" i="2"/>
  <c r="Y419" i="2"/>
  <c r="X419" i="2"/>
  <c r="W419" i="2"/>
  <c r="V419" i="2"/>
  <c r="U419" i="2"/>
  <c r="T419" i="2"/>
  <c r="S419" i="2"/>
  <c r="R419" i="2"/>
  <c r="Q419" i="2" a="1"/>
  <c r="Q419" i="2" s="1"/>
  <c r="P419" i="2"/>
  <c r="O419" i="2"/>
  <c r="L419" i="2"/>
  <c r="K419" i="2"/>
  <c r="AK419" i="2" s="1"/>
  <c r="J419" i="2"/>
  <c r="G419" i="2"/>
  <c r="F419" i="2"/>
  <c r="H419" i="2" s="1"/>
  <c r="A419" i="2"/>
  <c r="B419" i="2" s="1"/>
  <c r="C419" i="2" s="1"/>
  <c r="AM418" i="2"/>
  <c r="AI418" i="2"/>
  <c r="AG418" i="2"/>
  <c r="AF418" i="2"/>
  <c r="AE418" i="2"/>
  <c r="AD418" i="2"/>
  <c r="AC418" i="2"/>
  <c r="AB418" i="2"/>
  <c r="AA418" i="2"/>
  <c r="Z418" i="2"/>
  <c r="Y418" i="2"/>
  <c r="X418" i="2"/>
  <c r="W418" i="2"/>
  <c r="V418" i="2"/>
  <c r="U418" i="2"/>
  <c r="T418" i="2"/>
  <c r="S418" i="2"/>
  <c r="R418" i="2"/>
  <c r="Q418" i="2" a="1"/>
  <c r="Q418" i="2" s="1"/>
  <c r="P418" i="2"/>
  <c r="O418" i="2"/>
  <c r="L418" i="2"/>
  <c r="K418" i="2"/>
  <c r="AK418" i="2" s="1"/>
  <c r="J418" i="2"/>
  <c r="G418" i="2"/>
  <c r="F418" i="2"/>
  <c r="H418" i="2" s="1"/>
  <c r="A418" i="2"/>
  <c r="B418" i="2" s="1"/>
  <c r="C418" i="2" s="1"/>
  <c r="AM417" i="2"/>
  <c r="AI417" i="2"/>
  <c r="AG417" i="2"/>
  <c r="AF417" i="2"/>
  <c r="AE417" i="2"/>
  <c r="AD417" i="2"/>
  <c r="AC417" i="2"/>
  <c r="AB417" i="2"/>
  <c r="AA417" i="2"/>
  <c r="Z417" i="2"/>
  <c r="Y417" i="2"/>
  <c r="X417" i="2"/>
  <c r="W417" i="2"/>
  <c r="V417" i="2"/>
  <c r="U417" i="2"/>
  <c r="T417" i="2"/>
  <c r="S417" i="2"/>
  <c r="R417" i="2"/>
  <c r="Q417" i="2" a="1"/>
  <c r="Q417" i="2" s="1"/>
  <c r="P417" i="2"/>
  <c r="O417" i="2"/>
  <c r="L417" i="2"/>
  <c r="K417" i="2"/>
  <c r="AK417" i="2" s="1"/>
  <c r="J417" i="2"/>
  <c r="F417" i="2"/>
  <c r="H417" i="2" s="1"/>
  <c r="A417" i="2"/>
  <c r="B417" i="2" s="1"/>
  <c r="C417" i="2" s="1"/>
  <c r="AM416" i="2"/>
  <c r="AI416" i="2"/>
  <c r="AG416" i="2"/>
  <c r="AF416" i="2"/>
  <c r="AE416" i="2"/>
  <c r="AD416" i="2"/>
  <c r="AC416" i="2"/>
  <c r="AB416" i="2"/>
  <c r="AA416" i="2"/>
  <c r="Z416" i="2"/>
  <c r="Y416" i="2"/>
  <c r="X416" i="2"/>
  <c r="W416" i="2"/>
  <c r="V416" i="2"/>
  <c r="U416" i="2"/>
  <c r="T416" i="2"/>
  <c r="S416" i="2"/>
  <c r="R416" i="2"/>
  <c r="Q416" i="2" a="1"/>
  <c r="Q416" i="2" s="1"/>
  <c r="P416" i="2"/>
  <c r="O416" i="2"/>
  <c r="L416" i="2"/>
  <c r="K416" i="2"/>
  <c r="AK416" i="2" s="1"/>
  <c r="J416" i="2"/>
  <c r="G416" i="2"/>
  <c r="F416" i="2"/>
  <c r="H416" i="2" s="1"/>
  <c r="A416" i="2"/>
  <c r="B416" i="2" s="1"/>
  <c r="C416" i="2" s="1"/>
  <c r="AM415" i="2"/>
  <c r="AI415" i="2"/>
  <c r="AG415" i="2"/>
  <c r="AF415" i="2"/>
  <c r="AE415" i="2"/>
  <c r="AD415" i="2"/>
  <c r="AC415" i="2"/>
  <c r="AB415" i="2"/>
  <c r="AA415" i="2"/>
  <c r="Z415" i="2"/>
  <c r="Y415" i="2"/>
  <c r="X415" i="2"/>
  <c r="W415" i="2"/>
  <c r="V415" i="2"/>
  <c r="U415" i="2"/>
  <c r="T415" i="2"/>
  <c r="S415" i="2"/>
  <c r="R415" i="2"/>
  <c r="Q415" i="2" a="1"/>
  <c r="Q415" i="2" s="1"/>
  <c r="P415" i="2"/>
  <c r="O415" i="2"/>
  <c r="L415" i="2"/>
  <c r="K415" i="2"/>
  <c r="AK415" i="2" s="1"/>
  <c r="J415" i="2"/>
  <c r="F415" i="2"/>
  <c r="H415" i="2" s="1"/>
  <c r="A415" i="2"/>
  <c r="B415" i="2" s="1"/>
  <c r="C415" i="2" s="1"/>
  <c r="AM414" i="2"/>
  <c r="AI414" i="2"/>
  <c r="AG414" i="2"/>
  <c r="AF414" i="2"/>
  <c r="AE414" i="2"/>
  <c r="AD414" i="2"/>
  <c r="AC414" i="2"/>
  <c r="AB414" i="2"/>
  <c r="AA414" i="2"/>
  <c r="Z414" i="2"/>
  <c r="Y414" i="2"/>
  <c r="X414" i="2"/>
  <c r="W414" i="2"/>
  <c r="V414" i="2"/>
  <c r="U414" i="2"/>
  <c r="T414" i="2"/>
  <c r="S414" i="2"/>
  <c r="R414" i="2"/>
  <c r="Q414" i="2" a="1"/>
  <c r="Q414" i="2" s="1"/>
  <c r="P414" i="2"/>
  <c r="O414" i="2"/>
  <c r="L414" i="2"/>
  <c r="K414" i="2"/>
  <c r="AK414" i="2" s="1"/>
  <c r="J414" i="2"/>
  <c r="G414" i="2"/>
  <c r="F414" i="2"/>
  <c r="H414" i="2" s="1"/>
  <c r="A414" i="2"/>
  <c r="B414" i="2" s="1"/>
  <c r="C414" i="2" s="1"/>
  <c r="AM413" i="2"/>
  <c r="AI413" i="2"/>
  <c r="AG413" i="2"/>
  <c r="AF413" i="2"/>
  <c r="AE413" i="2"/>
  <c r="AD413" i="2"/>
  <c r="AC413" i="2"/>
  <c r="AB413" i="2"/>
  <c r="AA413" i="2"/>
  <c r="Z413" i="2"/>
  <c r="Y413" i="2"/>
  <c r="X413" i="2"/>
  <c r="W413" i="2"/>
  <c r="V413" i="2"/>
  <c r="U413" i="2"/>
  <c r="T413" i="2"/>
  <c r="S413" i="2"/>
  <c r="R413" i="2"/>
  <c r="Q413" i="2" a="1"/>
  <c r="Q413" i="2" s="1"/>
  <c r="P413" i="2"/>
  <c r="O413" i="2"/>
  <c r="L413" i="2"/>
  <c r="K413" i="2"/>
  <c r="AK413" i="2" s="1"/>
  <c r="J413" i="2"/>
  <c r="G413" i="2"/>
  <c r="F413" i="2"/>
  <c r="H413" i="2" s="1"/>
  <c r="A413" i="2"/>
  <c r="B413" i="2" s="1"/>
  <c r="C413" i="2" s="1"/>
  <c r="AM412" i="2"/>
  <c r="AI412" i="2"/>
  <c r="AG412" i="2"/>
  <c r="AF412" i="2"/>
  <c r="AE412" i="2"/>
  <c r="AD412" i="2"/>
  <c r="AC412" i="2"/>
  <c r="AB412" i="2"/>
  <c r="AA412" i="2"/>
  <c r="Z412" i="2"/>
  <c r="Y412" i="2"/>
  <c r="X412" i="2"/>
  <c r="W412" i="2"/>
  <c r="V412" i="2"/>
  <c r="U412" i="2"/>
  <c r="T412" i="2"/>
  <c r="S412" i="2"/>
  <c r="R412" i="2"/>
  <c r="Q412" i="2" a="1"/>
  <c r="Q412" i="2" s="1"/>
  <c r="P412" i="2"/>
  <c r="O412" i="2"/>
  <c r="L412" i="2"/>
  <c r="K412" i="2"/>
  <c r="AK412" i="2" s="1"/>
  <c r="J412" i="2"/>
  <c r="G412" i="2"/>
  <c r="F412" i="2"/>
  <c r="H412" i="2" s="1"/>
  <c r="A412" i="2"/>
  <c r="B412" i="2" s="1"/>
  <c r="C412" i="2" s="1"/>
  <c r="AM411" i="2"/>
  <c r="AI411" i="2"/>
  <c r="AG411" i="2"/>
  <c r="AF411" i="2"/>
  <c r="AE411" i="2"/>
  <c r="AD411" i="2"/>
  <c r="AC411" i="2"/>
  <c r="AB411" i="2"/>
  <c r="AA411" i="2"/>
  <c r="Z411" i="2"/>
  <c r="Y411" i="2"/>
  <c r="X411" i="2"/>
  <c r="W411" i="2"/>
  <c r="V411" i="2"/>
  <c r="U411" i="2"/>
  <c r="T411" i="2"/>
  <c r="S411" i="2"/>
  <c r="R411" i="2"/>
  <c r="Q411" i="2" a="1"/>
  <c r="Q411" i="2" s="1"/>
  <c r="P411" i="2"/>
  <c r="O411" i="2"/>
  <c r="L411" i="2"/>
  <c r="K411" i="2"/>
  <c r="AK411" i="2" s="1"/>
  <c r="J411" i="2"/>
  <c r="G411" i="2"/>
  <c r="F411" i="2"/>
  <c r="H411" i="2" s="1"/>
  <c r="A411" i="2"/>
  <c r="B411" i="2" s="1"/>
  <c r="C411" i="2" s="1"/>
  <c r="AM410" i="2"/>
  <c r="AI410" i="2"/>
  <c r="AG410" i="2"/>
  <c r="AF410" i="2"/>
  <c r="AE410" i="2"/>
  <c r="AD410" i="2"/>
  <c r="AC410" i="2"/>
  <c r="AB410" i="2"/>
  <c r="AA410" i="2"/>
  <c r="Z410" i="2"/>
  <c r="Y410" i="2"/>
  <c r="X410" i="2"/>
  <c r="W410" i="2"/>
  <c r="V410" i="2"/>
  <c r="U410" i="2"/>
  <c r="T410" i="2"/>
  <c r="S410" i="2"/>
  <c r="R410" i="2"/>
  <c r="Q410" i="2" a="1"/>
  <c r="Q410" i="2" s="1"/>
  <c r="P410" i="2"/>
  <c r="O410" i="2"/>
  <c r="L410" i="2"/>
  <c r="K410" i="2"/>
  <c r="AK410" i="2" s="1"/>
  <c r="J410" i="2"/>
  <c r="G410" i="2"/>
  <c r="F410" i="2"/>
  <c r="H410" i="2" s="1"/>
  <c r="A410" i="2"/>
  <c r="B410" i="2" s="1"/>
  <c r="C410" i="2" s="1"/>
  <c r="AM409" i="2"/>
  <c r="AI409" i="2"/>
  <c r="AG409" i="2"/>
  <c r="AF409" i="2"/>
  <c r="AE409" i="2"/>
  <c r="AD409" i="2"/>
  <c r="AC409" i="2"/>
  <c r="AB409" i="2"/>
  <c r="AA409" i="2"/>
  <c r="Z409" i="2"/>
  <c r="Y409" i="2"/>
  <c r="X409" i="2"/>
  <c r="W409" i="2"/>
  <c r="V409" i="2"/>
  <c r="U409" i="2"/>
  <c r="T409" i="2"/>
  <c r="S409" i="2"/>
  <c r="R409" i="2"/>
  <c r="Q409" i="2" a="1"/>
  <c r="Q409" i="2" s="1"/>
  <c r="P409" i="2"/>
  <c r="O409" i="2"/>
  <c r="L409" i="2"/>
  <c r="K409" i="2"/>
  <c r="AK409" i="2" s="1"/>
  <c r="J409" i="2"/>
  <c r="G409" i="2"/>
  <c r="F409" i="2"/>
  <c r="H409" i="2" s="1"/>
  <c r="A409" i="2"/>
  <c r="B409" i="2" s="1"/>
  <c r="C409" i="2" s="1"/>
  <c r="AM408" i="2"/>
  <c r="AI408" i="2"/>
  <c r="AG408" i="2"/>
  <c r="AF408" i="2"/>
  <c r="AE408" i="2"/>
  <c r="AD408" i="2"/>
  <c r="AC408" i="2"/>
  <c r="AB408" i="2"/>
  <c r="AA408" i="2"/>
  <c r="Z408" i="2"/>
  <c r="Y408" i="2"/>
  <c r="X408" i="2"/>
  <c r="W408" i="2"/>
  <c r="V408" i="2"/>
  <c r="U408" i="2"/>
  <c r="T408" i="2"/>
  <c r="S408" i="2"/>
  <c r="R408" i="2"/>
  <c r="Q408" i="2" a="1"/>
  <c r="Q408" i="2" s="1"/>
  <c r="P408" i="2"/>
  <c r="O408" i="2"/>
  <c r="L408" i="2"/>
  <c r="K408" i="2"/>
  <c r="AK408" i="2" s="1"/>
  <c r="J408" i="2"/>
  <c r="G408" i="2"/>
  <c r="F408" i="2"/>
  <c r="H408" i="2" s="1"/>
  <c r="A408" i="2"/>
  <c r="B408" i="2" s="1"/>
  <c r="C408" i="2" s="1"/>
  <c r="AM407" i="2"/>
  <c r="AI407" i="2"/>
  <c r="AG407" i="2"/>
  <c r="AF407" i="2"/>
  <c r="AE407" i="2"/>
  <c r="AD407" i="2"/>
  <c r="AC407" i="2"/>
  <c r="AB407" i="2"/>
  <c r="AA407" i="2"/>
  <c r="Z407" i="2"/>
  <c r="Y407" i="2"/>
  <c r="X407" i="2"/>
  <c r="W407" i="2"/>
  <c r="V407" i="2"/>
  <c r="U407" i="2"/>
  <c r="T407" i="2"/>
  <c r="S407" i="2"/>
  <c r="R407" i="2"/>
  <c r="Q407" i="2" a="1"/>
  <c r="Q407" i="2" s="1"/>
  <c r="P407" i="2"/>
  <c r="O407" i="2"/>
  <c r="L407" i="2"/>
  <c r="K407" i="2"/>
  <c r="AK407" i="2" s="1"/>
  <c r="J407" i="2"/>
  <c r="G407" i="2"/>
  <c r="F407" i="2"/>
  <c r="H407" i="2" s="1"/>
  <c r="A407" i="2"/>
  <c r="B407" i="2" s="1"/>
  <c r="C407" i="2" s="1"/>
  <c r="AM406" i="2"/>
  <c r="AI406" i="2"/>
  <c r="AG406" i="2"/>
  <c r="AF406" i="2"/>
  <c r="AE406" i="2"/>
  <c r="AD406" i="2"/>
  <c r="AC406" i="2"/>
  <c r="AB406" i="2"/>
  <c r="AA406" i="2"/>
  <c r="Z406" i="2"/>
  <c r="Y406" i="2"/>
  <c r="X406" i="2"/>
  <c r="W406" i="2"/>
  <c r="V406" i="2"/>
  <c r="U406" i="2"/>
  <c r="T406" i="2"/>
  <c r="S406" i="2"/>
  <c r="R406" i="2"/>
  <c r="Q406" i="2" a="1"/>
  <c r="Q406" i="2" s="1"/>
  <c r="P406" i="2"/>
  <c r="O406" i="2"/>
  <c r="L406" i="2"/>
  <c r="K406" i="2"/>
  <c r="AK406" i="2" s="1"/>
  <c r="J406" i="2"/>
  <c r="F406" i="2"/>
  <c r="H406" i="2" s="1"/>
  <c r="A406" i="2"/>
  <c r="B406" i="2" s="1"/>
  <c r="C406" i="2" s="1"/>
  <c r="AM405" i="2"/>
  <c r="AI405" i="2"/>
  <c r="AG405" i="2"/>
  <c r="AF405" i="2"/>
  <c r="AE405" i="2"/>
  <c r="AD405" i="2"/>
  <c r="AC405" i="2"/>
  <c r="AB405" i="2"/>
  <c r="AA405" i="2"/>
  <c r="Z405" i="2"/>
  <c r="Y405" i="2"/>
  <c r="X405" i="2"/>
  <c r="W405" i="2"/>
  <c r="V405" i="2"/>
  <c r="U405" i="2"/>
  <c r="T405" i="2"/>
  <c r="S405" i="2"/>
  <c r="R405" i="2"/>
  <c r="Q405" i="2" a="1"/>
  <c r="Q405" i="2" s="1"/>
  <c r="P405" i="2"/>
  <c r="O405" i="2"/>
  <c r="L405" i="2"/>
  <c r="K405" i="2"/>
  <c r="AK405" i="2" s="1"/>
  <c r="J405" i="2"/>
  <c r="G405" i="2"/>
  <c r="F405" i="2"/>
  <c r="H405" i="2" s="1"/>
  <c r="A405" i="2"/>
  <c r="B405" i="2" s="1"/>
  <c r="C405" i="2" s="1"/>
  <c r="AM404" i="2"/>
  <c r="AI404" i="2"/>
  <c r="AG404" i="2"/>
  <c r="AF404" i="2"/>
  <c r="AE404" i="2"/>
  <c r="AD404" i="2"/>
  <c r="AC404" i="2"/>
  <c r="AB404" i="2"/>
  <c r="AA404" i="2"/>
  <c r="Z404" i="2"/>
  <c r="Y404" i="2"/>
  <c r="X404" i="2"/>
  <c r="W404" i="2"/>
  <c r="V404" i="2"/>
  <c r="U404" i="2"/>
  <c r="T404" i="2"/>
  <c r="S404" i="2"/>
  <c r="R404" i="2"/>
  <c r="Q404" i="2" a="1"/>
  <c r="Q404" i="2" s="1"/>
  <c r="P404" i="2"/>
  <c r="O404" i="2"/>
  <c r="L404" i="2"/>
  <c r="K404" i="2"/>
  <c r="AK404" i="2" s="1"/>
  <c r="J404" i="2"/>
  <c r="G404" i="2"/>
  <c r="F404" i="2"/>
  <c r="H404" i="2" s="1"/>
  <c r="A404" i="2"/>
  <c r="B404" i="2" s="1"/>
  <c r="C404" i="2" s="1"/>
  <c r="AM403" i="2"/>
  <c r="AI403" i="2"/>
  <c r="AG403" i="2"/>
  <c r="AF403" i="2"/>
  <c r="AE403" i="2"/>
  <c r="AD403" i="2"/>
  <c r="AC403" i="2"/>
  <c r="AB403" i="2"/>
  <c r="AA403" i="2"/>
  <c r="Z403" i="2"/>
  <c r="Y403" i="2"/>
  <c r="X403" i="2"/>
  <c r="W403" i="2"/>
  <c r="V403" i="2"/>
  <c r="U403" i="2"/>
  <c r="T403" i="2"/>
  <c r="S403" i="2"/>
  <c r="R403" i="2"/>
  <c r="Q403" i="2" a="1"/>
  <c r="Q403" i="2" s="1"/>
  <c r="P403" i="2"/>
  <c r="O403" i="2"/>
  <c r="L403" i="2"/>
  <c r="K403" i="2"/>
  <c r="AK403" i="2" s="1"/>
  <c r="J403" i="2"/>
  <c r="G403" i="2"/>
  <c r="F403" i="2"/>
  <c r="H403" i="2" s="1"/>
  <c r="A403" i="2"/>
  <c r="B403" i="2" s="1"/>
  <c r="C403" i="2" s="1"/>
  <c r="AM402" i="2"/>
  <c r="AI402" i="2"/>
  <c r="AG402" i="2"/>
  <c r="AF402" i="2"/>
  <c r="AE402" i="2"/>
  <c r="AD402" i="2"/>
  <c r="AC402" i="2"/>
  <c r="AB402" i="2"/>
  <c r="AA402" i="2"/>
  <c r="Z402" i="2"/>
  <c r="Y402" i="2"/>
  <c r="X402" i="2"/>
  <c r="W402" i="2"/>
  <c r="V402" i="2"/>
  <c r="U402" i="2"/>
  <c r="T402" i="2"/>
  <c r="S402" i="2"/>
  <c r="R402" i="2"/>
  <c r="Q402" i="2" a="1"/>
  <c r="Q402" i="2" s="1"/>
  <c r="P402" i="2"/>
  <c r="O402" i="2"/>
  <c r="L402" i="2"/>
  <c r="K402" i="2"/>
  <c r="AK402" i="2" s="1"/>
  <c r="J402" i="2"/>
  <c r="G402" i="2"/>
  <c r="F402" i="2"/>
  <c r="H402" i="2" s="1"/>
  <c r="A402" i="2"/>
  <c r="B402" i="2" s="1"/>
  <c r="C402" i="2" s="1"/>
  <c r="AM401" i="2"/>
  <c r="AI401" i="2"/>
  <c r="AG401" i="2"/>
  <c r="AF401" i="2"/>
  <c r="AE401" i="2"/>
  <c r="AD401" i="2"/>
  <c r="AC401" i="2"/>
  <c r="AB401" i="2"/>
  <c r="AA401" i="2"/>
  <c r="Z401" i="2"/>
  <c r="Y401" i="2"/>
  <c r="X401" i="2"/>
  <c r="W401" i="2"/>
  <c r="V401" i="2"/>
  <c r="U401" i="2"/>
  <c r="T401" i="2"/>
  <c r="S401" i="2"/>
  <c r="R401" i="2"/>
  <c r="Q401" i="2" a="1"/>
  <c r="Q401" i="2" s="1"/>
  <c r="P401" i="2"/>
  <c r="O401" i="2"/>
  <c r="L401" i="2"/>
  <c r="K401" i="2"/>
  <c r="AK401" i="2" s="1"/>
  <c r="J401" i="2"/>
  <c r="G401" i="2"/>
  <c r="F401" i="2"/>
  <c r="H401" i="2" s="1"/>
  <c r="A401" i="2"/>
  <c r="B401" i="2" s="1"/>
  <c r="C401" i="2" s="1"/>
  <c r="AM400" i="2"/>
  <c r="AI400" i="2"/>
  <c r="AG400" i="2"/>
  <c r="AF400" i="2"/>
  <c r="AE400" i="2"/>
  <c r="AD400" i="2"/>
  <c r="AC400" i="2"/>
  <c r="AB400" i="2"/>
  <c r="AA400" i="2"/>
  <c r="Z400" i="2"/>
  <c r="Y400" i="2"/>
  <c r="X400" i="2"/>
  <c r="W400" i="2"/>
  <c r="V400" i="2"/>
  <c r="U400" i="2"/>
  <c r="T400" i="2"/>
  <c r="S400" i="2"/>
  <c r="R400" i="2"/>
  <c r="Q400" i="2" a="1"/>
  <c r="Q400" i="2" s="1"/>
  <c r="P400" i="2"/>
  <c r="O400" i="2"/>
  <c r="L400" i="2"/>
  <c r="K400" i="2"/>
  <c r="AK400" i="2" s="1"/>
  <c r="J400" i="2"/>
  <c r="G400" i="2"/>
  <c r="F400" i="2"/>
  <c r="H400" i="2" s="1"/>
  <c r="A400" i="2"/>
  <c r="B400" i="2" s="1"/>
  <c r="C400" i="2" s="1"/>
  <c r="AM399" i="2"/>
  <c r="AI399" i="2"/>
  <c r="AG399" i="2"/>
  <c r="AF399" i="2"/>
  <c r="AE399" i="2"/>
  <c r="AD399" i="2"/>
  <c r="AC399" i="2"/>
  <c r="AB399" i="2"/>
  <c r="AA399" i="2"/>
  <c r="Z399" i="2"/>
  <c r="Y399" i="2"/>
  <c r="X399" i="2"/>
  <c r="W399" i="2"/>
  <c r="V399" i="2"/>
  <c r="U399" i="2"/>
  <c r="T399" i="2"/>
  <c r="S399" i="2"/>
  <c r="R399" i="2"/>
  <c r="Q399" i="2" a="1"/>
  <c r="Q399" i="2" s="1"/>
  <c r="P399" i="2"/>
  <c r="O399" i="2"/>
  <c r="L399" i="2"/>
  <c r="K399" i="2"/>
  <c r="AK399" i="2" s="1"/>
  <c r="J399" i="2"/>
  <c r="G399" i="2"/>
  <c r="F399" i="2"/>
  <c r="H399" i="2" s="1"/>
  <c r="A399" i="2"/>
  <c r="B399" i="2" s="1"/>
  <c r="C399" i="2" s="1"/>
  <c r="AM398" i="2"/>
  <c r="AI398" i="2"/>
  <c r="AG398" i="2"/>
  <c r="AF398" i="2"/>
  <c r="AE398" i="2"/>
  <c r="AD398" i="2"/>
  <c r="AC398" i="2"/>
  <c r="AB398" i="2"/>
  <c r="AA398" i="2"/>
  <c r="Z398" i="2"/>
  <c r="Y398" i="2"/>
  <c r="X398" i="2"/>
  <c r="W398" i="2"/>
  <c r="V398" i="2"/>
  <c r="U398" i="2"/>
  <c r="T398" i="2"/>
  <c r="S398" i="2"/>
  <c r="R398" i="2"/>
  <c r="Q398" i="2" a="1"/>
  <c r="Q398" i="2" s="1"/>
  <c r="P398" i="2"/>
  <c r="O398" i="2"/>
  <c r="L398" i="2"/>
  <c r="K398" i="2"/>
  <c r="AK398" i="2" s="1"/>
  <c r="J398" i="2"/>
  <c r="G398" i="2"/>
  <c r="F398" i="2"/>
  <c r="H398" i="2" s="1"/>
  <c r="A398" i="2"/>
  <c r="B398" i="2" s="1"/>
  <c r="C398" i="2" s="1"/>
  <c r="AM397" i="2"/>
  <c r="AI397" i="2"/>
  <c r="AG397" i="2"/>
  <c r="AF397" i="2"/>
  <c r="AE397" i="2"/>
  <c r="AD397" i="2"/>
  <c r="AC397" i="2"/>
  <c r="AB397" i="2"/>
  <c r="AA397" i="2"/>
  <c r="Z397" i="2"/>
  <c r="Y397" i="2"/>
  <c r="X397" i="2"/>
  <c r="W397" i="2"/>
  <c r="V397" i="2"/>
  <c r="U397" i="2"/>
  <c r="T397" i="2"/>
  <c r="S397" i="2"/>
  <c r="R397" i="2"/>
  <c r="Q397" i="2" a="1"/>
  <c r="Q397" i="2" s="1"/>
  <c r="P397" i="2"/>
  <c r="O397" i="2"/>
  <c r="L397" i="2"/>
  <c r="K397" i="2"/>
  <c r="AK397" i="2" s="1"/>
  <c r="J397" i="2"/>
  <c r="G397" i="2"/>
  <c r="F397" i="2"/>
  <c r="H397" i="2" s="1"/>
  <c r="A397" i="2"/>
  <c r="B397" i="2" s="1"/>
  <c r="C397" i="2" s="1"/>
  <c r="AM396" i="2"/>
  <c r="AI396" i="2"/>
  <c r="AG396" i="2"/>
  <c r="AF396" i="2"/>
  <c r="AE396" i="2"/>
  <c r="AD396" i="2"/>
  <c r="AC396" i="2"/>
  <c r="AB396" i="2"/>
  <c r="AA396" i="2"/>
  <c r="Z396" i="2"/>
  <c r="Y396" i="2"/>
  <c r="X396" i="2"/>
  <c r="W396" i="2"/>
  <c r="V396" i="2"/>
  <c r="U396" i="2"/>
  <c r="T396" i="2"/>
  <c r="S396" i="2"/>
  <c r="R396" i="2"/>
  <c r="Q396" i="2" a="1"/>
  <c r="Q396" i="2" s="1"/>
  <c r="P396" i="2"/>
  <c r="O396" i="2"/>
  <c r="L396" i="2"/>
  <c r="K396" i="2"/>
  <c r="AK396" i="2" s="1"/>
  <c r="J396" i="2"/>
  <c r="F396" i="2"/>
  <c r="H396" i="2" s="1"/>
  <c r="A396" i="2"/>
  <c r="B396" i="2" s="1"/>
  <c r="C396" i="2" s="1"/>
  <c r="AM395" i="2"/>
  <c r="AI395" i="2"/>
  <c r="AG395" i="2"/>
  <c r="AF395" i="2"/>
  <c r="AE395" i="2"/>
  <c r="AD395" i="2"/>
  <c r="AC395" i="2"/>
  <c r="AB395" i="2"/>
  <c r="AA395" i="2"/>
  <c r="Z395" i="2"/>
  <c r="Y395" i="2"/>
  <c r="X395" i="2"/>
  <c r="W395" i="2"/>
  <c r="V395" i="2"/>
  <c r="U395" i="2"/>
  <c r="T395" i="2"/>
  <c r="S395" i="2"/>
  <c r="R395" i="2"/>
  <c r="Q395" i="2" a="1"/>
  <c r="Q395" i="2" s="1"/>
  <c r="P395" i="2"/>
  <c r="O395" i="2"/>
  <c r="L395" i="2"/>
  <c r="K395" i="2"/>
  <c r="J395" i="2"/>
  <c r="F395" i="2"/>
  <c r="H395" i="2" s="1"/>
  <c r="A395" i="2"/>
  <c r="B395" i="2" s="1"/>
  <c r="C395" i="2" s="1"/>
  <c r="AM394" i="2"/>
  <c r="AI394" i="2"/>
  <c r="AG394" i="2"/>
  <c r="AF394" i="2"/>
  <c r="AE394" i="2"/>
  <c r="AD394" i="2"/>
  <c r="AC394" i="2"/>
  <c r="AB394" i="2"/>
  <c r="AA394" i="2"/>
  <c r="Z394" i="2"/>
  <c r="Y394" i="2"/>
  <c r="X394" i="2"/>
  <c r="W394" i="2"/>
  <c r="V394" i="2"/>
  <c r="U394" i="2"/>
  <c r="T394" i="2"/>
  <c r="S394" i="2"/>
  <c r="R394" i="2"/>
  <c r="Q394" i="2" a="1"/>
  <c r="Q394" i="2" s="1"/>
  <c r="P394" i="2"/>
  <c r="O394" i="2"/>
  <c r="L394" i="2"/>
  <c r="K394" i="2"/>
  <c r="AK394" i="2" s="1"/>
  <c r="J394" i="2"/>
  <c r="G394" i="2"/>
  <c r="F394" i="2"/>
  <c r="H394" i="2" s="1"/>
  <c r="A394" i="2"/>
  <c r="B394" i="2" s="1"/>
  <c r="C394" i="2" s="1"/>
  <c r="AM393" i="2"/>
  <c r="AI393" i="2"/>
  <c r="AG393" i="2"/>
  <c r="AF393" i="2"/>
  <c r="AE393" i="2"/>
  <c r="AD393" i="2"/>
  <c r="AC393" i="2"/>
  <c r="AB393" i="2"/>
  <c r="AA393" i="2"/>
  <c r="Z393" i="2"/>
  <c r="Y393" i="2"/>
  <c r="X393" i="2"/>
  <c r="W393" i="2"/>
  <c r="V393" i="2"/>
  <c r="U393" i="2"/>
  <c r="T393" i="2"/>
  <c r="S393" i="2"/>
  <c r="R393" i="2"/>
  <c r="Q393" i="2" a="1"/>
  <c r="Q393" i="2" s="1"/>
  <c r="P393" i="2"/>
  <c r="O393" i="2"/>
  <c r="L393" i="2"/>
  <c r="K393" i="2"/>
  <c r="AK393" i="2" s="1"/>
  <c r="J393" i="2"/>
  <c r="G393" i="2"/>
  <c r="F393" i="2"/>
  <c r="H393" i="2" s="1"/>
  <c r="A393" i="2"/>
  <c r="B393" i="2" s="1"/>
  <c r="C393" i="2" s="1"/>
  <c r="AM392" i="2"/>
  <c r="AI392" i="2"/>
  <c r="AG392" i="2"/>
  <c r="AF392" i="2"/>
  <c r="AE392" i="2"/>
  <c r="AD392" i="2"/>
  <c r="AC392" i="2"/>
  <c r="AB392" i="2"/>
  <c r="AA392" i="2"/>
  <c r="Z392" i="2"/>
  <c r="Y392" i="2"/>
  <c r="X392" i="2"/>
  <c r="W392" i="2"/>
  <c r="V392" i="2"/>
  <c r="U392" i="2"/>
  <c r="T392" i="2"/>
  <c r="S392" i="2"/>
  <c r="R392" i="2"/>
  <c r="Q392" i="2" a="1"/>
  <c r="Q392" i="2" s="1"/>
  <c r="P392" i="2"/>
  <c r="O392" i="2"/>
  <c r="L392" i="2"/>
  <c r="K392" i="2"/>
  <c r="AK392" i="2" s="1"/>
  <c r="J392" i="2"/>
  <c r="G392" i="2"/>
  <c r="F392" i="2"/>
  <c r="H392" i="2" s="1"/>
  <c r="A392" i="2"/>
  <c r="B392" i="2" s="1"/>
  <c r="C392" i="2" s="1"/>
  <c r="AM391" i="2"/>
  <c r="AI391" i="2"/>
  <c r="AG391" i="2"/>
  <c r="AF391" i="2"/>
  <c r="AE391" i="2"/>
  <c r="AD391" i="2"/>
  <c r="AC391" i="2"/>
  <c r="AB391" i="2"/>
  <c r="AA391" i="2"/>
  <c r="Z391" i="2"/>
  <c r="Y391" i="2"/>
  <c r="X391" i="2"/>
  <c r="W391" i="2"/>
  <c r="V391" i="2"/>
  <c r="U391" i="2"/>
  <c r="T391" i="2"/>
  <c r="S391" i="2"/>
  <c r="R391" i="2"/>
  <c r="Q391" i="2" a="1"/>
  <c r="Q391" i="2" s="1"/>
  <c r="P391" i="2"/>
  <c r="O391" i="2"/>
  <c r="L391" i="2"/>
  <c r="K391" i="2"/>
  <c r="AK391" i="2" s="1"/>
  <c r="J391" i="2"/>
  <c r="G391" i="2"/>
  <c r="F391" i="2"/>
  <c r="H391" i="2" s="1"/>
  <c r="A391" i="2"/>
  <c r="B391" i="2" s="1"/>
  <c r="C391" i="2" s="1"/>
  <c r="AM390" i="2"/>
  <c r="AI390" i="2"/>
  <c r="AG390" i="2"/>
  <c r="AF390" i="2"/>
  <c r="AE390" i="2"/>
  <c r="AD390" i="2"/>
  <c r="AC390" i="2"/>
  <c r="AB390" i="2"/>
  <c r="AA390" i="2"/>
  <c r="Z390" i="2"/>
  <c r="Y390" i="2"/>
  <c r="X390" i="2"/>
  <c r="W390" i="2"/>
  <c r="V390" i="2"/>
  <c r="U390" i="2"/>
  <c r="T390" i="2"/>
  <c r="S390" i="2"/>
  <c r="R390" i="2"/>
  <c r="Q390" i="2" a="1"/>
  <c r="Q390" i="2" s="1"/>
  <c r="P390" i="2"/>
  <c r="O390" i="2"/>
  <c r="L390" i="2"/>
  <c r="K390" i="2"/>
  <c r="AK390" i="2" s="1"/>
  <c r="J390" i="2"/>
  <c r="G390" i="2"/>
  <c r="F390" i="2"/>
  <c r="H390" i="2" s="1"/>
  <c r="A390" i="2"/>
  <c r="B390" i="2" s="1"/>
  <c r="C390" i="2" s="1"/>
  <c r="AM389" i="2"/>
  <c r="AI389" i="2"/>
  <c r="AG389" i="2"/>
  <c r="AF389" i="2"/>
  <c r="AE389" i="2"/>
  <c r="AD389" i="2"/>
  <c r="AC389" i="2"/>
  <c r="AB389" i="2"/>
  <c r="AA389" i="2"/>
  <c r="Z389" i="2"/>
  <c r="Y389" i="2"/>
  <c r="X389" i="2"/>
  <c r="W389" i="2"/>
  <c r="V389" i="2"/>
  <c r="U389" i="2"/>
  <c r="T389" i="2"/>
  <c r="S389" i="2"/>
  <c r="R389" i="2"/>
  <c r="Q389" i="2" a="1"/>
  <c r="Q389" i="2" s="1"/>
  <c r="P389" i="2"/>
  <c r="O389" i="2"/>
  <c r="L389" i="2"/>
  <c r="K389" i="2"/>
  <c r="AK389" i="2" s="1"/>
  <c r="J389" i="2"/>
  <c r="G389" i="2"/>
  <c r="F389" i="2"/>
  <c r="H389" i="2" s="1"/>
  <c r="A389" i="2"/>
  <c r="B389" i="2" s="1"/>
  <c r="C389" i="2" s="1"/>
  <c r="AM388" i="2"/>
  <c r="AI388" i="2"/>
  <c r="AG388" i="2"/>
  <c r="AF388" i="2"/>
  <c r="AE388" i="2"/>
  <c r="AD388" i="2"/>
  <c r="AC388" i="2"/>
  <c r="AB388" i="2"/>
  <c r="AA388" i="2"/>
  <c r="Z388" i="2"/>
  <c r="Y388" i="2"/>
  <c r="X388" i="2"/>
  <c r="W388" i="2"/>
  <c r="V388" i="2"/>
  <c r="U388" i="2"/>
  <c r="T388" i="2"/>
  <c r="S388" i="2"/>
  <c r="R388" i="2"/>
  <c r="Q388" i="2" a="1"/>
  <c r="Q388" i="2" s="1"/>
  <c r="P388" i="2"/>
  <c r="O388" i="2"/>
  <c r="L388" i="2"/>
  <c r="K388" i="2"/>
  <c r="AK388" i="2" s="1"/>
  <c r="J388" i="2"/>
  <c r="G388" i="2"/>
  <c r="F388" i="2"/>
  <c r="H388" i="2" s="1"/>
  <c r="A388" i="2"/>
  <c r="B388" i="2" s="1"/>
  <c r="C388" i="2" s="1"/>
  <c r="AM387" i="2"/>
  <c r="AI387" i="2"/>
  <c r="AG387" i="2"/>
  <c r="AF387" i="2"/>
  <c r="AE387" i="2"/>
  <c r="AD387" i="2"/>
  <c r="AC387" i="2"/>
  <c r="AB387" i="2"/>
  <c r="AA387" i="2"/>
  <c r="Z387" i="2"/>
  <c r="Y387" i="2"/>
  <c r="X387" i="2"/>
  <c r="W387" i="2"/>
  <c r="V387" i="2"/>
  <c r="U387" i="2"/>
  <c r="T387" i="2"/>
  <c r="S387" i="2"/>
  <c r="R387" i="2"/>
  <c r="Q387" i="2" a="1"/>
  <c r="Q387" i="2" s="1"/>
  <c r="P387" i="2"/>
  <c r="O387" i="2"/>
  <c r="L387" i="2"/>
  <c r="K387" i="2"/>
  <c r="AK387" i="2" s="1"/>
  <c r="J387" i="2"/>
  <c r="G387" i="2"/>
  <c r="F387" i="2"/>
  <c r="H387" i="2" s="1"/>
  <c r="A387" i="2"/>
  <c r="B387" i="2" s="1"/>
  <c r="C387" i="2" s="1"/>
  <c r="AM386" i="2"/>
  <c r="AI386" i="2"/>
  <c r="AG386" i="2"/>
  <c r="AF386" i="2"/>
  <c r="AE386" i="2"/>
  <c r="AD386" i="2"/>
  <c r="AC386" i="2"/>
  <c r="AB386" i="2"/>
  <c r="AA386" i="2"/>
  <c r="Z386" i="2"/>
  <c r="Y386" i="2"/>
  <c r="X386" i="2"/>
  <c r="W386" i="2"/>
  <c r="V386" i="2"/>
  <c r="U386" i="2"/>
  <c r="T386" i="2"/>
  <c r="S386" i="2"/>
  <c r="R386" i="2"/>
  <c r="Q386" i="2" a="1"/>
  <c r="Q386" i="2" s="1"/>
  <c r="P386" i="2"/>
  <c r="O386" i="2"/>
  <c r="L386" i="2"/>
  <c r="K386" i="2"/>
  <c r="AK386" i="2" s="1"/>
  <c r="J386" i="2"/>
  <c r="G386" i="2"/>
  <c r="F386" i="2"/>
  <c r="H386" i="2" s="1"/>
  <c r="A386" i="2"/>
  <c r="B386" i="2" s="1"/>
  <c r="C386" i="2" s="1"/>
  <c r="AM385" i="2"/>
  <c r="AI385" i="2"/>
  <c r="AG385" i="2"/>
  <c r="AF385" i="2"/>
  <c r="AE385" i="2"/>
  <c r="AD385" i="2"/>
  <c r="AC385" i="2"/>
  <c r="AB385" i="2"/>
  <c r="AA385" i="2"/>
  <c r="Z385" i="2"/>
  <c r="Y385" i="2"/>
  <c r="X385" i="2"/>
  <c r="W385" i="2"/>
  <c r="V385" i="2"/>
  <c r="U385" i="2"/>
  <c r="T385" i="2"/>
  <c r="S385" i="2"/>
  <c r="R385" i="2"/>
  <c r="Q385" i="2" a="1"/>
  <c r="Q385" i="2" s="1"/>
  <c r="P385" i="2"/>
  <c r="O385" i="2"/>
  <c r="L385" i="2"/>
  <c r="K385" i="2"/>
  <c r="AK385" i="2" s="1"/>
  <c r="J385" i="2"/>
  <c r="G385" i="2"/>
  <c r="F385" i="2"/>
  <c r="H385" i="2" s="1"/>
  <c r="A385" i="2"/>
  <c r="B385" i="2" s="1"/>
  <c r="C385" i="2" s="1"/>
  <c r="AM384" i="2"/>
  <c r="AI384" i="2"/>
  <c r="AG384" i="2"/>
  <c r="AF384" i="2"/>
  <c r="AE384" i="2"/>
  <c r="AD384" i="2"/>
  <c r="AC384" i="2"/>
  <c r="AB384" i="2"/>
  <c r="AA384" i="2"/>
  <c r="Z384" i="2"/>
  <c r="Y384" i="2"/>
  <c r="X384" i="2"/>
  <c r="W384" i="2"/>
  <c r="V384" i="2"/>
  <c r="U384" i="2"/>
  <c r="T384" i="2"/>
  <c r="S384" i="2"/>
  <c r="R384" i="2"/>
  <c r="Q384" i="2" a="1"/>
  <c r="Q384" i="2" s="1"/>
  <c r="P384" i="2"/>
  <c r="O384" i="2"/>
  <c r="L384" i="2"/>
  <c r="K384" i="2"/>
  <c r="AK384" i="2" s="1"/>
  <c r="J384" i="2"/>
  <c r="G384" i="2"/>
  <c r="F384" i="2"/>
  <c r="H384" i="2" s="1"/>
  <c r="A384" i="2"/>
  <c r="B384" i="2" s="1"/>
  <c r="C384" i="2" s="1"/>
  <c r="AM383" i="2"/>
  <c r="AI383" i="2"/>
  <c r="AG383" i="2"/>
  <c r="AF383" i="2"/>
  <c r="AE383" i="2"/>
  <c r="AD383" i="2"/>
  <c r="AC383" i="2"/>
  <c r="AB383" i="2"/>
  <c r="AA383" i="2"/>
  <c r="Z383" i="2"/>
  <c r="Y383" i="2"/>
  <c r="X383" i="2"/>
  <c r="W383" i="2"/>
  <c r="V383" i="2"/>
  <c r="U383" i="2"/>
  <c r="T383" i="2"/>
  <c r="S383" i="2"/>
  <c r="R383" i="2"/>
  <c r="Q383" i="2" a="1"/>
  <c r="Q383" i="2" s="1"/>
  <c r="P383" i="2"/>
  <c r="O383" i="2"/>
  <c r="L383" i="2"/>
  <c r="K383" i="2"/>
  <c r="AK383" i="2" s="1"/>
  <c r="J383" i="2"/>
  <c r="G383" i="2"/>
  <c r="F383" i="2"/>
  <c r="H383" i="2" s="1"/>
  <c r="A383" i="2"/>
  <c r="B383" i="2" s="1"/>
  <c r="C383" i="2" s="1"/>
  <c r="AM382" i="2"/>
  <c r="AI382" i="2"/>
  <c r="AG382" i="2"/>
  <c r="AF382" i="2"/>
  <c r="AE382" i="2"/>
  <c r="AD382" i="2"/>
  <c r="AC382" i="2"/>
  <c r="AB382" i="2"/>
  <c r="AA382" i="2"/>
  <c r="Z382" i="2"/>
  <c r="Y382" i="2"/>
  <c r="X382" i="2"/>
  <c r="W382" i="2"/>
  <c r="V382" i="2"/>
  <c r="U382" i="2"/>
  <c r="T382" i="2"/>
  <c r="S382" i="2"/>
  <c r="R382" i="2"/>
  <c r="Q382" i="2" a="1"/>
  <c r="Q382" i="2" s="1"/>
  <c r="P382" i="2"/>
  <c r="O382" i="2"/>
  <c r="L382" i="2"/>
  <c r="K382" i="2"/>
  <c r="AK382" i="2" s="1"/>
  <c r="J382" i="2"/>
  <c r="G382" i="2"/>
  <c r="F382" i="2"/>
  <c r="H382" i="2" s="1"/>
  <c r="A382" i="2"/>
  <c r="B382" i="2" s="1"/>
  <c r="C382" i="2" s="1"/>
  <c r="AM381" i="2"/>
  <c r="AI381" i="2"/>
  <c r="AG381" i="2"/>
  <c r="AF381" i="2"/>
  <c r="AE381" i="2"/>
  <c r="AD381" i="2"/>
  <c r="AC381" i="2"/>
  <c r="AB381" i="2"/>
  <c r="AA381" i="2"/>
  <c r="Z381" i="2"/>
  <c r="Y381" i="2"/>
  <c r="X381" i="2"/>
  <c r="W381" i="2"/>
  <c r="V381" i="2"/>
  <c r="U381" i="2"/>
  <c r="T381" i="2"/>
  <c r="S381" i="2"/>
  <c r="R381" i="2"/>
  <c r="Q381" i="2" a="1"/>
  <c r="Q381" i="2" s="1"/>
  <c r="P381" i="2"/>
  <c r="O381" i="2"/>
  <c r="L381" i="2"/>
  <c r="K381" i="2"/>
  <c r="AK381" i="2" s="1"/>
  <c r="J381" i="2"/>
  <c r="G381" i="2"/>
  <c r="F381" i="2"/>
  <c r="H381" i="2" s="1"/>
  <c r="A381" i="2"/>
  <c r="B381" i="2" s="1"/>
  <c r="C381" i="2" s="1"/>
  <c r="AM380" i="2"/>
  <c r="AI380" i="2"/>
  <c r="AG380" i="2"/>
  <c r="AF380" i="2"/>
  <c r="AE380" i="2"/>
  <c r="AD380" i="2"/>
  <c r="AC380" i="2"/>
  <c r="AB380" i="2"/>
  <c r="AA380" i="2"/>
  <c r="Z380" i="2"/>
  <c r="Y380" i="2"/>
  <c r="X380" i="2"/>
  <c r="W380" i="2"/>
  <c r="V380" i="2"/>
  <c r="U380" i="2"/>
  <c r="T380" i="2"/>
  <c r="S380" i="2"/>
  <c r="R380" i="2"/>
  <c r="Q380" i="2" a="1"/>
  <c r="Q380" i="2" s="1"/>
  <c r="P380" i="2"/>
  <c r="O380" i="2"/>
  <c r="L380" i="2"/>
  <c r="K380" i="2"/>
  <c r="AK380" i="2" s="1"/>
  <c r="J380" i="2"/>
  <c r="G380" i="2"/>
  <c r="F380" i="2"/>
  <c r="H380" i="2" s="1"/>
  <c r="A380" i="2"/>
  <c r="B380" i="2" s="1"/>
  <c r="C380" i="2" s="1"/>
  <c r="AM379" i="2"/>
  <c r="AI379" i="2"/>
  <c r="AG379" i="2"/>
  <c r="AF379" i="2"/>
  <c r="AE379" i="2"/>
  <c r="AD379" i="2"/>
  <c r="AC379" i="2"/>
  <c r="AB379" i="2"/>
  <c r="AA379" i="2"/>
  <c r="Z379" i="2"/>
  <c r="Y379" i="2"/>
  <c r="X379" i="2"/>
  <c r="W379" i="2"/>
  <c r="V379" i="2"/>
  <c r="U379" i="2"/>
  <c r="T379" i="2"/>
  <c r="S379" i="2"/>
  <c r="R379" i="2"/>
  <c r="Q379" i="2" a="1"/>
  <c r="Q379" i="2" s="1"/>
  <c r="P379" i="2"/>
  <c r="O379" i="2"/>
  <c r="L379" i="2"/>
  <c r="K379" i="2"/>
  <c r="AK379" i="2" s="1"/>
  <c r="J379" i="2"/>
  <c r="G379" i="2"/>
  <c r="F379" i="2"/>
  <c r="H379" i="2" s="1"/>
  <c r="A379" i="2"/>
  <c r="B379" i="2" s="1"/>
  <c r="C379" i="2" s="1"/>
  <c r="AM378" i="2"/>
  <c r="AI378" i="2"/>
  <c r="AG378" i="2"/>
  <c r="AF378" i="2"/>
  <c r="AE378" i="2"/>
  <c r="AD378" i="2"/>
  <c r="AC378" i="2"/>
  <c r="AB378" i="2"/>
  <c r="AA378" i="2"/>
  <c r="Z378" i="2"/>
  <c r="Y378" i="2"/>
  <c r="X378" i="2"/>
  <c r="W378" i="2"/>
  <c r="V378" i="2"/>
  <c r="U378" i="2"/>
  <c r="T378" i="2"/>
  <c r="S378" i="2"/>
  <c r="R378" i="2"/>
  <c r="Q378" i="2" a="1"/>
  <c r="Q378" i="2" s="1"/>
  <c r="P378" i="2"/>
  <c r="O378" i="2"/>
  <c r="L378" i="2"/>
  <c r="K378" i="2"/>
  <c r="AK378" i="2" s="1"/>
  <c r="J378" i="2"/>
  <c r="G378" i="2"/>
  <c r="F378" i="2"/>
  <c r="H378" i="2" s="1"/>
  <c r="A378" i="2"/>
  <c r="B378" i="2" s="1"/>
  <c r="C378" i="2" s="1"/>
  <c r="AM377" i="2"/>
  <c r="AI377" i="2"/>
  <c r="AG377" i="2"/>
  <c r="AF377" i="2"/>
  <c r="AE377" i="2"/>
  <c r="AD377" i="2"/>
  <c r="AC377" i="2"/>
  <c r="AB377" i="2"/>
  <c r="AA377" i="2"/>
  <c r="Z377" i="2"/>
  <c r="Y377" i="2"/>
  <c r="X377" i="2"/>
  <c r="W377" i="2"/>
  <c r="V377" i="2"/>
  <c r="U377" i="2"/>
  <c r="T377" i="2"/>
  <c r="S377" i="2"/>
  <c r="R377" i="2"/>
  <c r="Q377" i="2" a="1"/>
  <c r="Q377" i="2" s="1"/>
  <c r="P377" i="2"/>
  <c r="O377" i="2"/>
  <c r="L377" i="2"/>
  <c r="K377" i="2"/>
  <c r="AK377" i="2" s="1"/>
  <c r="J377" i="2"/>
  <c r="F377" i="2"/>
  <c r="H377" i="2" s="1"/>
  <c r="A377" i="2"/>
  <c r="B377" i="2" s="1"/>
  <c r="C377" i="2" s="1"/>
  <c r="AM376" i="2"/>
  <c r="AI376" i="2"/>
  <c r="AG376" i="2"/>
  <c r="AF376" i="2"/>
  <c r="AE376" i="2"/>
  <c r="AD376" i="2"/>
  <c r="AC376" i="2"/>
  <c r="AB376" i="2"/>
  <c r="AA376" i="2"/>
  <c r="Z376" i="2"/>
  <c r="Y376" i="2"/>
  <c r="X376" i="2"/>
  <c r="W376" i="2"/>
  <c r="V376" i="2"/>
  <c r="U376" i="2"/>
  <c r="T376" i="2"/>
  <c r="S376" i="2"/>
  <c r="R376" i="2"/>
  <c r="Q376" i="2" a="1"/>
  <c r="Q376" i="2" s="1"/>
  <c r="P376" i="2"/>
  <c r="O376" i="2"/>
  <c r="L376" i="2"/>
  <c r="K376" i="2"/>
  <c r="AK376" i="2" s="1"/>
  <c r="J376" i="2"/>
  <c r="G376" i="2"/>
  <c r="F376" i="2"/>
  <c r="H376" i="2" s="1"/>
  <c r="A376" i="2"/>
  <c r="B376" i="2" s="1"/>
  <c r="C376" i="2" s="1"/>
  <c r="AM375" i="2"/>
  <c r="AI375" i="2"/>
  <c r="AG375" i="2"/>
  <c r="AF375" i="2"/>
  <c r="AE375" i="2"/>
  <c r="AD375" i="2"/>
  <c r="AC375" i="2"/>
  <c r="AB375" i="2"/>
  <c r="AA375" i="2"/>
  <c r="Z375" i="2"/>
  <c r="Y375" i="2"/>
  <c r="X375" i="2"/>
  <c r="W375" i="2"/>
  <c r="V375" i="2"/>
  <c r="U375" i="2"/>
  <c r="T375" i="2"/>
  <c r="S375" i="2"/>
  <c r="R375" i="2"/>
  <c r="Q375" i="2" a="1"/>
  <c r="Q375" i="2" s="1"/>
  <c r="P375" i="2"/>
  <c r="O375" i="2"/>
  <c r="L375" i="2"/>
  <c r="K375" i="2"/>
  <c r="J375" i="2"/>
  <c r="G375" i="2"/>
  <c r="F375" i="2"/>
  <c r="H375" i="2" s="1"/>
  <c r="A375" i="2"/>
  <c r="B375" i="2" s="1"/>
  <c r="C375" i="2" s="1"/>
  <c r="AM374" i="2"/>
  <c r="AI374" i="2"/>
  <c r="AG374" i="2"/>
  <c r="AF374" i="2"/>
  <c r="AE374" i="2"/>
  <c r="AD374" i="2"/>
  <c r="AC374" i="2"/>
  <c r="AB374" i="2"/>
  <c r="AA374" i="2"/>
  <c r="Z374" i="2"/>
  <c r="Y374" i="2"/>
  <c r="X374" i="2"/>
  <c r="W374" i="2"/>
  <c r="V374" i="2"/>
  <c r="U374" i="2"/>
  <c r="T374" i="2"/>
  <c r="S374" i="2"/>
  <c r="R374" i="2"/>
  <c r="Q374" i="2" a="1"/>
  <c r="Q374" i="2" s="1"/>
  <c r="P374" i="2"/>
  <c r="O374" i="2"/>
  <c r="L374" i="2"/>
  <c r="K374" i="2"/>
  <c r="AK374" i="2" s="1"/>
  <c r="J374" i="2"/>
  <c r="G374" i="2"/>
  <c r="F374" i="2"/>
  <c r="H374" i="2" s="1"/>
  <c r="A374" i="2"/>
  <c r="B374" i="2" s="1"/>
  <c r="C374" i="2" s="1"/>
  <c r="AM373" i="2"/>
  <c r="AI373" i="2"/>
  <c r="AG373" i="2"/>
  <c r="AF373" i="2"/>
  <c r="AE373" i="2"/>
  <c r="AD373" i="2"/>
  <c r="AC373" i="2"/>
  <c r="AB373" i="2"/>
  <c r="AA373" i="2"/>
  <c r="Z373" i="2"/>
  <c r="Y373" i="2"/>
  <c r="X373" i="2"/>
  <c r="W373" i="2"/>
  <c r="V373" i="2"/>
  <c r="U373" i="2"/>
  <c r="T373" i="2"/>
  <c r="S373" i="2"/>
  <c r="R373" i="2"/>
  <c r="Q373" i="2" a="1"/>
  <c r="Q373" i="2" s="1"/>
  <c r="P373" i="2"/>
  <c r="O373" i="2"/>
  <c r="L373" i="2"/>
  <c r="K373" i="2"/>
  <c r="AK373" i="2" s="1"/>
  <c r="J373" i="2"/>
  <c r="G373" i="2"/>
  <c r="F373" i="2"/>
  <c r="H373" i="2" s="1"/>
  <c r="A373" i="2"/>
  <c r="B373" i="2" s="1"/>
  <c r="C373" i="2" s="1"/>
  <c r="AM372" i="2"/>
  <c r="AI372" i="2"/>
  <c r="AG372" i="2"/>
  <c r="AF372" i="2"/>
  <c r="AE372" i="2"/>
  <c r="AD372" i="2"/>
  <c r="AC372" i="2"/>
  <c r="AB372" i="2"/>
  <c r="AA372" i="2"/>
  <c r="Z372" i="2"/>
  <c r="Y372" i="2"/>
  <c r="X372" i="2"/>
  <c r="W372" i="2"/>
  <c r="V372" i="2"/>
  <c r="U372" i="2"/>
  <c r="T372" i="2"/>
  <c r="S372" i="2"/>
  <c r="R372" i="2"/>
  <c r="Q372" i="2" a="1"/>
  <c r="Q372" i="2" s="1"/>
  <c r="P372" i="2"/>
  <c r="O372" i="2"/>
  <c r="L372" i="2"/>
  <c r="K372" i="2"/>
  <c r="AK372" i="2" s="1"/>
  <c r="J372" i="2"/>
  <c r="G372" i="2"/>
  <c r="F372" i="2"/>
  <c r="H372" i="2" s="1"/>
  <c r="A372" i="2"/>
  <c r="B372" i="2" s="1"/>
  <c r="C372" i="2" s="1"/>
  <c r="AM371" i="2"/>
  <c r="AI371" i="2"/>
  <c r="AG371" i="2"/>
  <c r="AF371" i="2"/>
  <c r="AE371" i="2"/>
  <c r="AD371" i="2"/>
  <c r="AC371" i="2"/>
  <c r="AB371" i="2"/>
  <c r="AA371" i="2"/>
  <c r="Z371" i="2"/>
  <c r="Y371" i="2"/>
  <c r="X371" i="2"/>
  <c r="W371" i="2"/>
  <c r="V371" i="2"/>
  <c r="U371" i="2"/>
  <c r="T371" i="2"/>
  <c r="S371" i="2"/>
  <c r="R371" i="2"/>
  <c r="Q371" i="2" a="1"/>
  <c r="Q371" i="2" s="1"/>
  <c r="P371" i="2"/>
  <c r="O371" i="2"/>
  <c r="L371" i="2"/>
  <c r="K371" i="2"/>
  <c r="AK371" i="2" s="1"/>
  <c r="J371" i="2"/>
  <c r="G371" i="2"/>
  <c r="F371" i="2"/>
  <c r="H371" i="2" s="1"/>
  <c r="A371" i="2"/>
  <c r="B371" i="2" s="1"/>
  <c r="C371" i="2" s="1"/>
  <c r="AM370" i="2"/>
  <c r="AI370" i="2"/>
  <c r="AG370" i="2"/>
  <c r="AF370" i="2"/>
  <c r="AE370" i="2"/>
  <c r="AD370" i="2"/>
  <c r="AC370" i="2"/>
  <c r="AB370" i="2"/>
  <c r="AA370" i="2"/>
  <c r="Z370" i="2"/>
  <c r="Y370" i="2"/>
  <c r="X370" i="2"/>
  <c r="W370" i="2"/>
  <c r="V370" i="2"/>
  <c r="U370" i="2"/>
  <c r="T370" i="2"/>
  <c r="S370" i="2"/>
  <c r="R370" i="2"/>
  <c r="Q370" i="2" a="1"/>
  <c r="Q370" i="2" s="1"/>
  <c r="P370" i="2"/>
  <c r="O370" i="2"/>
  <c r="L370" i="2"/>
  <c r="K370" i="2"/>
  <c r="AK370" i="2" s="1"/>
  <c r="J370" i="2"/>
  <c r="G370" i="2"/>
  <c r="F370" i="2"/>
  <c r="H370" i="2" s="1"/>
  <c r="A370" i="2"/>
  <c r="B370" i="2" s="1"/>
  <c r="C370" i="2" s="1"/>
  <c r="AM369" i="2"/>
  <c r="AI369" i="2"/>
  <c r="AG369" i="2"/>
  <c r="AF369" i="2"/>
  <c r="AE369" i="2"/>
  <c r="AD369" i="2"/>
  <c r="AC369" i="2"/>
  <c r="AB369" i="2"/>
  <c r="AA369" i="2"/>
  <c r="Z369" i="2"/>
  <c r="Y369" i="2"/>
  <c r="X369" i="2"/>
  <c r="W369" i="2"/>
  <c r="V369" i="2"/>
  <c r="U369" i="2"/>
  <c r="T369" i="2"/>
  <c r="S369" i="2"/>
  <c r="R369" i="2"/>
  <c r="Q369" i="2" a="1"/>
  <c r="Q369" i="2" s="1"/>
  <c r="P369" i="2"/>
  <c r="O369" i="2"/>
  <c r="L369" i="2"/>
  <c r="K369" i="2"/>
  <c r="AK369" i="2" s="1"/>
  <c r="J369" i="2"/>
  <c r="G369" i="2"/>
  <c r="F369" i="2"/>
  <c r="H369" i="2" s="1"/>
  <c r="A369" i="2"/>
  <c r="B369" i="2" s="1"/>
  <c r="C369" i="2" s="1"/>
  <c r="AM368" i="2"/>
  <c r="AI368" i="2"/>
  <c r="AG368" i="2"/>
  <c r="AF368" i="2"/>
  <c r="AE368" i="2"/>
  <c r="AD368" i="2"/>
  <c r="AC368" i="2"/>
  <c r="AB368" i="2"/>
  <c r="AA368" i="2"/>
  <c r="Z368" i="2"/>
  <c r="Y368" i="2"/>
  <c r="X368" i="2"/>
  <c r="W368" i="2"/>
  <c r="V368" i="2"/>
  <c r="U368" i="2"/>
  <c r="T368" i="2"/>
  <c r="S368" i="2"/>
  <c r="R368" i="2"/>
  <c r="Q368" i="2" a="1"/>
  <c r="Q368" i="2" s="1"/>
  <c r="P368" i="2"/>
  <c r="O368" i="2"/>
  <c r="L368" i="2"/>
  <c r="K368" i="2"/>
  <c r="AK368" i="2" s="1"/>
  <c r="J368" i="2"/>
  <c r="G368" i="2"/>
  <c r="F368" i="2"/>
  <c r="H368" i="2" s="1"/>
  <c r="A368" i="2"/>
  <c r="B368" i="2" s="1"/>
  <c r="C368" i="2" s="1"/>
  <c r="AM367" i="2"/>
  <c r="AI367" i="2"/>
  <c r="AG367" i="2"/>
  <c r="AF367" i="2"/>
  <c r="AE367" i="2"/>
  <c r="AD367" i="2"/>
  <c r="AC367" i="2"/>
  <c r="AB367" i="2"/>
  <c r="AA367" i="2"/>
  <c r="Z367" i="2"/>
  <c r="Y367" i="2"/>
  <c r="X367" i="2"/>
  <c r="W367" i="2"/>
  <c r="V367" i="2"/>
  <c r="U367" i="2"/>
  <c r="T367" i="2"/>
  <c r="S367" i="2"/>
  <c r="R367" i="2"/>
  <c r="Q367" i="2" a="1"/>
  <c r="Q367" i="2" s="1"/>
  <c r="P367" i="2"/>
  <c r="O367" i="2"/>
  <c r="L367" i="2"/>
  <c r="K367" i="2"/>
  <c r="AK367" i="2" s="1"/>
  <c r="J367" i="2"/>
  <c r="G367" i="2"/>
  <c r="F367" i="2"/>
  <c r="H367" i="2" s="1"/>
  <c r="A367" i="2"/>
  <c r="B367" i="2" s="1"/>
  <c r="C367" i="2" s="1"/>
  <c r="AM366" i="2"/>
  <c r="AI366" i="2"/>
  <c r="AG366" i="2"/>
  <c r="AF366" i="2"/>
  <c r="AE366" i="2"/>
  <c r="AD366" i="2"/>
  <c r="AC366" i="2"/>
  <c r="AB366" i="2"/>
  <c r="AA366" i="2"/>
  <c r="Z366" i="2"/>
  <c r="Y366" i="2"/>
  <c r="X366" i="2"/>
  <c r="W366" i="2"/>
  <c r="V366" i="2"/>
  <c r="U366" i="2"/>
  <c r="T366" i="2"/>
  <c r="S366" i="2"/>
  <c r="R366" i="2"/>
  <c r="Q366" i="2" a="1"/>
  <c r="Q366" i="2" s="1"/>
  <c r="P366" i="2"/>
  <c r="O366" i="2"/>
  <c r="L366" i="2"/>
  <c r="K366" i="2"/>
  <c r="AK366" i="2" s="1"/>
  <c r="J366" i="2"/>
  <c r="G366" i="2"/>
  <c r="F366" i="2"/>
  <c r="H366" i="2" s="1"/>
  <c r="A366" i="2"/>
  <c r="B366" i="2" s="1"/>
  <c r="C366" i="2" s="1"/>
  <c r="AM365" i="2"/>
  <c r="AI365" i="2"/>
  <c r="AG365" i="2"/>
  <c r="AF365" i="2"/>
  <c r="AE365" i="2"/>
  <c r="AD365" i="2"/>
  <c r="AC365" i="2"/>
  <c r="AB365" i="2"/>
  <c r="AA365" i="2"/>
  <c r="Z365" i="2"/>
  <c r="Y365" i="2"/>
  <c r="X365" i="2"/>
  <c r="W365" i="2"/>
  <c r="V365" i="2"/>
  <c r="U365" i="2"/>
  <c r="T365" i="2"/>
  <c r="S365" i="2"/>
  <c r="R365" i="2"/>
  <c r="Q365" i="2" a="1"/>
  <c r="Q365" i="2" s="1"/>
  <c r="P365" i="2"/>
  <c r="O365" i="2"/>
  <c r="L365" i="2"/>
  <c r="K365" i="2"/>
  <c r="AK365" i="2" s="1"/>
  <c r="J365" i="2"/>
  <c r="G365" i="2"/>
  <c r="F365" i="2"/>
  <c r="H365" i="2" s="1"/>
  <c r="A365" i="2"/>
  <c r="B365" i="2" s="1"/>
  <c r="C365" i="2" s="1"/>
  <c r="AM364" i="2"/>
  <c r="AI364" i="2"/>
  <c r="AG364" i="2"/>
  <c r="AF364" i="2"/>
  <c r="AE364" i="2"/>
  <c r="AD364" i="2"/>
  <c r="AC364" i="2"/>
  <c r="AB364" i="2"/>
  <c r="AA364" i="2"/>
  <c r="Z364" i="2"/>
  <c r="Y364" i="2"/>
  <c r="X364" i="2"/>
  <c r="W364" i="2"/>
  <c r="V364" i="2"/>
  <c r="U364" i="2"/>
  <c r="T364" i="2"/>
  <c r="S364" i="2"/>
  <c r="R364" i="2"/>
  <c r="Q364" i="2" a="1"/>
  <c r="Q364" i="2" s="1"/>
  <c r="P364" i="2"/>
  <c r="O364" i="2"/>
  <c r="L364" i="2"/>
  <c r="K364" i="2"/>
  <c r="AK364" i="2" s="1"/>
  <c r="J364" i="2"/>
  <c r="G364" i="2"/>
  <c r="F364" i="2"/>
  <c r="H364" i="2" s="1"/>
  <c r="A364" i="2"/>
  <c r="B364" i="2" s="1"/>
  <c r="C364" i="2" s="1"/>
  <c r="AM363" i="2"/>
  <c r="AI363" i="2"/>
  <c r="AG363" i="2"/>
  <c r="AF363" i="2"/>
  <c r="AE363" i="2"/>
  <c r="AD363" i="2"/>
  <c r="AC363" i="2"/>
  <c r="AB363" i="2"/>
  <c r="AA363" i="2"/>
  <c r="Z363" i="2"/>
  <c r="Y363" i="2"/>
  <c r="X363" i="2"/>
  <c r="W363" i="2"/>
  <c r="V363" i="2"/>
  <c r="U363" i="2"/>
  <c r="T363" i="2"/>
  <c r="S363" i="2"/>
  <c r="R363" i="2"/>
  <c r="Q363" i="2" a="1"/>
  <c r="Q363" i="2" s="1"/>
  <c r="P363" i="2"/>
  <c r="O363" i="2"/>
  <c r="L363" i="2"/>
  <c r="K363" i="2"/>
  <c r="AK363" i="2" s="1"/>
  <c r="J363" i="2"/>
  <c r="G363" i="2"/>
  <c r="F363" i="2"/>
  <c r="H363" i="2" s="1"/>
  <c r="A363" i="2"/>
  <c r="B363" i="2" s="1"/>
  <c r="C363" i="2" s="1"/>
  <c r="AM362" i="2"/>
  <c r="AI362" i="2"/>
  <c r="AG362" i="2"/>
  <c r="AF362" i="2"/>
  <c r="AE362" i="2"/>
  <c r="AD362" i="2"/>
  <c r="AC362" i="2"/>
  <c r="AB362" i="2"/>
  <c r="AA362" i="2"/>
  <c r="Z362" i="2"/>
  <c r="Y362" i="2"/>
  <c r="X362" i="2"/>
  <c r="W362" i="2"/>
  <c r="V362" i="2"/>
  <c r="U362" i="2"/>
  <c r="T362" i="2"/>
  <c r="S362" i="2"/>
  <c r="R362" i="2"/>
  <c r="Q362" i="2" a="1"/>
  <c r="Q362" i="2" s="1"/>
  <c r="P362" i="2"/>
  <c r="O362" i="2"/>
  <c r="L362" i="2"/>
  <c r="K362" i="2"/>
  <c r="AK362" i="2" s="1"/>
  <c r="J362" i="2"/>
  <c r="F362" i="2"/>
  <c r="H362" i="2" s="1"/>
  <c r="A362" i="2"/>
  <c r="B362" i="2" s="1"/>
  <c r="C362" i="2" s="1"/>
  <c r="AM361" i="2"/>
  <c r="AI361" i="2"/>
  <c r="AG361" i="2"/>
  <c r="AF361" i="2"/>
  <c r="AE361" i="2"/>
  <c r="AD361" i="2"/>
  <c r="AC361" i="2"/>
  <c r="AB361" i="2"/>
  <c r="AA361" i="2"/>
  <c r="Z361" i="2"/>
  <c r="Y361" i="2"/>
  <c r="X361" i="2"/>
  <c r="W361" i="2"/>
  <c r="V361" i="2"/>
  <c r="U361" i="2"/>
  <c r="T361" i="2"/>
  <c r="S361" i="2"/>
  <c r="R361" i="2"/>
  <c r="Q361" i="2" a="1"/>
  <c r="Q361" i="2" s="1"/>
  <c r="P361" i="2"/>
  <c r="O361" i="2"/>
  <c r="L361" i="2"/>
  <c r="K361" i="2"/>
  <c r="AK361" i="2" s="1"/>
  <c r="J361" i="2"/>
  <c r="G361" i="2"/>
  <c r="F361" i="2"/>
  <c r="H361" i="2" s="1"/>
  <c r="A361" i="2"/>
  <c r="B361" i="2" s="1"/>
  <c r="C361" i="2" s="1"/>
  <c r="AM360" i="2"/>
  <c r="AI360" i="2"/>
  <c r="AG360" i="2"/>
  <c r="AF360" i="2"/>
  <c r="AE360" i="2"/>
  <c r="AD360" i="2"/>
  <c r="AC360" i="2"/>
  <c r="AB360" i="2"/>
  <c r="AA360" i="2"/>
  <c r="Z360" i="2"/>
  <c r="Y360" i="2"/>
  <c r="X360" i="2"/>
  <c r="W360" i="2"/>
  <c r="V360" i="2"/>
  <c r="U360" i="2"/>
  <c r="T360" i="2"/>
  <c r="S360" i="2"/>
  <c r="R360" i="2"/>
  <c r="Q360" i="2" a="1"/>
  <c r="Q360" i="2" s="1"/>
  <c r="P360" i="2"/>
  <c r="O360" i="2"/>
  <c r="L360" i="2"/>
  <c r="K360" i="2"/>
  <c r="AK360" i="2" s="1"/>
  <c r="J360" i="2"/>
  <c r="G360" i="2"/>
  <c r="F360" i="2"/>
  <c r="H360" i="2" s="1"/>
  <c r="A360" i="2"/>
  <c r="B360" i="2" s="1"/>
  <c r="C360" i="2" s="1"/>
  <c r="AM359" i="2"/>
  <c r="AI359" i="2"/>
  <c r="AG359" i="2"/>
  <c r="AF359" i="2"/>
  <c r="AE359" i="2"/>
  <c r="AD359" i="2"/>
  <c r="AC359" i="2"/>
  <c r="AB359" i="2"/>
  <c r="AA359" i="2"/>
  <c r="Z359" i="2"/>
  <c r="Y359" i="2"/>
  <c r="X359" i="2"/>
  <c r="W359" i="2"/>
  <c r="V359" i="2"/>
  <c r="U359" i="2"/>
  <c r="T359" i="2"/>
  <c r="S359" i="2"/>
  <c r="R359" i="2"/>
  <c r="Q359" i="2" a="1"/>
  <c r="Q359" i="2" s="1"/>
  <c r="P359" i="2"/>
  <c r="O359" i="2"/>
  <c r="L359" i="2"/>
  <c r="K359" i="2"/>
  <c r="AK359" i="2" s="1"/>
  <c r="J359" i="2"/>
  <c r="G359" i="2"/>
  <c r="F359" i="2"/>
  <c r="H359" i="2" s="1"/>
  <c r="A359" i="2"/>
  <c r="B359" i="2" s="1"/>
  <c r="C359" i="2" s="1"/>
  <c r="AM358" i="2"/>
  <c r="AI358" i="2"/>
  <c r="AG358" i="2"/>
  <c r="AF358" i="2"/>
  <c r="AE358" i="2"/>
  <c r="AD358" i="2"/>
  <c r="AC358" i="2"/>
  <c r="AB358" i="2"/>
  <c r="AA358" i="2"/>
  <c r="Z358" i="2"/>
  <c r="Y358" i="2"/>
  <c r="X358" i="2"/>
  <c r="W358" i="2"/>
  <c r="V358" i="2"/>
  <c r="U358" i="2"/>
  <c r="T358" i="2"/>
  <c r="S358" i="2"/>
  <c r="R358" i="2"/>
  <c r="Q358" i="2" a="1"/>
  <c r="Q358" i="2" s="1"/>
  <c r="P358" i="2"/>
  <c r="O358" i="2"/>
  <c r="L358" i="2"/>
  <c r="K358" i="2"/>
  <c r="AK358" i="2" s="1"/>
  <c r="J358" i="2"/>
  <c r="G358" i="2"/>
  <c r="F358" i="2"/>
  <c r="H358" i="2" s="1"/>
  <c r="A358" i="2"/>
  <c r="B358" i="2" s="1"/>
  <c r="C358" i="2" s="1"/>
  <c r="AM357" i="2"/>
  <c r="AI357" i="2"/>
  <c r="AG357" i="2"/>
  <c r="AF357" i="2"/>
  <c r="AE357" i="2"/>
  <c r="AD357" i="2"/>
  <c r="AC357" i="2"/>
  <c r="AB357" i="2"/>
  <c r="AA357" i="2"/>
  <c r="Z357" i="2"/>
  <c r="Y357" i="2"/>
  <c r="X357" i="2"/>
  <c r="W357" i="2"/>
  <c r="V357" i="2"/>
  <c r="U357" i="2"/>
  <c r="T357" i="2"/>
  <c r="S357" i="2"/>
  <c r="R357" i="2"/>
  <c r="Q357" i="2" a="1"/>
  <c r="Q357" i="2" s="1"/>
  <c r="P357" i="2"/>
  <c r="O357" i="2"/>
  <c r="L357" i="2"/>
  <c r="K357" i="2"/>
  <c r="AK357" i="2" s="1"/>
  <c r="J357" i="2"/>
  <c r="G357" i="2"/>
  <c r="F357" i="2"/>
  <c r="H357" i="2" s="1"/>
  <c r="A357" i="2"/>
  <c r="B357" i="2" s="1"/>
  <c r="C357" i="2" s="1"/>
  <c r="AM356" i="2"/>
  <c r="AI356" i="2"/>
  <c r="AG356" i="2"/>
  <c r="AF356" i="2"/>
  <c r="AE356" i="2"/>
  <c r="AD356" i="2"/>
  <c r="AC356" i="2"/>
  <c r="AB356" i="2"/>
  <c r="AA356" i="2"/>
  <c r="Z356" i="2"/>
  <c r="Y356" i="2"/>
  <c r="X356" i="2"/>
  <c r="W356" i="2"/>
  <c r="V356" i="2"/>
  <c r="U356" i="2"/>
  <c r="T356" i="2"/>
  <c r="S356" i="2"/>
  <c r="R356" i="2"/>
  <c r="Q356" i="2" a="1"/>
  <c r="Q356" i="2" s="1"/>
  <c r="P356" i="2"/>
  <c r="O356" i="2"/>
  <c r="L356" i="2"/>
  <c r="K356" i="2"/>
  <c r="AK356" i="2" s="1"/>
  <c r="J356" i="2"/>
  <c r="G356" i="2"/>
  <c r="F356" i="2"/>
  <c r="H356" i="2" s="1"/>
  <c r="A356" i="2"/>
  <c r="B356" i="2" s="1"/>
  <c r="C356" i="2" s="1"/>
  <c r="AM355" i="2"/>
  <c r="AI355" i="2"/>
  <c r="AG355" i="2"/>
  <c r="AF355" i="2"/>
  <c r="AE355" i="2"/>
  <c r="AD355" i="2"/>
  <c r="AC355" i="2"/>
  <c r="AB355" i="2"/>
  <c r="AA355" i="2"/>
  <c r="Z355" i="2"/>
  <c r="Y355" i="2"/>
  <c r="X355" i="2"/>
  <c r="W355" i="2"/>
  <c r="V355" i="2"/>
  <c r="U355" i="2"/>
  <c r="T355" i="2"/>
  <c r="S355" i="2"/>
  <c r="R355" i="2"/>
  <c r="Q355" i="2" a="1"/>
  <c r="Q355" i="2" s="1"/>
  <c r="P355" i="2"/>
  <c r="O355" i="2"/>
  <c r="L355" i="2"/>
  <c r="K355" i="2"/>
  <c r="AK355" i="2" s="1"/>
  <c r="J355" i="2"/>
  <c r="F355" i="2"/>
  <c r="H355" i="2" s="1"/>
  <c r="A355" i="2"/>
  <c r="B355" i="2" s="1"/>
  <c r="C355" i="2" s="1"/>
  <c r="AM354" i="2"/>
  <c r="AI354" i="2"/>
  <c r="AG354" i="2"/>
  <c r="AF354" i="2"/>
  <c r="AE354" i="2"/>
  <c r="AD354" i="2"/>
  <c r="AC354" i="2"/>
  <c r="AB354" i="2"/>
  <c r="AA354" i="2"/>
  <c r="Z354" i="2"/>
  <c r="Y354" i="2"/>
  <c r="X354" i="2"/>
  <c r="W354" i="2"/>
  <c r="V354" i="2"/>
  <c r="U354" i="2"/>
  <c r="T354" i="2"/>
  <c r="S354" i="2"/>
  <c r="R354" i="2"/>
  <c r="Q354" i="2" a="1"/>
  <c r="Q354" i="2" s="1"/>
  <c r="P354" i="2"/>
  <c r="O354" i="2"/>
  <c r="L354" i="2"/>
  <c r="K354" i="2"/>
  <c r="AK354" i="2" s="1"/>
  <c r="J354" i="2"/>
  <c r="G354" i="2"/>
  <c r="F354" i="2"/>
  <c r="H354" i="2" s="1"/>
  <c r="A354" i="2"/>
  <c r="B354" i="2" s="1"/>
  <c r="C354" i="2" s="1"/>
  <c r="AM353" i="2"/>
  <c r="AI353" i="2"/>
  <c r="AG353" i="2"/>
  <c r="AF353" i="2"/>
  <c r="AE353" i="2"/>
  <c r="AD353" i="2"/>
  <c r="AC353" i="2"/>
  <c r="AB353" i="2"/>
  <c r="AA353" i="2"/>
  <c r="Z353" i="2"/>
  <c r="Y353" i="2"/>
  <c r="X353" i="2"/>
  <c r="W353" i="2"/>
  <c r="V353" i="2"/>
  <c r="U353" i="2"/>
  <c r="T353" i="2"/>
  <c r="S353" i="2"/>
  <c r="R353" i="2"/>
  <c r="Q353" i="2" a="1"/>
  <c r="Q353" i="2" s="1"/>
  <c r="P353" i="2"/>
  <c r="O353" i="2"/>
  <c r="L353" i="2"/>
  <c r="K353" i="2"/>
  <c r="AK353" i="2" s="1"/>
  <c r="J353" i="2"/>
  <c r="F353" i="2"/>
  <c r="H353" i="2" s="1"/>
  <c r="A353" i="2"/>
  <c r="B353" i="2" s="1"/>
  <c r="C353" i="2" s="1"/>
  <c r="AM352" i="2"/>
  <c r="AI352" i="2"/>
  <c r="AG352" i="2"/>
  <c r="AF352" i="2"/>
  <c r="AE352" i="2"/>
  <c r="AD352" i="2"/>
  <c r="AC352" i="2"/>
  <c r="AB352" i="2"/>
  <c r="AA352" i="2"/>
  <c r="Z352" i="2"/>
  <c r="Y352" i="2"/>
  <c r="X352" i="2"/>
  <c r="W352" i="2"/>
  <c r="V352" i="2"/>
  <c r="U352" i="2"/>
  <c r="T352" i="2"/>
  <c r="S352" i="2"/>
  <c r="R352" i="2"/>
  <c r="Q352" i="2" a="1"/>
  <c r="Q352" i="2" s="1"/>
  <c r="P352" i="2"/>
  <c r="O352" i="2"/>
  <c r="L352" i="2"/>
  <c r="K352" i="2"/>
  <c r="J352" i="2"/>
  <c r="G352" i="2"/>
  <c r="F352" i="2"/>
  <c r="H352" i="2" s="1"/>
  <c r="A352" i="2"/>
  <c r="B352" i="2" s="1"/>
  <c r="C352" i="2" s="1"/>
  <c r="AM351" i="2"/>
  <c r="AI351" i="2"/>
  <c r="AG351" i="2"/>
  <c r="AF351" i="2"/>
  <c r="AE351" i="2"/>
  <c r="AD351" i="2"/>
  <c r="AC351" i="2"/>
  <c r="AB351" i="2"/>
  <c r="AA351" i="2"/>
  <c r="Z351" i="2"/>
  <c r="Y351" i="2"/>
  <c r="X351" i="2"/>
  <c r="W351" i="2"/>
  <c r="V351" i="2"/>
  <c r="U351" i="2"/>
  <c r="T351" i="2"/>
  <c r="S351" i="2"/>
  <c r="R351" i="2"/>
  <c r="Q351" i="2" a="1"/>
  <c r="Q351" i="2" s="1"/>
  <c r="P351" i="2"/>
  <c r="O351" i="2"/>
  <c r="L351" i="2"/>
  <c r="K351" i="2"/>
  <c r="AK351" i="2" s="1"/>
  <c r="J351" i="2"/>
  <c r="G351" i="2"/>
  <c r="F351" i="2"/>
  <c r="H351" i="2" s="1"/>
  <c r="A351" i="2"/>
  <c r="B351" i="2" s="1"/>
  <c r="C351" i="2" s="1"/>
  <c r="AM350" i="2"/>
  <c r="AI350" i="2"/>
  <c r="AG350" i="2"/>
  <c r="AF350" i="2"/>
  <c r="AE350" i="2"/>
  <c r="AD350" i="2"/>
  <c r="AC350" i="2"/>
  <c r="AB350" i="2"/>
  <c r="AA350" i="2"/>
  <c r="Z350" i="2"/>
  <c r="Y350" i="2"/>
  <c r="X350" i="2"/>
  <c r="W350" i="2"/>
  <c r="V350" i="2"/>
  <c r="U350" i="2"/>
  <c r="T350" i="2"/>
  <c r="S350" i="2"/>
  <c r="R350" i="2"/>
  <c r="Q350" i="2" a="1"/>
  <c r="Q350" i="2" s="1"/>
  <c r="P350" i="2"/>
  <c r="O350" i="2"/>
  <c r="L350" i="2"/>
  <c r="K350" i="2"/>
  <c r="AK350" i="2" s="1"/>
  <c r="J350" i="2"/>
  <c r="G350" i="2"/>
  <c r="F350" i="2"/>
  <c r="H350" i="2" s="1"/>
  <c r="A350" i="2"/>
  <c r="B350" i="2" s="1"/>
  <c r="C350" i="2" s="1"/>
  <c r="AM349" i="2"/>
  <c r="AI349" i="2"/>
  <c r="AG349" i="2"/>
  <c r="AF349" i="2"/>
  <c r="AE349" i="2"/>
  <c r="AD349" i="2"/>
  <c r="AC349" i="2"/>
  <c r="AB349" i="2"/>
  <c r="AA349" i="2"/>
  <c r="Z349" i="2"/>
  <c r="Y349" i="2"/>
  <c r="X349" i="2"/>
  <c r="W349" i="2"/>
  <c r="V349" i="2"/>
  <c r="U349" i="2"/>
  <c r="T349" i="2"/>
  <c r="S349" i="2"/>
  <c r="R349" i="2"/>
  <c r="Q349" i="2" a="1"/>
  <c r="Q349" i="2" s="1"/>
  <c r="P349" i="2"/>
  <c r="O349" i="2"/>
  <c r="L349" i="2"/>
  <c r="K349" i="2"/>
  <c r="AK349" i="2" s="1"/>
  <c r="J349" i="2"/>
  <c r="G349" i="2"/>
  <c r="F349" i="2"/>
  <c r="H349" i="2" s="1"/>
  <c r="A349" i="2"/>
  <c r="B349" i="2" s="1"/>
  <c r="C349" i="2" s="1"/>
  <c r="AM348" i="2"/>
  <c r="AI348" i="2"/>
  <c r="AG348" i="2"/>
  <c r="AF348" i="2"/>
  <c r="AE348" i="2"/>
  <c r="AD348" i="2"/>
  <c r="AC348" i="2"/>
  <c r="AB348" i="2"/>
  <c r="AA348" i="2"/>
  <c r="Z348" i="2"/>
  <c r="Y348" i="2"/>
  <c r="X348" i="2"/>
  <c r="W348" i="2"/>
  <c r="V348" i="2"/>
  <c r="U348" i="2"/>
  <c r="T348" i="2"/>
  <c r="S348" i="2"/>
  <c r="R348" i="2"/>
  <c r="Q348" i="2" a="1"/>
  <c r="Q348" i="2" s="1"/>
  <c r="P348" i="2"/>
  <c r="O348" i="2"/>
  <c r="L348" i="2"/>
  <c r="K348" i="2"/>
  <c r="J348" i="2"/>
  <c r="G348" i="2"/>
  <c r="F348" i="2"/>
  <c r="H348" i="2" s="1"/>
  <c r="A348" i="2"/>
  <c r="B348" i="2" s="1"/>
  <c r="C348" i="2" s="1"/>
  <c r="AM347" i="2"/>
  <c r="AI347" i="2"/>
  <c r="AG347" i="2"/>
  <c r="AF347" i="2"/>
  <c r="AE347" i="2"/>
  <c r="AD347" i="2"/>
  <c r="AC347" i="2"/>
  <c r="AB347" i="2"/>
  <c r="AA347" i="2"/>
  <c r="Z347" i="2"/>
  <c r="Y347" i="2"/>
  <c r="X347" i="2"/>
  <c r="W347" i="2"/>
  <c r="V347" i="2"/>
  <c r="U347" i="2"/>
  <c r="T347" i="2"/>
  <c r="S347" i="2"/>
  <c r="R347" i="2"/>
  <c r="Q347" i="2" a="1"/>
  <c r="Q347" i="2" s="1"/>
  <c r="P347" i="2"/>
  <c r="O347" i="2"/>
  <c r="L347" i="2"/>
  <c r="K347" i="2"/>
  <c r="AK347" i="2" s="1"/>
  <c r="J347" i="2"/>
  <c r="G347" i="2"/>
  <c r="F347" i="2"/>
  <c r="H347" i="2" s="1"/>
  <c r="A347" i="2"/>
  <c r="B347" i="2" s="1"/>
  <c r="C347" i="2" s="1"/>
  <c r="AM346" i="2"/>
  <c r="AI346" i="2"/>
  <c r="AG346" i="2"/>
  <c r="AF346" i="2"/>
  <c r="AE346" i="2"/>
  <c r="AD346" i="2"/>
  <c r="AC346" i="2"/>
  <c r="AB346" i="2"/>
  <c r="AA346" i="2"/>
  <c r="Z346" i="2"/>
  <c r="Y346" i="2"/>
  <c r="X346" i="2"/>
  <c r="W346" i="2"/>
  <c r="V346" i="2"/>
  <c r="U346" i="2"/>
  <c r="T346" i="2"/>
  <c r="S346" i="2"/>
  <c r="R346" i="2"/>
  <c r="Q346" i="2" a="1"/>
  <c r="Q346" i="2" s="1"/>
  <c r="P346" i="2"/>
  <c r="O346" i="2"/>
  <c r="L346" i="2"/>
  <c r="K346" i="2"/>
  <c r="AK346" i="2" s="1"/>
  <c r="J346" i="2"/>
  <c r="G346" i="2"/>
  <c r="F346" i="2"/>
  <c r="H346" i="2" s="1"/>
  <c r="A346" i="2"/>
  <c r="B346" i="2" s="1"/>
  <c r="C346" i="2" s="1"/>
  <c r="AM345" i="2"/>
  <c r="AI345" i="2"/>
  <c r="AG345" i="2"/>
  <c r="AF345" i="2"/>
  <c r="AE345" i="2"/>
  <c r="AD345" i="2"/>
  <c r="AC345" i="2"/>
  <c r="AB345" i="2"/>
  <c r="AA345" i="2"/>
  <c r="Z345" i="2"/>
  <c r="Y345" i="2"/>
  <c r="X345" i="2"/>
  <c r="W345" i="2"/>
  <c r="V345" i="2"/>
  <c r="U345" i="2"/>
  <c r="T345" i="2"/>
  <c r="S345" i="2"/>
  <c r="R345" i="2"/>
  <c r="Q345" i="2" a="1"/>
  <c r="Q345" i="2" s="1"/>
  <c r="P345" i="2"/>
  <c r="O345" i="2"/>
  <c r="L345" i="2"/>
  <c r="K345" i="2"/>
  <c r="AK345" i="2" s="1"/>
  <c r="J345" i="2"/>
  <c r="G345" i="2"/>
  <c r="F345" i="2"/>
  <c r="H345" i="2" s="1"/>
  <c r="A345" i="2"/>
  <c r="B345" i="2" s="1"/>
  <c r="C345" i="2" s="1"/>
  <c r="AM344" i="2"/>
  <c r="AI344" i="2"/>
  <c r="AG344" i="2"/>
  <c r="AF344" i="2"/>
  <c r="AE344" i="2"/>
  <c r="AD344" i="2"/>
  <c r="AC344" i="2"/>
  <c r="AB344" i="2"/>
  <c r="AA344" i="2"/>
  <c r="Z344" i="2"/>
  <c r="Y344" i="2"/>
  <c r="X344" i="2"/>
  <c r="W344" i="2"/>
  <c r="V344" i="2"/>
  <c r="U344" i="2"/>
  <c r="T344" i="2"/>
  <c r="S344" i="2"/>
  <c r="R344" i="2"/>
  <c r="Q344" i="2" a="1"/>
  <c r="Q344" i="2" s="1"/>
  <c r="P344" i="2"/>
  <c r="O344" i="2"/>
  <c r="L344" i="2"/>
  <c r="K344" i="2"/>
  <c r="AK344" i="2" s="1"/>
  <c r="J344" i="2"/>
  <c r="G344" i="2"/>
  <c r="F344" i="2"/>
  <c r="H344" i="2" s="1"/>
  <c r="A344" i="2"/>
  <c r="B344" i="2" s="1"/>
  <c r="C344" i="2" s="1"/>
  <c r="AM343" i="2"/>
  <c r="AI343" i="2"/>
  <c r="AG343" i="2"/>
  <c r="AF343" i="2"/>
  <c r="AE343" i="2"/>
  <c r="AD343" i="2"/>
  <c r="AC343" i="2"/>
  <c r="AB343" i="2"/>
  <c r="AA343" i="2"/>
  <c r="Z343" i="2"/>
  <c r="Y343" i="2"/>
  <c r="X343" i="2"/>
  <c r="W343" i="2"/>
  <c r="V343" i="2"/>
  <c r="U343" i="2"/>
  <c r="T343" i="2"/>
  <c r="S343" i="2"/>
  <c r="R343" i="2"/>
  <c r="Q343" i="2" a="1"/>
  <c r="Q343" i="2" s="1"/>
  <c r="P343" i="2"/>
  <c r="O343" i="2"/>
  <c r="L343" i="2"/>
  <c r="K343" i="2"/>
  <c r="J343" i="2"/>
  <c r="G343" i="2"/>
  <c r="F343" i="2"/>
  <c r="H343" i="2" s="1"/>
  <c r="A343" i="2"/>
  <c r="B343" i="2" s="1"/>
  <c r="C343" i="2" s="1"/>
  <c r="AM342" i="2"/>
  <c r="AI342" i="2"/>
  <c r="AG342" i="2"/>
  <c r="AF342" i="2"/>
  <c r="AE342" i="2"/>
  <c r="AD342" i="2"/>
  <c r="AC342" i="2"/>
  <c r="AB342" i="2"/>
  <c r="AA342" i="2"/>
  <c r="Z342" i="2"/>
  <c r="Y342" i="2"/>
  <c r="X342" i="2"/>
  <c r="W342" i="2"/>
  <c r="V342" i="2"/>
  <c r="U342" i="2"/>
  <c r="T342" i="2"/>
  <c r="S342" i="2"/>
  <c r="R342" i="2"/>
  <c r="Q342" i="2" a="1"/>
  <c r="Q342" i="2" s="1"/>
  <c r="P342" i="2"/>
  <c r="O342" i="2"/>
  <c r="L342" i="2"/>
  <c r="K342" i="2"/>
  <c r="AK342" i="2" s="1"/>
  <c r="J342" i="2"/>
  <c r="G342" i="2"/>
  <c r="F342" i="2"/>
  <c r="H342" i="2" s="1"/>
  <c r="A342" i="2"/>
  <c r="B342" i="2" s="1"/>
  <c r="C342" i="2" s="1"/>
  <c r="AM341" i="2"/>
  <c r="AI341" i="2"/>
  <c r="AG341" i="2"/>
  <c r="AF341" i="2"/>
  <c r="AE341" i="2"/>
  <c r="AD341" i="2"/>
  <c r="AC341" i="2"/>
  <c r="AB341" i="2"/>
  <c r="AA341" i="2"/>
  <c r="Z341" i="2"/>
  <c r="Y341" i="2"/>
  <c r="X341" i="2"/>
  <c r="W341" i="2"/>
  <c r="V341" i="2"/>
  <c r="U341" i="2"/>
  <c r="T341" i="2"/>
  <c r="S341" i="2"/>
  <c r="R341" i="2"/>
  <c r="Q341" i="2" a="1"/>
  <c r="Q341" i="2" s="1"/>
  <c r="P341" i="2"/>
  <c r="O341" i="2"/>
  <c r="L341" i="2"/>
  <c r="K341" i="2"/>
  <c r="AK341" i="2" s="1"/>
  <c r="J341" i="2"/>
  <c r="G341" i="2"/>
  <c r="F341" i="2"/>
  <c r="H341" i="2" s="1"/>
  <c r="A341" i="2"/>
  <c r="B341" i="2" s="1"/>
  <c r="C341" i="2" s="1"/>
  <c r="AM340" i="2"/>
  <c r="AI340" i="2"/>
  <c r="AG340" i="2"/>
  <c r="AF340" i="2"/>
  <c r="AE340" i="2"/>
  <c r="AD340" i="2"/>
  <c r="AC340" i="2"/>
  <c r="AB340" i="2"/>
  <c r="AA340" i="2"/>
  <c r="Z340" i="2"/>
  <c r="Y340" i="2"/>
  <c r="X340" i="2"/>
  <c r="W340" i="2"/>
  <c r="V340" i="2"/>
  <c r="U340" i="2"/>
  <c r="T340" i="2"/>
  <c r="S340" i="2"/>
  <c r="R340" i="2"/>
  <c r="Q340" i="2" a="1"/>
  <c r="Q340" i="2" s="1"/>
  <c r="P340" i="2"/>
  <c r="O340" i="2"/>
  <c r="L340" i="2"/>
  <c r="K340" i="2"/>
  <c r="AK340" i="2" s="1"/>
  <c r="J340" i="2"/>
  <c r="G340" i="2"/>
  <c r="F340" i="2"/>
  <c r="H340" i="2" s="1"/>
  <c r="A340" i="2"/>
  <c r="B340" i="2" s="1"/>
  <c r="C340" i="2" s="1"/>
  <c r="AM339" i="2"/>
  <c r="AI339" i="2"/>
  <c r="AG339" i="2"/>
  <c r="AF339" i="2"/>
  <c r="AE339" i="2"/>
  <c r="AD339" i="2"/>
  <c r="AC339" i="2"/>
  <c r="AB339" i="2"/>
  <c r="AA339" i="2"/>
  <c r="Z339" i="2"/>
  <c r="Y339" i="2"/>
  <c r="X339" i="2"/>
  <c r="W339" i="2"/>
  <c r="V339" i="2"/>
  <c r="U339" i="2"/>
  <c r="T339" i="2"/>
  <c r="S339" i="2"/>
  <c r="R339" i="2"/>
  <c r="Q339" i="2" a="1"/>
  <c r="Q339" i="2" s="1"/>
  <c r="P339" i="2"/>
  <c r="O339" i="2"/>
  <c r="L339" i="2"/>
  <c r="K339" i="2"/>
  <c r="AK339" i="2" s="1"/>
  <c r="J339" i="2"/>
  <c r="G339" i="2"/>
  <c r="F339" i="2"/>
  <c r="H339" i="2" s="1"/>
  <c r="A339" i="2"/>
  <c r="B339" i="2" s="1"/>
  <c r="C339" i="2" s="1"/>
  <c r="AM338" i="2"/>
  <c r="AI338" i="2"/>
  <c r="AG338" i="2"/>
  <c r="AF338" i="2"/>
  <c r="AE338" i="2"/>
  <c r="AD338" i="2"/>
  <c r="AC338" i="2"/>
  <c r="AB338" i="2"/>
  <c r="AA338" i="2"/>
  <c r="Z338" i="2"/>
  <c r="Y338" i="2"/>
  <c r="X338" i="2"/>
  <c r="W338" i="2"/>
  <c r="V338" i="2"/>
  <c r="U338" i="2"/>
  <c r="T338" i="2"/>
  <c r="S338" i="2"/>
  <c r="R338" i="2"/>
  <c r="Q338" i="2" a="1"/>
  <c r="Q338" i="2" s="1"/>
  <c r="P338" i="2"/>
  <c r="O338" i="2"/>
  <c r="L338" i="2"/>
  <c r="K338" i="2"/>
  <c r="AK338" i="2" s="1"/>
  <c r="J338" i="2"/>
  <c r="G338" i="2"/>
  <c r="F338" i="2"/>
  <c r="H338" i="2" s="1"/>
  <c r="A338" i="2"/>
  <c r="B338" i="2" s="1"/>
  <c r="C338" i="2" s="1"/>
  <c r="AM337" i="2"/>
  <c r="AI337" i="2"/>
  <c r="AG337" i="2"/>
  <c r="AF337" i="2"/>
  <c r="AE337" i="2"/>
  <c r="AD337" i="2"/>
  <c r="AC337" i="2"/>
  <c r="AB337" i="2"/>
  <c r="AA337" i="2"/>
  <c r="Z337" i="2"/>
  <c r="Y337" i="2"/>
  <c r="X337" i="2"/>
  <c r="W337" i="2"/>
  <c r="V337" i="2"/>
  <c r="U337" i="2"/>
  <c r="T337" i="2"/>
  <c r="S337" i="2"/>
  <c r="R337" i="2"/>
  <c r="Q337" i="2" a="1"/>
  <c r="Q337" i="2" s="1"/>
  <c r="P337" i="2"/>
  <c r="O337" i="2"/>
  <c r="L337" i="2"/>
  <c r="K337" i="2"/>
  <c r="AK337" i="2" s="1"/>
  <c r="J337" i="2"/>
  <c r="G337" i="2"/>
  <c r="F337" i="2"/>
  <c r="H337" i="2" s="1"/>
  <c r="A337" i="2"/>
  <c r="B337" i="2" s="1"/>
  <c r="C337" i="2" s="1"/>
  <c r="AM336" i="2"/>
  <c r="AI336" i="2"/>
  <c r="AG336" i="2"/>
  <c r="AF336" i="2"/>
  <c r="AE336" i="2"/>
  <c r="AD336" i="2"/>
  <c r="AC336" i="2"/>
  <c r="AB336" i="2"/>
  <c r="AA336" i="2"/>
  <c r="Z336" i="2"/>
  <c r="Y336" i="2"/>
  <c r="X336" i="2"/>
  <c r="W336" i="2"/>
  <c r="V336" i="2"/>
  <c r="U336" i="2"/>
  <c r="T336" i="2"/>
  <c r="S336" i="2"/>
  <c r="R336" i="2"/>
  <c r="Q336" i="2" a="1"/>
  <c r="Q336" i="2" s="1"/>
  <c r="P336" i="2"/>
  <c r="O336" i="2"/>
  <c r="L336" i="2"/>
  <c r="K336" i="2"/>
  <c r="AK336" i="2" s="1"/>
  <c r="J336" i="2"/>
  <c r="G336" i="2"/>
  <c r="F336" i="2"/>
  <c r="H336" i="2" s="1"/>
  <c r="A336" i="2"/>
  <c r="B336" i="2" s="1"/>
  <c r="C336" i="2" s="1"/>
  <c r="AM335" i="2"/>
  <c r="AI335" i="2"/>
  <c r="AG335" i="2"/>
  <c r="AF335" i="2"/>
  <c r="AE335" i="2"/>
  <c r="AD335" i="2"/>
  <c r="AC335" i="2"/>
  <c r="AB335" i="2"/>
  <c r="AA335" i="2"/>
  <c r="Z335" i="2"/>
  <c r="Y335" i="2"/>
  <c r="X335" i="2"/>
  <c r="W335" i="2"/>
  <c r="V335" i="2"/>
  <c r="U335" i="2"/>
  <c r="T335" i="2"/>
  <c r="S335" i="2"/>
  <c r="R335" i="2"/>
  <c r="Q335" i="2" a="1"/>
  <c r="Q335" i="2" s="1"/>
  <c r="P335" i="2"/>
  <c r="O335" i="2"/>
  <c r="L335" i="2"/>
  <c r="K335" i="2"/>
  <c r="AK335" i="2" s="1"/>
  <c r="J335" i="2"/>
  <c r="G335" i="2"/>
  <c r="F335" i="2"/>
  <c r="H335" i="2" s="1"/>
  <c r="A335" i="2"/>
  <c r="B335" i="2" s="1"/>
  <c r="C335" i="2" s="1"/>
  <c r="AM334" i="2"/>
  <c r="AI334" i="2"/>
  <c r="AG334" i="2"/>
  <c r="AF334" i="2"/>
  <c r="AE334" i="2"/>
  <c r="AD334" i="2"/>
  <c r="AC334" i="2"/>
  <c r="AB334" i="2"/>
  <c r="AA334" i="2"/>
  <c r="Z334" i="2"/>
  <c r="Y334" i="2"/>
  <c r="X334" i="2"/>
  <c r="W334" i="2"/>
  <c r="V334" i="2"/>
  <c r="U334" i="2"/>
  <c r="T334" i="2"/>
  <c r="S334" i="2"/>
  <c r="R334" i="2"/>
  <c r="Q334" i="2" a="1"/>
  <c r="Q334" i="2" s="1"/>
  <c r="P334" i="2"/>
  <c r="O334" i="2"/>
  <c r="L334" i="2"/>
  <c r="K334" i="2"/>
  <c r="AK334" i="2" s="1"/>
  <c r="J334" i="2"/>
  <c r="G334" i="2"/>
  <c r="F334" i="2"/>
  <c r="H334" i="2" s="1"/>
  <c r="A334" i="2"/>
  <c r="B334" i="2" s="1"/>
  <c r="C334" i="2" s="1"/>
  <c r="AM333" i="2"/>
  <c r="AI333" i="2"/>
  <c r="AG333" i="2"/>
  <c r="AF333" i="2"/>
  <c r="AE333" i="2"/>
  <c r="AD333" i="2"/>
  <c r="AC333" i="2"/>
  <c r="AB333" i="2"/>
  <c r="AA333" i="2"/>
  <c r="Z333" i="2"/>
  <c r="Y333" i="2"/>
  <c r="X333" i="2"/>
  <c r="W333" i="2"/>
  <c r="V333" i="2"/>
  <c r="U333" i="2"/>
  <c r="T333" i="2"/>
  <c r="S333" i="2"/>
  <c r="R333" i="2"/>
  <c r="Q333" i="2" a="1"/>
  <c r="Q333" i="2" s="1"/>
  <c r="P333" i="2"/>
  <c r="O333" i="2"/>
  <c r="L333" i="2"/>
  <c r="K333" i="2"/>
  <c r="AK333" i="2" s="1"/>
  <c r="J333" i="2"/>
  <c r="G333" i="2"/>
  <c r="F333" i="2"/>
  <c r="H333" i="2" s="1"/>
  <c r="A333" i="2"/>
  <c r="B333" i="2" s="1"/>
  <c r="C333" i="2" s="1"/>
  <c r="AM332" i="2"/>
  <c r="AI332" i="2"/>
  <c r="AG332" i="2"/>
  <c r="AF332" i="2"/>
  <c r="AE332" i="2"/>
  <c r="AD332" i="2"/>
  <c r="AC332" i="2"/>
  <c r="AB332" i="2"/>
  <c r="AA332" i="2"/>
  <c r="Z332" i="2"/>
  <c r="Y332" i="2"/>
  <c r="X332" i="2"/>
  <c r="W332" i="2"/>
  <c r="V332" i="2"/>
  <c r="U332" i="2"/>
  <c r="T332" i="2"/>
  <c r="S332" i="2"/>
  <c r="R332" i="2"/>
  <c r="Q332" i="2" a="1"/>
  <c r="Q332" i="2" s="1"/>
  <c r="P332" i="2"/>
  <c r="O332" i="2"/>
  <c r="L332" i="2"/>
  <c r="K332" i="2"/>
  <c r="AK332" i="2" s="1"/>
  <c r="J332" i="2"/>
  <c r="G332" i="2"/>
  <c r="F332" i="2"/>
  <c r="H332" i="2" s="1"/>
  <c r="A332" i="2"/>
  <c r="B332" i="2" s="1"/>
  <c r="C332" i="2" s="1"/>
  <c r="AM331" i="2"/>
  <c r="AI331" i="2"/>
  <c r="AG331" i="2"/>
  <c r="AF331" i="2"/>
  <c r="AE331" i="2"/>
  <c r="AD331" i="2"/>
  <c r="AC331" i="2"/>
  <c r="AB331" i="2"/>
  <c r="AA331" i="2"/>
  <c r="Z331" i="2"/>
  <c r="Y331" i="2"/>
  <c r="X331" i="2"/>
  <c r="W331" i="2"/>
  <c r="V331" i="2"/>
  <c r="U331" i="2"/>
  <c r="T331" i="2"/>
  <c r="S331" i="2"/>
  <c r="R331" i="2"/>
  <c r="Q331" i="2" a="1"/>
  <c r="Q331" i="2" s="1"/>
  <c r="P331" i="2"/>
  <c r="O331" i="2"/>
  <c r="L331" i="2"/>
  <c r="K331" i="2"/>
  <c r="AK331" i="2" s="1"/>
  <c r="J331" i="2"/>
  <c r="G331" i="2"/>
  <c r="F331" i="2"/>
  <c r="H331" i="2" s="1"/>
  <c r="A331" i="2"/>
  <c r="B331" i="2" s="1"/>
  <c r="C331" i="2" s="1"/>
  <c r="AM330" i="2"/>
  <c r="AI330" i="2"/>
  <c r="AG330" i="2"/>
  <c r="AF330" i="2"/>
  <c r="AE330" i="2"/>
  <c r="AD330" i="2"/>
  <c r="AC330" i="2"/>
  <c r="AB330" i="2"/>
  <c r="AA330" i="2"/>
  <c r="Z330" i="2"/>
  <c r="Y330" i="2"/>
  <c r="X330" i="2"/>
  <c r="W330" i="2"/>
  <c r="V330" i="2"/>
  <c r="U330" i="2"/>
  <c r="T330" i="2"/>
  <c r="S330" i="2"/>
  <c r="R330" i="2"/>
  <c r="Q330" i="2" a="1"/>
  <c r="Q330" i="2" s="1"/>
  <c r="P330" i="2"/>
  <c r="O330" i="2"/>
  <c r="L330" i="2"/>
  <c r="K330" i="2"/>
  <c r="AK330" i="2" s="1"/>
  <c r="J330" i="2"/>
  <c r="G330" i="2"/>
  <c r="F330" i="2"/>
  <c r="H330" i="2" s="1"/>
  <c r="A330" i="2"/>
  <c r="B330" i="2" s="1"/>
  <c r="C330" i="2" s="1"/>
  <c r="AM329" i="2"/>
  <c r="AI329" i="2"/>
  <c r="AG329" i="2"/>
  <c r="AF329" i="2"/>
  <c r="AE329" i="2"/>
  <c r="AD329" i="2"/>
  <c r="AC329" i="2"/>
  <c r="AB329" i="2"/>
  <c r="AA329" i="2"/>
  <c r="Z329" i="2"/>
  <c r="Y329" i="2"/>
  <c r="X329" i="2"/>
  <c r="W329" i="2"/>
  <c r="V329" i="2"/>
  <c r="U329" i="2"/>
  <c r="T329" i="2"/>
  <c r="S329" i="2"/>
  <c r="R329" i="2"/>
  <c r="Q329" i="2" a="1"/>
  <c r="Q329" i="2" s="1"/>
  <c r="P329" i="2"/>
  <c r="O329" i="2"/>
  <c r="L329" i="2"/>
  <c r="K329" i="2"/>
  <c r="AK329" i="2" s="1"/>
  <c r="J329" i="2"/>
  <c r="G329" i="2"/>
  <c r="F329" i="2"/>
  <c r="H329" i="2" s="1"/>
  <c r="A329" i="2"/>
  <c r="B329" i="2" s="1"/>
  <c r="C329" i="2" s="1"/>
  <c r="AM328" i="2"/>
  <c r="AI328" i="2"/>
  <c r="AG328" i="2"/>
  <c r="AF328" i="2"/>
  <c r="AE328" i="2"/>
  <c r="AD328" i="2"/>
  <c r="AC328" i="2"/>
  <c r="AB328" i="2"/>
  <c r="AA328" i="2"/>
  <c r="Z328" i="2"/>
  <c r="Y328" i="2"/>
  <c r="X328" i="2"/>
  <c r="W328" i="2"/>
  <c r="V328" i="2"/>
  <c r="U328" i="2"/>
  <c r="T328" i="2"/>
  <c r="S328" i="2"/>
  <c r="R328" i="2"/>
  <c r="Q328" i="2" a="1"/>
  <c r="Q328" i="2" s="1"/>
  <c r="P328" i="2"/>
  <c r="O328" i="2"/>
  <c r="L328" i="2"/>
  <c r="K328" i="2"/>
  <c r="AK328" i="2" s="1"/>
  <c r="J328" i="2"/>
  <c r="G328" i="2"/>
  <c r="F328" i="2"/>
  <c r="H328" i="2" s="1"/>
  <c r="A328" i="2"/>
  <c r="B328" i="2" s="1"/>
  <c r="C328" i="2" s="1"/>
  <c r="AM327" i="2"/>
  <c r="AI327" i="2"/>
  <c r="AG327" i="2"/>
  <c r="AF327" i="2"/>
  <c r="AE327" i="2"/>
  <c r="AD327" i="2"/>
  <c r="AC327" i="2"/>
  <c r="AB327" i="2"/>
  <c r="AA327" i="2"/>
  <c r="Z327" i="2"/>
  <c r="Y327" i="2"/>
  <c r="X327" i="2"/>
  <c r="W327" i="2"/>
  <c r="V327" i="2"/>
  <c r="U327" i="2"/>
  <c r="T327" i="2"/>
  <c r="S327" i="2"/>
  <c r="R327" i="2"/>
  <c r="Q327" i="2" a="1"/>
  <c r="Q327" i="2" s="1"/>
  <c r="P327" i="2"/>
  <c r="O327" i="2"/>
  <c r="L327" i="2"/>
  <c r="K327" i="2"/>
  <c r="AK327" i="2" s="1"/>
  <c r="J327" i="2"/>
  <c r="G327" i="2"/>
  <c r="F327" i="2"/>
  <c r="H327" i="2" s="1"/>
  <c r="A327" i="2"/>
  <c r="B327" i="2" s="1"/>
  <c r="C327" i="2" s="1"/>
  <c r="AM326" i="2"/>
  <c r="AI326" i="2"/>
  <c r="AG326" i="2"/>
  <c r="AF326" i="2"/>
  <c r="AE326" i="2"/>
  <c r="AD326" i="2"/>
  <c r="AC326" i="2"/>
  <c r="AB326" i="2"/>
  <c r="AA326" i="2"/>
  <c r="Z326" i="2"/>
  <c r="Y326" i="2"/>
  <c r="X326" i="2"/>
  <c r="W326" i="2"/>
  <c r="V326" i="2"/>
  <c r="U326" i="2"/>
  <c r="T326" i="2"/>
  <c r="S326" i="2"/>
  <c r="R326" i="2"/>
  <c r="Q326" i="2" a="1"/>
  <c r="Q326" i="2" s="1"/>
  <c r="P326" i="2"/>
  <c r="O326" i="2"/>
  <c r="L326" i="2"/>
  <c r="K326" i="2"/>
  <c r="AK326" i="2" s="1"/>
  <c r="J326" i="2"/>
  <c r="G326" i="2"/>
  <c r="F326" i="2"/>
  <c r="H326" i="2" s="1"/>
  <c r="A326" i="2"/>
  <c r="B326" i="2" s="1"/>
  <c r="C326" i="2" s="1"/>
  <c r="AM325" i="2"/>
  <c r="AI325" i="2"/>
  <c r="AG325" i="2"/>
  <c r="AF325" i="2"/>
  <c r="AE325" i="2"/>
  <c r="AD325" i="2"/>
  <c r="AC325" i="2"/>
  <c r="AB325" i="2"/>
  <c r="AA325" i="2"/>
  <c r="Z325" i="2"/>
  <c r="Y325" i="2"/>
  <c r="X325" i="2"/>
  <c r="W325" i="2"/>
  <c r="V325" i="2"/>
  <c r="U325" i="2"/>
  <c r="T325" i="2"/>
  <c r="S325" i="2"/>
  <c r="R325" i="2"/>
  <c r="Q325" i="2" a="1"/>
  <c r="Q325" i="2" s="1"/>
  <c r="P325" i="2"/>
  <c r="O325" i="2"/>
  <c r="L325" i="2"/>
  <c r="K325" i="2"/>
  <c r="AK325" i="2" s="1"/>
  <c r="J325" i="2"/>
  <c r="G325" i="2"/>
  <c r="F325" i="2"/>
  <c r="H325" i="2" s="1"/>
  <c r="A325" i="2"/>
  <c r="B325" i="2" s="1"/>
  <c r="C325" i="2" s="1"/>
  <c r="AM324" i="2"/>
  <c r="AI324" i="2"/>
  <c r="AG324" i="2"/>
  <c r="AF324" i="2"/>
  <c r="AE324" i="2"/>
  <c r="AD324" i="2"/>
  <c r="AC324" i="2"/>
  <c r="AB324" i="2"/>
  <c r="AA324" i="2"/>
  <c r="Z324" i="2"/>
  <c r="Y324" i="2"/>
  <c r="X324" i="2"/>
  <c r="W324" i="2"/>
  <c r="V324" i="2"/>
  <c r="U324" i="2"/>
  <c r="T324" i="2"/>
  <c r="S324" i="2"/>
  <c r="R324" i="2"/>
  <c r="Q324" i="2" a="1"/>
  <c r="Q324" i="2" s="1"/>
  <c r="P324" i="2"/>
  <c r="O324" i="2"/>
  <c r="L324" i="2"/>
  <c r="K324" i="2"/>
  <c r="AK324" i="2" s="1"/>
  <c r="J324" i="2"/>
  <c r="G324" i="2"/>
  <c r="F324" i="2"/>
  <c r="H324" i="2" s="1"/>
  <c r="A324" i="2"/>
  <c r="B324" i="2" s="1"/>
  <c r="C324" i="2" s="1"/>
  <c r="AM323" i="2"/>
  <c r="AI323" i="2"/>
  <c r="AG323" i="2"/>
  <c r="AF323" i="2"/>
  <c r="AE323" i="2"/>
  <c r="AD323" i="2"/>
  <c r="AC323" i="2"/>
  <c r="AB323" i="2"/>
  <c r="AA323" i="2"/>
  <c r="Z323" i="2"/>
  <c r="Y323" i="2"/>
  <c r="X323" i="2"/>
  <c r="W323" i="2"/>
  <c r="V323" i="2"/>
  <c r="U323" i="2"/>
  <c r="T323" i="2"/>
  <c r="S323" i="2"/>
  <c r="R323" i="2"/>
  <c r="Q323" i="2" a="1"/>
  <c r="Q323" i="2" s="1"/>
  <c r="P323" i="2"/>
  <c r="O323" i="2"/>
  <c r="L323" i="2"/>
  <c r="K323" i="2"/>
  <c r="AK323" i="2" s="1"/>
  <c r="J323" i="2"/>
  <c r="G323" i="2"/>
  <c r="F323" i="2"/>
  <c r="H323" i="2" s="1"/>
  <c r="A323" i="2"/>
  <c r="B323" i="2" s="1"/>
  <c r="C323" i="2" s="1"/>
  <c r="AM322" i="2"/>
  <c r="AI322" i="2"/>
  <c r="AG322" i="2"/>
  <c r="AF322" i="2"/>
  <c r="AE322" i="2"/>
  <c r="AD322" i="2"/>
  <c r="AC322" i="2"/>
  <c r="AB322" i="2"/>
  <c r="AA322" i="2"/>
  <c r="Z322" i="2"/>
  <c r="Y322" i="2"/>
  <c r="X322" i="2"/>
  <c r="W322" i="2"/>
  <c r="V322" i="2"/>
  <c r="U322" i="2"/>
  <c r="T322" i="2"/>
  <c r="S322" i="2"/>
  <c r="R322" i="2"/>
  <c r="Q322" i="2" a="1"/>
  <c r="Q322" i="2" s="1"/>
  <c r="P322" i="2"/>
  <c r="O322" i="2"/>
  <c r="L322" i="2"/>
  <c r="K322" i="2"/>
  <c r="AK322" i="2" s="1"/>
  <c r="J322" i="2"/>
  <c r="G322" i="2"/>
  <c r="F322" i="2"/>
  <c r="H322" i="2" s="1"/>
  <c r="A322" i="2"/>
  <c r="B322" i="2" s="1"/>
  <c r="C322" i="2" s="1"/>
  <c r="AM321" i="2"/>
  <c r="AI321" i="2"/>
  <c r="AG321" i="2"/>
  <c r="AF321" i="2"/>
  <c r="AE321" i="2"/>
  <c r="AD321" i="2"/>
  <c r="AC321" i="2"/>
  <c r="AB321" i="2"/>
  <c r="AA321" i="2"/>
  <c r="Z321" i="2"/>
  <c r="Y321" i="2"/>
  <c r="X321" i="2"/>
  <c r="W321" i="2"/>
  <c r="V321" i="2"/>
  <c r="U321" i="2"/>
  <c r="T321" i="2"/>
  <c r="S321" i="2"/>
  <c r="R321" i="2"/>
  <c r="Q321" i="2" a="1"/>
  <c r="Q321" i="2" s="1"/>
  <c r="P321" i="2"/>
  <c r="O321" i="2"/>
  <c r="L321" i="2"/>
  <c r="K321" i="2"/>
  <c r="AK321" i="2" s="1"/>
  <c r="J321" i="2"/>
  <c r="G321" i="2"/>
  <c r="F321" i="2"/>
  <c r="H321" i="2" s="1"/>
  <c r="A321" i="2"/>
  <c r="B321" i="2" s="1"/>
  <c r="C321" i="2" s="1"/>
  <c r="AM320" i="2"/>
  <c r="AI320" i="2"/>
  <c r="AG320" i="2"/>
  <c r="AF320" i="2"/>
  <c r="AE320" i="2"/>
  <c r="AD320" i="2"/>
  <c r="AC320" i="2"/>
  <c r="AB320" i="2"/>
  <c r="AA320" i="2"/>
  <c r="Z320" i="2"/>
  <c r="Y320" i="2"/>
  <c r="X320" i="2"/>
  <c r="W320" i="2"/>
  <c r="V320" i="2"/>
  <c r="U320" i="2"/>
  <c r="T320" i="2"/>
  <c r="S320" i="2"/>
  <c r="R320" i="2"/>
  <c r="Q320" i="2" a="1"/>
  <c r="Q320" i="2" s="1"/>
  <c r="P320" i="2"/>
  <c r="O320" i="2"/>
  <c r="L320" i="2"/>
  <c r="K320" i="2"/>
  <c r="AK320" i="2" s="1"/>
  <c r="J320" i="2"/>
  <c r="G320" i="2"/>
  <c r="F320" i="2"/>
  <c r="H320" i="2" s="1"/>
  <c r="A320" i="2"/>
  <c r="B320" i="2" s="1"/>
  <c r="C320" i="2" s="1"/>
  <c r="AM319" i="2"/>
  <c r="AI319" i="2"/>
  <c r="AG319" i="2"/>
  <c r="AF319" i="2"/>
  <c r="AE319" i="2"/>
  <c r="AD319" i="2"/>
  <c r="AC319" i="2"/>
  <c r="AB319" i="2"/>
  <c r="AA319" i="2"/>
  <c r="Z319" i="2"/>
  <c r="Y319" i="2"/>
  <c r="X319" i="2"/>
  <c r="W319" i="2"/>
  <c r="V319" i="2"/>
  <c r="U319" i="2"/>
  <c r="T319" i="2"/>
  <c r="S319" i="2"/>
  <c r="R319" i="2"/>
  <c r="Q319" i="2" a="1"/>
  <c r="Q319" i="2" s="1"/>
  <c r="P319" i="2"/>
  <c r="O319" i="2"/>
  <c r="L319" i="2"/>
  <c r="K319" i="2"/>
  <c r="AK319" i="2" s="1"/>
  <c r="J319" i="2"/>
  <c r="G319" i="2"/>
  <c r="F319" i="2"/>
  <c r="H319" i="2" s="1"/>
  <c r="A319" i="2"/>
  <c r="B319" i="2" s="1"/>
  <c r="C319" i="2" s="1"/>
  <c r="AM318" i="2"/>
  <c r="AI318" i="2"/>
  <c r="AG318" i="2"/>
  <c r="AF318" i="2"/>
  <c r="AE318" i="2"/>
  <c r="AD318" i="2"/>
  <c r="AC318" i="2"/>
  <c r="AB318" i="2"/>
  <c r="AA318" i="2"/>
  <c r="Z318" i="2"/>
  <c r="Y318" i="2"/>
  <c r="X318" i="2"/>
  <c r="W318" i="2"/>
  <c r="V318" i="2"/>
  <c r="U318" i="2"/>
  <c r="T318" i="2"/>
  <c r="S318" i="2"/>
  <c r="R318" i="2"/>
  <c r="Q318" i="2" a="1"/>
  <c r="Q318" i="2" s="1"/>
  <c r="P318" i="2"/>
  <c r="O318" i="2"/>
  <c r="L318" i="2"/>
  <c r="K318" i="2"/>
  <c r="AK318" i="2" s="1"/>
  <c r="J318" i="2"/>
  <c r="G318" i="2"/>
  <c r="F318" i="2"/>
  <c r="H318" i="2" s="1"/>
  <c r="A318" i="2"/>
  <c r="B318" i="2" s="1"/>
  <c r="C318" i="2" s="1"/>
  <c r="AM317" i="2"/>
  <c r="AI317" i="2"/>
  <c r="AG317" i="2"/>
  <c r="AF317" i="2"/>
  <c r="AE317" i="2"/>
  <c r="AD317" i="2"/>
  <c r="AC317" i="2"/>
  <c r="AB317" i="2"/>
  <c r="AA317" i="2"/>
  <c r="Z317" i="2"/>
  <c r="Y317" i="2"/>
  <c r="X317" i="2"/>
  <c r="W317" i="2"/>
  <c r="V317" i="2"/>
  <c r="U317" i="2"/>
  <c r="T317" i="2"/>
  <c r="S317" i="2"/>
  <c r="R317" i="2"/>
  <c r="Q317" i="2" a="1"/>
  <c r="Q317" i="2" s="1"/>
  <c r="P317" i="2"/>
  <c r="O317" i="2"/>
  <c r="L317" i="2"/>
  <c r="K317" i="2"/>
  <c r="AK317" i="2" s="1"/>
  <c r="J317" i="2"/>
  <c r="G317" i="2"/>
  <c r="F317" i="2"/>
  <c r="H317" i="2" s="1"/>
  <c r="A317" i="2"/>
  <c r="B317" i="2" s="1"/>
  <c r="C317" i="2" s="1"/>
  <c r="AM316" i="2"/>
  <c r="AI316" i="2"/>
  <c r="AG316" i="2"/>
  <c r="AF316" i="2"/>
  <c r="AE316" i="2"/>
  <c r="AD316" i="2"/>
  <c r="AC316" i="2"/>
  <c r="AB316" i="2"/>
  <c r="AA316" i="2"/>
  <c r="Z316" i="2"/>
  <c r="Y316" i="2"/>
  <c r="X316" i="2"/>
  <c r="W316" i="2"/>
  <c r="V316" i="2"/>
  <c r="U316" i="2"/>
  <c r="T316" i="2"/>
  <c r="S316" i="2"/>
  <c r="R316" i="2"/>
  <c r="Q316" i="2" a="1"/>
  <c r="Q316" i="2" s="1"/>
  <c r="P316" i="2"/>
  <c r="O316" i="2"/>
  <c r="L316" i="2"/>
  <c r="K316" i="2"/>
  <c r="AK316" i="2" s="1"/>
  <c r="J316" i="2"/>
  <c r="G316" i="2"/>
  <c r="F316" i="2"/>
  <c r="H316" i="2" s="1"/>
  <c r="A316" i="2"/>
  <c r="B316" i="2" s="1"/>
  <c r="C316" i="2" s="1"/>
  <c r="AM315" i="2"/>
  <c r="AI315" i="2"/>
  <c r="AG315" i="2"/>
  <c r="AF315" i="2"/>
  <c r="AE315" i="2"/>
  <c r="AD315" i="2"/>
  <c r="AC315" i="2"/>
  <c r="AB315" i="2"/>
  <c r="AA315" i="2"/>
  <c r="Z315" i="2"/>
  <c r="Y315" i="2"/>
  <c r="X315" i="2"/>
  <c r="W315" i="2"/>
  <c r="V315" i="2"/>
  <c r="U315" i="2"/>
  <c r="T315" i="2"/>
  <c r="S315" i="2"/>
  <c r="R315" i="2"/>
  <c r="Q315" i="2" a="1"/>
  <c r="Q315" i="2" s="1"/>
  <c r="P315" i="2"/>
  <c r="O315" i="2"/>
  <c r="L315" i="2"/>
  <c r="K315" i="2"/>
  <c r="AK315" i="2" s="1"/>
  <c r="J315" i="2"/>
  <c r="G315" i="2"/>
  <c r="F315" i="2"/>
  <c r="H315" i="2" s="1"/>
  <c r="A315" i="2"/>
  <c r="B315" i="2" s="1"/>
  <c r="C315" i="2" s="1"/>
  <c r="AM314" i="2"/>
  <c r="AI314" i="2"/>
  <c r="AG314" i="2"/>
  <c r="AF314" i="2"/>
  <c r="AE314" i="2"/>
  <c r="AD314" i="2"/>
  <c r="AC314" i="2"/>
  <c r="AB314" i="2"/>
  <c r="AA314" i="2"/>
  <c r="Z314" i="2"/>
  <c r="Y314" i="2"/>
  <c r="X314" i="2"/>
  <c r="W314" i="2"/>
  <c r="V314" i="2"/>
  <c r="U314" i="2"/>
  <c r="T314" i="2"/>
  <c r="S314" i="2"/>
  <c r="R314" i="2"/>
  <c r="Q314" i="2" a="1"/>
  <c r="Q314" i="2" s="1"/>
  <c r="P314" i="2"/>
  <c r="O314" i="2"/>
  <c r="L314" i="2"/>
  <c r="K314" i="2"/>
  <c r="AK314" i="2" s="1"/>
  <c r="J314" i="2"/>
  <c r="G314" i="2"/>
  <c r="F314" i="2"/>
  <c r="H314" i="2" s="1"/>
  <c r="A314" i="2"/>
  <c r="B314" i="2" s="1"/>
  <c r="C314" i="2" s="1"/>
  <c r="AM313" i="2"/>
  <c r="AI313" i="2"/>
  <c r="AG313" i="2"/>
  <c r="AF313" i="2"/>
  <c r="AE313" i="2"/>
  <c r="AD313" i="2"/>
  <c r="AC313" i="2"/>
  <c r="AB313" i="2"/>
  <c r="AA313" i="2"/>
  <c r="Z313" i="2"/>
  <c r="Y313" i="2"/>
  <c r="X313" i="2"/>
  <c r="W313" i="2"/>
  <c r="V313" i="2"/>
  <c r="U313" i="2"/>
  <c r="T313" i="2"/>
  <c r="S313" i="2"/>
  <c r="R313" i="2"/>
  <c r="Q313" i="2" a="1"/>
  <c r="Q313" i="2" s="1"/>
  <c r="P313" i="2"/>
  <c r="O313" i="2"/>
  <c r="L313" i="2"/>
  <c r="K313" i="2"/>
  <c r="AK313" i="2" s="1"/>
  <c r="J313" i="2"/>
  <c r="G313" i="2"/>
  <c r="F313" i="2"/>
  <c r="H313" i="2" s="1"/>
  <c r="A313" i="2"/>
  <c r="B313" i="2" s="1"/>
  <c r="C313" i="2" s="1"/>
  <c r="AM312" i="2"/>
  <c r="AI312" i="2"/>
  <c r="AG312" i="2"/>
  <c r="AF312" i="2"/>
  <c r="AE312" i="2"/>
  <c r="AD312" i="2"/>
  <c r="AC312" i="2"/>
  <c r="AB312" i="2"/>
  <c r="AA312" i="2"/>
  <c r="Z312" i="2"/>
  <c r="Y312" i="2"/>
  <c r="X312" i="2"/>
  <c r="W312" i="2"/>
  <c r="V312" i="2"/>
  <c r="U312" i="2"/>
  <c r="T312" i="2"/>
  <c r="S312" i="2"/>
  <c r="R312" i="2"/>
  <c r="Q312" i="2" a="1"/>
  <c r="Q312" i="2" s="1"/>
  <c r="P312" i="2"/>
  <c r="O312" i="2"/>
  <c r="L312" i="2"/>
  <c r="K312" i="2"/>
  <c r="AK312" i="2" s="1"/>
  <c r="J312" i="2"/>
  <c r="G312" i="2"/>
  <c r="F312" i="2"/>
  <c r="H312" i="2" s="1"/>
  <c r="A312" i="2"/>
  <c r="B312" i="2" s="1"/>
  <c r="C312" i="2" s="1"/>
  <c r="AM311" i="2"/>
  <c r="AI311" i="2"/>
  <c r="AG311" i="2"/>
  <c r="AF311" i="2"/>
  <c r="AE311" i="2"/>
  <c r="AD311" i="2"/>
  <c r="AC311" i="2"/>
  <c r="AB311" i="2"/>
  <c r="AA311" i="2"/>
  <c r="Z311" i="2"/>
  <c r="Y311" i="2"/>
  <c r="X311" i="2"/>
  <c r="W311" i="2"/>
  <c r="V311" i="2"/>
  <c r="U311" i="2"/>
  <c r="T311" i="2"/>
  <c r="S311" i="2"/>
  <c r="R311" i="2"/>
  <c r="Q311" i="2" a="1"/>
  <c r="Q311" i="2" s="1"/>
  <c r="P311" i="2"/>
  <c r="O311" i="2"/>
  <c r="L311" i="2"/>
  <c r="K311" i="2"/>
  <c r="AK311" i="2" s="1"/>
  <c r="J311" i="2"/>
  <c r="G311" i="2"/>
  <c r="F311" i="2"/>
  <c r="H311" i="2" s="1"/>
  <c r="A311" i="2"/>
  <c r="B311" i="2" s="1"/>
  <c r="C311" i="2" s="1"/>
  <c r="AM310" i="2"/>
  <c r="AI310" i="2"/>
  <c r="AG310" i="2"/>
  <c r="AF310" i="2"/>
  <c r="AE310" i="2"/>
  <c r="AD310" i="2"/>
  <c r="AC310" i="2"/>
  <c r="AB310" i="2"/>
  <c r="AA310" i="2"/>
  <c r="Z310" i="2"/>
  <c r="Y310" i="2"/>
  <c r="X310" i="2"/>
  <c r="W310" i="2"/>
  <c r="V310" i="2"/>
  <c r="U310" i="2"/>
  <c r="T310" i="2"/>
  <c r="S310" i="2"/>
  <c r="R310" i="2"/>
  <c r="Q310" i="2" a="1"/>
  <c r="Q310" i="2" s="1"/>
  <c r="P310" i="2"/>
  <c r="O310" i="2"/>
  <c r="L310" i="2"/>
  <c r="K310" i="2"/>
  <c r="AK310" i="2" s="1"/>
  <c r="J310" i="2"/>
  <c r="G310" i="2"/>
  <c r="F310" i="2"/>
  <c r="H310" i="2" s="1"/>
  <c r="A310" i="2"/>
  <c r="B310" i="2" s="1"/>
  <c r="C310" i="2" s="1"/>
  <c r="AM309" i="2"/>
  <c r="AI309" i="2"/>
  <c r="AG309" i="2"/>
  <c r="AF309" i="2"/>
  <c r="AE309" i="2"/>
  <c r="AD309" i="2"/>
  <c r="AC309" i="2"/>
  <c r="AB309" i="2"/>
  <c r="AA309" i="2"/>
  <c r="Z309" i="2"/>
  <c r="Y309" i="2"/>
  <c r="X309" i="2"/>
  <c r="W309" i="2"/>
  <c r="V309" i="2"/>
  <c r="U309" i="2"/>
  <c r="T309" i="2"/>
  <c r="S309" i="2"/>
  <c r="R309" i="2"/>
  <c r="Q309" i="2" a="1"/>
  <c r="Q309" i="2" s="1"/>
  <c r="P309" i="2"/>
  <c r="O309" i="2"/>
  <c r="L309" i="2"/>
  <c r="K309" i="2"/>
  <c r="AK309" i="2" s="1"/>
  <c r="J309" i="2"/>
  <c r="G309" i="2"/>
  <c r="F309" i="2"/>
  <c r="H309" i="2" s="1"/>
  <c r="A309" i="2"/>
  <c r="B309" i="2" s="1"/>
  <c r="C309" i="2" s="1"/>
  <c r="AM308" i="2"/>
  <c r="AI308" i="2"/>
  <c r="AG308" i="2"/>
  <c r="AF308" i="2"/>
  <c r="AE308" i="2"/>
  <c r="AD308" i="2"/>
  <c r="AC308" i="2"/>
  <c r="AB308" i="2"/>
  <c r="AA308" i="2"/>
  <c r="Z308" i="2"/>
  <c r="Y308" i="2"/>
  <c r="X308" i="2"/>
  <c r="W308" i="2"/>
  <c r="V308" i="2"/>
  <c r="U308" i="2"/>
  <c r="T308" i="2"/>
  <c r="S308" i="2"/>
  <c r="R308" i="2"/>
  <c r="Q308" i="2" a="1"/>
  <c r="Q308" i="2" s="1"/>
  <c r="P308" i="2"/>
  <c r="O308" i="2"/>
  <c r="L308" i="2"/>
  <c r="K308" i="2"/>
  <c r="AK308" i="2" s="1"/>
  <c r="J308" i="2"/>
  <c r="G308" i="2"/>
  <c r="F308" i="2"/>
  <c r="H308" i="2" s="1"/>
  <c r="A308" i="2"/>
  <c r="B308" i="2" s="1"/>
  <c r="C308" i="2" s="1"/>
  <c r="AM307" i="2"/>
  <c r="AI307" i="2"/>
  <c r="AG307" i="2"/>
  <c r="AF307" i="2"/>
  <c r="AE307" i="2"/>
  <c r="AD307" i="2"/>
  <c r="AC307" i="2"/>
  <c r="AB307" i="2"/>
  <c r="AA307" i="2"/>
  <c r="Z307" i="2"/>
  <c r="Y307" i="2"/>
  <c r="X307" i="2"/>
  <c r="W307" i="2"/>
  <c r="V307" i="2"/>
  <c r="U307" i="2"/>
  <c r="T307" i="2"/>
  <c r="S307" i="2"/>
  <c r="R307" i="2"/>
  <c r="Q307" i="2" a="1"/>
  <c r="Q307" i="2" s="1"/>
  <c r="P307" i="2"/>
  <c r="O307" i="2"/>
  <c r="L307" i="2"/>
  <c r="K307" i="2"/>
  <c r="AK307" i="2" s="1"/>
  <c r="J307" i="2"/>
  <c r="G307" i="2"/>
  <c r="F307" i="2"/>
  <c r="H307" i="2" s="1"/>
  <c r="A307" i="2"/>
  <c r="B307" i="2" s="1"/>
  <c r="C307" i="2" s="1"/>
  <c r="AM306" i="2"/>
  <c r="AI306" i="2"/>
  <c r="AG306" i="2"/>
  <c r="AF306" i="2"/>
  <c r="AE306" i="2"/>
  <c r="AD306" i="2"/>
  <c r="AC306" i="2"/>
  <c r="AB306" i="2"/>
  <c r="AA306" i="2"/>
  <c r="Z306" i="2"/>
  <c r="Y306" i="2"/>
  <c r="X306" i="2"/>
  <c r="W306" i="2"/>
  <c r="V306" i="2"/>
  <c r="U306" i="2"/>
  <c r="T306" i="2"/>
  <c r="S306" i="2"/>
  <c r="R306" i="2"/>
  <c r="Q306" i="2" a="1"/>
  <c r="Q306" i="2" s="1"/>
  <c r="P306" i="2"/>
  <c r="O306" i="2"/>
  <c r="L306" i="2"/>
  <c r="K306" i="2"/>
  <c r="AK306" i="2" s="1"/>
  <c r="J306" i="2"/>
  <c r="G306" i="2"/>
  <c r="F306" i="2"/>
  <c r="H306" i="2" s="1"/>
  <c r="A306" i="2"/>
  <c r="B306" i="2" s="1"/>
  <c r="C306" i="2" s="1"/>
  <c r="AM305" i="2"/>
  <c r="AI305" i="2"/>
  <c r="AG305" i="2"/>
  <c r="AF305" i="2"/>
  <c r="AE305" i="2"/>
  <c r="AD305" i="2"/>
  <c r="AC305" i="2"/>
  <c r="AB305" i="2"/>
  <c r="AA305" i="2"/>
  <c r="Z305" i="2"/>
  <c r="Y305" i="2"/>
  <c r="X305" i="2"/>
  <c r="W305" i="2"/>
  <c r="V305" i="2"/>
  <c r="U305" i="2"/>
  <c r="T305" i="2"/>
  <c r="S305" i="2"/>
  <c r="R305" i="2"/>
  <c r="Q305" i="2" a="1"/>
  <c r="Q305" i="2" s="1"/>
  <c r="P305" i="2"/>
  <c r="O305" i="2"/>
  <c r="L305" i="2"/>
  <c r="K305" i="2"/>
  <c r="AK305" i="2" s="1"/>
  <c r="J305" i="2"/>
  <c r="G305" i="2"/>
  <c r="F305" i="2"/>
  <c r="H305" i="2" s="1"/>
  <c r="A305" i="2"/>
  <c r="B305" i="2" s="1"/>
  <c r="C305" i="2" s="1"/>
  <c r="AM304" i="2"/>
  <c r="AI304" i="2"/>
  <c r="AG304" i="2"/>
  <c r="AF304" i="2"/>
  <c r="AE304" i="2"/>
  <c r="AD304" i="2"/>
  <c r="AC304" i="2"/>
  <c r="AB304" i="2"/>
  <c r="AA304" i="2"/>
  <c r="Z304" i="2"/>
  <c r="Y304" i="2"/>
  <c r="X304" i="2"/>
  <c r="W304" i="2"/>
  <c r="V304" i="2"/>
  <c r="U304" i="2"/>
  <c r="T304" i="2"/>
  <c r="S304" i="2"/>
  <c r="R304" i="2"/>
  <c r="Q304" i="2" a="1"/>
  <c r="Q304" i="2" s="1"/>
  <c r="P304" i="2"/>
  <c r="O304" i="2"/>
  <c r="L304" i="2"/>
  <c r="K304" i="2"/>
  <c r="AK304" i="2" s="1"/>
  <c r="J304" i="2"/>
  <c r="F304" i="2"/>
  <c r="H304" i="2" s="1"/>
  <c r="A304" i="2"/>
  <c r="B304" i="2" s="1"/>
  <c r="C304" i="2" s="1"/>
  <c r="AM303" i="2"/>
  <c r="AI303" i="2"/>
  <c r="AG303" i="2"/>
  <c r="AF303" i="2"/>
  <c r="AE303" i="2"/>
  <c r="AD303" i="2"/>
  <c r="AC303" i="2"/>
  <c r="AB303" i="2"/>
  <c r="AA303" i="2"/>
  <c r="Z303" i="2"/>
  <c r="Y303" i="2"/>
  <c r="X303" i="2"/>
  <c r="W303" i="2"/>
  <c r="V303" i="2"/>
  <c r="U303" i="2"/>
  <c r="T303" i="2"/>
  <c r="S303" i="2"/>
  <c r="R303" i="2"/>
  <c r="Q303" i="2" a="1"/>
  <c r="Q303" i="2" s="1"/>
  <c r="P303" i="2"/>
  <c r="O303" i="2"/>
  <c r="L303" i="2"/>
  <c r="K303" i="2"/>
  <c r="AK303" i="2" s="1"/>
  <c r="J303" i="2"/>
  <c r="G303" i="2"/>
  <c r="F303" i="2"/>
  <c r="H303" i="2" s="1"/>
  <c r="A303" i="2"/>
  <c r="B303" i="2" s="1"/>
  <c r="C303" i="2" s="1"/>
  <c r="AM302" i="2"/>
  <c r="AI302" i="2"/>
  <c r="AG302" i="2"/>
  <c r="AF302" i="2"/>
  <c r="AE302" i="2"/>
  <c r="AD302" i="2"/>
  <c r="AC302" i="2"/>
  <c r="AB302" i="2"/>
  <c r="AA302" i="2"/>
  <c r="Z302" i="2"/>
  <c r="Y302" i="2"/>
  <c r="X302" i="2"/>
  <c r="W302" i="2"/>
  <c r="V302" i="2"/>
  <c r="U302" i="2"/>
  <c r="T302" i="2"/>
  <c r="S302" i="2"/>
  <c r="R302" i="2"/>
  <c r="Q302" i="2" a="1"/>
  <c r="Q302" i="2" s="1"/>
  <c r="P302" i="2"/>
  <c r="O302" i="2"/>
  <c r="L302" i="2"/>
  <c r="K302" i="2"/>
  <c r="AK302" i="2" s="1"/>
  <c r="J302" i="2"/>
  <c r="G302" i="2"/>
  <c r="F302" i="2"/>
  <c r="H302" i="2" s="1"/>
  <c r="A302" i="2"/>
  <c r="B302" i="2" s="1"/>
  <c r="C302" i="2" s="1"/>
  <c r="AM301" i="2"/>
  <c r="AI301" i="2"/>
  <c r="AG301" i="2"/>
  <c r="AF301" i="2"/>
  <c r="AE301" i="2"/>
  <c r="AD301" i="2"/>
  <c r="AC301" i="2"/>
  <c r="AB301" i="2"/>
  <c r="AA301" i="2"/>
  <c r="Z301" i="2"/>
  <c r="Y301" i="2"/>
  <c r="X301" i="2"/>
  <c r="W301" i="2"/>
  <c r="V301" i="2"/>
  <c r="U301" i="2"/>
  <c r="T301" i="2"/>
  <c r="S301" i="2"/>
  <c r="R301" i="2"/>
  <c r="Q301" i="2" a="1"/>
  <c r="Q301" i="2" s="1"/>
  <c r="P301" i="2"/>
  <c r="O301" i="2"/>
  <c r="L301" i="2"/>
  <c r="K301" i="2"/>
  <c r="AK301" i="2" s="1"/>
  <c r="J301" i="2"/>
  <c r="G301" i="2"/>
  <c r="F301" i="2"/>
  <c r="H301" i="2" s="1"/>
  <c r="A301" i="2"/>
  <c r="B301" i="2" s="1"/>
  <c r="C301" i="2" s="1"/>
  <c r="AM300" i="2"/>
  <c r="AI300" i="2"/>
  <c r="AG300" i="2"/>
  <c r="AF300" i="2"/>
  <c r="AE300" i="2"/>
  <c r="AD300" i="2"/>
  <c r="AC300" i="2"/>
  <c r="AB300" i="2"/>
  <c r="AA300" i="2"/>
  <c r="Z300" i="2"/>
  <c r="Y300" i="2"/>
  <c r="X300" i="2"/>
  <c r="W300" i="2"/>
  <c r="V300" i="2"/>
  <c r="U300" i="2"/>
  <c r="T300" i="2"/>
  <c r="S300" i="2"/>
  <c r="R300" i="2"/>
  <c r="Q300" i="2" a="1"/>
  <c r="Q300" i="2" s="1"/>
  <c r="P300" i="2"/>
  <c r="O300" i="2"/>
  <c r="L300" i="2"/>
  <c r="K300" i="2"/>
  <c r="AK300" i="2" s="1"/>
  <c r="J300" i="2"/>
  <c r="G300" i="2"/>
  <c r="F300" i="2"/>
  <c r="H300" i="2" s="1"/>
  <c r="A300" i="2"/>
  <c r="B300" i="2" s="1"/>
  <c r="C300" i="2" s="1"/>
  <c r="AM299" i="2"/>
  <c r="AI299" i="2"/>
  <c r="AG299" i="2"/>
  <c r="AF299" i="2"/>
  <c r="AE299" i="2"/>
  <c r="AD299" i="2"/>
  <c r="AC299" i="2"/>
  <c r="AB299" i="2"/>
  <c r="AA299" i="2"/>
  <c r="Z299" i="2"/>
  <c r="Y299" i="2"/>
  <c r="X299" i="2"/>
  <c r="W299" i="2"/>
  <c r="V299" i="2"/>
  <c r="U299" i="2"/>
  <c r="T299" i="2"/>
  <c r="S299" i="2"/>
  <c r="R299" i="2"/>
  <c r="Q299" i="2" a="1"/>
  <c r="Q299" i="2" s="1"/>
  <c r="P299" i="2"/>
  <c r="O299" i="2"/>
  <c r="L299" i="2"/>
  <c r="K299" i="2"/>
  <c r="AK299" i="2" s="1"/>
  <c r="J299" i="2"/>
  <c r="F299" i="2"/>
  <c r="H299" i="2" s="1"/>
  <c r="A299" i="2"/>
  <c r="B299" i="2" s="1"/>
  <c r="C299" i="2" s="1"/>
  <c r="AM298" i="2"/>
  <c r="AI298" i="2"/>
  <c r="AG298" i="2"/>
  <c r="AF298" i="2"/>
  <c r="AE298" i="2"/>
  <c r="AD298" i="2"/>
  <c r="AC298" i="2"/>
  <c r="AB298" i="2"/>
  <c r="AA298" i="2"/>
  <c r="Z298" i="2"/>
  <c r="Y298" i="2"/>
  <c r="X298" i="2"/>
  <c r="W298" i="2"/>
  <c r="V298" i="2"/>
  <c r="U298" i="2"/>
  <c r="T298" i="2"/>
  <c r="S298" i="2"/>
  <c r="R298" i="2"/>
  <c r="Q298" i="2" a="1"/>
  <c r="Q298" i="2" s="1"/>
  <c r="P298" i="2"/>
  <c r="O298" i="2"/>
  <c r="L298" i="2"/>
  <c r="K298" i="2"/>
  <c r="AK298" i="2" s="1"/>
  <c r="J298" i="2"/>
  <c r="G298" i="2"/>
  <c r="F298" i="2"/>
  <c r="H298" i="2" s="1"/>
  <c r="A298" i="2"/>
  <c r="B298" i="2" s="1"/>
  <c r="C298" i="2" s="1"/>
  <c r="AM297" i="2"/>
  <c r="AI297" i="2"/>
  <c r="AG297" i="2"/>
  <c r="AF297" i="2"/>
  <c r="AE297" i="2"/>
  <c r="AD297" i="2"/>
  <c r="AC297" i="2"/>
  <c r="AB297" i="2"/>
  <c r="AA297" i="2"/>
  <c r="Z297" i="2"/>
  <c r="Y297" i="2"/>
  <c r="X297" i="2"/>
  <c r="W297" i="2"/>
  <c r="V297" i="2"/>
  <c r="U297" i="2"/>
  <c r="T297" i="2"/>
  <c r="S297" i="2"/>
  <c r="R297" i="2"/>
  <c r="Q297" i="2" a="1"/>
  <c r="Q297" i="2" s="1"/>
  <c r="P297" i="2"/>
  <c r="O297" i="2"/>
  <c r="L297" i="2"/>
  <c r="K297" i="2"/>
  <c r="AK297" i="2" s="1"/>
  <c r="J297" i="2"/>
  <c r="F297" i="2"/>
  <c r="H297" i="2" s="1"/>
  <c r="A297" i="2"/>
  <c r="B297" i="2" s="1"/>
  <c r="C297" i="2" s="1"/>
  <c r="AM296" i="2"/>
  <c r="AI296" i="2"/>
  <c r="AG296" i="2"/>
  <c r="AF296" i="2"/>
  <c r="AE296" i="2"/>
  <c r="AD296" i="2"/>
  <c r="AC296" i="2"/>
  <c r="AB296" i="2"/>
  <c r="AA296" i="2"/>
  <c r="Z296" i="2"/>
  <c r="Y296" i="2"/>
  <c r="X296" i="2"/>
  <c r="W296" i="2"/>
  <c r="V296" i="2"/>
  <c r="U296" i="2"/>
  <c r="T296" i="2"/>
  <c r="S296" i="2"/>
  <c r="R296" i="2"/>
  <c r="Q296" i="2" a="1"/>
  <c r="Q296" i="2" s="1"/>
  <c r="P296" i="2"/>
  <c r="O296" i="2"/>
  <c r="L296" i="2"/>
  <c r="K296" i="2"/>
  <c r="AK296" i="2" s="1"/>
  <c r="J296" i="2"/>
  <c r="G296" i="2"/>
  <c r="F296" i="2"/>
  <c r="H296" i="2" s="1"/>
  <c r="A296" i="2"/>
  <c r="B296" i="2" s="1"/>
  <c r="C296" i="2" s="1"/>
  <c r="AM295" i="2"/>
  <c r="AI295" i="2"/>
  <c r="AG295" i="2"/>
  <c r="AF295" i="2"/>
  <c r="AE295" i="2"/>
  <c r="AD295" i="2"/>
  <c r="AC295" i="2"/>
  <c r="AB295" i="2"/>
  <c r="AA295" i="2"/>
  <c r="Z295" i="2"/>
  <c r="Y295" i="2"/>
  <c r="X295" i="2"/>
  <c r="W295" i="2"/>
  <c r="V295" i="2"/>
  <c r="U295" i="2"/>
  <c r="T295" i="2"/>
  <c r="S295" i="2"/>
  <c r="R295" i="2"/>
  <c r="Q295" i="2" a="1"/>
  <c r="Q295" i="2" s="1"/>
  <c r="P295" i="2"/>
  <c r="O295" i="2"/>
  <c r="L295" i="2"/>
  <c r="K295" i="2"/>
  <c r="AK295" i="2" s="1"/>
  <c r="J295" i="2"/>
  <c r="G295" i="2"/>
  <c r="F295" i="2"/>
  <c r="H295" i="2" s="1"/>
  <c r="A295" i="2"/>
  <c r="B295" i="2" s="1"/>
  <c r="C295" i="2" s="1"/>
  <c r="AM294" i="2"/>
  <c r="AI294" i="2"/>
  <c r="AG294" i="2"/>
  <c r="AF294" i="2"/>
  <c r="AE294" i="2"/>
  <c r="AD294" i="2"/>
  <c r="AC294" i="2"/>
  <c r="AB294" i="2"/>
  <c r="AA294" i="2"/>
  <c r="Z294" i="2"/>
  <c r="Y294" i="2"/>
  <c r="X294" i="2"/>
  <c r="W294" i="2"/>
  <c r="V294" i="2"/>
  <c r="U294" i="2"/>
  <c r="T294" i="2"/>
  <c r="S294" i="2"/>
  <c r="R294" i="2"/>
  <c r="Q294" i="2" a="1"/>
  <c r="Q294" i="2" s="1"/>
  <c r="P294" i="2"/>
  <c r="O294" i="2"/>
  <c r="L294" i="2"/>
  <c r="K294" i="2"/>
  <c r="AK294" i="2" s="1"/>
  <c r="J294" i="2"/>
  <c r="G294" i="2"/>
  <c r="F294" i="2"/>
  <c r="H294" i="2" s="1"/>
  <c r="A294" i="2"/>
  <c r="B294" i="2" s="1"/>
  <c r="C294" i="2" s="1"/>
  <c r="AM293" i="2"/>
  <c r="AI293" i="2"/>
  <c r="AG293" i="2"/>
  <c r="AF293" i="2"/>
  <c r="AE293" i="2"/>
  <c r="AD293" i="2"/>
  <c r="AC293" i="2"/>
  <c r="AB293" i="2"/>
  <c r="AA293" i="2"/>
  <c r="Z293" i="2"/>
  <c r="Y293" i="2"/>
  <c r="X293" i="2"/>
  <c r="W293" i="2"/>
  <c r="V293" i="2"/>
  <c r="U293" i="2"/>
  <c r="T293" i="2"/>
  <c r="S293" i="2"/>
  <c r="R293" i="2"/>
  <c r="Q293" i="2" a="1"/>
  <c r="Q293" i="2" s="1"/>
  <c r="P293" i="2"/>
  <c r="O293" i="2"/>
  <c r="L293" i="2"/>
  <c r="K293" i="2"/>
  <c r="AK293" i="2" s="1"/>
  <c r="J293" i="2"/>
  <c r="G293" i="2"/>
  <c r="F293" i="2"/>
  <c r="H293" i="2" s="1"/>
  <c r="A293" i="2"/>
  <c r="B293" i="2" s="1"/>
  <c r="C293" i="2" s="1"/>
  <c r="AM292" i="2"/>
  <c r="AI292" i="2"/>
  <c r="AG292" i="2"/>
  <c r="AF292" i="2"/>
  <c r="AE292" i="2"/>
  <c r="AD292" i="2"/>
  <c r="AC292" i="2"/>
  <c r="AB292" i="2"/>
  <c r="AA292" i="2"/>
  <c r="Z292" i="2"/>
  <c r="Y292" i="2"/>
  <c r="X292" i="2"/>
  <c r="W292" i="2"/>
  <c r="V292" i="2"/>
  <c r="U292" i="2"/>
  <c r="T292" i="2"/>
  <c r="S292" i="2"/>
  <c r="R292" i="2"/>
  <c r="Q292" i="2" a="1"/>
  <c r="Q292" i="2" s="1"/>
  <c r="P292" i="2"/>
  <c r="O292" i="2"/>
  <c r="L292" i="2"/>
  <c r="K292" i="2"/>
  <c r="AK292" i="2" s="1"/>
  <c r="J292" i="2"/>
  <c r="G292" i="2"/>
  <c r="F292" i="2"/>
  <c r="H292" i="2" s="1"/>
  <c r="A292" i="2"/>
  <c r="B292" i="2" s="1"/>
  <c r="C292" i="2" s="1"/>
  <c r="AM291" i="2"/>
  <c r="AI291" i="2"/>
  <c r="AG291" i="2"/>
  <c r="AF291" i="2"/>
  <c r="AE291" i="2"/>
  <c r="AD291" i="2"/>
  <c r="AC291" i="2"/>
  <c r="AB291" i="2"/>
  <c r="AA291" i="2"/>
  <c r="Z291" i="2"/>
  <c r="Y291" i="2"/>
  <c r="X291" i="2"/>
  <c r="W291" i="2"/>
  <c r="V291" i="2"/>
  <c r="U291" i="2"/>
  <c r="T291" i="2"/>
  <c r="S291" i="2"/>
  <c r="R291" i="2"/>
  <c r="Q291" i="2" a="1"/>
  <c r="Q291" i="2" s="1"/>
  <c r="P291" i="2"/>
  <c r="O291" i="2"/>
  <c r="L291" i="2"/>
  <c r="K291" i="2"/>
  <c r="AK291" i="2" s="1"/>
  <c r="J291" i="2"/>
  <c r="G291" i="2"/>
  <c r="F291" i="2"/>
  <c r="H291" i="2" s="1"/>
  <c r="A291" i="2"/>
  <c r="B291" i="2" s="1"/>
  <c r="C291" i="2" s="1"/>
  <c r="AM290" i="2"/>
  <c r="AI290" i="2"/>
  <c r="AG290" i="2"/>
  <c r="AF290" i="2"/>
  <c r="AE290" i="2"/>
  <c r="AD290" i="2"/>
  <c r="AC290" i="2"/>
  <c r="AB290" i="2"/>
  <c r="AA290" i="2"/>
  <c r="Z290" i="2"/>
  <c r="Y290" i="2"/>
  <c r="X290" i="2"/>
  <c r="W290" i="2"/>
  <c r="V290" i="2"/>
  <c r="U290" i="2"/>
  <c r="T290" i="2"/>
  <c r="S290" i="2"/>
  <c r="R290" i="2"/>
  <c r="Q290" i="2" a="1"/>
  <c r="Q290" i="2" s="1"/>
  <c r="P290" i="2"/>
  <c r="O290" i="2"/>
  <c r="L290" i="2"/>
  <c r="K290" i="2"/>
  <c r="AK290" i="2" s="1"/>
  <c r="J290" i="2"/>
  <c r="F290" i="2"/>
  <c r="H290" i="2" s="1"/>
  <c r="A290" i="2"/>
  <c r="B290" i="2" s="1"/>
  <c r="C290" i="2" s="1"/>
  <c r="AM289" i="2"/>
  <c r="AI289" i="2"/>
  <c r="AG289" i="2"/>
  <c r="AF289" i="2"/>
  <c r="AE289" i="2"/>
  <c r="AD289" i="2"/>
  <c r="AC289" i="2"/>
  <c r="AB289" i="2"/>
  <c r="AA289" i="2"/>
  <c r="Z289" i="2"/>
  <c r="Y289" i="2"/>
  <c r="X289" i="2"/>
  <c r="W289" i="2"/>
  <c r="V289" i="2"/>
  <c r="U289" i="2"/>
  <c r="T289" i="2"/>
  <c r="S289" i="2"/>
  <c r="R289" i="2"/>
  <c r="Q289" i="2" a="1"/>
  <c r="Q289" i="2" s="1"/>
  <c r="P289" i="2"/>
  <c r="O289" i="2"/>
  <c r="L289" i="2"/>
  <c r="K289" i="2"/>
  <c r="AK289" i="2" s="1"/>
  <c r="J289" i="2"/>
  <c r="G289" i="2"/>
  <c r="F289" i="2"/>
  <c r="H289" i="2" s="1"/>
  <c r="A289" i="2"/>
  <c r="B289" i="2" s="1"/>
  <c r="C289" i="2" s="1"/>
  <c r="AM288" i="2"/>
  <c r="AI288" i="2"/>
  <c r="AG288" i="2"/>
  <c r="AF288" i="2"/>
  <c r="AE288" i="2"/>
  <c r="AD288" i="2"/>
  <c r="AC288" i="2"/>
  <c r="AB288" i="2"/>
  <c r="AA288" i="2"/>
  <c r="Z288" i="2"/>
  <c r="Y288" i="2"/>
  <c r="X288" i="2"/>
  <c r="W288" i="2"/>
  <c r="V288" i="2"/>
  <c r="U288" i="2"/>
  <c r="T288" i="2"/>
  <c r="S288" i="2"/>
  <c r="R288" i="2"/>
  <c r="Q288" i="2" a="1"/>
  <c r="Q288" i="2" s="1"/>
  <c r="P288" i="2"/>
  <c r="O288" i="2"/>
  <c r="L288" i="2"/>
  <c r="K288" i="2"/>
  <c r="AK288" i="2" s="1"/>
  <c r="J288" i="2"/>
  <c r="G288" i="2"/>
  <c r="F288" i="2"/>
  <c r="H288" i="2" s="1"/>
  <c r="A288" i="2"/>
  <c r="B288" i="2" s="1"/>
  <c r="C288" i="2" s="1"/>
  <c r="AM287" i="2"/>
  <c r="AI287" i="2"/>
  <c r="AG287" i="2"/>
  <c r="AF287" i="2"/>
  <c r="AE287" i="2"/>
  <c r="AD287" i="2"/>
  <c r="AC287" i="2"/>
  <c r="AB287" i="2"/>
  <c r="AA287" i="2"/>
  <c r="Z287" i="2"/>
  <c r="Y287" i="2"/>
  <c r="X287" i="2"/>
  <c r="W287" i="2"/>
  <c r="V287" i="2"/>
  <c r="U287" i="2"/>
  <c r="T287" i="2"/>
  <c r="S287" i="2"/>
  <c r="R287" i="2"/>
  <c r="Q287" i="2" a="1"/>
  <c r="Q287" i="2" s="1"/>
  <c r="P287" i="2"/>
  <c r="O287" i="2"/>
  <c r="L287" i="2"/>
  <c r="K287" i="2"/>
  <c r="AK287" i="2" s="1"/>
  <c r="J287" i="2"/>
  <c r="G287" i="2"/>
  <c r="F287" i="2"/>
  <c r="H287" i="2" s="1"/>
  <c r="A287" i="2"/>
  <c r="B287" i="2" s="1"/>
  <c r="C287" i="2" s="1"/>
  <c r="AM286" i="2"/>
  <c r="AI286" i="2"/>
  <c r="AG286" i="2"/>
  <c r="AF286" i="2"/>
  <c r="AE286" i="2"/>
  <c r="AD286" i="2"/>
  <c r="AC286" i="2"/>
  <c r="AB286" i="2"/>
  <c r="AA286" i="2"/>
  <c r="Z286" i="2"/>
  <c r="Y286" i="2"/>
  <c r="X286" i="2"/>
  <c r="W286" i="2"/>
  <c r="V286" i="2"/>
  <c r="U286" i="2"/>
  <c r="T286" i="2"/>
  <c r="S286" i="2"/>
  <c r="R286" i="2"/>
  <c r="Q286" i="2" a="1"/>
  <c r="Q286" i="2" s="1"/>
  <c r="P286" i="2"/>
  <c r="O286" i="2"/>
  <c r="L286" i="2"/>
  <c r="K286" i="2"/>
  <c r="AK286" i="2" s="1"/>
  <c r="J286" i="2"/>
  <c r="G286" i="2"/>
  <c r="F286" i="2"/>
  <c r="H286" i="2" s="1"/>
  <c r="A286" i="2"/>
  <c r="B286" i="2" s="1"/>
  <c r="C286" i="2" s="1"/>
  <c r="AM285" i="2"/>
  <c r="AI285" i="2"/>
  <c r="AG285" i="2"/>
  <c r="AF285" i="2"/>
  <c r="AE285" i="2"/>
  <c r="AD285" i="2"/>
  <c r="AC285" i="2"/>
  <c r="AB285" i="2"/>
  <c r="AA285" i="2"/>
  <c r="Z285" i="2"/>
  <c r="Y285" i="2"/>
  <c r="X285" i="2"/>
  <c r="W285" i="2"/>
  <c r="V285" i="2"/>
  <c r="U285" i="2"/>
  <c r="T285" i="2"/>
  <c r="S285" i="2"/>
  <c r="R285" i="2"/>
  <c r="Q285" i="2" a="1"/>
  <c r="Q285" i="2" s="1"/>
  <c r="P285" i="2"/>
  <c r="O285" i="2"/>
  <c r="L285" i="2"/>
  <c r="K285" i="2"/>
  <c r="AK285" i="2" s="1"/>
  <c r="J285" i="2"/>
  <c r="G285" i="2"/>
  <c r="F285" i="2"/>
  <c r="H285" i="2" s="1"/>
  <c r="A285" i="2"/>
  <c r="B285" i="2" s="1"/>
  <c r="C285" i="2" s="1"/>
  <c r="AM284" i="2"/>
  <c r="AI284" i="2"/>
  <c r="AG284" i="2"/>
  <c r="AF284" i="2"/>
  <c r="AE284" i="2"/>
  <c r="AD284" i="2"/>
  <c r="AC284" i="2"/>
  <c r="AB284" i="2"/>
  <c r="AA284" i="2"/>
  <c r="Z284" i="2"/>
  <c r="Y284" i="2"/>
  <c r="X284" i="2"/>
  <c r="W284" i="2"/>
  <c r="V284" i="2"/>
  <c r="U284" i="2"/>
  <c r="T284" i="2"/>
  <c r="S284" i="2"/>
  <c r="R284" i="2"/>
  <c r="Q284" i="2" a="1"/>
  <c r="Q284" i="2" s="1"/>
  <c r="P284" i="2"/>
  <c r="O284" i="2"/>
  <c r="L284" i="2"/>
  <c r="K284" i="2"/>
  <c r="AK284" i="2" s="1"/>
  <c r="J284" i="2"/>
  <c r="G284" i="2"/>
  <c r="F284" i="2"/>
  <c r="H284" i="2" s="1"/>
  <c r="A284" i="2"/>
  <c r="B284" i="2" s="1"/>
  <c r="C284" i="2" s="1"/>
  <c r="AM283" i="2"/>
  <c r="AI283" i="2"/>
  <c r="AG283" i="2"/>
  <c r="AF283" i="2"/>
  <c r="AE283" i="2"/>
  <c r="AD283" i="2"/>
  <c r="AC283" i="2"/>
  <c r="AB283" i="2"/>
  <c r="AA283" i="2"/>
  <c r="Z283" i="2"/>
  <c r="Y283" i="2"/>
  <c r="X283" i="2"/>
  <c r="W283" i="2"/>
  <c r="V283" i="2"/>
  <c r="U283" i="2"/>
  <c r="T283" i="2"/>
  <c r="S283" i="2"/>
  <c r="R283" i="2"/>
  <c r="Q283" i="2" a="1"/>
  <c r="Q283" i="2" s="1"/>
  <c r="P283" i="2"/>
  <c r="O283" i="2"/>
  <c r="L283" i="2"/>
  <c r="K283" i="2"/>
  <c r="AK283" i="2" s="1"/>
  <c r="J283" i="2"/>
  <c r="G283" i="2"/>
  <c r="F283" i="2"/>
  <c r="H283" i="2" s="1"/>
  <c r="A283" i="2"/>
  <c r="B283" i="2" s="1"/>
  <c r="C283" i="2" s="1"/>
  <c r="AM282" i="2"/>
  <c r="AI282" i="2"/>
  <c r="AG282" i="2"/>
  <c r="AF282" i="2"/>
  <c r="AE282" i="2"/>
  <c r="AD282" i="2"/>
  <c r="AC282" i="2"/>
  <c r="AB282" i="2"/>
  <c r="AA282" i="2"/>
  <c r="Z282" i="2"/>
  <c r="Y282" i="2"/>
  <c r="X282" i="2"/>
  <c r="W282" i="2"/>
  <c r="V282" i="2"/>
  <c r="U282" i="2"/>
  <c r="T282" i="2"/>
  <c r="S282" i="2"/>
  <c r="R282" i="2"/>
  <c r="Q282" i="2" a="1"/>
  <c r="Q282" i="2" s="1"/>
  <c r="P282" i="2"/>
  <c r="O282" i="2"/>
  <c r="L282" i="2"/>
  <c r="K282" i="2"/>
  <c r="AK282" i="2" s="1"/>
  <c r="J282" i="2"/>
  <c r="G282" i="2"/>
  <c r="F282" i="2"/>
  <c r="H282" i="2" s="1"/>
  <c r="A282" i="2"/>
  <c r="B282" i="2" s="1"/>
  <c r="C282" i="2" s="1"/>
  <c r="AM281" i="2"/>
  <c r="AI281" i="2"/>
  <c r="AG281" i="2"/>
  <c r="AF281" i="2"/>
  <c r="AE281" i="2"/>
  <c r="AD281" i="2"/>
  <c r="AC281" i="2"/>
  <c r="AB281" i="2"/>
  <c r="AA281" i="2"/>
  <c r="Z281" i="2"/>
  <c r="Y281" i="2"/>
  <c r="X281" i="2"/>
  <c r="W281" i="2"/>
  <c r="V281" i="2"/>
  <c r="U281" i="2"/>
  <c r="T281" i="2"/>
  <c r="S281" i="2"/>
  <c r="R281" i="2"/>
  <c r="Q281" i="2" a="1"/>
  <c r="Q281" i="2" s="1"/>
  <c r="P281" i="2"/>
  <c r="O281" i="2"/>
  <c r="L281" i="2"/>
  <c r="K281" i="2"/>
  <c r="AK281" i="2" s="1"/>
  <c r="J281" i="2"/>
  <c r="G281" i="2"/>
  <c r="F281" i="2"/>
  <c r="H281" i="2" s="1"/>
  <c r="A281" i="2"/>
  <c r="B281" i="2" s="1"/>
  <c r="C281" i="2" s="1"/>
  <c r="AM280" i="2"/>
  <c r="AI280" i="2"/>
  <c r="AG280" i="2"/>
  <c r="AF280" i="2"/>
  <c r="AE280" i="2"/>
  <c r="AD280" i="2"/>
  <c r="AC280" i="2"/>
  <c r="AB280" i="2"/>
  <c r="AA280" i="2"/>
  <c r="Z280" i="2"/>
  <c r="Y280" i="2"/>
  <c r="X280" i="2"/>
  <c r="W280" i="2"/>
  <c r="V280" i="2"/>
  <c r="U280" i="2"/>
  <c r="T280" i="2"/>
  <c r="S280" i="2"/>
  <c r="R280" i="2"/>
  <c r="Q280" i="2" a="1"/>
  <c r="Q280" i="2" s="1"/>
  <c r="P280" i="2"/>
  <c r="O280" i="2"/>
  <c r="L280" i="2"/>
  <c r="K280" i="2"/>
  <c r="AK280" i="2" s="1"/>
  <c r="J280" i="2"/>
  <c r="G280" i="2"/>
  <c r="F280" i="2"/>
  <c r="H280" i="2" s="1"/>
  <c r="A280" i="2"/>
  <c r="B280" i="2" s="1"/>
  <c r="C280" i="2" s="1"/>
  <c r="AM279" i="2"/>
  <c r="AI279" i="2"/>
  <c r="AG279" i="2"/>
  <c r="AF279" i="2"/>
  <c r="AE279" i="2"/>
  <c r="AD279" i="2"/>
  <c r="AC279" i="2"/>
  <c r="AB279" i="2"/>
  <c r="AA279" i="2"/>
  <c r="Z279" i="2"/>
  <c r="Y279" i="2"/>
  <c r="X279" i="2"/>
  <c r="W279" i="2"/>
  <c r="V279" i="2"/>
  <c r="U279" i="2"/>
  <c r="T279" i="2"/>
  <c r="S279" i="2"/>
  <c r="R279" i="2"/>
  <c r="Q279" i="2" a="1"/>
  <c r="Q279" i="2" s="1"/>
  <c r="P279" i="2"/>
  <c r="O279" i="2"/>
  <c r="L279" i="2"/>
  <c r="K279" i="2"/>
  <c r="AK279" i="2" s="1"/>
  <c r="J279" i="2"/>
  <c r="F279" i="2"/>
  <c r="H279" i="2" s="1"/>
  <c r="A279" i="2"/>
  <c r="B279" i="2" s="1"/>
  <c r="C279" i="2" s="1"/>
  <c r="AM278" i="2"/>
  <c r="AI278" i="2"/>
  <c r="AG278" i="2"/>
  <c r="AF278" i="2"/>
  <c r="AE278" i="2"/>
  <c r="AD278" i="2"/>
  <c r="AC278" i="2"/>
  <c r="AB278" i="2"/>
  <c r="AA278" i="2"/>
  <c r="Z278" i="2"/>
  <c r="Y278" i="2"/>
  <c r="X278" i="2"/>
  <c r="W278" i="2"/>
  <c r="V278" i="2"/>
  <c r="U278" i="2"/>
  <c r="T278" i="2"/>
  <c r="S278" i="2"/>
  <c r="R278" i="2"/>
  <c r="Q278" i="2" a="1"/>
  <c r="Q278" i="2" s="1"/>
  <c r="P278" i="2"/>
  <c r="O278" i="2"/>
  <c r="L278" i="2"/>
  <c r="K278" i="2"/>
  <c r="AK278" i="2" s="1"/>
  <c r="J278" i="2"/>
  <c r="F278" i="2"/>
  <c r="H278" i="2" s="1"/>
  <c r="A278" i="2"/>
  <c r="B278" i="2" s="1"/>
  <c r="C278" i="2" s="1"/>
  <c r="AM277" i="2"/>
  <c r="AI277" i="2"/>
  <c r="AG277" i="2"/>
  <c r="AF277" i="2"/>
  <c r="AE277" i="2"/>
  <c r="AD277" i="2"/>
  <c r="AC277" i="2"/>
  <c r="AB277" i="2"/>
  <c r="AA277" i="2"/>
  <c r="Z277" i="2"/>
  <c r="Y277" i="2"/>
  <c r="X277" i="2"/>
  <c r="W277" i="2"/>
  <c r="V277" i="2"/>
  <c r="U277" i="2"/>
  <c r="T277" i="2"/>
  <c r="S277" i="2"/>
  <c r="R277" i="2"/>
  <c r="Q277" i="2" a="1"/>
  <c r="Q277" i="2" s="1"/>
  <c r="P277" i="2"/>
  <c r="O277" i="2"/>
  <c r="L277" i="2"/>
  <c r="K277" i="2"/>
  <c r="AK277" i="2" s="1"/>
  <c r="J277" i="2"/>
  <c r="G277" i="2"/>
  <c r="F277" i="2"/>
  <c r="H277" i="2" s="1"/>
  <c r="A277" i="2"/>
  <c r="B277" i="2" s="1"/>
  <c r="C277" i="2" s="1"/>
  <c r="AM276" i="2"/>
  <c r="AI276" i="2"/>
  <c r="AG276" i="2"/>
  <c r="AF276" i="2"/>
  <c r="AE276" i="2"/>
  <c r="AD276" i="2"/>
  <c r="AC276" i="2"/>
  <c r="AB276" i="2"/>
  <c r="AA276" i="2"/>
  <c r="Z276" i="2"/>
  <c r="Y276" i="2"/>
  <c r="X276" i="2"/>
  <c r="W276" i="2"/>
  <c r="V276" i="2"/>
  <c r="U276" i="2"/>
  <c r="T276" i="2"/>
  <c r="S276" i="2"/>
  <c r="R276" i="2"/>
  <c r="Q276" i="2" a="1"/>
  <c r="Q276" i="2" s="1"/>
  <c r="P276" i="2"/>
  <c r="O276" i="2"/>
  <c r="L276" i="2"/>
  <c r="K276" i="2"/>
  <c r="AK276" i="2" s="1"/>
  <c r="J276" i="2"/>
  <c r="F276" i="2"/>
  <c r="H276" i="2" s="1"/>
  <c r="A276" i="2"/>
  <c r="B276" i="2" s="1"/>
  <c r="C276" i="2" s="1"/>
  <c r="AM275" i="2"/>
  <c r="AI275" i="2"/>
  <c r="AG275" i="2"/>
  <c r="AF275" i="2"/>
  <c r="AE275" i="2"/>
  <c r="AD275" i="2"/>
  <c r="AC275" i="2"/>
  <c r="AB275" i="2"/>
  <c r="AA275" i="2"/>
  <c r="Z275" i="2"/>
  <c r="Y275" i="2"/>
  <c r="X275" i="2"/>
  <c r="W275" i="2"/>
  <c r="V275" i="2"/>
  <c r="U275" i="2"/>
  <c r="T275" i="2"/>
  <c r="S275" i="2"/>
  <c r="R275" i="2"/>
  <c r="Q275" i="2" a="1"/>
  <c r="Q275" i="2" s="1"/>
  <c r="P275" i="2"/>
  <c r="O275" i="2"/>
  <c r="L275" i="2"/>
  <c r="K275" i="2"/>
  <c r="AK275" i="2" s="1"/>
  <c r="J275" i="2"/>
  <c r="G275" i="2"/>
  <c r="F275" i="2"/>
  <c r="H275" i="2" s="1"/>
  <c r="A275" i="2"/>
  <c r="B275" i="2" s="1"/>
  <c r="C275" i="2" s="1"/>
  <c r="AM274" i="2"/>
  <c r="AI274" i="2"/>
  <c r="AG274" i="2"/>
  <c r="AF274" i="2"/>
  <c r="AE274" i="2"/>
  <c r="AD274" i="2"/>
  <c r="AC274" i="2"/>
  <c r="AB274" i="2"/>
  <c r="AA274" i="2"/>
  <c r="Z274" i="2"/>
  <c r="Y274" i="2"/>
  <c r="X274" i="2"/>
  <c r="W274" i="2"/>
  <c r="V274" i="2"/>
  <c r="U274" i="2"/>
  <c r="T274" i="2"/>
  <c r="S274" i="2"/>
  <c r="R274" i="2"/>
  <c r="Q274" i="2" a="1"/>
  <c r="Q274" i="2" s="1"/>
  <c r="P274" i="2"/>
  <c r="O274" i="2"/>
  <c r="L274" i="2"/>
  <c r="K274" i="2"/>
  <c r="AK274" i="2" s="1"/>
  <c r="J274" i="2"/>
  <c r="F274" i="2"/>
  <c r="H274" i="2" s="1"/>
  <c r="A274" i="2"/>
  <c r="B274" i="2" s="1"/>
  <c r="C274" i="2" s="1"/>
  <c r="AM273" i="2"/>
  <c r="AI273" i="2"/>
  <c r="AG273" i="2"/>
  <c r="AF273" i="2"/>
  <c r="AE273" i="2"/>
  <c r="AD273" i="2"/>
  <c r="AC273" i="2"/>
  <c r="AB273" i="2"/>
  <c r="AA273" i="2"/>
  <c r="Z273" i="2"/>
  <c r="Y273" i="2"/>
  <c r="X273" i="2"/>
  <c r="W273" i="2"/>
  <c r="V273" i="2"/>
  <c r="U273" i="2"/>
  <c r="T273" i="2"/>
  <c r="S273" i="2"/>
  <c r="R273" i="2"/>
  <c r="Q273" i="2" a="1"/>
  <c r="Q273" i="2" s="1"/>
  <c r="P273" i="2"/>
  <c r="O273" i="2"/>
  <c r="L273" i="2"/>
  <c r="K273" i="2"/>
  <c r="AK273" i="2" s="1"/>
  <c r="J273" i="2"/>
  <c r="G273" i="2"/>
  <c r="F273" i="2"/>
  <c r="H273" i="2" s="1"/>
  <c r="A273" i="2"/>
  <c r="B273" i="2" s="1"/>
  <c r="C273" i="2" s="1"/>
  <c r="AM272" i="2"/>
  <c r="AI272" i="2"/>
  <c r="AG272" i="2"/>
  <c r="AF272" i="2"/>
  <c r="AE272" i="2"/>
  <c r="AD272" i="2"/>
  <c r="AC272" i="2"/>
  <c r="AB272" i="2"/>
  <c r="AA272" i="2"/>
  <c r="Z272" i="2"/>
  <c r="Y272" i="2"/>
  <c r="X272" i="2"/>
  <c r="W272" i="2"/>
  <c r="V272" i="2"/>
  <c r="U272" i="2"/>
  <c r="T272" i="2"/>
  <c r="S272" i="2"/>
  <c r="R272" i="2"/>
  <c r="Q272" i="2" a="1"/>
  <c r="Q272" i="2" s="1"/>
  <c r="P272" i="2"/>
  <c r="O272" i="2"/>
  <c r="L272" i="2"/>
  <c r="K272" i="2"/>
  <c r="AK272" i="2" s="1"/>
  <c r="J272" i="2"/>
  <c r="F272" i="2"/>
  <c r="H272" i="2" s="1"/>
  <c r="A272" i="2"/>
  <c r="B272" i="2" s="1"/>
  <c r="C272" i="2" s="1"/>
  <c r="AM271" i="2"/>
  <c r="AI271" i="2"/>
  <c r="AG271" i="2"/>
  <c r="AF271" i="2"/>
  <c r="AE271" i="2"/>
  <c r="AD271" i="2"/>
  <c r="AC271" i="2"/>
  <c r="AB271" i="2"/>
  <c r="AA271" i="2"/>
  <c r="Z271" i="2"/>
  <c r="Y271" i="2"/>
  <c r="X271" i="2"/>
  <c r="W271" i="2"/>
  <c r="V271" i="2"/>
  <c r="U271" i="2"/>
  <c r="T271" i="2"/>
  <c r="S271" i="2"/>
  <c r="R271" i="2"/>
  <c r="Q271" i="2" a="1"/>
  <c r="Q271" i="2" s="1"/>
  <c r="P271" i="2"/>
  <c r="O271" i="2"/>
  <c r="L271" i="2"/>
  <c r="K271" i="2"/>
  <c r="AK271" i="2" s="1"/>
  <c r="J271" i="2"/>
  <c r="G271" i="2"/>
  <c r="F271" i="2"/>
  <c r="H271" i="2" s="1"/>
  <c r="A271" i="2"/>
  <c r="B271" i="2" s="1"/>
  <c r="C271" i="2" s="1"/>
  <c r="AM270" i="2"/>
  <c r="AI270" i="2"/>
  <c r="AG270" i="2"/>
  <c r="AF270" i="2"/>
  <c r="AE270" i="2"/>
  <c r="AD270" i="2"/>
  <c r="AC270" i="2"/>
  <c r="AB270" i="2"/>
  <c r="AA270" i="2"/>
  <c r="Z270" i="2"/>
  <c r="Y270" i="2"/>
  <c r="X270" i="2"/>
  <c r="W270" i="2"/>
  <c r="V270" i="2"/>
  <c r="U270" i="2"/>
  <c r="T270" i="2"/>
  <c r="S270" i="2"/>
  <c r="R270" i="2"/>
  <c r="Q270" i="2" a="1"/>
  <c r="Q270" i="2" s="1"/>
  <c r="P270" i="2"/>
  <c r="O270" i="2"/>
  <c r="L270" i="2"/>
  <c r="K270" i="2"/>
  <c r="AK270" i="2" s="1"/>
  <c r="J270" i="2"/>
  <c r="F270" i="2"/>
  <c r="H270" i="2" s="1"/>
  <c r="A270" i="2"/>
  <c r="B270" i="2" s="1"/>
  <c r="C270" i="2" s="1"/>
  <c r="AM269" i="2"/>
  <c r="AI269" i="2"/>
  <c r="AG269" i="2"/>
  <c r="AF269" i="2"/>
  <c r="AE269" i="2"/>
  <c r="AD269" i="2"/>
  <c r="AC269" i="2"/>
  <c r="AB269" i="2"/>
  <c r="AA269" i="2"/>
  <c r="Z269" i="2"/>
  <c r="Y269" i="2"/>
  <c r="X269" i="2"/>
  <c r="W269" i="2"/>
  <c r="V269" i="2"/>
  <c r="U269" i="2"/>
  <c r="T269" i="2"/>
  <c r="S269" i="2"/>
  <c r="R269" i="2"/>
  <c r="Q269" i="2" a="1"/>
  <c r="Q269" i="2" s="1"/>
  <c r="P269" i="2"/>
  <c r="O269" i="2"/>
  <c r="L269" i="2"/>
  <c r="K269" i="2"/>
  <c r="AK269" i="2" s="1"/>
  <c r="J269" i="2"/>
  <c r="G269" i="2"/>
  <c r="F269" i="2"/>
  <c r="H269" i="2" s="1"/>
  <c r="A269" i="2"/>
  <c r="B269" i="2" s="1"/>
  <c r="C269" i="2" s="1"/>
  <c r="AM268" i="2"/>
  <c r="AI268" i="2"/>
  <c r="AG268" i="2"/>
  <c r="AF268" i="2"/>
  <c r="AE268" i="2"/>
  <c r="AD268" i="2"/>
  <c r="AC268" i="2"/>
  <c r="AB268" i="2"/>
  <c r="AA268" i="2"/>
  <c r="Z268" i="2"/>
  <c r="Y268" i="2"/>
  <c r="X268" i="2"/>
  <c r="W268" i="2"/>
  <c r="V268" i="2"/>
  <c r="U268" i="2"/>
  <c r="T268" i="2"/>
  <c r="S268" i="2"/>
  <c r="R268" i="2"/>
  <c r="Q268" i="2" a="1"/>
  <c r="Q268" i="2" s="1"/>
  <c r="P268" i="2"/>
  <c r="O268" i="2"/>
  <c r="L268" i="2"/>
  <c r="K268" i="2"/>
  <c r="AK268" i="2" s="1"/>
  <c r="J268" i="2"/>
  <c r="G268" i="2"/>
  <c r="F268" i="2"/>
  <c r="H268" i="2" s="1"/>
  <c r="A268" i="2"/>
  <c r="B268" i="2" s="1"/>
  <c r="C268" i="2" s="1"/>
  <c r="AM267" i="2"/>
  <c r="AI267" i="2"/>
  <c r="AG267" i="2"/>
  <c r="AF267" i="2"/>
  <c r="AE267" i="2"/>
  <c r="AD267" i="2"/>
  <c r="AC267" i="2"/>
  <c r="AB267" i="2"/>
  <c r="AA267" i="2"/>
  <c r="Z267" i="2"/>
  <c r="Y267" i="2"/>
  <c r="X267" i="2"/>
  <c r="W267" i="2"/>
  <c r="V267" i="2"/>
  <c r="U267" i="2"/>
  <c r="T267" i="2"/>
  <c r="S267" i="2"/>
  <c r="R267" i="2"/>
  <c r="Q267" i="2" a="1"/>
  <c r="Q267" i="2" s="1"/>
  <c r="P267" i="2"/>
  <c r="O267" i="2"/>
  <c r="L267" i="2"/>
  <c r="K267" i="2"/>
  <c r="AK267" i="2" s="1"/>
  <c r="J267" i="2"/>
  <c r="G267" i="2"/>
  <c r="F267" i="2"/>
  <c r="H267" i="2" s="1"/>
  <c r="A267" i="2"/>
  <c r="B267" i="2" s="1"/>
  <c r="C267" i="2" s="1"/>
  <c r="AM266" i="2"/>
  <c r="AI266" i="2"/>
  <c r="AG266" i="2"/>
  <c r="AF266" i="2"/>
  <c r="AE266" i="2"/>
  <c r="AD266" i="2"/>
  <c r="AC266" i="2"/>
  <c r="AB266" i="2"/>
  <c r="AA266" i="2"/>
  <c r="Z266" i="2"/>
  <c r="Y266" i="2"/>
  <c r="X266" i="2"/>
  <c r="W266" i="2"/>
  <c r="V266" i="2"/>
  <c r="U266" i="2"/>
  <c r="T266" i="2"/>
  <c r="S266" i="2"/>
  <c r="R266" i="2"/>
  <c r="Q266" i="2" a="1"/>
  <c r="Q266" i="2" s="1"/>
  <c r="P266" i="2"/>
  <c r="O266" i="2"/>
  <c r="L266" i="2"/>
  <c r="K266" i="2"/>
  <c r="AK266" i="2" s="1"/>
  <c r="J266" i="2"/>
  <c r="G266" i="2"/>
  <c r="F266" i="2"/>
  <c r="H266" i="2" s="1"/>
  <c r="A266" i="2"/>
  <c r="B266" i="2" s="1"/>
  <c r="C266" i="2" s="1"/>
  <c r="AM265" i="2"/>
  <c r="AI265" i="2"/>
  <c r="AG265" i="2"/>
  <c r="AF265" i="2"/>
  <c r="AE265" i="2"/>
  <c r="AD265" i="2"/>
  <c r="AC265" i="2"/>
  <c r="AB265" i="2"/>
  <c r="AA265" i="2"/>
  <c r="Z265" i="2"/>
  <c r="Y265" i="2"/>
  <c r="X265" i="2"/>
  <c r="W265" i="2"/>
  <c r="V265" i="2"/>
  <c r="U265" i="2"/>
  <c r="T265" i="2"/>
  <c r="S265" i="2"/>
  <c r="R265" i="2"/>
  <c r="Q265" i="2" a="1"/>
  <c r="Q265" i="2" s="1"/>
  <c r="P265" i="2"/>
  <c r="O265" i="2"/>
  <c r="L265" i="2"/>
  <c r="K265" i="2"/>
  <c r="AK265" i="2" s="1"/>
  <c r="J265" i="2"/>
  <c r="F265" i="2"/>
  <c r="H265" i="2" s="1"/>
  <c r="A265" i="2"/>
  <c r="B265" i="2" s="1"/>
  <c r="C265" i="2" s="1"/>
  <c r="AM264" i="2"/>
  <c r="AI264" i="2"/>
  <c r="AG264" i="2"/>
  <c r="AF264" i="2"/>
  <c r="AE264" i="2"/>
  <c r="AD264" i="2"/>
  <c r="AC264" i="2"/>
  <c r="AB264" i="2"/>
  <c r="AA264" i="2"/>
  <c r="Z264" i="2"/>
  <c r="Y264" i="2"/>
  <c r="X264" i="2"/>
  <c r="W264" i="2"/>
  <c r="V264" i="2"/>
  <c r="U264" i="2"/>
  <c r="T264" i="2"/>
  <c r="S264" i="2"/>
  <c r="R264" i="2"/>
  <c r="Q264" i="2" a="1"/>
  <c r="Q264" i="2" s="1"/>
  <c r="P264" i="2"/>
  <c r="O264" i="2"/>
  <c r="L264" i="2"/>
  <c r="K264" i="2"/>
  <c r="AK264" i="2" s="1"/>
  <c r="J264" i="2"/>
  <c r="G264" i="2"/>
  <c r="F264" i="2"/>
  <c r="H264" i="2" s="1"/>
  <c r="A264" i="2"/>
  <c r="B264" i="2" s="1"/>
  <c r="C264" i="2" s="1"/>
  <c r="AM263" i="2"/>
  <c r="AI263" i="2"/>
  <c r="AG263" i="2"/>
  <c r="AF263" i="2"/>
  <c r="AE263" i="2"/>
  <c r="AD263" i="2"/>
  <c r="AC263" i="2"/>
  <c r="AB263" i="2"/>
  <c r="AA263" i="2"/>
  <c r="Z263" i="2"/>
  <c r="Y263" i="2"/>
  <c r="X263" i="2"/>
  <c r="W263" i="2"/>
  <c r="V263" i="2"/>
  <c r="U263" i="2"/>
  <c r="T263" i="2"/>
  <c r="S263" i="2"/>
  <c r="R263" i="2"/>
  <c r="Q263" i="2" a="1"/>
  <c r="Q263" i="2" s="1"/>
  <c r="P263" i="2"/>
  <c r="O263" i="2"/>
  <c r="L263" i="2"/>
  <c r="K263" i="2"/>
  <c r="AK263" i="2" s="1"/>
  <c r="J263" i="2"/>
  <c r="G263" i="2"/>
  <c r="F263" i="2"/>
  <c r="H263" i="2" s="1"/>
  <c r="A263" i="2"/>
  <c r="B263" i="2" s="1"/>
  <c r="C263" i="2" s="1"/>
  <c r="AM262" i="2"/>
  <c r="AI262" i="2"/>
  <c r="AG262" i="2"/>
  <c r="AF262" i="2"/>
  <c r="AE262" i="2"/>
  <c r="AD262" i="2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 a="1"/>
  <c r="Q262" i="2" s="1"/>
  <c r="P262" i="2"/>
  <c r="O262" i="2"/>
  <c r="L262" i="2"/>
  <c r="K262" i="2"/>
  <c r="AK262" i="2" s="1"/>
  <c r="J262" i="2"/>
  <c r="G262" i="2"/>
  <c r="F262" i="2"/>
  <c r="H262" i="2" s="1"/>
  <c r="A262" i="2"/>
  <c r="B262" i="2" s="1"/>
  <c r="C262" i="2" s="1"/>
  <c r="AM261" i="2"/>
  <c r="AI261" i="2"/>
  <c r="AG261" i="2"/>
  <c r="AF261" i="2"/>
  <c r="AE261" i="2"/>
  <c r="AD261" i="2"/>
  <c r="AC261" i="2"/>
  <c r="AB261" i="2"/>
  <c r="AA261" i="2"/>
  <c r="Z261" i="2"/>
  <c r="Y261" i="2"/>
  <c r="X261" i="2"/>
  <c r="W261" i="2"/>
  <c r="V261" i="2"/>
  <c r="U261" i="2"/>
  <c r="T261" i="2"/>
  <c r="S261" i="2"/>
  <c r="R261" i="2"/>
  <c r="Q261" i="2" a="1"/>
  <c r="Q261" i="2" s="1"/>
  <c r="P261" i="2"/>
  <c r="O261" i="2"/>
  <c r="L261" i="2"/>
  <c r="K261" i="2"/>
  <c r="AK261" i="2" s="1"/>
  <c r="J261" i="2"/>
  <c r="G261" i="2"/>
  <c r="F261" i="2"/>
  <c r="H261" i="2" s="1"/>
  <c r="A261" i="2"/>
  <c r="B261" i="2" s="1"/>
  <c r="C261" i="2" s="1"/>
  <c r="AM260" i="2"/>
  <c r="AI260" i="2"/>
  <c r="AG260" i="2"/>
  <c r="AF260" i="2"/>
  <c r="AE260" i="2"/>
  <c r="AD260" i="2"/>
  <c r="AC260" i="2"/>
  <c r="AB260" i="2"/>
  <c r="AA260" i="2"/>
  <c r="Z260" i="2"/>
  <c r="Y260" i="2"/>
  <c r="X260" i="2"/>
  <c r="W260" i="2"/>
  <c r="V260" i="2"/>
  <c r="U260" i="2"/>
  <c r="T260" i="2"/>
  <c r="S260" i="2"/>
  <c r="R260" i="2"/>
  <c r="Q260" i="2" a="1"/>
  <c r="Q260" i="2" s="1"/>
  <c r="P260" i="2"/>
  <c r="O260" i="2"/>
  <c r="L260" i="2"/>
  <c r="K260" i="2"/>
  <c r="AK260" i="2" s="1"/>
  <c r="J260" i="2"/>
  <c r="G260" i="2"/>
  <c r="F260" i="2"/>
  <c r="H260" i="2" s="1"/>
  <c r="A260" i="2"/>
  <c r="B260" i="2" s="1"/>
  <c r="C260" i="2" s="1"/>
  <c r="AM259" i="2"/>
  <c r="AI259" i="2"/>
  <c r="AG259" i="2"/>
  <c r="AF259" i="2"/>
  <c r="AE259" i="2"/>
  <c r="AD259" i="2"/>
  <c r="AC259" i="2"/>
  <c r="AB259" i="2"/>
  <c r="AA259" i="2"/>
  <c r="Z259" i="2"/>
  <c r="Y259" i="2"/>
  <c r="X259" i="2"/>
  <c r="W259" i="2"/>
  <c r="V259" i="2"/>
  <c r="U259" i="2"/>
  <c r="T259" i="2"/>
  <c r="S259" i="2"/>
  <c r="R259" i="2"/>
  <c r="Q259" i="2" a="1"/>
  <c r="Q259" i="2" s="1"/>
  <c r="P259" i="2"/>
  <c r="O259" i="2"/>
  <c r="L259" i="2"/>
  <c r="K259" i="2"/>
  <c r="AK259" i="2" s="1"/>
  <c r="J259" i="2"/>
  <c r="G259" i="2"/>
  <c r="F259" i="2"/>
  <c r="H259" i="2" s="1"/>
  <c r="A259" i="2"/>
  <c r="B259" i="2" s="1"/>
  <c r="C259" i="2" s="1"/>
  <c r="AM258" i="2"/>
  <c r="AI258" i="2"/>
  <c r="AG258" i="2"/>
  <c r="AF258" i="2"/>
  <c r="AE258" i="2"/>
  <c r="AD258" i="2"/>
  <c r="AC258" i="2"/>
  <c r="AB258" i="2"/>
  <c r="AA258" i="2"/>
  <c r="Z258" i="2"/>
  <c r="Y258" i="2"/>
  <c r="X258" i="2"/>
  <c r="W258" i="2"/>
  <c r="V258" i="2"/>
  <c r="U258" i="2"/>
  <c r="T258" i="2"/>
  <c r="S258" i="2"/>
  <c r="R258" i="2"/>
  <c r="Q258" i="2" a="1"/>
  <c r="Q258" i="2" s="1"/>
  <c r="P258" i="2"/>
  <c r="O258" i="2"/>
  <c r="L258" i="2"/>
  <c r="K258" i="2"/>
  <c r="AK258" i="2" s="1"/>
  <c r="J258" i="2"/>
  <c r="G258" i="2"/>
  <c r="F258" i="2"/>
  <c r="H258" i="2" s="1"/>
  <c r="A258" i="2"/>
  <c r="B258" i="2" s="1"/>
  <c r="C258" i="2" s="1"/>
  <c r="AM257" i="2"/>
  <c r="AI257" i="2"/>
  <c r="AG257" i="2"/>
  <c r="AF257" i="2"/>
  <c r="AE257" i="2"/>
  <c r="AD257" i="2"/>
  <c r="AC257" i="2"/>
  <c r="AB257" i="2"/>
  <c r="AA257" i="2"/>
  <c r="Z257" i="2"/>
  <c r="Y257" i="2"/>
  <c r="X257" i="2"/>
  <c r="W257" i="2"/>
  <c r="V257" i="2"/>
  <c r="U257" i="2"/>
  <c r="T257" i="2"/>
  <c r="S257" i="2"/>
  <c r="R257" i="2"/>
  <c r="Q257" i="2" a="1"/>
  <c r="Q257" i="2" s="1"/>
  <c r="P257" i="2"/>
  <c r="O257" i="2"/>
  <c r="L257" i="2"/>
  <c r="K257" i="2"/>
  <c r="AK257" i="2" s="1"/>
  <c r="J257" i="2"/>
  <c r="G257" i="2"/>
  <c r="F257" i="2"/>
  <c r="H257" i="2" s="1"/>
  <c r="A257" i="2"/>
  <c r="B257" i="2" s="1"/>
  <c r="C257" i="2" s="1"/>
  <c r="AM256" i="2"/>
  <c r="AI256" i="2"/>
  <c r="AG256" i="2"/>
  <c r="AF256" i="2"/>
  <c r="AE256" i="2"/>
  <c r="AD256" i="2"/>
  <c r="AC256" i="2"/>
  <c r="AB256" i="2"/>
  <c r="AA256" i="2"/>
  <c r="Z256" i="2"/>
  <c r="Y256" i="2"/>
  <c r="X256" i="2"/>
  <c r="W256" i="2"/>
  <c r="V256" i="2"/>
  <c r="U256" i="2"/>
  <c r="T256" i="2"/>
  <c r="S256" i="2"/>
  <c r="R256" i="2"/>
  <c r="Q256" i="2" a="1"/>
  <c r="Q256" i="2" s="1"/>
  <c r="P256" i="2"/>
  <c r="O256" i="2"/>
  <c r="L256" i="2"/>
  <c r="K256" i="2"/>
  <c r="AK256" i="2" s="1"/>
  <c r="J256" i="2"/>
  <c r="G256" i="2"/>
  <c r="F256" i="2"/>
  <c r="H256" i="2" s="1"/>
  <c r="A256" i="2"/>
  <c r="B256" i="2" s="1"/>
  <c r="C256" i="2" s="1"/>
  <c r="AM255" i="2"/>
  <c r="AI255" i="2"/>
  <c r="AG255" i="2"/>
  <c r="AF255" i="2"/>
  <c r="AE255" i="2"/>
  <c r="AD255" i="2"/>
  <c r="AC255" i="2"/>
  <c r="AB255" i="2"/>
  <c r="AA255" i="2"/>
  <c r="Z255" i="2"/>
  <c r="Y255" i="2"/>
  <c r="X255" i="2"/>
  <c r="W255" i="2"/>
  <c r="V255" i="2"/>
  <c r="U255" i="2"/>
  <c r="T255" i="2"/>
  <c r="S255" i="2"/>
  <c r="R255" i="2"/>
  <c r="Q255" i="2" a="1"/>
  <c r="Q255" i="2" s="1"/>
  <c r="P255" i="2"/>
  <c r="O255" i="2"/>
  <c r="L255" i="2"/>
  <c r="K255" i="2"/>
  <c r="AK255" i="2" s="1"/>
  <c r="J255" i="2"/>
  <c r="G255" i="2"/>
  <c r="F255" i="2"/>
  <c r="H255" i="2" s="1"/>
  <c r="A255" i="2"/>
  <c r="B255" i="2" s="1"/>
  <c r="C255" i="2" s="1"/>
  <c r="AM254" i="2"/>
  <c r="AI254" i="2"/>
  <c r="AG254" i="2"/>
  <c r="AF254" i="2"/>
  <c r="AE254" i="2"/>
  <c r="AD254" i="2"/>
  <c r="AC254" i="2"/>
  <c r="AB254" i="2"/>
  <c r="AA254" i="2"/>
  <c r="Z254" i="2"/>
  <c r="Y254" i="2"/>
  <c r="X254" i="2"/>
  <c r="W254" i="2"/>
  <c r="V254" i="2"/>
  <c r="U254" i="2"/>
  <c r="T254" i="2"/>
  <c r="S254" i="2"/>
  <c r="R254" i="2"/>
  <c r="Q254" i="2" a="1"/>
  <c r="Q254" i="2" s="1"/>
  <c r="P254" i="2"/>
  <c r="O254" i="2"/>
  <c r="L254" i="2"/>
  <c r="K254" i="2"/>
  <c r="AK254" i="2" s="1"/>
  <c r="J254" i="2"/>
  <c r="G254" i="2"/>
  <c r="F254" i="2"/>
  <c r="H254" i="2" s="1"/>
  <c r="A254" i="2"/>
  <c r="B254" i="2" s="1"/>
  <c r="C254" i="2" s="1"/>
  <c r="AM253" i="2"/>
  <c r="AI253" i="2"/>
  <c r="AG253" i="2"/>
  <c r="AF253" i="2"/>
  <c r="AE253" i="2"/>
  <c r="AD253" i="2"/>
  <c r="AC253" i="2"/>
  <c r="AB253" i="2"/>
  <c r="AA253" i="2"/>
  <c r="Z253" i="2"/>
  <c r="Y253" i="2"/>
  <c r="X253" i="2"/>
  <c r="W253" i="2"/>
  <c r="V253" i="2"/>
  <c r="U253" i="2"/>
  <c r="T253" i="2"/>
  <c r="S253" i="2"/>
  <c r="R253" i="2"/>
  <c r="Q253" i="2" a="1"/>
  <c r="Q253" i="2" s="1"/>
  <c r="P253" i="2"/>
  <c r="O253" i="2"/>
  <c r="L253" i="2"/>
  <c r="K253" i="2"/>
  <c r="AK253" i="2" s="1"/>
  <c r="J253" i="2"/>
  <c r="G253" i="2"/>
  <c r="F253" i="2"/>
  <c r="H253" i="2" s="1"/>
  <c r="A253" i="2"/>
  <c r="B253" i="2" s="1"/>
  <c r="C253" i="2" s="1"/>
  <c r="AM252" i="2"/>
  <c r="AI252" i="2"/>
  <c r="AG252" i="2"/>
  <c r="AF252" i="2"/>
  <c r="AE252" i="2"/>
  <c r="AD252" i="2"/>
  <c r="AC252" i="2"/>
  <c r="AB252" i="2"/>
  <c r="AA252" i="2"/>
  <c r="Z252" i="2"/>
  <c r="Y252" i="2"/>
  <c r="X252" i="2"/>
  <c r="W252" i="2"/>
  <c r="V252" i="2"/>
  <c r="U252" i="2"/>
  <c r="T252" i="2"/>
  <c r="S252" i="2"/>
  <c r="R252" i="2"/>
  <c r="Q252" i="2" a="1"/>
  <c r="Q252" i="2" s="1"/>
  <c r="P252" i="2"/>
  <c r="O252" i="2"/>
  <c r="L252" i="2"/>
  <c r="K252" i="2"/>
  <c r="AK252" i="2" s="1"/>
  <c r="J252" i="2"/>
  <c r="G252" i="2"/>
  <c r="F252" i="2"/>
  <c r="H252" i="2" s="1"/>
  <c r="A252" i="2"/>
  <c r="B252" i="2" s="1"/>
  <c r="C252" i="2" s="1"/>
  <c r="AM251" i="2"/>
  <c r="AI251" i="2"/>
  <c r="AG251" i="2"/>
  <c r="AF251" i="2"/>
  <c r="AE251" i="2"/>
  <c r="AD251" i="2"/>
  <c r="AC251" i="2"/>
  <c r="AB251" i="2"/>
  <c r="AA251" i="2"/>
  <c r="Z251" i="2"/>
  <c r="Y251" i="2"/>
  <c r="X251" i="2"/>
  <c r="W251" i="2"/>
  <c r="V251" i="2"/>
  <c r="U251" i="2"/>
  <c r="T251" i="2"/>
  <c r="S251" i="2"/>
  <c r="R251" i="2"/>
  <c r="Q251" i="2" a="1"/>
  <c r="Q251" i="2" s="1"/>
  <c r="P251" i="2"/>
  <c r="O251" i="2"/>
  <c r="L251" i="2"/>
  <c r="K251" i="2"/>
  <c r="AK251" i="2" s="1"/>
  <c r="J251" i="2"/>
  <c r="G251" i="2"/>
  <c r="F251" i="2"/>
  <c r="H251" i="2" s="1"/>
  <c r="A251" i="2"/>
  <c r="B251" i="2" s="1"/>
  <c r="C251" i="2" s="1"/>
  <c r="AM250" i="2"/>
  <c r="AI250" i="2"/>
  <c r="AG250" i="2"/>
  <c r="AF250" i="2"/>
  <c r="AE250" i="2"/>
  <c r="AD250" i="2"/>
  <c r="AC250" i="2"/>
  <c r="AB250" i="2"/>
  <c r="AA250" i="2"/>
  <c r="Z250" i="2"/>
  <c r="Y250" i="2"/>
  <c r="X250" i="2"/>
  <c r="W250" i="2"/>
  <c r="V250" i="2"/>
  <c r="U250" i="2"/>
  <c r="T250" i="2"/>
  <c r="S250" i="2"/>
  <c r="R250" i="2"/>
  <c r="Q250" i="2" a="1"/>
  <c r="Q250" i="2" s="1"/>
  <c r="P250" i="2"/>
  <c r="O250" i="2"/>
  <c r="L250" i="2"/>
  <c r="K250" i="2"/>
  <c r="AK250" i="2" s="1"/>
  <c r="J250" i="2"/>
  <c r="G250" i="2"/>
  <c r="F250" i="2"/>
  <c r="H250" i="2" s="1"/>
  <c r="A250" i="2"/>
  <c r="B250" i="2" s="1"/>
  <c r="C250" i="2" s="1"/>
  <c r="AM249" i="2"/>
  <c r="AI249" i="2"/>
  <c r="AG249" i="2"/>
  <c r="AF249" i="2"/>
  <c r="AE249" i="2"/>
  <c r="AD249" i="2"/>
  <c r="AC249" i="2"/>
  <c r="AB249" i="2"/>
  <c r="AA249" i="2"/>
  <c r="Z249" i="2"/>
  <c r="Y249" i="2"/>
  <c r="X249" i="2"/>
  <c r="W249" i="2"/>
  <c r="V249" i="2"/>
  <c r="U249" i="2"/>
  <c r="T249" i="2"/>
  <c r="S249" i="2"/>
  <c r="R249" i="2"/>
  <c r="Q249" i="2" a="1"/>
  <c r="Q249" i="2" s="1"/>
  <c r="P249" i="2"/>
  <c r="O249" i="2"/>
  <c r="L249" i="2"/>
  <c r="K249" i="2"/>
  <c r="AK249" i="2" s="1"/>
  <c r="J249" i="2"/>
  <c r="G249" i="2"/>
  <c r="F249" i="2"/>
  <c r="H249" i="2" s="1"/>
  <c r="A249" i="2"/>
  <c r="B249" i="2" s="1"/>
  <c r="C249" i="2" s="1"/>
  <c r="AM248" i="2"/>
  <c r="AI248" i="2"/>
  <c r="AG248" i="2"/>
  <c r="AF248" i="2"/>
  <c r="AE248" i="2"/>
  <c r="AD248" i="2"/>
  <c r="AC248" i="2"/>
  <c r="AB248" i="2"/>
  <c r="AA248" i="2"/>
  <c r="Z248" i="2"/>
  <c r="Y248" i="2"/>
  <c r="X248" i="2"/>
  <c r="W248" i="2"/>
  <c r="V248" i="2"/>
  <c r="U248" i="2"/>
  <c r="T248" i="2"/>
  <c r="S248" i="2"/>
  <c r="R248" i="2"/>
  <c r="Q248" i="2" a="1"/>
  <c r="Q248" i="2" s="1"/>
  <c r="P248" i="2"/>
  <c r="O248" i="2"/>
  <c r="L248" i="2"/>
  <c r="K248" i="2"/>
  <c r="AK248" i="2" s="1"/>
  <c r="J248" i="2"/>
  <c r="G248" i="2"/>
  <c r="F248" i="2"/>
  <c r="H248" i="2" s="1"/>
  <c r="A248" i="2"/>
  <c r="B248" i="2" s="1"/>
  <c r="C248" i="2" s="1"/>
  <c r="AM247" i="2"/>
  <c r="AI247" i="2"/>
  <c r="AG247" i="2"/>
  <c r="AF247" i="2"/>
  <c r="AE247" i="2"/>
  <c r="AD247" i="2"/>
  <c r="AC247" i="2"/>
  <c r="AB247" i="2"/>
  <c r="AA247" i="2"/>
  <c r="Z247" i="2"/>
  <c r="Y247" i="2"/>
  <c r="X247" i="2"/>
  <c r="W247" i="2"/>
  <c r="V247" i="2"/>
  <c r="U247" i="2"/>
  <c r="T247" i="2"/>
  <c r="S247" i="2"/>
  <c r="R247" i="2"/>
  <c r="Q247" i="2" a="1"/>
  <c r="Q247" i="2" s="1"/>
  <c r="P247" i="2"/>
  <c r="O247" i="2"/>
  <c r="L247" i="2"/>
  <c r="K247" i="2"/>
  <c r="AK247" i="2" s="1"/>
  <c r="J247" i="2"/>
  <c r="G247" i="2"/>
  <c r="F247" i="2"/>
  <c r="H247" i="2" s="1"/>
  <c r="A247" i="2"/>
  <c r="B247" i="2" s="1"/>
  <c r="C247" i="2" s="1"/>
  <c r="AM246" i="2"/>
  <c r="AI246" i="2"/>
  <c r="AG246" i="2"/>
  <c r="AF246" i="2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S246" i="2"/>
  <c r="R246" i="2"/>
  <c r="Q246" i="2" a="1"/>
  <c r="Q246" i="2" s="1"/>
  <c r="P246" i="2"/>
  <c r="O246" i="2"/>
  <c r="L246" i="2"/>
  <c r="K246" i="2"/>
  <c r="AK246" i="2" s="1"/>
  <c r="J246" i="2"/>
  <c r="G246" i="2"/>
  <c r="F246" i="2"/>
  <c r="H246" i="2" s="1"/>
  <c r="A246" i="2"/>
  <c r="B246" i="2" s="1"/>
  <c r="C246" i="2" s="1"/>
  <c r="AM245" i="2"/>
  <c r="AI245" i="2"/>
  <c r="AG245" i="2"/>
  <c r="AF245" i="2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 a="1"/>
  <c r="Q245" i="2" s="1"/>
  <c r="P245" i="2"/>
  <c r="O245" i="2"/>
  <c r="L245" i="2"/>
  <c r="K245" i="2"/>
  <c r="AK245" i="2" s="1"/>
  <c r="J245" i="2"/>
  <c r="G245" i="2"/>
  <c r="F245" i="2"/>
  <c r="H245" i="2" s="1"/>
  <c r="A245" i="2"/>
  <c r="B245" i="2" s="1"/>
  <c r="C245" i="2" s="1"/>
  <c r="AM244" i="2"/>
  <c r="AI244" i="2"/>
  <c r="AG244" i="2"/>
  <c r="AF244" i="2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S244" i="2"/>
  <c r="R244" i="2"/>
  <c r="Q244" i="2" a="1"/>
  <c r="Q244" i="2" s="1"/>
  <c r="P244" i="2"/>
  <c r="O244" i="2"/>
  <c r="L244" i="2"/>
  <c r="K244" i="2"/>
  <c r="AK244" i="2" s="1"/>
  <c r="J244" i="2"/>
  <c r="F244" i="2"/>
  <c r="H244" i="2" s="1"/>
  <c r="A244" i="2"/>
  <c r="B244" i="2" s="1"/>
  <c r="C244" i="2" s="1"/>
  <c r="AM243" i="2"/>
  <c r="AI243" i="2"/>
  <c r="AG243" i="2"/>
  <c r="AF243" i="2"/>
  <c r="AE243" i="2"/>
  <c r="AD243" i="2"/>
  <c r="AC243" i="2"/>
  <c r="AB243" i="2"/>
  <c r="AA243" i="2"/>
  <c r="Z243" i="2"/>
  <c r="Y243" i="2"/>
  <c r="X243" i="2"/>
  <c r="W243" i="2"/>
  <c r="V243" i="2"/>
  <c r="U243" i="2"/>
  <c r="T243" i="2"/>
  <c r="S243" i="2"/>
  <c r="R243" i="2"/>
  <c r="Q243" i="2" a="1"/>
  <c r="Q243" i="2" s="1"/>
  <c r="P243" i="2"/>
  <c r="O243" i="2"/>
  <c r="L243" i="2"/>
  <c r="K243" i="2"/>
  <c r="AK243" i="2" s="1"/>
  <c r="J243" i="2"/>
  <c r="G243" i="2"/>
  <c r="F243" i="2"/>
  <c r="H243" i="2" s="1"/>
  <c r="A243" i="2"/>
  <c r="B243" i="2" s="1"/>
  <c r="C243" i="2" s="1"/>
  <c r="AM242" i="2"/>
  <c r="AI242" i="2"/>
  <c r="AG242" i="2"/>
  <c r="AF242" i="2"/>
  <c r="AE242" i="2"/>
  <c r="AD242" i="2"/>
  <c r="AC242" i="2"/>
  <c r="AB242" i="2"/>
  <c r="AA242" i="2"/>
  <c r="Z242" i="2"/>
  <c r="Y242" i="2"/>
  <c r="X242" i="2"/>
  <c r="W242" i="2"/>
  <c r="V242" i="2"/>
  <c r="U242" i="2"/>
  <c r="T242" i="2"/>
  <c r="S242" i="2"/>
  <c r="R242" i="2"/>
  <c r="Q242" i="2" a="1"/>
  <c r="Q242" i="2" s="1"/>
  <c r="P242" i="2"/>
  <c r="O242" i="2"/>
  <c r="L242" i="2"/>
  <c r="K242" i="2"/>
  <c r="AK242" i="2" s="1"/>
  <c r="J242" i="2"/>
  <c r="G242" i="2"/>
  <c r="F242" i="2"/>
  <c r="H242" i="2" s="1"/>
  <c r="A242" i="2"/>
  <c r="B242" i="2" s="1"/>
  <c r="C242" i="2" s="1"/>
  <c r="AM241" i="2"/>
  <c r="AI241" i="2"/>
  <c r="AG241" i="2"/>
  <c r="AF241" i="2"/>
  <c r="AE241" i="2"/>
  <c r="AD241" i="2"/>
  <c r="AC241" i="2"/>
  <c r="AB241" i="2"/>
  <c r="AA241" i="2"/>
  <c r="Z241" i="2"/>
  <c r="Y241" i="2"/>
  <c r="X241" i="2"/>
  <c r="W241" i="2"/>
  <c r="V241" i="2"/>
  <c r="U241" i="2"/>
  <c r="T241" i="2"/>
  <c r="S241" i="2"/>
  <c r="R241" i="2"/>
  <c r="Q241" i="2" a="1"/>
  <c r="Q241" i="2" s="1"/>
  <c r="P241" i="2"/>
  <c r="O241" i="2"/>
  <c r="L241" i="2"/>
  <c r="K241" i="2"/>
  <c r="AK241" i="2" s="1"/>
  <c r="J241" i="2"/>
  <c r="G241" i="2"/>
  <c r="F241" i="2"/>
  <c r="H241" i="2" s="1"/>
  <c r="A241" i="2"/>
  <c r="B241" i="2" s="1"/>
  <c r="C241" i="2" s="1"/>
  <c r="AM240" i="2"/>
  <c r="AI240" i="2"/>
  <c r="AG240" i="2"/>
  <c r="AF240" i="2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S240" i="2"/>
  <c r="R240" i="2"/>
  <c r="Q240" i="2" a="1"/>
  <c r="Q240" i="2" s="1"/>
  <c r="P240" i="2"/>
  <c r="O240" i="2"/>
  <c r="L240" i="2"/>
  <c r="K240" i="2"/>
  <c r="AK240" i="2" s="1"/>
  <c r="J240" i="2"/>
  <c r="F240" i="2"/>
  <c r="H240" i="2" s="1"/>
  <c r="A240" i="2"/>
  <c r="B240" i="2" s="1"/>
  <c r="C240" i="2" s="1"/>
  <c r="AM239" i="2"/>
  <c r="AI239" i="2"/>
  <c r="AG239" i="2"/>
  <c r="AF239" i="2"/>
  <c r="AE239" i="2"/>
  <c r="AD239" i="2"/>
  <c r="AC239" i="2"/>
  <c r="AB239" i="2"/>
  <c r="AA239" i="2"/>
  <c r="Z239" i="2"/>
  <c r="Y239" i="2"/>
  <c r="X239" i="2"/>
  <c r="W239" i="2"/>
  <c r="V239" i="2"/>
  <c r="U239" i="2"/>
  <c r="T239" i="2"/>
  <c r="S239" i="2"/>
  <c r="R239" i="2"/>
  <c r="Q239" i="2" a="1"/>
  <c r="Q239" i="2" s="1"/>
  <c r="P239" i="2"/>
  <c r="O239" i="2"/>
  <c r="L239" i="2"/>
  <c r="K239" i="2"/>
  <c r="AK239" i="2" s="1"/>
  <c r="J239" i="2"/>
  <c r="G239" i="2"/>
  <c r="F239" i="2"/>
  <c r="H239" i="2" s="1"/>
  <c r="A239" i="2"/>
  <c r="B239" i="2" s="1"/>
  <c r="C239" i="2" s="1"/>
  <c r="AM238" i="2"/>
  <c r="AI238" i="2"/>
  <c r="AG238" i="2"/>
  <c r="AF238" i="2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S238" i="2"/>
  <c r="R238" i="2"/>
  <c r="Q238" i="2" a="1"/>
  <c r="Q238" i="2" s="1"/>
  <c r="P238" i="2"/>
  <c r="O238" i="2"/>
  <c r="L238" i="2"/>
  <c r="K238" i="2"/>
  <c r="AK238" i="2" s="1"/>
  <c r="J238" i="2"/>
  <c r="G238" i="2"/>
  <c r="F238" i="2"/>
  <c r="H238" i="2" s="1"/>
  <c r="A238" i="2"/>
  <c r="B238" i="2" s="1"/>
  <c r="C238" i="2" s="1"/>
  <c r="AM237" i="2"/>
  <c r="AI237" i="2"/>
  <c r="AG237" i="2"/>
  <c r="AF237" i="2"/>
  <c r="AE237" i="2"/>
  <c r="AD237" i="2"/>
  <c r="AC237" i="2"/>
  <c r="AB237" i="2"/>
  <c r="AA237" i="2"/>
  <c r="Z237" i="2"/>
  <c r="Y237" i="2"/>
  <c r="X237" i="2"/>
  <c r="W237" i="2"/>
  <c r="V237" i="2"/>
  <c r="U237" i="2"/>
  <c r="T237" i="2"/>
  <c r="S237" i="2"/>
  <c r="R237" i="2"/>
  <c r="Q237" i="2" a="1"/>
  <c r="Q237" i="2" s="1"/>
  <c r="P237" i="2"/>
  <c r="O237" i="2"/>
  <c r="L237" i="2"/>
  <c r="K237" i="2"/>
  <c r="AK237" i="2" s="1"/>
  <c r="J237" i="2"/>
  <c r="G237" i="2"/>
  <c r="F237" i="2"/>
  <c r="H237" i="2" s="1"/>
  <c r="A237" i="2"/>
  <c r="B237" i="2" s="1"/>
  <c r="C237" i="2" s="1"/>
  <c r="AM236" i="2"/>
  <c r="AI236" i="2"/>
  <c r="AG236" i="2"/>
  <c r="AF236" i="2"/>
  <c r="AE236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Q236" i="2" a="1"/>
  <c r="Q236" i="2" s="1"/>
  <c r="P236" i="2"/>
  <c r="O236" i="2"/>
  <c r="L236" i="2"/>
  <c r="K236" i="2"/>
  <c r="AK236" i="2" s="1"/>
  <c r="J236" i="2"/>
  <c r="G236" i="2"/>
  <c r="F236" i="2"/>
  <c r="H236" i="2" s="1"/>
  <c r="A236" i="2"/>
  <c r="B236" i="2" s="1"/>
  <c r="C236" i="2" s="1"/>
  <c r="AM235" i="2"/>
  <c r="AI235" i="2"/>
  <c r="AG235" i="2"/>
  <c r="AF235" i="2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S235" i="2"/>
  <c r="R235" i="2"/>
  <c r="Q235" i="2" a="1"/>
  <c r="Q235" i="2" s="1"/>
  <c r="P235" i="2"/>
  <c r="O235" i="2"/>
  <c r="L235" i="2"/>
  <c r="K235" i="2"/>
  <c r="AK235" i="2" s="1"/>
  <c r="J235" i="2"/>
  <c r="G235" i="2"/>
  <c r="F235" i="2"/>
  <c r="H235" i="2" s="1"/>
  <c r="A235" i="2"/>
  <c r="B235" i="2" s="1"/>
  <c r="C235" i="2" s="1"/>
  <c r="AM234" i="2"/>
  <c r="AI234" i="2"/>
  <c r="AG234" i="2"/>
  <c r="AF234" i="2"/>
  <c r="AE234" i="2"/>
  <c r="AD234" i="2"/>
  <c r="AC234" i="2"/>
  <c r="AB234" i="2"/>
  <c r="AA234" i="2"/>
  <c r="Z234" i="2"/>
  <c r="Y234" i="2"/>
  <c r="X234" i="2"/>
  <c r="W234" i="2"/>
  <c r="V234" i="2"/>
  <c r="U234" i="2"/>
  <c r="T234" i="2"/>
  <c r="S234" i="2"/>
  <c r="R234" i="2"/>
  <c r="Q234" i="2" a="1"/>
  <c r="Q234" i="2" s="1"/>
  <c r="P234" i="2"/>
  <c r="O234" i="2"/>
  <c r="L234" i="2"/>
  <c r="K234" i="2"/>
  <c r="AK234" i="2" s="1"/>
  <c r="J234" i="2"/>
  <c r="F234" i="2"/>
  <c r="H234" i="2" s="1"/>
  <c r="A234" i="2"/>
  <c r="B234" i="2" s="1"/>
  <c r="C234" i="2" s="1"/>
  <c r="AM233" i="2"/>
  <c r="AI233" i="2"/>
  <c r="AG233" i="2"/>
  <c r="AF233" i="2"/>
  <c r="AE233" i="2"/>
  <c r="AD233" i="2"/>
  <c r="AC233" i="2"/>
  <c r="AB233" i="2"/>
  <c r="AA233" i="2"/>
  <c r="Z233" i="2"/>
  <c r="Y233" i="2"/>
  <c r="X233" i="2"/>
  <c r="W233" i="2"/>
  <c r="V233" i="2"/>
  <c r="U233" i="2"/>
  <c r="T233" i="2"/>
  <c r="S233" i="2"/>
  <c r="R233" i="2"/>
  <c r="Q233" i="2" a="1"/>
  <c r="Q233" i="2" s="1"/>
  <c r="P233" i="2"/>
  <c r="O233" i="2"/>
  <c r="L233" i="2"/>
  <c r="K233" i="2"/>
  <c r="AK233" i="2" s="1"/>
  <c r="J233" i="2"/>
  <c r="G233" i="2"/>
  <c r="F233" i="2"/>
  <c r="H233" i="2" s="1"/>
  <c r="A233" i="2"/>
  <c r="B233" i="2" s="1"/>
  <c r="C233" i="2" s="1"/>
  <c r="AM232" i="2"/>
  <c r="AI232" i="2"/>
  <c r="AG232" i="2"/>
  <c r="AF232" i="2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S232" i="2"/>
  <c r="R232" i="2"/>
  <c r="Q232" i="2" a="1"/>
  <c r="Q232" i="2" s="1"/>
  <c r="P232" i="2"/>
  <c r="O232" i="2"/>
  <c r="L232" i="2"/>
  <c r="K232" i="2"/>
  <c r="AK232" i="2" s="1"/>
  <c r="J232" i="2"/>
  <c r="F232" i="2"/>
  <c r="H232" i="2" s="1"/>
  <c r="A232" i="2"/>
  <c r="B232" i="2" s="1"/>
  <c r="C232" i="2" s="1"/>
  <c r="AM231" i="2"/>
  <c r="AI231" i="2"/>
  <c r="AG231" i="2"/>
  <c r="AF231" i="2"/>
  <c r="AE231" i="2"/>
  <c r="AD231" i="2"/>
  <c r="AC231" i="2"/>
  <c r="AB231" i="2"/>
  <c r="AA231" i="2"/>
  <c r="Z231" i="2"/>
  <c r="Y231" i="2"/>
  <c r="X231" i="2"/>
  <c r="W231" i="2"/>
  <c r="V231" i="2"/>
  <c r="U231" i="2"/>
  <c r="T231" i="2"/>
  <c r="S231" i="2"/>
  <c r="R231" i="2"/>
  <c r="Q231" i="2" a="1"/>
  <c r="Q231" i="2" s="1"/>
  <c r="P231" i="2"/>
  <c r="O231" i="2"/>
  <c r="L231" i="2"/>
  <c r="K231" i="2"/>
  <c r="J231" i="2"/>
  <c r="G231" i="2"/>
  <c r="F231" i="2"/>
  <c r="H231" i="2" s="1"/>
  <c r="A231" i="2"/>
  <c r="B231" i="2" s="1"/>
  <c r="C231" i="2" s="1"/>
  <c r="AM230" i="2"/>
  <c r="AI230" i="2"/>
  <c r="AG230" i="2"/>
  <c r="AF230" i="2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S230" i="2"/>
  <c r="R230" i="2"/>
  <c r="Q230" i="2" a="1"/>
  <c r="Q230" i="2" s="1"/>
  <c r="P230" i="2"/>
  <c r="O230" i="2"/>
  <c r="L230" i="2"/>
  <c r="K230" i="2"/>
  <c r="AK230" i="2" s="1"/>
  <c r="J230" i="2"/>
  <c r="G230" i="2"/>
  <c r="F230" i="2"/>
  <c r="H230" i="2" s="1"/>
  <c r="A230" i="2"/>
  <c r="B230" i="2" s="1"/>
  <c r="C230" i="2" s="1"/>
  <c r="AM229" i="2"/>
  <c r="AI229" i="2"/>
  <c r="AG229" i="2"/>
  <c r="AF229" i="2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S229" i="2"/>
  <c r="R229" i="2"/>
  <c r="Q229" i="2" a="1"/>
  <c r="Q229" i="2" s="1"/>
  <c r="P229" i="2"/>
  <c r="O229" i="2"/>
  <c r="L229" i="2"/>
  <c r="K229" i="2"/>
  <c r="AK229" i="2" s="1"/>
  <c r="J229" i="2"/>
  <c r="G229" i="2"/>
  <c r="F229" i="2"/>
  <c r="H229" i="2" s="1"/>
  <c r="A229" i="2"/>
  <c r="B229" i="2" s="1"/>
  <c r="C229" i="2" s="1"/>
  <c r="AM228" i="2"/>
  <c r="AI228" i="2"/>
  <c r="AG228" i="2"/>
  <c r="AF228" i="2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 a="1"/>
  <c r="Q228" i="2" s="1"/>
  <c r="P228" i="2"/>
  <c r="O228" i="2"/>
  <c r="L228" i="2"/>
  <c r="K228" i="2"/>
  <c r="AK228" i="2" s="1"/>
  <c r="J228" i="2"/>
  <c r="G228" i="2"/>
  <c r="F228" i="2"/>
  <c r="H228" i="2" s="1"/>
  <c r="A228" i="2"/>
  <c r="B228" i="2" s="1"/>
  <c r="C228" i="2" s="1"/>
  <c r="AM227" i="2"/>
  <c r="AI227" i="2"/>
  <c r="AG227" i="2"/>
  <c r="AF227" i="2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S227" i="2"/>
  <c r="R227" i="2"/>
  <c r="Q227" i="2" a="1"/>
  <c r="Q227" i="2" s="1"/>
  <c r="P227" i="2"/>
  <c r="O227" i="2"/>
  <c r="L227" i="2"/>
  <c r="K227" i="2"/>
  <c r="AK227" i="2" s="1"/>
  <c r="J227" i="2"/>
  <c r="G227" i="2"/>
  <c r="F227" i="2"/>
  <c r="H227" i="2" s="1"/>
  <c r="A227" i="2"/>
  <c r="B227" i="2" s="1"/>
  <c r="C227" i="2" s="1"/>
  <c r="AM226" i="2"/>
  <c r="AI226" i="2"/>
  <c r="AG226" i="2"/>
  <c r="AF226" i="2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S226" i="2"/>
  <c r="R226" i="2"/>
  <c r="Q226" i="2" a="1"/>
  <c r="Q226" i="2" s="1"/>
  <c r="P226" i="2"/>
  <c r="O226" i="2"/>
  <c r="L226" i="2"/>
  <c r="K226" i="2"/>
  <c r="AK226" i="2" s="1"/>
  <c r="J226" i="2"/>
  <c r="G226" i="2"/>
  <c r="F226" i="2"/>
  <c r="H226" i="2" s="1"/>
  <c r="A226" i="2"/>
  <c r="B226" i="2" s="1"/>
  <c r="C226" i="2" s="1"/>
  <c r="AM225" i="2"/>
  <c r="AI225" i="2"/>
  <c r="AG225" i="2"/>
  <c r="AF225" i="2"/>
  <c r="AE225" i="2"/>
  <c r="AD225" i="2"/>
  <c r="AC225" i="2"/>
  <c r="AB225" i="2"/>
  <c r="AA225" i="2"/>
  <c r="Z225" i="2"/>
  <c r="Y225" i="2"/>
  <c r="X225" i="2"/>
  <c r="W225" i="2"/>
  <c r="V225" i="2"/>
  <c r="U225" i="2"/>
  <c r="T225" i="2"/>
  <c r="S225" i="2"/>
  <c r="R225" i="2"/>
  <c r="Q225" i="2" a="1"/>
  <c r="Q225" i="2" s="1"/>
  <c r="P225" i="2"/>
  <c r="O225" i="2"/>
  <c r="L225" i="2"/>
  <c r="K225" i="2"/>
  <c r="AK225" i="2" s="1"/>
  <c r="J225" i="2"/>
  <c r="G225" i="2"/>
  <c r="F225" i="2"/>
  <c r="H225" i="2" s="1"/>
  <c r="A225" i="2"/>
  <c r="B225" i="2" s="1"/>
  <c r="C225" i="2" s="1"/>
  <c r="AM224" i="2"/>
  <c r="AI224" i="2"/>
  <c r="AG224" i="2"/>
  <c r="AF224" i="2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S224" i="2"/>
  <c r="R224" i="2"/>
  <c r="Q224" i="2" a="1"/>
  <c r="Q224" i="2" s="1"/>
  <c r="P224" i="2"/>
  <c r="O224" i="2"/>
  <c r="L224" i="2"/>
  <c r="K224" i="2"/>
  <c r="AK224" i="2" s="1"/>
  <c r="J224" i="2"/>
  <c r="G224" i="2"/>
  <c r="F224" i="2"/>
  <c r="H224" i="2" s="1"/>
  <c r="A224" i="2"/>
  <c r="B224" i="2" s="1"/>
  <c r="C224" i="2" s="1"/>
  <c r="AM223" i="2"/>
  <c r="AI223" i="2"/>
  <c r="AG223" i="2"/>
  <c r="AF223" i="2"/>
  <c r="AE223" i="2"/>
  <c r="AD223" i="2"/>
  <c r="AC223" i="2"/>
  <c r="AB223" i="2"/>
  <c r="AA223" i="2"/>
  <c r="Z223" i="2"/>
  <c r="Y223" i="2"/>
  <c r="X223" i="2"/>
  <c r="W223" i="2"/>
  <c r="V223" i="2"/>
  <c r="U223" i="2"/>
  <c r="T223" i="2"/>
  <c r="S223" i="2"/>
  <c r="R223" i="2"/>
  <c r="Q223" i="2" a="1"/>
  <c r="Q223" i="2" s="1"/>
  <c r="P223" i="2"/>
  <c r="O223" i="2"/>
  <c r="L223" i="2"/>
  <c r="K223" i="2"/>
  <c r="AK223" i="2" s="1"/>
  <c r="J223" i="2"/>
  <c r="G223" i="2"/>
  <c r="F223" i="2"/>
  <c r="H223" i="2" s="1"/>
  <c r="A223" i="2"/>
  <c r="B223" i="2" s="1"/>
  <c r="C223" i="2" s="1"/>
  <c r="AM222" i="2"/>
  <c r="AI222" i="2"/>
  <c r="AG222" i="2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 a="1"/>
  <c r="Q222" i="2" s="1"/>
  <c r="P222" i="2"/>
  <c r="O222" i="2"/>
  <c r="L222" i="2"/>
  <c r="K222" i="2"/>
  <c r="AK222" i="2" s="1"/>
  <c r="J222" i="2"/>
  <c r="F222" i="2"/>
  <c r="H222" i="2" s="1"/>
  <c r="A222" i="2"/>
  <c r="B222" i="2" s="1"/>
  <c r="C222" i="2" s="1"/>
  <c r="AM221" i="2"/>
  <c r="AI221" i="2"/>
  <c r="AG221" i="2"/>
  <c r="AF221" i="2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S221" i="2"/>
  <c r="R221" i="2"/>
  <c r="Q221" i="2" a="1"/>
  <c r="Q221" i="2" s="1"/>
  <c r="P221" i="2"/>
  <c r="O221" i="2"/>
  <c r="L221" i="2"/>
  <c r="K221" i="2"/>
  <c r="AK221" i="2" s="1"/>
  <c r="J221" i="2"/>
  <c r="F221" i="2"/>
  <c r="H221" i="2" s="1"/>
  <c r="A221" i="2"/>
  <c r="B221" i="2" s="1"/>
  <c r="C221" i="2" s="1"/>
  <c r="AM220" i="2"/>
  <c r="AI220" i="2"/>
  <c r="AG220" i="2"/>
  <c r="AF220" i="2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Q220" i="2" a="1"/>
  <c r="Q220" i="2" s="1"/>
  <c r="P220" i="2"/>
  <c r="O220" i="2"/>
  <c r="L220" i="2"/>
  <c r="K220" i="2"/>
  <c r="AK220" i="2" s="1"/>
  <c r="J220" i="2"/>
  <c r="G220" i="2"/>
  <c r="F220" i="2"/>
  <c r="H220" i="2" s="1"/>
  <c r="A220" i="2"/>
  <c r="B220" i="2" s="1"/>
  <c r="C220" i="2" s="1"/>
  <c r="AM219" i="2"/>
  <c r="AI219" i="2"/>
  <c r="AG219" i="2"/>
  <c r="AF219" i="2"/>
  <c r="AE219" i="2"/>
  <c r="AD219" i="2"/>
  <c r="AC219" i="2"/>
  <c r="AB219" i="2"/>
  <c r="AA219" i="2"/>
  <c r="Z219" i="2"/>
  <c r="Y219" i="2"/>
  <c r="X219" i="2"/>
  <c r="W219" i="2"/>
  <c r="V219" i="2"/>
  <c r="U219" i="2"/>
  <c r="T219" i="2"/>
  <c r="S219" i="2"/>
  <c r="R219" i="2"/>
  <c r="Q219" i="2" a="1"/>
  <c r="Q219" i="2" s="1"/>
  <c r="P219" i="2"/>
  <c r="O219" i="2"/>
  <c r="L219" i="2"/>
  <c r="K219" i="2"/>
  <c r="AK219" i="2" s="1"/>
  <c r="J219" i="2"/>
  <c r="F219" i="2"/>
  <c r="H219" i="2" s="1"/>
  <c r="A219" i="2"/>
  <c r="B219" i="2" s="1"/>
  <c r="C219" i="2" s="1"/>
  <c r="AM218" i="2"/>
  <c r="AI218" i="2"/>
  <c r="AG218" i="2"/>
  <c r="AF218" i="2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Q218" i="2" a="1"/>
  <c r="Q218" i="2" s="1"/>
  <c r="P218" i="2"/>
  <c r="O218" i="2"/>
  <c r="L218" i="2"/>
  <c r="K218" i="2"/>
  <c r="AK218" i="2" s="1"/>
  <c r="J218" i="2"/>
  <c r="G218" i="2"/>
  <c r="F218" i="2"/>
  <c r="H218" i="2" s="1"/>
  <c r="A218" i="2"/>
  <c r="B218" i="2" s="1"/>
  <c r="C218" i="2" s="1"/>
  <c r="AM217" i="2"/>
  <c r="AI217" i="2"/>
  <c r="AG217" i="2"/>
  <c r="AF217" i="2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S217" i="2"/>
  <c r="R217" i="2"/>
  <c r="Q217" i="2" a="1"/>
  <c r="Q217" i="2" s="1"/>
  <c r="P217" i="2"/>
  <c r="O217" i="2"/>
  <c r="L217" i="2"/>
  <c r="K217" i="2"/>
  <c r="AK217" i="2" s="1"/>
  <c r="J217" i="2"/>
  <c r="G217" i="2"/>
  <c r="F217" i="2"/>
  <c r="H217" i="2" s="1"/>
  <c r="A217" i="2"/>
  <c r="B217" i="2" s="1"/>
  <c r="C217" i="2" s="1"/>
  <c r="AM216" i="2"/>
  <c r="AI216" i="2"/>
  <c r="AG216" i="2"/>
  <c r="AF216" i="2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Q216" i="2" a="1"/>
  <c r="Q216" i="2" s="1"/>
  <c r="P216" i="2"/>
  <c r="O216" i="2"/>
  <c r="L216" i="2"/>
  <c r="K216" i="2"/>
  <c r="AK216" i="2" s="1"/>
  <c r="J216" i="2"/>
  <c r="G216" i="2"/>
  <c r="F216" i="2"/>
  <c r="H216" i="2" s="1"/>
  <c r="A216" i="2"/>
  <c r="B216" i="2" s="1"/>
  <c r="C216" i="2" s="1"/>
  <c r="AM215" i="2"/>
  <c r="AI215" i="2"/>
  <c r="AG215" i="2"/>
  <c r="AF215" i="2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S215" i="2"/>
  <c r="R215" i="2"/>
  <c r="Q215" i="2" a="1"/>
  <c r="Q215" i="2" s="1"/>
  <c r="P215" i="2"/>
  <c r="O215" i="2"/>
  <c r="L215" i="2"/>
  <c r="K215" i="2"/>
  <c r="AK215" i="2" s="1"/>
  <c r="J215" i="2"/>
  <c r="G215" i="2"/>
  <c r="F215" i="2"/>
  <c r="H215" i="2" s="1"/>
  <c r="A215" i="2"/>
  <c r="B215" i="2" s="1"/>
  <c r="C215" i="2" s="1"/>
  <c r="AM214" i="2"/>
  <c r="AI214" i="2"/>
  <c r="AG214" i="2"/>
  <c r="AF214" i="2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Q214" i="2" a="1"/>
  <c r="Q214" i="2" s="1"/>
  <c r="P214" i="2"/>
  <c r="O214" i="2"/>
  <c r="L214" i="2"/>
  <c r="K214" i="2"/>
  <c r="AK214" i="2" s="1"/>
  <c r="J214" i="2"/>
  <c r="G214" i="2"/>
  <c r="F214" i="2"/>
  <c r="H214" i="2" s="1"/>
  <c r="A214" i="2"/>
  <c r="B214" i="2" s="1"/>
  <c r="C214" i="2" s="1"/>
  <c r="AM213" i="2"/>
  <c r="AI213" i="2"/>
  <c r="AG213" i="2"/>
  <c r="AF213" i="2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S213" i="2"/>
  <c r="R213" i="2"/>
  <c r="Q213" i="2" a="1"/>
  <c r="Q213" i="2" s="1"/>
  <c r="P213" i="2"/>
  <c r="O213" i="2"/>
  <c r="L213" i="2"/>
  <c r="K213" i="2"/>
  <c r="AK213" i="2" s="1"/>
  <c r="J213" i="2"/>
  <c r="G213" i="2"/>
  <c r="F213" i="2"/>
  <c r="H213" i="2" s="1"/>
  <c r="A213" i="2"/>
  <c r="B213" i="2" s="1"/>
  <c r="C213" i="2" s="1"/>
  <c r="AM212" i="2"/>
  <c r="AI212" i="2"/>
  <c r="AG212" i="2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 a="1"/>
  <c r="Q212" i="2" s="1"/>
  <c r="P212" i="2"/>
  <c r="O212" i="2"/>
  <c r="L212" i="2"/>
  <c r="K212" i="2"/>
  <c r="AK212" i="2" s="1"/>
  <c r="J212" i="2"/>
  <c r="G212" i="2"/>
  <c r="F212" i="2"/>
  <c r="H212" i="2" s="1"/>
  <c r="A212" i="2"/>
  <c r="B212" i="2" s="1"/>
  <c r="C212" i="2" s="1"/>
  <c r="AM211" i="2"/>
  <c r="AI211" i="2"/>
  <c r="AG211" i="2"/>
  <c r="AF211" i="2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S211" i="2"/>
  <c r="R211" i="2"/>
  <c r="Q211" i="2" a="1"/>
  <c r="Q211" i="2" s="1"/>
  <c r="P211" i="2"/>
  <c r="O211" i="2"/>
  <c r="L211" i="2"/>
  <c r="K211" i="2"/>
  <c r="AK211" i="2" s="1"/>
  <c r="J211" i="2"/>
  <c r="G211" i="2"/>
  <c r="F211" i="2"/>
  <c r="H211" i="2" s="1"/>
  <c r="A211" i="2"/>
  <c r="B211" i="2" s="1"/>
  <c r="C211" i="2" s="1"/>
  <c r="AM210" i="2"/>
  <c r="AI210" i="2"/>
  <c r="AG210" i="2"/>
  <c r="AF210" i="2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Q210" i="2" a="1"/>
  <c r="Q210" i="2" s="1"/>
  <c r="P210" i="2"/>
  <c r="O210" i="2"/>
  <c r="L210" i="2"/>
  <c r="K210" i="2"/>
  <c r="AK210" i="2" s="1"/>
  <c r="J210" i="2"/>
  <c r="G210" i="2"/>
  <c r="F210" i="2"/>
  <c r="H210" i="2" s="1"/>
  <c r="A210" i="2"/>
  <c r="B210" i="2" s="1"/>
  <c r="C210" i="2" s="1"/>
  <c r="AM209" i="2"/>
  <c r="AI209" i="2"/>
  <c r="AG209" i="2"/>
  <c r="AF209" i="2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Q209" i="2" a="1"/>
  <c r="Q209" i="2" s="1"/>
  <c r="P209" i="2"/>
  <c r="O209" i="2"/>
  <c r="L209" i="2"/>
  <c r="K209" i="2"/>
  <c r="AK209" i="2" s="1"/>
  <c r="J209" i="2"/>
  <c r="G209" i="2"/>
  <c r="F209" i="2"/>
  <c r="H209" i="2" s="1"/>
  <c r="A209" i="2"/>
  <c r="B209" i="2" s="1"/>
  <c r="C209" i="2" s="1"/>
  <c r="AM208" i="2"/>
  <c r="AI208" i="2"/>
  <c r="AG208" i="2"/>
  <c r="AF208" i="2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S208" i="2"/>
  <c r="R208" i="2"/>
  <c r="Q208" i="2" a="1"/>
  <c r="Q208" i="2" s="1"/>
  <c r="P208" i="2"/>
  <c r="O208" i="2"/>
  <c r="L208" i="2"/>
  <c r="K208" i="2"/>
  <c r="AK208" i="2" s="1"/>
  <c r="J208" i="2"/>
  <c r="G208" i="2"/>
  <c r="F208" i="2"/>
  <c r="H208" i="2" s="1"/>
  <c r="A208" i="2"/>
  <c r="B208" i="2" s="1"/>
  <c r="C208" i="2" s="1"/>
  <c r="AM207" i="2"/>
  <c r="AI207" i="2"/>
  <c r="AG207" i="2"/>
  <c r="AF207" i="2"/>
  <c r="AE207" i="2"/>
  <c r="AD207" i="2"/>
  <c r="AC207" i="2"/>
  <c r="AB207" i="2"/>
  <c r="AA207" i="2"/>
  <c r="Z207" i="2"/>
  <c r="Y207" i="2"/>
  <c r="X207" i="2"/>
  <c r="W207" i="2"/>
  <c r="V207" i="2"/>
  <c r="U207" i="2"/>
  <c r="T207" i="2"/>
  <c r="S207" i="2"/>
  <c r="R207" i="2"/>
  <c r="Q207" i="2" a="1"/>
  <c r="Q207" i="2" s="1"/>
  <c r="P207" i="2"/>
  <c r="O207" i="2"/>
  <c r="L207" i="2"/>
  <c r="K207" i="2"/>
  <c r="AK207" i="2" s="1"/>
  <c r="J207" i="2"/>
  <c r="G207" i="2"/>
  <c r="F207" i="2"/>
  <c r="H207" i="2" s="1"/>
  <c r="A207" i="2"/>
  <c r="B207" i="2" s="1"/>
  <c r="C207" i="2" s="1"/>
  <c r="AM206" i="2"/>
  <c r="AI206" i="2"/>
  <c r="AG206" i="2"/>
  <c r="AF206" i="2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S206" i="2"/>
  <c r="R206" i="2"/>
  <c r="Q206" i="2" a="1"/>
  <c r="Q206" i="2" s="1"/>
  <c r="P206" i="2"/>
  <c r="O206" i="2"/>
  <c r="L206" i="2"/>
  <c r="K206" i="2"/>
  <c r="AK206" i="2" s="1"/>
  <c r="J206" i="2"/>
  <c r="G206" i="2"/>
  <c r="F206" i="2"/>
  <c r="H206" i="2" s="1"/>
  <c r="A206" i="2"/>
  <c r="B206" i="2" s="1"/>
  <c r="C206" i="2" s="1"/>
  <c r="AM205" i="2"/>
  <c r="AI205" i="2"/>
  <c r="AG205" i="2"/>
  <c r="AF205" i="2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S205" i="2"/>
  <c r="R205" i="2"/>
  <c r="Q205" i="2" a="1"/>
  <c r="Q205" i="2" s="1"/>
  <c r="P205" i="2"/>
  <c r="O205" i="2"/>
  <c r="L205" i="2"/>
  <c r="K205" i="2"/>
  <c r="AK205" i="2" s="1"/>
  <c r="J205" i="2"/>
  <c r="G205" i="2"/>
  <c r="F205" i="2"/>
  <c r="H205" i="2" s="1"/>
  <c r="A205" i="2"/>
  <c r="B205" i="2" s="1"/>
  <c r="C205" i="2" s="1"/>
  <c r="AM204" i="2"/>
  <c r="AI204" i="2"/>
  <c r="AG204" i="2"/>
  <c r="AF204" i="2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S204" i="2"/>
  <c r="R204" i="2"/>
  <c r="Q204" i="2" a="1"/>
  <c r="Q204" i="2" s="1"/>
  <c r="P204" i="2"/>
  <c r="O204" i="2"/>
  <c r="L204" i="2"/>
  <c r="K204" i="2"/>
  <c r="AK204" i="2" s="1"/>
  <c r="J204" i="2"/>
  <c r="G204" i="2"/>
  <c r="F204" i="2"/>
  <c r="H204" i="2" s="1"/>
  <c r="A204" i="2"/>
  <c r="B204" i="2" s="1"/>
  <c r="C204" i="2" s="1"/>
  <c r="AM203" i="2"/>
  <c r="AI203" i="2"/>
  <c r="AG203" i="2"/>
  <c r="AF203" i="2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S203" i="2"/>
  <c r="R203" i="2"/>
  <c r="Q203" i="2" a="1"/>
  <c r="Q203" i="2" s="1"/>
  <c r="P203" i="2"/>
  <c r="O203" i="2"/>
  <c r="L203" i="2"/>
  <c r="K203" i="2"/>
  <c r="AK203" i="2" s="1"/>
  <c r="J203" i="2"/>
  <c r="G203" i="2"/>
  <c r="F203" i="2"/>
  <c r="H203" i="2" s="1"/>
  <c r="A203" i="2"/>
  <c r="B203" i="2" s="1"/>
  <c r="C203" i="2" s="1"/>
  <c r="AM202" i="2"/>
  <c r="AI202" i="2"/>
  <c r="AG202" i="2"/>
  <c r="AF202" i="2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 a="1"/>
  <c r="Q202" i="2" s="1"/>
  <c r="P202" i="2"/>
  <c r="O202" i="2"/>
  <c r="L202" i="2"/>
  <c r="K202" i="2"/>
  <c r="AK202" i="2" s="1"/>
  <c r="J202" i="2"/>
  <c r="G202" i="2"/>
  <c r="F202" i="2"/>
  <c r="H202" i="2" s="1"/>
  <c r="A202" i="2"/>
  <c r="B202" i="2" s="1"/>
  <c r="C202" i="2" s="1"/>
  <c r="AM201" i="2"/>
  <c r="AI201" i="2"/>
  <c r="AG201" i="2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 a="1"/>
  <c r="Q201" i="2" s="1"/>
  <c r="P201" i="2"/>
  <c r="O201" i="2"/>
  <c r="L201" i="2"/>
  <c r="K201" i="2"/>
  <c r="AK201" i="2" s="1"/>
  <c r="J201" i="2"/>
  <c r="F201" i="2"/>
  <c r="H201" i="2" s="1"/>
  <c r="A201" i="2"/>
  <c r="B201" i="2" s="1"/>
  <c r="C201" i="2" s="1"/>
  <c r="AM200" i="2"/>
  <c r="AI200" i="2"/>
  <c r="AG200" i="2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 a="1"/>
  <c r="Q200" i="2" s="1"/>
  <c r="P200" i="2"/>
  <c r="O200" i="2"/>
  <c r="L200" i="2"/>
  <c r="K200" i="2"/>
  <c r="AK200" i="2" s="1"/>
  <c r="J200" i="2"/>
  <c r="G200" i="2"/>
  <c r="F200" i="2"/>
  <c r="H200" i="2" s="1"/>
  <c r="A200" i="2"/>
  <c r="B200" i="2" s="1"/>
  <c r="C200" i="2" s="1"/>
  <c r="AM199" i="2"/>
  <c r="AI199" i="2"/>
  <c r="AG199" i="2"/>
  <c r="AF199" i="2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 a="1"/>
  <c r="Q199" i="2" s="1"/>
  <c r="P199" i="2"/>
  <c r="O199" i="2"/>
  <c r="L199" i="2"/>
  <c r="K199" i="2"/>
  <c r="AK199" i="2" s="1"/>
  <c r="J199" i="2"/>
  <c r="G199" i="2"/>
  <c r="F199" i="2"/>
  <c r="H199" i="2" s="1"/>
  <c r="A199" i="2"/>
  <c r="B199" i="2" s="1"/>
  <c r="C199" i="2" s="1"/>
  <c r="AM198" i="2"/>
  <c r="AI198" i="2"/>
  <c r="AG198" i="2"/>
  <c r="AF198" i="2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 a="1"/>
  <c r="Q198" i="2" s="1"/>
  <c r="P198" i="2"/>
  <c r="O198" i="2"/>
  <c r="L198" i="2"/>
  <c r="K198" i="2"/>
  <c r="AK198" i="2" s="1"/>
  <c r="J198" i="2"/>
  <c r="G198" i="2"/>
  <c r="F198" i="2"/>
  <c r="H198" i="2" s="1"/>
  <c r="A198" i="2"/>
  <c r="B198" i="2" s="1"/>
  <c r="C198" i="2" s="1"/>
  <c r="AM197" i="2"/>
  <c r="AI197" i="2"/>
  <c r="AG197" i="2"/>
  <c r="AF197" i="2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Q197" i="2" a="1"/>
  <c r="Q197" i="2" s="1"/>
  <c r="P197" i="2"/>
  <c r="O197" i="2"/>
  <c r="L197" i="2"/>
  <c r="K197" i="2"/>
  <c r="AK197" i="2" s="1"/>
  <c r="J197" i="2"/>
  <c r="G197" i="2"/>
  <c r="F197" i="2"/>
  <c r="H197" i="2" s="1"/>
  <c r="A197" i="2"/>
  <c r="B197" i="2" s="1"/>
  <c r="C197" i="2" s="1"/>
  <c r="AM196" i="2"/>
  <c r="AI196" i="2"/>
  <c r="AG196" i="2"/>
  <c r="AF196" i="2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 a="1"/>
  <c r="Q196" i="2" s="1"/>
  <c r="P196" i="2"/>
  <c r="O196" i="2"/>
  <c r="L196" i="2"/>
  <c r="K196" i="2"/>
  <c r="AK196" i="2" s="1"/>
  <c r="J196" i="2"/>
  <c r="G196" i="2"/>
  <c r="F196" i="2"/>
  <c r="H196" i="2" s="1"/>
  <c r="A196" i="2"/>
  <c r="B196" i="2" s="1"/>
  <c r="C196" i="2" s="1"/>
  <c r="AM195" i="2"/>
  <c r="AI195" i="2"/>
  <c r="AG195" i="2"/>
  <c r="AF195" i="2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 a="1"/>
  <c r="Q195" i="2" s="1"/>
  <c r="P195" i="2"/>
  <c r="O195" i="2"/>
  <c r="L195" i="2"/>
  <c r="K195" i="2"/>
  <c r="AK195" i="2" s="1"/>
  <c r="J195" i="2"/>
  <c r="G195" i="2"/>
  <c r="F195" i="2"/>
  <c r="H195" i="2" s="1"/>
  <c r="A195" i="2"/>
  <c r="B195" i="2" s="1"/>
  <c r="C195" i="2" s="1"/>
  <c r="AM194" i="2"/>
  <c r="AI194" i="2"/>
  <c r="AG194" i="2"/>
  <c r="AF194" i="2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 a="1"/>
  <c r="Q194" i="2" s="1"/>
  <c r="P194" i="2"/>
  <c r="O194" i="2"/>
  <c r="L194" i="2"/>
  <c r="K194" i="2"/>
  <c r="AK194" i="2" s="1"/>
  <c r="J194" i="2"/>
  <c r="G194" i="2"/>
  <c r="F194" i="2"/>
  <c r="H194" i="2" s="1"/>
  <c r="A194" i="2"/>
  <c r="B194" i="2" s="1"/>
  <c r="C194" i="2" s="1"/>
  <c r="AM193" i="2"/>
  <c r="AI193" i="2"/>
  <c r="AG193" i="2"/>
  <c r="AF193" i="2"/>
  <c r="AE193" i="2"/>
  <c r="AD193" i="2"/>
  <c r="AC193" i="2"/>
  <c r="AB193" i="2"/>
  <c r="AA193" i="2"/>
  <c r="Z193" i="2"/>
  <c r="Y193" i="2"/>
  <c r="X193" i="2"/>
  <c r="W193" i="2"/>
  <c r="V193" i="2"/>
  <c r="U193" i="2"/>
  <c r="T193" i="2"/>
  <c r="S193" i="2"/>
  <c r="R193" i="2"/>
  <c r="Q193" i="2" a="1"/>
  <c r="Q193" i="2" s="1"/>
  <c r="P193" i="2"/>
  <c r="O193" i="2"/>
  <c r="L193" i="2"/>
  <c r="K193" i="2"/>
  <c r="AK193" i="2" s="1"/>
  <c r="J193" i="2"/>
  <c r="G193" i="2"/>
  <c r="F193" i="2"/>
  <c r="H193" i="2" s="1"/>
  <c r="A193" i="2"/>
  <c r="B193" i="2" s="1"/>
  <c r="C193" i="2" s="1"/>
  <c r="AM192" i="2"/>
  <c r="AI192" i="2"/>
  <c r="AG192" i="2"/>
  <c r="AF192" i="2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 a="1"/>
  <c r="Q192" i="2" s="1"/>
  <c r="P192" i="2"/>
  <c r="O192" i="2"/>
  <c r="L192" i="2"/>
  <c r="K192" i="2"/>
  <c r="AK192" i="2" s="1"/>
  <c r="J192" i="2"/>
  <c r="F192" i="2"/>
  <c r="H192" i="2" s="1"/>
  <c r="A192" i="2"/>
  <c r="B192" i="2" s="1"/>
  <c r="C192" i="2" s="1"/>
  <c r="AM191" i="2"/>
  <c r="AI191" i="2"/>
  <c r="AG191" i="2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 a="1"/>
  <c r="Q191" i="2" s="1"/>
  <c r="P191" i="2"/>
  <c r="O191" i="2"/>
  <c r="L191" i="2"/>
  <c r="K191" i="2"/>
  <c r="AK191" i="2" s="1"/>
  <c r="J191" i="2"/>
  <c r="F191" i="2"/>
  <c r="H191" i="2" s="1"/>
  <c r="A191" i="2"/>
  <c r="B191" i="2" s="1"/>
  <c r="C191" i="2" s="1"/>
  <c r="AM190" i="2"/>
  <c r="AI190" i="2"/>
  <c r="AG190" i="2"/>
  <c r="AF190" i="2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 a="1"/>
  <c r="Q190" i="2" s="1"/>
  <c r="P190" i="2"/>
  <c r="O190" i="2"/>
  <c r="L190" i="2"/>
  <c r="K190" i="2"/>
  <c r="AK190" i="2" s="1"/>
  <c r="J190" i="2"/>
  <c r="F190" i="2"/>
  <c r="H190" i="2" s="1"/>
  <c r="A190" i="2"/>
  <c r="B190" i="2" s="1"/>
  <c r="C190" i="2" s="1"/>
  <c r="AM189" i="2"/>
  <c r="AI189" i="2"/>
  <c r="AG189" i="2"/>
  <c r="AF189" i="2"/>
  <c r="AE189" i="2"/>
  <c r="AD189" i="2"/>
  <c r="AC189" i="2"/>
  <c r="AB189" i="2"/>
  <c r="AA189" i="2"/>
  <c r="Z189" i="2"/>
  <c r="Y189" i="2"/>
  <c r="X189" i="2"/>
  <c r="W189" i="2"/>
  <c r="V189" i="2"/>
  <c r="U189" i="2"/>
  <c r="T189" i="2"/>
  <c r="S189" i="2"/>
  <c r="R189" i="2"/>
  <c r="Q189" i="2" a="1"/>
  <c r="Q189" i="2" s="1"/>
  <c r="P189" i="2"/>
  <c r="O189" i="2"/>
  <c r="L189" i="2"/>
  <c r="K189" i="2"/>
  <c r="AK189" i="2" s="1"/>
  <c r="J189" i="2"/>
  <c r="G189" i="2"/>
  <c r="F189" i="2"/>
  <c r="H189" i="2" s="1"/>
  <c r="A189" i="2"/>
  <c r="B189" i="2" s="1"/>
  <c r="C189" i="2" s="1"/>
  <c r="AM188" i="2"/>
  <c r="AI188" i="2"/>
  <c r="AG188" i="2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 a="1"/>
  <c r="Q188" i="2" s="1"/>
  <c r="P188" i="2"/>
  <c r="O188" i="2"/>
  <c r="L188" i="2"/>
  <c r="K188" i="2"/>
  <c r="AK188" i="2" s="1"/>
  <c r="J188" i="2"/>
  <c r="F188" i="2"/>
  <c r="H188" i="2" s="1"/>
  <c r="A188" i="2"/>
  <c r="B188" i="2" s="1"/>
  <c r="C188" i="2" s="1"/>
  <c r="AM187" i="2"/>
  <c r="AI187" i="2"/>
  <c r="AG187" i="2"/>
  <c r="AF187" i="2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 a="1"/>
  <c r="Q187" i="2" s="1"/>
  <c r="P187" i="2"/>
  <c r="O187" i="2"/>
  <c r="L187" i="2"/>
  <c r="K187" i="2"/>
  <c r="AK187" i="2" s="1"/>
  <c r="J187" i="2"/>
  <c r="F187" i="2"/>
  <c r="H187" i="2" s="1"/>
  <c r="A187" i="2"/>
  <c r="B187" i="2" s="1"/>
  <c r="C187" i="2" s="1"/>
  <c r="AM186" i="2"/>
  <c r="AI186" i="2"/>
  <c r="AG186" i="2"/>
  <c r="AF186" i="2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 a="1"/>
  <c r="Q186" i="2" s="1"/>
  <c r="P186" i="2"/>
  <c r="O186" i="2"/>
  <c r="L186" i="2"/>
  <c r="K186" i="2"/>
  <c r="AK186" i="2" s="1"/>
  <c r="J186" i="2"/>
  <c r="F186" i="2"/>
  <c r="H186" i="2" s="1"/>
  <c r="A186" i="2"/>
  <c r="B186" i="2" s="1"/>
  <c r="C186" i="2" s="1"/>
  <c r="AM185" i="2"/>
  <c r="AI185" i="2"/>
  <c r="AG185" i="2"/>
  <c r="AF185" i="2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Q185" i="2" a="1"/>
  <c r="Q185" i="2" s="1"/>
  <c r="P185" i="2"/>
  <c r="O185" i="2"/>
  <c r="L185" i="2"/>
  <c r="K185" i="2"/>
  <c r="AK185" i="2" s="1"/>
  <c r="J185" i="2"/>
  <c r="G185" i="2"/>
  <c r="F185" i="2"/>
  <c r="H185" i="2" s="1"/>
  <c r="A185" i="2"/>
  <c r="B185" i="2" s="1"/>
  <c r="C185" i="2" s="1"/>
  <c r="AM184" i="2"/>
  <c r="AI184" i="2"/>
  <c r="AG184" i="2"/>
  <c r="AF184" i="2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 a="1"/>
  <c r="Q184" i="2" s="1"/>
  <c r="P184" i="2"/>
  <c r="O184" i="2"/>
  <c r="L184" i="2"/>
  <c r="K184" i="2"/>
  <c r="AK184" i="2" s="1"/>
  <c r="J184" i="2"/>
  <c r="F184" i="2"/>
  <c r="H184" i="2" s="1"/>
  <c r="A184" i="2"/>
  <c r="B184" i="2" s="1"/>
  <c r="C184" i="2" s="1"/>
  <c r="AM183" i="2"/>
  <c r="AI183" i="2"/>
  <c r="AG183" i="2"/>
  <c r="AF183" i="2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Q183" i="2" a="1"/>
  <c r="Q183" i="2" s="1"/>
  <c r="P183" i="2"/>
  <c r="O183" i="2"/>
  <c r="L183" i="2"/>
  <c r="K183" i="2"/>
  <c r="J183" i="2"/>
  <c r="G183" i="2"/>
  <c r="F183" i="2"/>
  <c r="H183" i="2" s="1"/>
  <c r="A183" i="2"/>
  <c r="B183" i="2" s="1"/>
  <c r="C183" i="2" s="1"/>
  <c r="AM182" i="2"/>
  <c r="AI182" i="2"/>
  <c r="AG182" i="2"/>
  <c r="AF182" i="2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 a="1"/>
  <c r="Q182" i="2" s="1"/>
  <c r="P182" i="2"/>
  <c r="O182" i="2"/>
  <c r="L182" i="2"/>
  <c r="K182" i="2"/>
  <c r="AK182" i="2" s="1"/>
  <c r="J182" i="2"/>
  <c r="G182" i="2"/>
  <c r="F182" i="2"/>
  <c r="H182" i="2" s="1"/>
  <c r="A182" i="2"/>
  <c r="B182" i="2" s="1"/>
  <c r="C182" i="2" s="1"/>
  <c r="AM181" i="2"/>
  <c r="AI181" i="2"/>
  <c r="AG181" i="2"/>
  <c r="AF181" i="2"/>
  <c r="AE181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Q181" i="2" a="1"/>
  <c r="Q181" i="2" s="1"/>
  <c r="P181" i="2"/>
  <c r="O181" i="2"/>
  <c r="L181" i="2"/>
  <c r="K181" i="2"/>
  <c r="AK181" i="2" s="1"/>
  <c r="J181" i="2"/>
  <c r="G181" i="2"/>
  <c r="F181" i="2"/>
  <c r="H181" i="2" s="1"/>
  <c r="A181" i="2"/>
  <c r="B181" i="2" s="1"/>
  <c r="C181" i="2" s="1"/>
  <c r="AM180" i="2"/>
  <c r="AI180" i="2"/>
  <c r="AG180" i="2"/>
  <c r="AF180" i="2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Q180" i="2" a="1"/>
  <c r="Q180" i="2" s="1"/>
  <c r="P180" i="2"/>
  <c r="O180" i="2"/>
  <c r="L180" i="2"/>
  <c r="K180" i="2"/>
  <c r="AK180" i="2" s="1"/>
  <c r="J180" i="2"/>
  <c r="G180" i="2"/>
  <c r="F180" i="2"/>
  <c r="H180" i="2" s="1"/>
  <c r="A180" i="2"/>
  <c r="B180" i="2" s="1"/>
  <c r="C180" i="2" s="1"/>
  <c r="AM179" i="2"/>
  <c r="AI179" i="2"/>
  <c r="AG179" i="2"/>
  <c r="AF179" i="2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Q179" i="2" a="1"/>
  <c r="Q179" i="2" s="1"/>
  <c r="P179" i="2"/>
  <c r="O179" i="2"/>
  <c r="L179" i="2"/>
  <c r="K179" i="2"/>
  <c r="AK179" i="2" s="1"/>
  <c r="J179" i="2"/>
  <c r="G179" i="2"/>
  <c r="F179" i="2"/>
  <c r="H179" i="2" s="1"/>
  <c r="A179" i="2"/>
  <c r="B179" i="2" s="1"/>
  <c r="C179" i="2" s="1"/>
  <c r="AM178" i="2"/>
  <c r="AI178" i="2"/>
  <c r="AG178" i="2"/>
  <c r="AF178" i="2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Q178" i="2" a="1"/>
  <c r="Q178" i="2" s="1"/>
  <c r="P178" i="2"/>
  <c r="O178" i="2"/>
  <c r="L178" i="2"/>
  <c r="K178" i="2"/>
  <c r="AK178" i="2" s="1"/>
  <c r="J178" i="2"/>
  <c r="G178" i="2"/>
  <c r="F178" i="2"/>
  <c r="H178" i="2" s="1"/>
  <c r="A178" i="2"/>
  <c r="B178" i="2" s="1"/>
  <c r="C178" i="2" s="1"/>
  <c r="AM177" i="2"/>
  <c r="AI177" i="2"/>
  <c r="AG177" i="2"/>
  <c r="AF177" i="2"/>
  <c r="AE177" i="2"/>
  <c r="AD177" i="2"/>
  <c r="AC177" i="2"/>
  <c r="AB177" i="2"/>
  <c r="AA177" i="2"/>
  <c r="Z177" i="2"/>
  <c r="Y177" i="2"/>
  <c r="X177" i="2"/>
  <c r="W177" i="2"/>
  <c r="V177" i="2"/>
  <c r="U177" i="2"/>
  <c r="T177" i="2"/>
  <c r="S177" i="2"/>
  <c r="R177" i="2"/>
  <c r="Q177" i="2" a="1"/>
  <c r="Q177" i="2" s="1"/>
  <c r="P177" i="2"/>
  <c r="O177" i="2"/>
  <c r="L177" i="2"/>
  <c r="K177" i="2"/>
  <c r="AK177" i="2" s="1"/>
  <c r="J177" i="2"/>
  <c r="F177" i="2"/>
  <c r="H177" i="2" s="1"/>
  <c r="A177" i="2"/>
  <c r="B177" i="2" s="1"/>
  <c r="C177" i="2" s="1"/>
  <c r="AM176" i="2"/>
  <c r="AI176" i="2"/>
  <c r="AG176" i="2"/>
  <c r="AF176" i="2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Q176" i="2" a="1"/>
  <c r="Q176" i="2" s="1"/>
  <c r="P176" i="2"/>
  <c r="O176" i="2"/>
  <c r="L176" i="2"/>
  <c r="K176" i="2"/>
  <c r="AK176" i="2" s="1"/>
  <c r="J176" i="2"/>
  <c r="G176" i="2"/>
  <c r="F176" i="2"/>
  <c r="H176" i="2" s="1"/>
  <c r="A176" i="2"/>
  <c r="B176" i="2" s="1"/>
  <c r="C176" i="2" s="1"/>
  <c r="AM175" i="2"/>
  <c r="AI175" i="2"/>
  <c r="AG175" i="2"/>
  <c r="AF175" i="2"/>
  <c r="AE175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 a="1"/>
  <c r="Q175" i="2" s="1"/>
  <c r="P175" i="2"/>
  <c r="O175" i="2"/>
  <c r="L175" i="2"/>
  <c r="K175" i="2"/>
  <c r="AK175" i="2" s="1"/>
  <c r="J175" i="2"/>
  <c r="F175" i="2"/>
  <c r="H175" i="2" s="1"/>
  <c r="A175" i="2"/>
  <c r="B175" i="2" s="1"/>
  <c r="C175" i="2" s="1"/>
  <c r="AM174" i="2"/>
  <c r="AI174" i="2"/>
  <c r="AG174" i="2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 a="1"/>
  <c r="Q174" i="2" s="1"/>
  <c r="P174" i="2"/>
  <c r="O174" i="2"/>
  <c r="L174" i="2"/>
  <c r="K174" i="2"/>
  <c r="AK174" i="2" s="1"/>
  <c r="J174" i="2"/>
  <c r="G174" i="2"/>
  <c r="F174" i="2"/>
  <c r="H174" i="2" s="1"/>
  <c r="A174" i="2"/>
  <c r="B174" i="2" s="1"/>
  <c r="C174" i="2" s="1"/>
  <c r="AM173" i="2"/>
  <c r="AI173" i="2"/>
  <c r="AG173" i="2"/>
  <c r="AF173" i="2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 a="1"/>
  <c r="Q173" i="2" s="1"/>
  <c r="P173" i="2"/>
  <c r="O173" i="2"/>
  <c r="L173" i="2"/>
  <c r="K173" i="2"/>
  <c r="AK173" i="2" s="1"/>
  <c r="J173" i="2"/>
  <c r="F173" i="2"/>
  <c r="H173" i="2" s="1"/>
  <c r="A173" i="2"/>
  <c r="B173" i="2" s="1"/>
  <c r="C173" i="2" s="1"/>
  <c r="AM172" i="2"/>
  <c r="AI172" i="2"/>
  <c r="AG172" i="2"/>
  <c r="AF172" i="2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 a="1"/>
  <c r="Q172" i="2" s="1"/>
  <c r="P172" i="2"/>
  <c r="O172" i="2"/>
  <c r="L172" i="2"/>
  <c r="K172" i="2"/>
  <c r="AK172" i="2" s="1"/>
  <c r="J172" i="2"/>
  <c r="G172" i="2"/>
  <c r="F172" i="2"/>
  <c r="H172" i="2" s="1"/>
  <c r="A172" i="2"/>
  <c r="B172" i="2" s="1"/>
  <c r="C172" i="2" s="1"/>
  <c r="AM171" i="2"/>
  <c r="AI171" i="2"/>
  <c r="AG171" i="2"/>
  <c r="AF171" i="2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Q171" i="2" a="1"/>
  <c r="Q171" i="2" s="1"/>
  <c r="P171" i="2"/>
  <c r="O171" i="2"/>
  <c r="L171" i="2"/>
  <c r="K171" i="2"/>
  <c r="AK171" i="2" s="1"/>
  <c r="J171" i="2"/>
  <c r="F171" i="2"/>
  <c r="H171" i="2" s="1"/>
  <c r="A171" i="2"/>
  <c r="B171" i="2" s="1"/>
  <c r="C171" i="2" s="1"/>
  <c r="AM170" i="2"/>
  <c r="AI170" i="2"/>
  <c r="AG170" i="2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 a="1"/>
  <c r="Q170" i="2" s="1"/>
  <c r="P170" i="2"/>
  <c r="O170" i="2"/>
  <c r="L170" i="2"/>
  <c r="K170" i="2"/>
  <c r="AK170" i="2" s="1"/>
  <c r="J170" i="2"/>
  <c r="F170" i="2"/>
  <c r="H170" i="2" s="1"/>
  <c r="A170" i="2"/>
  <c r="B170" i="2" s="1"/>
  <c r="C170" i="2" s="1"/>
  <c r="AM169" i="2"/>
  <c r="AI169" i="2"/>
  <c r="AG169" i="2"/>
  <c r="AF169" i="2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 a="1"/>
  <c r="Q169" i="2" s="1"/>
  <c r="P169" i="2"/>
  <c r="O169" i="2"/>
  <c r="L169" i="2"/>
  <c r="K169" i="2"/>
  <c r="AK169" i="2" s="1"/>
  <c r="J169" i="2"/>
  <c r="F169" i="2"/>
  <c r="H169" i="2" s="1"/>
  <c r="A169" i="2"/>
  <c r="B169" i="2" s="1"/>
  <c r="C169" i="2" s="1"/>
  <c r="AM168" i="2"/>
  <c r="AI168" i="2"/>
  <c r="AG168" i="2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 a="1"/>
  <c r="Q168" i="2" s="1"/>
  <c r="P168" i="2"/>
  <c r="O168" i="2"/>
  <c r="L168" i="2"/>
  <c r="K168" i="2"/>
  <c r="AK168" i="2" s="1"/>
  <c r="J168" i="2"/>
  <c r="G168" i="2"/>
  <c r="F168" i="2"/>
  <c r="H168" i="2" s="1"/>
  <c r="A168" i="2"/>
  <c r="B168" i="2" s="1"/>
  <c r="C168" i="2" s="1"/>
  <c r="AM167" i="2"/>
  <c r="AI167" i="2"/>
  <c r="AG167" i="2"/>
  <c r="AF167" i="2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Q167" i="2" a="1"/>
  <c r="Q167" i="2" s="1"/>
  <c r="P167" i="2"/>
  <c r="O167" i="2"/>
  <c r="L167" i="2"/>
  <c r="K167" i="2"/>
  <c r="AK167" i="2" s="1"/>
  <c r="J167" i="2"/>
  <c r="G167" i="2"/>
  <c r="F167" i="2"/>
  <c r="H167" i="2" s="1"/>
  <c r="A167" i="2"/>
  <c r="B167" i="2" s="1"/>
  <c r="C167" i="2" s="1"/>
  <c r="AM166" i="2"/>
  <c r="AI166" i="2"/>
  <c r="AG166" i="2"/>
  <c r="AF166" i="2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Q166" i="2" a="1"/>
  <c r="Q166" i="2" s="1"/>
  <c r="P166" i="2"/>
  <c r="O166" i="2"/>
  <c r="L166" i="2"/>
  <c r="K166" i="2"/>
  <c r="AK166" i="2" s="1"/>
  <c r="J166" i="2"/>
  <c r="G166" i="2"/>
  <c r="F166" i="2"/>
  <c r="H166" i="2" s="1"/>
  <c r="A166" i="2"/>
  <c r="B166" i="2" s="1"/>
  <c r="C166" i="2" s="1"/>
  <c r="AM165" i="2"/>
  <c r="AI165" i="2"/>
  <c r="AG165" i="2"/>
  <c r="AF165" i="2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Q165" i="2" a="1"/>
  <c r="Q165" i="2" s="1"/>
  <c r="P165" i="2"/>
  <c r="O165" i="2"/>
  <c r="L165" i="2"/>
  <c r="K165" i="2"/>
  <c r="AK165" i="2" s="1"/>
  <c r="J165" i="2"/>
  <c r="G165" i="2"/>
  <c r="F165" i="2"/>
  <c r="H165" i="2" s="1"/>
  <c r="A165" i="2"/>
  <c r="B165" i="2" s="1"/>
  <c r="C165" i="2" s="1"/>
  <c r="AM164" i="2"/>
  <c r="AI164" i="2"/>
  <c r="AG164" i="2"/>
  <c r="AF164" i="2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Q164" i="2" a="1"/>
  <c r="Q164" i="2" s="1"/>
  <c r="P164" i="2"/>
  <c r="O164" i="2"/>
  <c r="L164" i="2"/>
  <c r="K164" i="2"/>
  <c r="AK164" i="2" s="1"/>
  <c r="J164" i="2"/>
  <c r="G164" i="2"/>
  <c r="F164" i="2"/>
  <c r="H164" i="2" s="1"/>
  <c r="A164" i="2"/>
  <c r="B164" i="2" s="1"/>
  <c r="C164" i="2" s="1"/>
  <c r="AM163" i="2"/>
  <c r="AI163" i="2"/>
  <c r="AG163" i="2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 a="1"/>
  <c r="Q163" i="2" s="1"/>
  <c r="P163" i="2"/>
  <c r="O163" i="2"/>
  <c r="L163" i="2"/>
  <c r="K163" i="2"/>
  <c r="AK163" i="2" s="1"/>
  <c r="J163" i="2"/>
  <c r="G163" i="2"/>
  <c r="F163" i="2"/>
  <c r="H163" i="2" s="1"/>
  <c r="A163" i="2"/>
  <c r="B163" i="2" s="1"/>
  <c r="C163" i="2" s="1"/>
  <c r="AM162" i="2"/>
  <c r="AI162" i="2"/>
  <c r="AG162" i="2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 a="1"/>
  <c r="Q162" i="2" s="1"/>
  <c r="P162" i="2"/>
  <c r="O162" i="2"/>
  <c r="L162" i="2"/>
  <c r="K162" i="2"/>
  <c r="AK162" i="2" s="1"/>
  <c r="J162" i="2"/>
  <c r="F162" i="2"/>
  <c r="H162" i="2" s="1"/>
  <c r="A162" i="2"/>
  <c r="B162" i="2" s="1"/>
  <c r="C162" i="2" s="1"/>
  <c r="AM161" i="2"/>
  <c r="AI161" i="2"/>
  <c r="AG161" i="2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 a="1"/>
  <c r="Q161" i="2" s="1"/>
  <c r="P161" i="2"/>
  <c r="O161" i="2"/>
  <c r="L161" i="2"/>
  <c r="K161" i="2"/>
  <c r="AK161" i="2" s="1"/>
  <c r="J161" i="2"/>
  <c r="G161" i="2"/>
  <c r="F161" i="2"/>
  <c r="H161" i="2" s="1"/>
  <c r="A161" i="2"/>
  <c r="B161" i="2" s="1"/>
  <c r="C161" i="2" s="1"/>
  <c r="AM160" i="2"/>
  <c r="AI160" i="2"/>
  <c r="AG160" i="2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 a="1"/>
  <c r="Q160" i="2" s="1"/>
  <c r="P160" i="2"/>
  <c r="O160" i="2"/>
  <c r="L160" i="2"/>
  <c r="K160" i="2"/>
  <c r="AK160" i="2" s="1"/>
  <c r="J160" i="2"/>
  <c r="F160" i="2"/>
  <c r="H160" i="2" s="1"/>
  <c r="A160" i="2"/>
  <c r="B160" i="2" s="1"/>
  <c r="C160" i="2" s="1"/>
  <c r="AM159" i="2"/>
  <c r="AI159" i="2"/>
  <c r="AG159" i="2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 a="1"/>
  <c r="Q159" i="2" s="1"/>
  <c r="P159" i="2"/>
  <c r="O159" i="2"/>
  <c r="L159" i="2"/>
  <c r="K159" i="2"/>
  <c r="AK159" i="2" s="1"/>
  <c r="J159" i="2"/>
  <c r="G159" i="2"/>
  <c r="F159" i="2"/>
  <c r="H159" i="2" s="1"/>
  <c r="A159" i="2"/>
  <c r="B159" i="2" s="1"/>
  <c r="C159" i="2" s="1"/>
  <c r="AM158" i="2"/>
  <c r="AI158" i="2"/>
  <c r="AG158" i="2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 a="1"/>
  <c r="Q158" i="2" s="1"/>
  <c r="P158" i="2"/>
  <c r="O158" i="2"/>
  <c r="L158" i="2"/>
  <c r="K158" i="2"/>
  <c r="AK158" i="2" s="1"/>
  <c r="J158" i="2"/>
  <c r="G158" i="2"/>
  <c r="F158" i="2"/>
  <c r="H158" i="2" s="1"/>
  <c r="A158" i="2"/>
  <c r="B158" i="2" s="1"/>
  <c r="C158" i="2" s="1"/>
  <c r="AM157" i="2"/>
  <c r="AI157" i="2"/>
  <c r="AG157" i="2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 a="1"/>
  <c r="Q157" i="2" s="1"/>
  <c r="P157" i="2"/>
  <c r="O157" i="2"/>
  <c r="L157" i="2"/>
  <c r="K157" i="2"/>
  <c r="AK157" i="2" s="1"/>
  <c r="J157" i="2"/>
  <c r="G157" i="2"/>
  <c r="F157" i="2"/>
  <c r="H157" i="2" s="1"/>
  <c r="A157" i="2"/>
  <c r="B157" i="2" s="1"/>
  <c r="C157" i="2" s="1"/>
  <c r="AM156" i="2"/>
  <c r="AI156" i="2"/>
  <c r="AG156" i="2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 a="1"/>
  <c r="Q156" i="2" s="1"/>
  <c r="P156" i="2"/>
  <c r="O156" i="2"/>
  <c r="L156" i="2"/>
  <c r="K156" i="2"/>
  <c r="AK156" i="2" s="1"/>
  <c r="J156" i="2"/>
  <c r="F156" i="2"/>
  <c r="H156" i="2" s="1"/>
  <c r="A156" i="2"/>
  <c r="B156" i="2" s="1"/>
  <c r="C156" i="2" s="1"/>
  <c r="AM155" i="2"/>
  <c r="AI155" i="2"/>
  <c r="AG155" i="2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 a="1"/>
  <c r="Q155" i="2" s="1"/>
  <c r="P155" i="2"/>
  <c r="O155" i="2"/>
  <c r="L155" i="2"/>
  <c r="K155" i="2"/>
  <c r="AK155" i="2" s="1"/>
  <c r="J155" i="2"/>
  <c r="G155" i="2"/>
  <c r="F155" i="2"/>
  <c r="H155" i="2" s="1"/>
  <c r="A155" i="2"/>
  <c r="B155" i="2" s="1"/>
  <c r="C155" i="2" s="1"/>
  <c r="AM154" i="2"/>
  <c r="AI154" i="2"/>
  <c r="AG154" i="2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 a="1"/>
  <c r="Q154" i="2" s="1"/>
  <c r="P154" i="2"/>
  <c r="O154" i="2"/>
  <c r="L154" i="2"/>
  <c r="K154" i="2"/>
  <c r="AK154" i="2" s="1"/>
  <c r="J154" i="2"/>
  <c r="G154" i="2"/>
  <c r="F154" i="2"/>
  <c r="H154" i="2" s="1"/>
  <c r="A154" i="2"/>
  <c r="B154" i="2" s="1"/>
  <c r="C154" i="2" s="1"/>
  <c r="AM153" i="2"/>
  <c r="AI153" i="2"/>
  <c r="AG153" i="2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 a="1"/>
  <c r="Q153" i="2" s="1"/>
  <c r="P153" i="2"/>
  <c r="O153" i="2"/>
  <c r="L153" i="2"/>
  <c r="K153" i="2"/>
  <c r="AK153" i="2" s="1"/>
  <c r="J153" i="2"/>
  <c r="G153" i="2"/>
  <c r="F153" i="2"/>
  <c r="H153" i="2" s="1"/>
  <c r="A153" i="2"/>
  <c r="B153" i="2" s="1"/>
  <c r="C153" i="2" s="1"/>
  <c r="AM152" i="2"/>
  <c r="AI152" i="2"/>
  <c r="AG152" i="2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 a="1"/>
  <c r="Q152" i="2" s="1"/>
  <c r="P152" i="2"/>
  <c r="O152" i="2"/>
  <c r="L152" i="2"/>
  <c r="K152" i="2"/>
  <c r="AK152" i="2" s="1"/>
  <c r="J152" i="2"/>
  <c r="G152" i="2"/>
  <c r="F152" i="2"/>
  <c r="H152" i="2" s="1"/>
  <c r="A152" i="2"/>
  <c r="B152" i="2" s="1"/>
  <c r="C152" i="2" s="1"/>
  <c r="AM151" i="2"/>
  <c r="AI151" i="2"/>
  <c r="AG151" i="2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 a="1"/>
  <c r="Q151" i="2" s="1"/>
  <c r="P151" i="2"/>
  <c r="O151" i="2"/>
  <c r="L151" i="2"/>
  <c r="K151" i="2"/>
  <c r="AK151" i="2" s="1"/>
  <c r="J151" i="2"/>
  <c r="G151" i="2"/>
  <c r="F151" i="2"/>
  <c r="H151" i="2" s="1"/>
  <c r="A151" i="2"/>
  <c r="B151" i="2" s="1"/>
  <c r="C151" i="2" s="1"/>
  <c r="AM150" i="2"/>
  <c r="AI150" i="2"/>
  <c r="AG150" i="2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 a="1"/>
  <c r="Q150" i="2" s="1"/>
  <c r="P150" i="2"/>
  <c r="O150" i="2"/>
  <c r="L150" i="2"/>
  <c r="K150" i="2"/>
  <c r="AK150" i="2" s="1"/>
  <c r="J150" i="2"/>
  <c r="G150" i="2"/>
  <c r="F150" i="2"/>
  <c r="H150" i="2" s="1"/>
  <c r="A150" i="2"/>
  <c r="B150" i="2" s="1"/>
  <c r="C150" i="2" s="1"/>
  <c r="AM149" i="2"/>
  <c r="AI149" i="2"/>
  <c r="AG149" i="2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 a="1"/>
  <c r="Q149" i="2" s="1"/>
  <c r="P149" i="2"/>
  <c r="O149" i="2"/>
  <c r="L149" i="2"/>
  <c r="K149" i="2"/>
  <c r="AK149" i="2" s="1"/>
  <c r="J149" i="2"/>
  <c r="G149" i="2"/>
  <c r="F149" i="2"/>
  <c r="H149" i="2" s="1"/>
  <c r="A149" i="2"/>
  <c r="B149" i="2" s="1"/>
  <c r="C149" i="2" s="1"/>
  <c r="AM148" i="2"/>
  <c r="AI148" i="2"/>
  <c r="AG148" i="2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 a="1"/>
  <c r="Q148" i="2" s="1"/>
  <c r="P148" i="2"/>
  <c r="O148" i="2"/>
  <c r="L148" i="2"/>
  <c r="K148" i="2"/>
  <c r="AK148" i="2" s="1"/>
  <c r="J148" i="2"/>
  <c r="G148" i="2"/>
  <c r="F148" i="2"/>
  <c r="H148" i="2" s="1"/>
  <c r="A148" i="2"/>
  <c r="B148" i="2" s="1"/>
  <c r="C148" i="2" s="1"/>
  <c r="AM147" i="2"/>
  <c r="AI147" i="2"/>
  <c r="AG147" i="2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 a="1"/>
  <c r="Q147" i="2" s="1"/>
  <c r="P147" i="2"/>
  <c r="O147" i="2"/>
  <c r="L147" i="2"/>
  <c r="K147" i="2"/>
  <c r="AK147" i="2" s="1"/>
  <c r="J147" i="2"/>
  <c r="G147" i="2"/>
  <c r="F147" i="2"/>
  <c r="H147" i="2" s="1"/>
  <c r="A147" i="2"/>
  <c r="B147" i="2" s="1"/>
  <c r="C147" i="2" s="1"/>
  <c r="AM146" i="2"/>
  <c r="AI146" i="2"/>
  <c r="AG146" i="2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 a="1"/>
  <c r="Q146" i="2" s="1"/>
  <c r="P146" i="2"/>
  <c r="O146" i="2"/>
  <c r="L146" i="2"/>
  <c r="K146" i="2"/>
  <c r="AK146" i="2" s="1"/>
  <c r="J146" i="2"/>
  <c r="G146" i="2"/>
  <c r="F146" i="2"/>
  <c r="H146" i="2" s="1"/>
  <c r="A146" i="2"/>
  <c r="B146" i="2" s="1"/>
  <c r="C146" i="2" s="1"/>
  <c r="AM145" i="2"/>
  <c r="AI145" i="2"/>
  <c r="AG145" i="2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 a="1"/>
  <c r="Q145" i="2" s="1"/>
  <c r="P145" i="2"/>
  <c r="O145" i="2"/>
  <c r="L145" i="2"/>
  <c r="K145" i="2"/>
  <c r="AK145" i="2" s="1"/>
  <c r="J145" i="2"/>
  <c r="F145" i="2"/>
  <c r="H145" i="2" s="1"/>
  <c r="A145" i="2"/>
  <c r="B145" i="2" s="1"/>
  <c r="C145" i="2" s="1"/>
  <c r="AM144" i="2"/>
  <c r="AI144" i="2"/>
  <c r="AG144" i="2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 a="1"/>
  <c r="Q144" i="2" s="1"/>
  <c r="P144" i="2"/>
  <c r="O144" i="2"/>
  <c r="L144" i="2"/>
  <c r="K144" i="2"/>
  <c r="AK144" i="2" s="1"/>
  <c r="J144" i="2"/>
  <c r="G144" i="2"/>
  <c r="F144" i="2"/>
  <c r="H144" i="2" s="1"/>
  <c r="A144" i="2"/>
  <c r="B144" i="2" s="1"/>
  <c r="C144" i="2" s="1"/>
  <c r="AM143" i="2"/>
  <c r="AI143" i="2"/>
  <c r="AG143" i="2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 a="1"/>
  <c r="Q143" i="2" s="1"/>
  <c r="P143" i="2"/>
  <c r="O143" i="2"/>
  <c r="L143" i="2"/>
  <c r="K143" i="2"/>
  <c r="AK143" i="2" s="1"/>
  <c r="J143" i="2"/>
  <c r="G143" i="2"/>
  <c r="F143" i="2"/>
  <c r="H143" i="2" s="1"/>
  <c r="A143" i="2"/>
  <c r="B143" i="2" s="1"/>
  <c r="C143" i="2" s="1"/>
  <c r="AM142" i="2"/>
  <c r="AI142" i="2"/>
  <c r="AG142" i="2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 a="1"/>
  <c r="Q142" i="2" s="1"/>
  <c r="P142" i="2"/>
  <c r="O142" i="2"/>
  <c r="L142" i="2"/>
  <c r="K142" i="2"/>
  <c r="AK142" i="2" s="1"/>
  <c r="J142" i="2"/>
  <c r="G142" i="2"/>
  <c r="F142" i="2"/>
  <c r="H142" i="2" s="1"/>
  <c r="A142" i="2"/>
  <c r="B142" i="2" s="1"/>
  <c r="C142" i="2" s="1"/>
  <c r="AM141" i="2"/>
  <c r="AI141" i="2"/>
  <c r="AG141" i="2"/>
  <c r="AF141" i="2"/>
  <c r="AE141" i="2"/>
  <c r="AD141" i="2"/>
  <c r="AC141" i="2"/>
  <c r="AB141" i="2"/>
  <c r="AA141" i="2"/>
  <c r="Z141" i="2"/>
  <c r="Y141" i="2"/>
  <c r="X141" i="2"/>
  <c r="W141" i="2"/>
  <c r="V141" i="2"/>
  <c r="U141" i="2"/>
  <c r="T141" i="2"/>
  <c r="S141" i="2"/>
  <c r="R141" i="2"/>
  <c r="Q141" i="2" a="1"/>
  <c r="Q141" i="2" s="1"/>
  <c r="P141" i="2"/>
  <c r="O141" i="2"/>
  <c r="L141" i="2"/>
  <c r="K141" i="2"/>
  <c r="AK141" i="2" s="1"/>
  <c r="J141" i="2"/>
  <c r="G141" i="2"/>
  <c r="F141" i="2"/>
  <c r="H141" i="2" s="1"/>
  <c r="A141" i="2"/>
  <c r="B141" i="2" s="1"/>
  <c r="C141" i="2" s="1"/>
  <c r="AM140" i="2"/>
  <c r="AI140" i="2"/>
  <c r="AG140" i="2"/>
  <c r="AF140" i="2"/>
  <c r="AE140" i="2"/>
  <c r="AD140" i="2"/>
  <c r="AC140" i="2"/>
  <c r="AB140" i="2"/>
  <c r="AA140" i="2"/>
  <c r="Z140" i="2"/>
  <c r="Y140" i="2"/>
  <c r="X140" i="2"/>
  <c r="W140" i="2"/>
  <c r="V140" i="2"/>
  <c r="U140" i="2"/>
  <c r="T140" i="2"/>
  <c r="S140" i="2"/>
  <c r="R140" i="2"/>
  <c r="Q140" i="2" a="1"/>
  <c r="Q140" i="2" s="1"/>
  <c r="P140" i="2"/>
  <c r="O140" i="2"/>
  <c r="L140" i="2"/>
  <c r="K140" i="2"/>
  <c r="AK140" i="2" s="1"/>
  <c r="J140" i="2"/>
  <c r="G140" i="2"/>
  <c r="F140" i="2"/>
  <c r="H140" i="2" s="1"/>
  <c r="A140" i="2"/>
  <c r="B140" i="2" s="1"/>
  <c r="C140" i="2" s="1"/>
  <c r="AM139" i="2"/>
  <c r="AI139" i="2"/>
  <c r="AG139" i="2"/>
  <c r="AF139" i="2"/>
  <c r="AE139" i="2"/>
  <c r="AD139" i="2"/>
  <c r="AC139" i="2"/>
  <c r="AB139" i="2"/>
  <c r="AA139" i="2"/>
  <c r="Z139" i="2"/>
  <c r="Y139" i="2"/>
  <c r="X139" i="2"/>
  <c r="W139" i="2"/>
  <c r="V139" i="2"/>
  <c r="U139" i="2"/>
  <c r="T139" i="2"/>
  <c r="S139" i="2"/>
  <c r="R139" i="2"/>
  <c r="Q139" i="2" a="1"/>
  <c r="Q139" i="2" s="1"/>
  <c r="P139" i="2"/>
  <c r="O139" i="2"/>
  <c r="L139" i="2"/>
  <c r="K139" i="2"/>
  <c r="AK139" i="2" s="1"/>
  <c r="J139" i="2"/>
  <c r="G139" i="2"/>
  <c r="F139" i="2"/>
  <c r="H139" i="2" s="1"/>
  <c r="A139" i="2"/>
  <c r="B139" i="2" s="1"/>
  <c r="C139" i="2" s="1"/>
  <c r="AM138" i="2"/>
  <c r="AI138" i="2"/>
  <c r="AG138" i="2"/>
  <c r="AF138" i="2"/>
  <c r="AE138" i="2"/>
  <c r="AD138" i="2"/>
  <c r="AC138" i="2"/>
  <c r="AB138" i="2"/>
  <c r="AA138" i="2"/>
  <c r="Z138" i="2"/>
  <c r="Y138" i="2"/>
  <c r="X138" i="2"/>
  <c r="W138" i="2"/>
  <c r="V138" i="2"/>
  <c r="U138" i="2"/>
  <c r="T138" i="2"/>
  <c r="S138" i="2"/>
  <c r="R138" i="2"/>
  <c r="Q138" i="2" a="1"/>
  <c r="Q138" i="2" s="1"/>
  <c r="P138" i="2"/>
  <c r="O138" i="2"/>
  <c r="L138" i="2"/>
  <c r="K138" i="2"/>
  <c r="AK138" i="2" s="1"/>
  <c r="J138" i="2"/>
  <c r="G138" i="2"/>
  <c r="F138" i="2"/>
  <c r="H138" i="2" s="1"/>
  <c r="A138" i="2"/>
  <c r="B138" i="2" s="1"/>
  <c r="C138" i="2" s="1"/>
  <c r="AM137" i="2"/>
  <c r="AI137" i="2"/>
  <c r="AG137" i="2"/>
  <c r="AF137" i="2"/>
  <c r="AE137" i="2"/>
  <c r="AD137" i="2"/>
  <c r="AC137" i="2"/>
  <c r="AB137" i="2"/>
  <c r="AA137" i="2"/>
  <c r="Z137" i="2"/>
  <c r="Y137" i="2"/>
  <c r="X137" i="2"/>
  <c r="W137" i="2"/>
  <c r="V137" i="2"/>
  <c r="U137" i="2"/>
  <c r="T137" i="2"/>
  <c r="S137" i="2"/>
  <c r="R137" i="2"/>
  <c r="Q137" i="2" a="1"/>
  <c r="Q137" i="2" s="1"/>
  <c r="P137" i="2"/>
  <c r="O137" i="2"/>
  <c r="L137" i="2"/>
  <c r="K137" i="2"/>
  <c r="AK137" i="2" s="1"/>
  <c r="J137" i="2"/>
  <c r="G137" i="2"/>
  <c r="F137" i="2"/>
  <c r="H137" i="2" s="1"/>
  <c r="A137" i="2"/>
  <c r="B137" i="2" s="1"/>
  <c r="C137" i="2" s="1"/>
  <c r="AM136" i="2"/>
  <c r="AI136" i="2"/>
  <c r="AG136" i="2"/>
  <c r="AF136" i="2"/>
  <c r="AE136" i="2"/>
  <c r="AD136" i="2"/>
  <c r="AC136" i="2"/>
  <c r="AB136" i="2"/>
  <c r="AA136" i="2"/>
  <c r="Z136" i="2"/>
  <c r="Y136" i="2"/>
  <c r="X136" i="2"/>
  <c r="W136" i="2"/>
  <c r="V136" i="2"/>
  <c r="U136" i="2"/>
  <c r="T136" i="2"/>
  <c r="S136" i="2"/>
  <c r="R136" i="2"/>
  <c r="Q136" i="2" a="1"/>
  <c r="Q136" i="2" s="1"/>
  <c r="P136" i="2"/>
  <c r="O136" i="2"/>
  <c r="L136" i="2"/>
  <c r="K136" i="2"/>
  <c r="AK136" i="2" s="1"/>
  <c r="J136" i="2"/>
  <c r="G136" i="2"/>
  <c r="F136" i="2"/>
  <c r="H136" i="2" s="1"/>
  <c r="A136" i="2"/>
  <c r="B136" i="2" s="1"/>
  <c r="C136" i="2" s="1"/>
  <c r="AM135" i="2"/>
  <c r="AI135" i="2"/>
  <c r="AG135" i="2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 a="1"/>
  <c r="Q135" i="2" s="1"/>
  <c r="P135" i="2"/>
  <c r="O135" i="2"/>
  <c r="L135" i="2"/>
  <c r="K135" i="2"/>
  <c r="AK135" i="2" s="1"/>
  <c r="J135" i="2"/>
  <c r="F135" i="2"/>
  <c r="H135" i="2" s="1"/>
  <c r="A135" i="2"/>
  <c r="B135" i="2" s="1"/>
  <c r="C135" i="2" s="1"/>
  <c r="AM134" i="2"/>
  <c r="AI134" i="2"/>
  <c r="AG134" i="2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 a="1"/>
  <c r="Q134" i="2" s="1"/>
  <c r="P134" i="2"/>
  <c r="O134" i="2"/>
  <c r="L134" i="2"/>
  <c r="K134" i="2"/>
  <c r="AK134" i="2" s="1"/>
  <c r="J134" i="2"/>
  <c r="G134" i="2"/>
  <c r="F134" i="2"/>
  <c r="H134" i="2" s="1"/>
  <c r="A134" i="2"/>
  <c r="B134" i="2" s="1"/>
  <c r="C134" i="2" s="1"/>
  <c r="AM133" i="2"/>
  <c r="AI133" i="2"/>
  <c r="AG133" i="2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 a="1"/>
  <c r="Q133" i="2" s="1"/>
  <c r="P133" i="2"/>
  <c r="O133" i="2"/>
  <c r="L133" i="2"/>
  <c r="K133" i="2"/>
  <c r="AK133" i="2" s="1"/>
  <c r="J133" i="2"/>
  <c r="G133" i="2"/>
  <c r="F133" i="2"/>
  <c r="H133" i="2" s="1"/>
  <c r="A133" i="2"/>
  <c r="B133" i="2" s="1"/>
  <c r="C133" i="2" s="1"/>
  <c r="AM132" i="2"/>
  <c r="AI132" i="2"/>
  <c r="AG132" i="2"/>
  <c r="AF132" i="2"/>
  <c r="AE132" i="2"/>
  <c r="AD132" i="2"/>
  <c r="AC132" i="2"/>
  <c r="AB132" i="2"/>
  <c r="AA132" i="2"/>
  <c r="Z132" i="2"/>
  <c r="Y132" i="2"/>
  <c r="X132" i="2"/>
  <c r="W132" i="2"/>
  <c r="V132" i="2"/>
  <c r="U132" i="2"/>
  <c r="T132" i="2"/>
  <c r="S132" i="2"/>
  <c r="R132" i="2"/>
  <c r="Q132" i="2" a="1"/>
  <c r="Q132" i="2" s="1"/>
  <c r="P132" i="2"/>
  <c r="O132" i="2"/>
  <c r="L132" i="2"/>
  <c r="K132" i="2"/>
  <c r="AK132" i="2" s="1"/>
  <c r="J132" i="2"/>
  <c r="G132" i="2"/>
  <c r="F132" i="2"/>
  <c r="H132" i="2" s="1"/>
  <c r="A132" i="2"/>
  <c r="B132" i="2" s="1"/>
  <c r="C132" i="2" s="1"/>
  <c r="AM131" i="2"/>
  <c r="AI131" i="2"/>
  <c r="AG131" i="2"/>
  <c r="AF131" i="2"/>
  <c r="AE131" i="2"/>
  <c r="AD131" i="2"/>
  <c r="AC131" i="2"/>
  <c r="AB131" i="2"/>
  <c r="AA131" i="2"/>
  <c r="Z131" i="2"/>
  <c r="Y131" i="2"/>
  <c r="X131" i="2"/>
  <c r="W131" i="2"/>
  <c r="V131" i="2"/>
  <c r="U131" i="2"/>
  <c r="T131" i="2"/>
  <c r="S131" i="2"/>
  <c r="R131" i="2"/>
  <c r="Q131" i="2" a="1"/>
  <c r="Q131" i="2" s="1"/>
  <c r="P131" i="2"/>
  <c r="O131" i="2"/>
  <c r="L131" i="2"/>
  <c r="K131" i="2"/>
  <c r="AK131" i="2" s="1"/>
  <c r="J131" i="2"/>
  <c r="F131" i="2"/>
  <c r="H131" i="2" s="1"/>
  <c r="A131" i="2"/>
  <c r="B131" i="2" s="1"/>
  <c r="C131" i="2" s="1"/>
  <c r="AM130" i="2"/>
  <c r="AI130" i="2"/>
  <c r="AG130" i="2"/>
  <c r="AF130" i="2"/>
  <c r="AE130" i="2"/>
  <c r="AD130" i="2"/>
  <c r="AC130" i="2"/>
  <c r="AB130" i="2"/>
  <c r="AA130" i="2"/>
  <c r="Z130" i="2"/>
  <c r="Y130" i="2"/>
  <c r="X130" i="2"/>
  <c r="W130" i="2"/>
  <c r="V130" i="2"/>
  <c r="U130" i="2"/>
  <c r="T130" i="2"/>
  <c r="S130" i="2"/>
  <c r="R130" i="2"/>
  <c r="Q130" i="2" a="1"/>
  <c r="Q130" i="2" s="1"/>
  <c r="P130" i="2"/>
  <c r="O130" i="2"/>
  <c r="L130" i="2"/>
  <c r="K130" i="2"/>
  <c r="AK130" i="2" s="1"/>
  <c r="J130" i="2"/>
  <c r="G130" i="2"/>
  <c r="F130" i="2"/>
  <c r="H130" i="2" s="1"/>
  <c r="A130" i="2"/>
  <c r="B130" i="2" s="1"/>
  <c r="C130" i="2" s="1"/>
  <c r="AM129" i="2"/>
  <c r="AI129" i="2"/>
  <c r="AG129" i="2"/>
  <c r="AF129" i="2"/>
  <c r="AE129" i="2"/>
  <c r="AD129" i="2"/>
  <c r="AC129" i="2"/>
  <c r="AB129" i="2"/>
  <c r="AA129" i="2"/>
  <c r="Z129" i="2"/>
  <c r="Y129" i="2"/>
  <c r="X129" i="2"/>
  <c r="W129" i="2"/>
  <c r="V129" i="2"/>
  <c r="U129" i="2"/>
  <c r="T129" i="2"/>
  <c r="S129" i="2"/>
  <c r="R129" i="2"/>
  <c r="Q129" i="2" a="1"/>
  <c r="Q129" i="2" s="1"/>
  <c r="P129" i="2"/>
  <c r="O129" i="2"/>
  <c r="L129" i="2"/>
  <c r="K129" i="2"/>
  <c r="AK129" i="2" s="1"/>
  <c r="J129" i="2"/>
  <c r="G129" i="2"/>
  <c r="F129" i="2"/>
  <c r="H129" i="2" s="1"/>
  <c r="A129" i="2"/>
  <c r="B129" i="2" s="1"/>
  <c r="C129" i="2" s="1"/>
  <c r="AM128" i="2"/>
  <c r="AI128" i="2"/>
  <c r="AG128" i="2"/>
  <c r="AF128" i="2"/>
  <c r="AE128" i="2"/>
  <c r="AD128" i="2"/>
  <c r="AC128" i="2"/>
  <c r="AB128" i="2"/>
  <c r="AA128" i="2"/>
  <c r="Z128" i="2"/>
  <c r="Y128" i="2"/>
  <c r="X128" i="2"/>
  <c r="W128" i="2"/>
  <c r="V128" i="2"/>
  <c r="U128" i="2"/>
  <c r="T128" i="2"/>
  <c r="S128" i="2"/>
  <c r="R128" i="2"/>
  <c r="Q128" i="2" a="1"/>
  <c r="Q128" i="2" s="1"/>
  <c r="P128" i="2"/>
  <c r="O128" i="2"/>
  <c r="L128" i="2"/>
  <c r="K128" i="2"/>
  <c r="AK128" i="2" s="1"/>
  <c r="J128" i="2"/>
  <c r="F128" i="2"/>
  <c r="H128" i="2" s="1"/>
  <c r="A128" i="2"/>
  <c r="B128" i="2" s="1"/>
  <c r="C128" i="2" s="1"/>
  <c r="AM127" i="2"/>
  <c r="AI127" i="2"/>
  <c r="AG127" i="2"/>
  <c r="AF127" i="2"/>
  <c r="AE127" i="2"/>
  <c r="AD127" i="2"/>
  <c r="AC127" i="2"/>
  <c r="AB127" i="2"/>
  <c r="AA127" i="2"/>
  <c r="Z127" i="2"/>
  <c r="Y127" i="2"/>
  <c r="X127" i="2"/>
  <c r="W127" i="2"/>
  <c r="V127" i="2"/>
  <c r="U127" i="2"/>
  <c r="T127" i="2"/>
  <c r="S127" i="2"/>
  <c r="R127" i="2"/>
  <c r="Q127" i="2" a="1"/>
  <c r="Q127" i="2" s="1"/>
  <c r="P127" i="2"/>
  <c r="O127" i="2"/>
  <c r="L127" i="2"/>
  <c r="K127" i="2"/>
  <c r="AK127" i="2" s="1"/>
  <c r="J127" i="2"/>
  <c r="G127" i="2"/>
  <c r="F127" i="2"/>
  <c r="H127" i="2" s="1"/>
  <c r="A127" i="2"/>
  <c r="B127" i="2" s="1"/>
  <c r="C127" i="2" s="1"/>
  <c r="AM126" i="2"/>
  <c r="AI126" i="2"/>
  <c r="AG126" i="2"/>
  <c r="AF126" i="2"/>
  <c r="AE126" i="2"/>
  <c r="AD126" i="2"/>
  <c r="AC126" i="2"/>
  <c r="AB126" i="2"/>
  <c r="AA126" i="2"/>
  <c r="Z126" i="2"/>
  <c r="Y126" i="2"/>
  <c r="X126" i="2"/>
  <c r="W126" i="2"/>
  <c r="V126" i="2"/>
  <c r="U126" i="2"/>
  <c r="T126" i="2"/>
  <c r="S126" i="2"/>
  <c r="R126" i="2"/>
  <c r="Q126" i="2" a="1"/>
  <c r="Q126" i="2" s="1"/>
  <c r="P126" i="2"/>
  <c r="O126" i="2"/>
  <c r="L126" i="2"/>
  <c r="K126" i="2"/>
  <c r="AK126" i="2" s="1"/>
  <c r="J126" i="2"/>
  <c r="F126" i="2"/>
  <c r="H126" i="2" s="1"/>
  <c r="A126" i="2"/>
  <c r="B126" i="2" s="1"/>
  <c r="C126" i="2" s="1"/>
  <c r="AM125" i="2"/>
  <c r="AI125" i="2"/>
  <c r="AG125" i="2"/>
  <c r="AF125" i="2"/>
  <c r="AE125" i="2"/>
  <c r="AD125" i="2"/>
  <c r="AC125" i="2"/>
  <c r="AB125" i="2"/>
  <c r="AA125" i="2"/>
  <c r="Z125" i="2"/>
  <c r="Y125" i="2"/>
  <c r="X125" i="2"/>
  <c r="W125" i="2"/>
  <c r="V125" i="2"/>
  <c r="U125" i="2"/>
  <c r="T125" i="2"/>
  <c r="S125" i="2"/>
  <c r="R125" i="2"/>
  <c r="Q125" i="2" a="1"/>
  <c r="Q125" i="2" s="1"/>
  <c r="P125" i="2"/>
  <c r="O125" i="2"/>
  <c r="L125" i="2"/>
  <c r="K125" i="2"/>
  <c r="AK125" i="2" s="1"/>
  <c r="J125" i="2"/>
  <c r="G125" i="2"/>
  <c r="F125" i="2"/>
  <c r="H125" i="2" s="1"/>
  <c r="A125" i="2"/>
  <c r="B125" i="2" s="1"/>
  <c r="C125" i="2" s="1"/>
  <c r="AM124" i="2"/>
  <c r="AI124" i="2"/>
  <c r="AG124" i="2"/>
  <c r="AF124" i="2"/>
  <c r="AE124" i="2"/>
  <c r="AD124" i="2"/>
  <c r="AC124" i="2"/>
  <c r="AB124" i="2"/>
  <c r="AA124" i="2"/>
  <c r="Z124" i="2"/>
  <c r="Y124" i="2"/>
  <c r="X124" i="2"/>
  <c r="W124" i="2"/>
  <c r="V124" i="2"/>
  <c r="U124" i="2"/>
  <c r="T124" i="2"/>
  <c r="S124" i="2"/>
  <c r="R124" i="2"/>
  <c r="Q124" i="2" a="1"/>
  <c r="Q124" i="2" s="1"/>
  <c r="P124" i="2"/>
  <c r="O124" i="2"/>
  <c r="L124" i="2"/>
  <c r="K124" i="2"/>
  <c r="AK124" i="2" s="1"/>
  <c r="J124" i="2"/>
  <c r="G124" i="2"/>
  <c r="F124" i="2"/>
  <c r="H124" i="2" s="1"/>
  <c r="A124" i="2"/>
  <c r="B124" i="2" s="1"/>
  <c r="C124" i="2" s="1"/>
  <c r="AM123" i="2"/>
  <c r="AI123" i="2"/>
  <c r="AG123" i="2"/>
  <c r="AF123" i="2"/>
  <c r="AE123" i="2"/>
  <c r="AD123" i="2"/>
  <c r="AC123" i="2"/>
  <c r="AB123" i="2"/>
  <c r="AA123" i="2"/>
  <c r="Z123" i="2"/>
  <c r="Y123" i="2"/>
  <c r="X123" i="2"/>
  <c r="W123" i="2"/>
  <c r="V123" i="2"/>
  <c r="U123" i="2"/>
  <c r="T123" i="2"/>
  <c r="S123" i="2"/>
  <c r="R123" i="2"/>
  <c r="Q123" i="2" a="1"/>
  <c r="Q123" i="2" s="1"/>
  <c r="P123" i="2"/>
  <c r="O123" i="2"/>
  <c r="L123" i="2"/>
  <c r="K123" i="2"/>
  <c r="AK123" i="2" s="1"/>
  <c r="J123" i="2"/>
  <c r="G123" i="2"/>
  <c r="F123" i="2"/>
  <c r="H123" i="2" s="1"/>
  <c r="A123" i="2"/>
  <c r="B123" i="2" s="1"/>
  <c r="C123" i="2" s="1"/>
  <c r="AM122" i="2"/>
  <c r="AI122" i="2"/>
  <c r="AG122" i="2"/>
  <c r="AF122" i="2"/>
  <c r="AE122" i="2"/>
  <c r="AD122" i="2"/>
  <c r="AC122" i="2"/>
  <c r="AB122" i="2"/>
  <c r="AA122" i="2"/>
  <c r="Z122" i="2"/>
  <c r="Y122" i="2"/>
  <c r="X122" i="2"/>
  <c r="W122" i="2"/>
  <c r="V122" i="2"/>
  <c r="U122" i="2"/>
  <c r="T122" i="2"/>
  <c r="S122" i="2"/>
  <c r="R122" i="2"/>
  <c r="Q122" i="2" a="1"/>
  <c r="Q122" i="2" s="1"/>
  <c r="P122" i="2"/>
  <c r="O122" i="2"/>
  <c r="L122" i="2"/>
  <c r="K122" i="2"/>
  <c r="AK122" i="2" s="1"/>
  <c r="J122" i="2"/>
  <c r="G122" i="2"/>
  <c r="F122" i="2"/>
  <c r="H122" i="2" s="1"/>
  <c r="A122" i="2"/>
  <c r="B122" i="2" s="1"/>
  <c r="C122" i="2" s="1"/>
  <c r="AM121" i="2"/>
  <c r="AI121" i="2"/>
  <c r="AG121" i="2"/>
  <c r="AF121" i="2"/>
  <c r="AE121" i="2"/>
  <c r="AD121" i="2"/>
  <c r="AC121" i="2"/>
  <c r="AB121" i="2"/>
  <c r="AA121" i="2"/>
  <c r="Z121" i="2"/>
  <c r="Y121" i="2"/>
  <c r="X121" i="2"/>
  <c r="W121" i="2"/>
  <c r="V121" i="2"/>
  <c r="U121" i="2"/>
  <c r="T121" i="2"/>
  <c r="S121" i="2"/>
  <c r="R121" i="2"/>
  <c r="Q121" i="2" a="1"/>
  <c r="Q121" i="2" s="1"/>
  <c r="P121" i="2"/>
  <c r="O121" i="2"/>
  <c r="L121" i="2"/>
  <c r="K121" i="2"/>
  <c r="J121" i="2"/>
  <c r="G121" i="2"/>
  <c r="F121" i="2"/>
  <c r="H121" i="2" s="1"/>
  <c r="A121" i="2"/>
  <c r="B121" i="2" s="1"/>
  <c r="C121" i="2" s="1"/>
  <c r="AM120" i="2"/>
  <c r="AI120" i="2"/>
  <c r="AG120" i="2"/>
  <c r="AF120" i="2"/>
  <c r="AE120" i="2"/>
  <c r="AD120" i="2"/>
  <c r="AC120" i="2"/>
  <c r="AB120" i="2"/>
  <c r="AA120" i="2"/>
  <c r="Z120" i="2"/>
  <c r="Y120" i="2"/>
  <c r="X120" i="2"/>
  <c r="W120" i="2"/>
  <c r="V120" i="2"/>
  <c r="U120" i="2"/>
  <c r="T120" i="2"/>
  <c r="S120" i="2"/>
  <c r="R120" i="2"/>
  <c r="Q120" i="2" a="1"/>
  <c r="Q120" i="2" s="1"/>
  <c r="P120" i="2"/>
  <c r="O120" i="2"/>
  <c r="L120" i="2"/>
  <c r="K120" i="2"/>
  <c r="AK120" i="2" s="1"/>
  <c r="J120" i="2"/>
  <c r="G120" i="2"/>
  <c r="F120" i="2"/>
  <c r="H120" i="2" s="1"/>
  <c r="A120" i="2"/>
  <c r="B120" i="2" s="1"/>
  <c r="C120" i="2" s="1"/>
  <c r="AM119" i="2"/>
  <c r="AI119" i="2"/>
  <c r="AG119" i="2"/>
  <c r="AF119" i="2"/>
  <c r="AE119" i="2"/>
  <c r="AD119" i="2"/>
  <c r="AC119" i="2"/>
  <c r="AB119" i="2"/>
  <c r="AA119" i="2"/>
  <c r="Z119" i="2"/>
  <c r="Y119" i="2"/>
  <c r="X119" i="2"/>
  <c r="W119" i="2"/>
  <c r="V119" i="2"/>
  <c r="U119" i="2"/>
  <c r="T119" i="2"/>
  <c r="S119" i="2"/>
  <c r="R119" i="2"/>
  <c r="Q119" i="2" a="1"/>
  <c r="Q119" i="2" s="1"/>
  <c r="P119" i="2"/>
  <c r="O119" i="2"/>
  <c r="L119" i="2"/>
  <c r="K119" i="2"/>
  <c r="J119" i="2"/>
  <c r="F119" i="2"/>
  <c r="H119" i="2" s="1"/>
  <c r="A119" i="2"/>
  <c r="B119" i="2" s="1"/>
  <c r="C119" i="2" s="1"/>
  <c r="AM118" i="2"/>
  <c r="AI118" i="2"/>
  <c r="AG118" i="2"/>
  <c r="AF118" i="2"/>
  <c r="AE118" i="2"/>
  <c r="AD118" i="2"/>
  <c r="AC118" i="2"/>
  <c r="AB118" i="2"/>
  <c r="AA118" i="2"/>
  <c r="Z118" i="2"/>
  <c r="Y118" i="2"/>
  <c r="X118" i="2"/>
  <c r="W118" i="2"/>
  <c r="V118" i="2"/>
  <c r="U118" i="2"/>
  <c r="T118" i="2"/>
  <c r="S118" i="2"/>
  <c r="R118" i="2"/>
  <c r="Q118" i="2" a="1"/>
  <c r="Q118" i="2" s="1"/>
  <c r="P118" i="2"/>
  <c r="O118" i="2"/>
  <c r="L118" i="2"/>
  <c r="K118" i="2"/>
  <c r="AK118" i="2" s="1"/>
  <c r="J118" i="2"/>
  <c r="G118" i="2"/>
  <c r="F118" i="2"/>
  <c r="H118" i="2" s="1"/>
  <c r="A118" i="2"/>
  <c r="B118" i="2" s="1"/>
  <c r="C118" i="2" s="1"/>
  <c r="AM117" i="2"/>
  <c r="AI117" i="2"/>
  <c r="AG117" i="2"/>
  <c r="AF117" i="2"/>
  <c r="AE117" i="2"/>
  <c r="AD117" i="2"/>
  <c r="AC117" i="2"/>
  <c r="AB117" i="2"/>
  <c r="AA117" i="2"/>
  <c r="Z117" i="2"/>
  <c r="Y117" i="2"/>
  <c r="X117" i="2"/>
  <c r="W117" i="2"/>
  <c r="V117" i="2"/>
  <c r="U117" i="2"/>
  <c r="T117" i="2"/>
  <c r="S117" i="2"/>
  <c r="R117" i="2"/>
  <c r="Q117" i="2" a="1"/>
  <c r="Q117" i="2" s="1"/>
  <c r="P117" i="2"/>
  <c r="O117" i="2"/>
  <c r="L117" i="2"/>
  <c r="K117" i="2"/>
  <c r="AK117" i="2" s="1"/>
  <c r="J117" i="2"/>
  <c r="G117" i="2"/>
  <c r="F117" i="2"/>
  <c r="H117" i="2" s="1"/>
  <c r="A117" i="2"/>
  <c r="B117" i="2" s="1"/>
  <c r="C117" i="2" s="1"/>
  <c r="AM116" i="2"/>
  <c r="AI116" i="2"/>
  <c r="AG116" i="2"/>
  <c r="AF116" i="2"/>
  <c r="AE116" i="2"/>
  <c r="AD116" i="2"/>
  <c r="AC116" i="2"/>
  <c r="AB116" i="2"/>
  <c r="AA116" i="2"/>
  <c r="Z116" i="2"/>
  <c r="Y116" i="2"/>
  <c r="X116" i="2"/>
  <c r="W116" i="2"/>
  <c r="V116" i="2"/>
  <c r="U116" i="2"/>
  <c r="T116" i="2"/>
  <c r="S116" i="2"/>
  <c r="R116" i="2"/>
  <c r="Q116" i="2" a="1"/>
  <c r="Q116" i="2" s="1"/>
  <c r="P116" i="2"/>
  <c r="O116" i="2"/>
  <c r="L116" i="2"/>
  <c r="K116" i="2"/>
  <c r="AK116" i="2" s="1"/>
  <c r="J116" i="2"/>
  <c r="G116" i="2"/>
  <c r="F116" i="2"/>
  <c r="H116" i="2" s="1"/>
  <c r="A116" i="2"/>
  <c r="B116" i="2" s="1"/>
  <c r="C116" i="2" s="1"/>
  <c r="AM115" i="2"/>
  <c r="AI115" i="2"/>
  <c r="AG115" i="2"/>
  <c r="AF115" i="2"/>
  <c r="AE115" i="2"/>
  <c r="AD115" i="2"/>
  <c r="AC115" i="2"/>
  <c r="AB115" i="2"/>
  <c r="AA115" i="2"/>
  <c r="Z115" i="2"/>
  <c r="Y115" i="2"/>
  <c r="X115" i="2"/>
  <c r="W115" i="2"/>
  <c r="V115" i="2"/>
  <c r="U115" i="2"/>
  <c r="T115" i="2"/>
  <c r="S115" i="2"/>
  <c r="R115" i="2"/>
  <c r="Q115" i="2" a="1"/>
  <c r="Q115" i="2" s="1"/>
  <c r="P115" i="2"/>
  <c r="O115" i="2"/>
  <c r="L115" i="2"/>
  <c r="K115" i="2"/>
  <c r="AK115" i="2" s="1"/>
  <c r="J115" i="2"/>
  <c r="G115" i="2"/>
  <c r="F115" i="2"/>
  <c r="H115" i="2" s="1"/>
  <c r="A115" i="2"/>
  <c r="B115" i="2" s="1"/>
  <c r="C115" i="2" s="1"/>
  <c r="AM114" i="2"/>
  <c r="AI114" i="2"/>
  <c r="AG114" i="2"/>
  <c r="AF114" i="2"/>
  <c r="AE114" i="2"/>
  <c r="AD114" i="2"/>
  <c r="AC114" i="2"/>
  <c r="AB114" i="2"/>
  <c r="AA114" i="2"/>
  <c r="Z114" i="2"/>
  <c r="Y114" i="2"/>
  <c r="X114" i="2"/>
  <c r="W114" i="2"/>
  <c r="V114" i="2"/>
  <c r="U114" i="2"/>
  <c r="T114" i="2"/>
  <c r="S114" i="2"/>
  <c r="R114" i="2"/>
  <c r="Q114" i="2" a="1"/>
  <c r="Q114" i="2" s="1"/>
  <c r="P114" i="2"/>
  <c r="O114" i="2"/>
  <c r="L114" i="2"/>
  <c r="K114" i="2"/>
  <c r="AK114" i="2" s="1"/>
  <c r="J114" i="2"/>
  <c r="F114" i="2"/>
  <c r="H114" i="2" s="1"/>
  <c r="A114" i="2"/>
  <c r="B114" i="2" s="1"/>
  <c r="C114" i="2" s="1"/>
  <c r="AM113" i="2"/>
  <c r="AI113" i="2"/>
  <c r="AG113" i="2"/>
  <c r="AF113" i="2"/>
  <c r="AE113" i="2"/>
  <c r="AD113" i="2"/>
  <c r="AC113" i="2"/>
  <c r="AB113" i="2"/>
  <c r="AA113" i="2"/>
  <c r="Z113" i="2"/>
  <c r="Y113" i="2"/>
  <c r="X113" i="2"/>
  <c r="W113" i="2"/>
  <c r="V113" i="2"/>
  <c r="U113" i="2"/>
  <c r="T113" i="2"/>
  <c r="S113" i="2"/>
  <c r="R113" i="2"/>
  <c r="Q113" i="2" a="1"/>
  <c r="Q113" i="2" s="1"/>
  <c r="P113" i="2"/>
  <c r="O113" i="2"/>
  <c r="L113" i="2"/>
  <c r="K113" i="2"/>
  <c r="AK113" i="2" s="1"/>
  <c r="J113" i="2"/>
  <c r="G113" i="2"/>
  <c r="F113" i="2"/>
  <c r="H113" i="2" s="1"/>
  <c r="A113" i="2"/>
  <c r="B113" i="2" s="1"/>
  <c r="C113" i="2" s="1"/>
  <c r="AM112" i="2"/>
  <c r="AI112" i="2"/>
  <c r="AG112" i="2"/>
  <c r="AF112" i="2"/>
  <c r="AE112" i="2"/>
  <c r="AD112" i="2"/>
  <c r="AC112" i="2"/>
  <c r="AB112" i="2"/>
  <c r="AA112" i="2"/>
  <c r="Z112" i="2"/>
  <c r="Y112" i="2"/>
  <c r="X112" i="2"/>
  <c r="W112" i="2"/>
  <c r="V112" i="2"/>
  <c r="U112" i="2"/>
  <c r="T112" i="2"/>
  <c r="S112" i="2"/>
  <c r="R112" i="2"/>
  <c r="Q112" i="2" a="1"/>
  <c r="Q112" i="2" s="1"/>
  <c r="P112" i="2"/>
  <c r="O112" i="2"/>
  <c r="L112" i="2"/>
  <c r="K112" i="2"/>
  <c r="AK112" i="2" s="1"/>
  <c r="J112" i="2"/>
  <c r="F112" i="2"/>
  <c r="H112" i="2" s="1"/>
  <c r="A112" i="2"/>
  <c r="B112" i="2" s="1"/>
  <c r="C112" i="2" s="1"/>
  <c r="AM111" i="2"/>
  <c r="AI111" i="2"/>
  <c r="AG111" i="2"/>
  <c r="AF111" i="2"/>
  <c r="AE111" i="2"/>
  <c r="AD111" i="2"/>
  <c r="AC111" i="2"/>
  <c r="AB111" i="2"/>
  <c r="AA111" i="2"/>
  <c r="Z111" i="2"/>
  <c r="Y111" i="2"/>
  <c r="X111" i="2"/>
  <c r="W111" i="2"/>
  <c r="V111" i="2"/>
  <c r="U111" i="2"/>
  <c r="T111" i="2"/>
  <c r="S111" i="2"/>
  <c r="R111" i="2"/>
  <c r="Q111" i="2" a="1"/>
  <c r="Q111" i="2" s="1"/>
  <c r="P111" i="2"/>
  <c r="O111" i="2"/>
  <c r="L111" i="2"/>
  <c r="K111" i="2"/>
  <c r="AK111" i="2" s="1"/>
  <c r="J111" i="2"/>
  <c r="G111" i="2"/>
  <c r="F111" i="2"/>
  <c r="H111" i="2" s="1"/>
  <c r="A111" i="2"/>
  <c r="B111" i="2" s="1"/>
  <c r="C111" i="2" s="1"/>
  <c r="AM110" i="2"/>
  <c r="AI110" i="2"/>
  <c r="AG110" i="2"/>
  <c r="AF110" i="2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Q110" i="2" a="1"/>
  <c r="Q110" i="2" s="1"/>
  <c r="P110" i="2"/>
  <c r="O110" i="2"/>
  <c r="L110" i="2"/>
  <c r="K110" i="2"/>
  <c r="AK110" i="2" s="1"/>
  <c r="J110" i="2"/>
  <c r="G110" i="2"/>
  <c r="F110" i="2"/>
  <c r="H110" i="2" s="1"/>
  <c r="A110" i="2"/>
  <c r="B110" i="2" s="1"/>
  <c r="C110" i="2" s="1"/>
  <c r="AM109" i="2"/>
  <c r="AI109" i="2"/>
  <c r="AG109" i="2"/>
  <c r="AF109" i="2"/>
  <c r="AE109" i="2"/>
  <c r="AD109" i="2"/>
  <c r="AC109" i="2"/>
  <c r="AB109" i="2"/>
  <c r="AA109" i="2"/>
  <c r="Z109" i="2"/>
  <c r="Y109" i="2"/>
  <c r="X109" i="2"/>
  <c r="W109" i="2"/>
  <c r="V109" i="2"/>
  <c r="U109" i="2"/>
  <c r="T109" i="2"/>
  <c r="S109" i="2"/>
  <c r="R109" i="2"/>
  <c r="Q109" i="2" a="1"/>
  <c r="Q109" i="2" s="1"/>
  <c r="P109" i="2"/>
  <c r="O109" i="2"/>
  <c r="L109" i="2"/>
  <c r="K109" i="2"/>
  <c r="AK109" i="2" s="1"/>
  <c r="J109" i="2"/>
  <c r="G109" i="2"/>
  <c r="F109" i="2"/>
  <c r="H109" i="2" s="1"/>
  <c r="A109" i="2"/>
  <c r="B109" i="2" s="1"/>
  <c r="C109" i="2" s="1"/>
  <c r="AM108" i="2"/>
  <c r="AI108" i="2"/>
  <c r="AG108" i="2"/>
  <c r="AF108" i="2"/>
  <c r="AE108" i="2"/>
  <c r="AD108" i="2"/>
  <c r="AC108" i="2"/>
  <c r="AB108" i="2"/>
  <c r="AA108" i="2"/>
  <c r="Z108" i="2"/>
  <c r="Y108" i="2"/>
  <c r="X108" i="2"/>
  <c r="W108" i="2"/>
  <c r="V108" i="2"/>
  <c r="U108" i="2"/>
  <c r="T108" i="2"/>
  <c r="S108" i="2"/>
  <c r="R108" i="2"/>
  <c r="Q108" i="2" a="1"/>
  <c r="Q108" i="2" s="1"/>
  <c r="P108" i="2"/>
  <c r="O108" i="2"/>
  <c r="L108" i="2"/>
  <c r="K108" i="2"/>
  <c r="AK108" i="2" s="1"/>
  <c r="J108" i="2"/>
  <c r="G108" i="2"/>
  <c r="F108" i="2"/>
  <c r="H108" i="2" s="1"/>
  <c r="A108" i="2"/>
  <c r="B108" i="2" s="1"/>
  <c r="C108" i="2" s="1"/>
  <c r="AM107" i="2"/>
  <c r="AI107" i="2"/>
  <c r="AG107" i="2"/>
  <c r="AF107" i="2"/>
  <c r="AE107" i="2"/>
  <c r="AD107" i="2"/>
  <c r="AC107" i="2"/>
  <c r="AB107" i="2"/>
  <c r="AA107" i="2"/>
  <c r="Z107" i="2"/>
  <c r="Y107" i="2"/>
  <c r="X107" i="2"/>
  <c r="W107" i="2"/>
  <c r="V107" i="2"/>
  <c r="U107" i="2"/>
  <c r="T107" i="2"/>
  <c r="S107" i="2"/>
  <c r="R107" i="2"/>
  <c r="Q107" i="2" a="1"/>
  <c r="Q107" i="2" s="1"/>
  <c r="P107" i="2"/>
  <c r="O107" i="2"/>
  <c r="L107" i="2"/>
  <c r="K107" i="2"/>
  <c r="AK107" i="2" s="1"/>
  <c r="J107" i="2"/>
  <c r="G107" i="2"/>
  <c r="F107" i="2"/>
  <c r="H107" i="2" s="1"/>
  <c r="A107" i="2"/>
  <c r="B107" i="2" s="1"/>
  <c r="C107" i="2" s="1"/>
  <c r="AM106" i="2"/>
  <c r="AI106" i="2"/>
  <c r="AG106" i="2"/>
  <c r="AF106" i="2"/>
  <c r="AE106" i="2"/>
  <c r="AD106" i="2"/>
  <c r="AC106" i="2"/>
  <c r="AB106" i="2"/>
  <c r="AA106" i="2"/>
  <c r="Z106" i="2"/>
  <c r="Y106" i="2"/>
  <c r="X106" i="2"/>
  <c r="W106" i="2"/>
  <c r="V106" i="2"/>
  <c r="U106" i="2"/>
  <c r="T106" i="2"/>
  <c r="S106" i="2"/>
  <c r="R106" i="2"/>
  <c r="Q106" i="2" a="1"/>
  <c r="Q106" i="2" s="1"/>
  <c r="P106" i="2"/>
  <c r="O106" i="2"/>
  <c r="L106" i="2"/>
  <c r="K106" i="2"/>
  <c r="AK106" i="2" s="1"/>
  <c r="J106" i="2"/>
  <c r="G106" i="2"/>
  <c r="F106" i="2"/>
  <c r="H106" i="2" s="1"/>
  <c r="A106" i="2"/>
  <c r="B106" i="2" s="1"/>
  <c r="C106" i="2" s="1"/>
  <c r="AM105" i="2"/>
  <c r="AI105" i="2"/>
  <c r="AG105" i="2"/>
  <c r="AF105" i="2"/>
  <c r="AE105" i="2"/>
  <c r="AD105" i="2"/>
  <c r="AC105" i="2"/>
  <c r="AB105" i="2"/>
  <c r="AA105" i="2"/>
  <c r="Z105" i="2"/>
  <c r="Y105" i="2"/>
  <c r="X105" i="2"/>
  <c r="W105" i="2"/>
  <c r="V105" i="2"/>
  <c r="U105" i="2"/>
  <c r="T105" i="2"/>
  <c r="S105" i="2"/>
  <c r="R105" i="2"/>
  <c r="Q105" i="2" a="1"/>
  <c r="Q105" i="2" s="1"/>
  <c r="P105" i="2"/>
  <c r="O105" i="2"/>
  <c r="L105" i="2"/>
  <c r="K105" i="2"/>
  <c r="AK105" i="2" s="1"/>
  <c r="J105" i="2"/>
  <c r="G105" i="2"/>
  <c r="F105" i="2"/>
  <c r="H105" i="2" s="1"/>
  <c r="A105" i="2"/>
  <c r="B105" i="2" s="1"/>
  <c r="C105" i="2" s="1"/>
  <c r="AM104" i="2"/>
  <c r="AI104" i="2"/>
  <c r="AG104" i="2"/>
  <c r="AF104" i="2"/>
  <c r="AE104" i="2"/>
  <c r="AD104" i="2"/>
  <c r="AC104" i="2"/>
  <c r="AB104" i="2"/>
  <c r="AA104" i="2"/>
  <c r="Z104" i="2"/>
  <c r="Y104" i="2"/>
  <c r="X104" i="2"/>
  <c r="W104" i="2"/>
  <c r="V104" i="2"/>
  <c r="U104" i="2"/>
  <c r="T104" i="2"/>
  <c r="S104" i="2"/>
  <c r="R104" i="2"/>
  <c r="Q104" i="2" a="1"/>
  <c r="Q104" i="2" s="1"/>
  <c r="P104" i="2"/>
  <c r="O104" i="2"/>
  <c r="L104" i="2"/>
  <c r="K104" i="2"/>
  <c r="AK104" i="2" s="1"/>
  <c r="J104" i="2"/>
  <c r="G104" i="2"/>
  <c r="F104" i="2"/>
  <c r="H104" i="2" s="1"/>
  <c r="A104" i="2"/>
  <c r="B104" i="2" s="1"/>
  <c r="C104" i="2" s="1"/>
  <c r="AM103" i="2"/>
  <c r="AI103" i="2"/>
  <c r="AG103" i="2"/>
  <c r="AF103" i="2"/>
  <c r="AE103" i="2"/>
  <c r="AD103" i="2"/>
  <c r="AC103" i="2"/>
  <c r="AB103" i="2"/>
  <c r="AA103" i="2"/>
  <c r="Z103" i="2"/>
  <c r="Y103" i="2"/>
  <c r="X103" i="2"/>
  <c r="W103" i="2"/>
  <c r="V103" i="2"/>
  <c r="U103" i="2"/>
  <c r="T103" i="2"/>
  <c r="S103" i="2"/>
  <c r="R103" i="2"/>
  <c r="Q103" i="2" a="1"/>
  <c r="Q103" i="2" s="1"/>
  <c r="P103" i="2"/>
  <c r="O103" i="2"/>
  <c r="L103" i="2"/>
  <c r="K103" i="2"/>
  <c r="AK103" i="2" s="1"/>
  <c r="J103" i="2"/>
  <c r="G103" i="2"/>
  <c r="F103" i="2"/>
  <c r="H103" i="2" s="1"/>
  <c r="A103" i="2"/>
  <c r="B103" i="2" s="1"/>
  <c r="C103" i="2" s="1"/>
  <c r="AM102" i="2"/>
  <c r="AI102" i="2"/>
  <c r="AG102" i="2"/>
  <c r="AF102" i="2"/>
  <c r="AE102" i="2"/>
  <c r="AD102" i="2"/>
  <c r="AC102" i="2"/>
  <c r="AB102" i="2"/>
  <c r="AA102" i="2"/>
  <c r="Z102" i="2"/>
  <c r="Y102" i="2"/>
  <c r="X102" i="2"/>
  <c r="W102" i="2"/>
  <c r="V102" i="2"/>
  <c r="U102" i="2"/>
  <c r="T102" i="2"/>
  <c r="S102" i="2"/>
  <c r="R102" i="2"/>
  <c r="Q102" i="2" a="1"/>
  <c r="Q102" i="2" s="1"/>
  <c r="P102" i="2"/>
  <c r="O102" i="2"/>
  <c r="L102" i="2"/>
  <c r="K102" i="2"/>
  <c r="AK102" i="2" s="1"/>
  <c r="J102" i="2"/>
  <c r="G102" i="2"/>
  <c r="F102" i="2"/>
  <c r="H102" i="2" s="1"/>
  <c r="A102" i="2"/>
  <c r="B102" i="2" s="1"/>
  <c r="C102" i="2" s="1"/>
  <c r="AM101" i="2"/>
  <c r="AI101" i="2"/>
  <c r="AG101" i="2"/>
  <c r="AF101" i="2"/>
  <c r="AE101" i="2"/>
  <c r="AD101" i="2"/>
  <c r="AC101" i="2"/>
  <c r="AB101" i="2"/>
  <c r="AA101" i="2"/>
  <c r="Z101" i="2"/>
  <c r="Y101" i="2"/>
  <c r="X101" i="2"/>
  <c r="W101" i="2"/>
  <c r="V101" i="2"/>
  <c r="U101" i="2"/>
  <c r="T101" i="2"/>
  <c r="S101" i="2"/>
  <c r="R101" i="2"/>
  <c r="Q101" i="2" a="1"/>
  <c r="Q101" i="2" s="1"/>
  <c r="P101" i="2"/>
  <c r="O101" i="2"/>
  <c r="L101" i="2"/>
  <c r="K101" i="2"/>
  <c r="AK101" i="2" s="1"/>
  <c r="J101" i="2"/>
  <c r="G101" i="2"/>
  <c r="F101" i="2"/>
  <c r="H101" i="2" s="1"/>
  <c r="A101" i="2"/>
  <c r="B101" i="2" s="1"/>
  <c r="C101" i="2" s="1"/>
  <c r="AM100" i="2"/>
  <c r="AI100" i="2"/>
  <c r="AG100" i="2"/>
  <c r="AF100" i="2"/>
  <c r="AE100" i="2"/>
  <c r="AD100" i="2"/>
  <c r="AC100" i="2"/>
  <c r="AB100" i="2"/>
  <c r="AA100" i="2"/>
  <c r="Z100" i="2"/>
  <c r="Y100" i="2"/>
  <c r="X100" i="2"/>
  <c r="W100" i="2"/>
  <c r="V100" i="2"/>
  <c r="U100" i="2"/>
  <c r="T100" i="2"/>
  <c r="S100" i="2"/>
  <c r="R100" i="2"/>
  <c r="Q100" i="2" a="1"/>
  <c r="Q100" i="2" s="1"/>
  <c r="P100" i="2"/>
  <c r="O100" i="2"/>
  <c r="L100" i="2"/>
  <c r="K100" i="2"/>
  <c r="AK100" i="2" s="1"/>
  <c r="J100" i="2"/>
  <c r="G100" i="2"/>
  <c r="F100" i="2"/>
  <c r="H100" i="2" s="1"/>
  <c r="A100" i="2"/>
  <c r="B100" i="2" s="1"/>
  <c r="C100" i="2" s="1"/>
  <c r="AM99" i="2"/>
  <c r="AI99" i="2"/>
  <c r="AG99" i="2"/>
  <c r="AF99" i="2"/>
  <c r="AE99" i="2"/>
  <c r="AD99" i="2"/>
  <c r="AC99" i="2"/>
  <c r="AB99" i="2"/>
  <c r="AA99" i="2"/>
  <c r="Z99" i="2"/>
  <c r="Y99" i="2"/>
  <c r="X99" i="2"/>
  <c r="W99" i="2"/>
  <c r="V99" i="2"/>
  <c r="U99" i="2"/>
  <c r="T99" i="2"/>
  <c r="S99" i="2"/>
  <c r="R99" i="2"/>
  <c r="Q99" i="2" a="1"/>
  <c r="Q99" i="2" s="1"/>
  <c r="P99" i="2"/>
  <c r="O99" i="2"/>
  <c r="L99" i="2"/>
  <c r="K99" i="2"/>
  <c r="AK99" i="2" s="1"/>
  <c r="J99" i="2"/>
  <c r="G99" i="2"/>
  <c r="F99" i="2"/>
  <c r="H99" i="2" s="1"/>
  <c r="A99" i="2"/>
  <c r="B99" i="2" s="1"/>
  <c r="C99" i="2" s="1"/>
  <c r="AM98" i="2"/>
  <c r="AI98" i="2"/>
  <c r="AG98" i="2"/>
  <c r="AF98" i="2"/>
  <c r="AE98" i="2"/>
  <c r="AD98" i="2"/>
  <c r="AC98" i="2"/>
  <c r="AB98" i="2"/>
  <c r="AA98" i="2"/>
  <c r="Z98" i="2"/>
  <c r="Y98" i="2"/>
  <c r="X98" i="2"/>
  <c r="W98" i="2"/>
  <c r="V98" i="2"/>
  <c r="U98" i="2"/>
  <c r="T98" i="2"/>
  <c r="S98" i="2"/>
  <c r="R98" i="2"/>
  <c r="Q98" i="2" a="1"/>
  <c r="Q98" i="2" s="1"/>
  <c r="P98" i="2"/>
  <c r="O98" i="2"/>
  <c r="L98" i="2"/>
  <c r="K98" i="2"/>
  <c r="AK98" i="2" s="1"/>
  <c r="J98" i="2"/>
  <c r="G98" i="2"/>
  <c r="F98" i="2"/>
  <c r="H98" i="2" s="1"/>
  <c r="A98" i="2"/>
  <c r="B98" i="2" s="1"/>
  <c r="C98" i="2" s="1"/>
  <c r="AM97" i="2"/>
  <c r="AI97" i="2"/>
  <c r="AG97" i="2"/>
  <c r="AF97" i="2"/>
  <c r="AE97" i="2"/>
  <c r="AD97" i="2"/>
  <c r="AC97" i="2"/>
  <c r="AB97" i="2"/>
  <c r="AA97" i="2"/>
  <c r="Z97" i="2"/>
  <c r="Y97" i="2"/>
  <c r="X97" i="2"/>
  <c r="W97" i="2"/>
  <c r="V97" i="2"/>
  <c r="U97" i="2"/>
  <c r="T97" i="2"/>
  <c r="S97" i="2"/>
  <c r="R97" i="2"/>
  <c r="Q97" i="2" a="1"/>
  <c r="Q97" i="2" s="1"/>
  <c r="P97" i="2"/>
  <c r="O97" i="2"/>
  <c r="L97" i="2"/>
  <c r="K97" i="2"/>
  <c r="AK97" i="2" s="1"/>
  <c r="J97" i="2"/>
  <c r="G97" i="2"/>
  <c r="F97" i="2"/>
  <c r="H97" i="2" s="1"/>
  <c r="A97" i="2"/>
  <c r="B97" i="2" s="1"/>
  <c r="C97" i="2" s="1"/>
  <c r="AM96" i="2"/>
  <c r="AI96" i="2"/>
  <c r="AG96" i="2"/>
  <c r="AF96" i="2"/>
  <c r="AE96" i="2"/>
  <c r="AD96" i="2"/>
  <c r="AC96" i="2"/>
  <c r="AB96" i="2"/>
  <c r="AA96" i="2"/>
  <c r="Z96" i="2"/>
  <c r="Y96" i="2"/>
  <c r="X96" i="2"/>
  <c r="W96" i="2"/>
  <c r="V96" i="2"/>
  <c r="U96" i="2"/>
  <c r="T96" i="2"/>
  <c r="S96" i="2"/>
  <c r="R96" i="2"/>
  <c r="Q96" i="2" a="1"/>
  <c r="Q96" i="2" s="1"/>
  <c r="P96" i="2"/>
  <c r="O96" i="2"/>
  <c r="L96" i="2"/>
  <c r="K96" i="2"/>
  <c r="AK96" i="2" s="1"/>
  <c r="J96" i="2"/>
  <c r="G96" i="2"/>
  <c r="F96" i="2"/>
  <c r="H96" i="2" s="1"/>
  <c r="A96" i="2"/>
  <c r="B96" i="2" s="1"/>
  <c r="C96" i="2" s="1"/>
  <c r="AM95" i="2"/>
  <c r="AI95" i="2"/>
  <c r="AG95" i="2"/>
  <c r="AF95" i="2"/>
  <c r="AE95" i="2"/>
  <c r="AD95" i="2"/>
  <c r="AC95" i="2"/>
  <c r="AB95" i="2"/>
  <c r="AA95" i="2"/>
  <c r="Z95" i="2"/>
  <c r="Y95" i="2"/>
  <c r="X95" i="2"/>
  <c r="W95" i="2"/>
  <c r="V95" i="2"/>
  <c r="U95" i="2"/>
  <c r="T95" i="2"/>
  <c r="S95" i="2"/>
  <c r="R95" i="2"/>
  <c r="Q95" i="2" a="1"/>
  <c r="Q95" i="2" s="1"/>
  <c r="P95" i="2"/>
  <c r="O95" i="2"/>
  <c r="L95" i="2"/>
  <c r="K95" i="2"/>
  <c r="AK95" i="2" s="1"/>
  <c r="J95" i="2"/>
  <c r="G95" i="2"/>
  <c r="F95" i="2"/>
  <c r="H95" i="2" s="1"/>
  <c r="A95" i="2"/>
  <c r="B95" i="2" s="1"/>
  <c r="C95" i="2" s="1"/>
  <c r="AM94" i="2"/>
  <c r="AI94" i="2"/>
  <c r="AG94" i="2"/>
  <c r="AF94" i="2"/>
  <c r="AE94" i="2"/>
  <c r="AD94" i="2"/>
  <c r="AC94" i="2"/>
  <c r="AB94" i="2"/>
  <c r="AA94" i="2"/>
  <c r="Z94" i="2"/>
  <c r="Y94" i="2"/>
  <c r="X94" i="2"/>
  <c r="W94" i="2"/>
  <c r="V94" i="2"/>
  <c r="U94" i="2"/>
  <c r="T94" i="2"/>
  <c r="S94" i="2"/>
  <c r="R94" i="2"/>
  <c r="Q94" i="2" a="1"/>
  <c r="Q94" i="2" s="1"/>
  <c r="P94" i="2"/>
  <c r="O94" i="2"/>
  <c r="L94" i="2"/>
  <c r="K94" i="2"/>
  <c r="AK94" i="2" s="1"/>
  <c r="J94" i="2"/>
  <c r="G94" i="2"/>
  <c r="F94" i="2"/>
  <c r="H94" i="2" s="1"/>
  <c r="A94" i="2"/>
  <c r="B94" i="2" s="1"/>
  <c r="C94" i="2" s="1"/>
  <c r="AM93" i="2"/>
  <c r="AI93" i="2"/>
  <c r="AG93" i="2"/>
  <c r="AF93" i="2"/>
  <c r="AE93" i="2"/>
  <c r="AD93" i="2"/>
  <c r="AC93" i="2"/>
  <c r="AB93" i="2"/>
  <c r="AA93" i="2"/>
  <c r="Z93" i="2"/>
  <c r="Y93" i="2"/>
  <c r="X93" i="2"/>
  <c r="W93" i="2"/>
  <c r="V93" i="2"/>
  <c r="U93" i="2"/>
  <c r="T93" i="2"/>
  <c r="S93" i="2"/>
  <c r="R93" i="2"/>
  <c r="Q93" i="2" a="1"/>
  <c r="Q93" i="2" s="1"/>
  <c r="P93" i="2"/>
  <c r="O93" i="2"/>
  <c r="L93" i="2"/>
  <c r="K93" i="2"/>
  <c r="AK93" i="2" s="1"/>
  <c r="J93" i="2"/>
  <c r="G93" i="2"/>
  <c r="F93" i="2"/>
  <c r="H93" i="2" s="1"/>
  <c r="A93" i="2"/>
  <c r="B93" i="2" s="1"/>
  <c r="C93" i="2" s="1"/>
  <c r="AM92" i="2"/>
  <c r="AI92" i="2"/>
  <c r="AG92" i="2"/>
  <c r="AF92" i="2"/>
  <c r="AE92" i="2"/>
  <c r="AD92" i="2"/>
  <c r="AC92" i="2"/>
  <c r="AB92" i="2"/>
  <c r="AA92" i="2"/>
  <c r="Z92" i="2"/>
  <c r="Y92" i="2"/>
  <c r="X92" i="2"/>
  <c r="W92" i="2"/>
  <c r="V92" i="2"/>
  <c r="U92" i="2"/>
  <c r="T92" i="2"/>
  <c r="S92" i="2"/>
  <c r="R92" i="2"/>
  <c r="Q92" i="2" a="1"/>
  <c r="Q92" i="2" s="1"/>
  <c r="P92" i="2"/>
  <c r="O92" i="2"/>
  <c r="L92" i="2"/>
  <c r="K92" i="2"/>
  <c r="AK92" i="2" s="1"/>
  <c r="J92" i="2"/>
  <c r="G92" i="2"/>
  <c r="F92" i="2"/>
  <c r="H92" i="2" s="1"/>
  <c r="A92" i="2"/>
  <c r="B92" i="2" s="1"/>
  <c r="C92" i="2" s="1"/>
  <c r="AM91" i="2"/>
  <c r="AI91" i="2"/>
  <c r="AG91" i="2"/>
  <c r="AF91" i="2"/>
  <c r="AE91" i="2"/>
  <c r="AD91" i="2"/>
  <c r="AC91" i="2"/>
  <c r="AB91" i="2"/>
  <c r="AA91" i="2"/>
  <c r="Z91" i="2"/>
  <c r="Y91" i="2"/>
  <c r="X91" i="2"/>
  <c r="W91" i="2"/>
  <c r="V91" i="2"/>
  <c r="U91" i="2"/>
  <c r="T91" i="2"/>
  <c r="S91" i="2"/>
  <c r="R91" i="2"/>
  <c r="Q91" i="2" a="1"/>
  <c r="Q91" i="2" s="1"/>
  <c r="P91" i="2"/>
  <c r="O91" i="2"/>
  <c r="L91" i="2"/>
  <c r="K91" i="2"/>
  <c r="AK91" i="2" s="1"/>
  <c r="J91" i="2"/>
  <c r="G91" i="2"/>
  <c r="F91" i="2"/>
  <c r="H91" i="2" s="1"/>
  <c r="A91" i="2"/>
  <c r="B91" i="2" s="1"/>
  <c r="C91" i="2" s="1"/>
  <c r="AM90" i="2"/>
  <c r="AI90" i="2"/>
  <c r="AG90" i="2"/>
  <c r="AF90" i="2"/>
  <c r="AE90" i="2"/>
  <c r="AD90" i="2"/>
  <c r="AC90" i="2"/>
  <c r="AB90" i="2"/>
  <c r="AA90" i="2"/>
  <c r="Z90" i="2"/>
  <c r="Y90" i="2"/>
  <c r="X90" i="2"/>
  <c r="W90" i="2"/>
  <c r="V90" i="2"/>
  <c r="U90" i="2"/>
  <c r="T90" i="2"/>
  <c r="S90" i="2"/>
  <c r="R90" i="2"/>
  <c r="Q90" i="2" a="1"/>
  <c r="Q90" i="2" s="1"/>
  <c r="P90" i="2"/>
  <c r="O90" i="2"/>
  <c r="L90" i="2"/>
  <c r="K90" i="2"/>
  <c r="AK90" i="2" s="1"/>
  <c r="J90" i="2"/>
  <c r="F90" i="2"/>
  <c r="H90" i="2" s="1"/>
  <c r="A90" i="2"/>
  <c r="B90" i="2" s="1"/>
  <c r="C90" i="2" s="1"/>
  <c r="AM89" i="2"/>
  <c r="AI89" i="2"/>
  <c r="AG89" i="2"/>
  <c r="AF89" i="2"/>
  <c r="AE89" i="2"/>
  <c r="AD89" i="2"/>
  <c r="AC89" i="2"/>
  <c r="AB89" i="2"/>
  <c r="AA89" i="2"/>
  <c r="Z89" i="2"/>
  <c r="Y89" i="2"/>
  <c r="X89" i="2"/>
  <c r="W89" i="2"/>
  <c r="V89" i="2"/>
  <c r="U89" i="2"/>
  <c r="T89" i="2"/>
  <c r="S89" i="2"/>
  <c r="R89" i="2"/>
  <c r="Q89" i="2" a="1"/>
  <c r="Q89" i="2" s="1"/>
  <c r="P89" i="2"/>
  <c r="O89" i="2"/>
  <c r="L89" i="2"/>
  <c r="K89" i="2"/>
  <c r="AK89" i="2" s="1"/>
  <c r="J89" i="2"/>
  <c r="G89" i="2"/>
  <c r="F89" i="2"/>
  <c r="H89" i="2" s="1"/>
  <c r="A89" i="2"/>
  <c r="B89" i="2" s="1"/>
  <c r="C89" i="2" s="1"/>
  <c r="AM88" i="2"/>
  <c r="AI88" i="2"/>
  <c r="AG88" i="2"/>
  <c r="AF88" i="2"/>
  <c r="AE88" i="2"/>
  <c r="AD88" i="2"/>
  <c r="AC88" i="2"/>
  <c r="AB88" i="2"/>
  <c r="AA88" i="2"/>
  <c r="Z88" i="2"/>
  <c r="Y88" i="2"/>
  <c r="X88" i="2"/>
  <c r="W88" i="2"/>
  <c r="V88" i="2"/>
  <c r="U88" i="2"/>
  <c r="T88" i="2"/>
  <c r="S88" i="2"/>
  <c r="R88" i="2"/>
  <c r="Q88" i="2" a="1"/>
  <c r="Q88" i="2" s="1"/>
  <c r="P88" i="2"/>
  <c r="O88" i="2"/>
  <c r="L88" i="2"/>
  <c r="K88" i="2"/>
  <c r="AK88" i="2" s="1"/>
  <c r="J88" i="2"/>
  <c r="G88" i="2"/>
  <c r="F88" i="2"/>
  <c r="H88" i="2" s="1"/>
  <c r="A88" i="2"/>
  <c r="B88" i="2" s="1"/>
  <c r="C88" i="2" s="1"/>
  <c r="AM87" i="2"/>
  <c r="AI87" i="2"/>
  <c r="AG87" i="2"/>
  <c r="AF87" i="2"/>
  <c r="AE87" i="2"/>
  <c r="AD87" i="2"/>
  <c r="AC87" i="2"/>
  <c r="AB87" i="2"/>
  <c r="AA87" i="2"/>
  <c r="Z87" i="2"/>
  <c r="Y87" i="2"/>
  <c r="X87" i="2"/>
  <c r="W87" i="2"/>
  <c r="V87" i="2"/>
  <c r="U87" i="2"/>
  <c r="T87" i="2"/>
  <c r="S87" i="2"/>
  <c r="R87" i="2"/>
  <c r="Q87" i="2" a="1"/>
  <c r="Q87" i="2" s="1"/>
  <c r="P87" i="2"/>
  <c r="O87" i="2"/>
  <c r="L87" i="2"/>
  <c r="K87" i="2"/>
  <c r="AK87" i="2" s="1"/>
  <c r="J87" i="2"/>
  <c r="G87" i="2"/>
  <c r="F87" i="2"/>
  <c r="H87" i="2" s="1"/>
  <c r="A87" i="2"/>
  <c r="B87" i="2" s="1"/>
  <c r="C87" i="2" s="1"/>
  <c r="AM86" i="2"/>
  <c r="AI86" i="2"/>
  <c r="AG86" i="2"/>
  <c r="AF86" i="2"/>
  <c r="AE86" i="2"/>
  <c r="AD86" i="2"/>
  <c r="AC86" i="2"/>
  <c r="AB86" i="2"/>
  <c r="AA86" i="2"/>
  <c r="Z86" i="2"/>
  <c r="Y86" i="2"/>
  <c r="X86" i="2"/>
  <c r="W86" i="2"/>
  <c r="V86" i="2"/>
  <c r="U86" i="2"/>
  <c r="T86" i="2"/>
  <c r="S86" i="2"/>
  <c r="R86" i="2"/>
  <c r="Q86" i="2" a="1"/>
  <c r="Q86" i="2" s="1"/>
  <c r="P86" i="2"/>
  <c r="O86" i="2"/>
  <c r="L86" i="2"/>
  <c r="K86" i="2"/>
  <c r="AK86" i="2" s="1"/>
  <c r="J86" i="2"/>
  <c r="G86" i="2"/>
  <c r="F86" i="2"/>
  <c r="H86" i="2" s="1"/>
  <c r="A86" i="2"/>
  <c r="B86" i="2" s="1"/>
  <c r="C86" i="2" s="1"/>
  <c r="AM85" i="2"/>
  <c r="AI85" i="2"/>
  <c r="AG85" i="2"/>
  <c r="AF85" i="2"/>
  <c r="AE85" i="2"/>
  <c r="AD85" i="2"/>
  <c r="AC85" i="2"/>
  <c r="AB85" i="2"/>
  <c r="AA85" i="2"/>
  <c r="Z85" i="2"/>
  <c r="Y85" i="2"/>
  <c r="X85" i="2"/>
  <c r="W85" i="2"/>
  <c r="V85" i="2"/>
  <c r="U85" i="2"/>
  <c r="T85" i="2"/>
  <c r="S85" i="2"/>
  <c r="R85" i="2"/>
  <c r="Q85" i="2" a="1"/>
  <c r="Q85" i="2" s="1"/>
  <c r="P85" i="2"/>
  <c r="O85" i="2"/>
  <c r="L85" i="2"/>
  <c r="K85" i="2"/>
  <c r="AK85" i="2" s="1"/>
  <c r="J85" i="2"/>
  <c r="G85" i="2"/>
  <c r="F85" i="2"/>
  <c r="H85" i="2" s="1"/>
  <c r="A85" i="2"/>
  <c r="B85" i="2" s="1"/>
  <c r="C85" i="2" s="1"/>
  <c r="AM84" i="2"/>
  <c r="AI84" i="2"/>
  <c r="AG84" i="2"/>
  <c r="AF84" i="2"/>
  <c r="AE84" i="2"/>
  <c r="AD84" i="2"/>
  <c r="AC84" i="2"/>
  <c r="AB84" i="2"/>
  <c r="AA84" i="2"/>
  <c r="Z84" i="2"/>
  <c r="Y84" i="2"/>
  <c r="X84" i="2"/>
  <c r="W84" i="2"/>
  <c r="V84" i="2"/>
  <c r="U84" i="2"/>
  <c r="T84" i="2"/>
  <c r="S84" i="2"/>
  <c r="R84" i="2"/>
  <c r="Q84" i="2" a="1"/>
  <c r="Q84" i="2" s="1"/>
  <c r="P84" i="2"/>
  <c r="O84" i="2"/>
  <c r="L84" i="2"/>
  <c r="K84" i="2"/>
  <c r="AK84" i="2" s="1"/>
  <c r="J84" i="2"/>
  <c r="F84" i="2"/>
  <c r="H84" i="2" s="1"/>
  <c r="A84" i="2"/>
  <c r="B84" i="2" s="1"/>
  <c r="C84" i="2" s="1"/>
  <c r="AM83" i="2"/>
  <c r="AI83" i="2"/>
  <c r="AG83" i="2"/>
  <c r="AF83" i="2"/>
  <c r="AE83" i="2"/>
  <c r="AD83" i="2"/>
  <c r="AC83" i="2"/>
  <c r="AB83" i="2"/>
  <c r="AA83" i="2"/>
  <c r="Z83" i="2"/>
  <c r="Y83" i="2"/>
  <c r="X83" i="2"/>
  <c r="W83" i="2"/>
  <c r="V83" i="2"/>
  <c r="U83" i="2"/>
  <c r="T83" i="2"/>
  <c r="S83" i="2"/>
  <c r="R83" i="2"/>
  <c r="Q83" i="2" a="1"/>
  <c r="Q83" i="2" s="1"/>
  <c r="P83" i="2"/>
  <c r="O83" i="2"/>
  <c r="L83" i="2"/>
  <c r="K83" i="2"/>
  <c r="AK83" i="2" s="1"/>
  <c r="J83" i="2"/>
  <c r="G83" i="2"/>
  <c r="F83" i="2"/>
  <c r="H83" i="2" s="1"/>
  <c r="A83" i="2"/>
  <c r="B83" i="2" s="1"/>
  <c r="C83" i="2" s="1"/>
  <c r="AM82" i="2"/>
  <c r="AI82" i="2"/>
  <c r="AG82" i="2"/>
  <c r="AF82" i="2"/>
  <c r="AE82" i="2"/>
  <c r="AD82" i="2"/>
  <c r="AC82" i="2"/>
  <c r="AB82" i="2"/>
  <c r="AA82" i="2"/>
  <c r="Z82" i="2"/>
  <c r="Y82" i="2"/>
  <c r="X82" i="2"/>
  <c r="W82" i="2"/>
  <c r="V82" i="2"/>
  <c r="U82" i="2"/>
  <c r="T82" i="2"/>
  <c r="S82" i="2"/>
  <c r="R82" i="2"/>
  <c r="Q82" i="2" a="1"/>
  <c r="Q82" i="2" s="1"/>
  <c r="P82" i="2"/>
  <c r="O82" i="2"/>
  <c r="L82" i="2"/>
  <c r="K82" i="2"/>
  <c r="AK82" i="2" s="1"/>
  <c r="J82" i="2"/>
  <c r="G82" i="2"/>
  <c r="F82" i="2"/>
  <c r="H82" i="2" s="1"/>
  <c r="A82" i="2"/>
  <c r="B82" i="2" s="1"/>
  <c r="C82" i="2" s="1"/>
  <c r="AM81" i="2"/>
  <c r="AI81" i="2"/>
  <c r="AG81" i="2"/>
  <c r="AF81" i="2"/>
  <c r="AE81" i="2"/>
  <c r="AD81" i="2"/>
  <c r="AC81" i="2"/>
  <c r="AB81" i="2"/>
  <c r="AA81" i="2"/>
  <c r="Z81" i="2"/>
  <c r="Y81" i="2"/>
  <c r="X81" i="2"/>
  <c r="W81" i="2"/>
  <c r="V81" i="2"/>
  <c r="U81" i="2"/>
  <c r="T81" i="2"/>
  <c r="S81" i="2"/>
  <c r="R81" i="2"/>
  <c r="Q81" i="2" a="1"/>
  <c r="Q81" i="2" s="1"/>
  <c r="P81" i="2"/>
  <c r="O81" i="2"/>
  <c r="L81" i="2"/>
  <c r="K81" i="2"/>
  <c r="AK81" i="2" s="1"/>
  <c r="J81" i="2"/>
  <c r="G81" i="2"/>
  <c r="F81" i="2"/>
  <c r="H81" i="2" s="1"/>
  <c r="A81" i="2"/>
  <c r="B81" i="2" s="1"/>
  <c r="C81" i="2" s="1"/>
  <c r="AM80" i="2"/>
  <c r="AI80" i="2"/>
  <c r="AG80" i="2"/>
  <c r="AF80" i="2"/>
  <c r="AE80" i="2"/>
  <c r="AD80" i="2"/>
  <c r="AC80" i="2"/>
  <c r="AB80" i="2"/>
  <c r="AA80" i="2"/>
  <c r="Z80" i="2"/>
  <c r="Y80" i="2"/>
  <c r="X80" i="2"/>
  <c r="W80" i="2"/>
  <c r="V80" i="2"/>
  <c r="U80" i="2"/>
  <c r="T80" i="2"/>
  <c r="S80" i="2"/>
  <c r="R80" i="2"/>
  <c r="Q80" i="2" a="1"/>
  <c r="Q80" i="2" s="1"/>
  <c r="P80" i="2"/>
  <c r="O80" i="2"/>
  <c r="L80" i="2"/>
  <c r="K80" i="2"/>
  <c r="AK80" i="2" s="1"/>
  <c r="J80" i="2"/>
  <c r="G80" i="2"/>
  <c r="F80" i="2"/>
  <c r="H80" i="2" s="1"/>
  <c r="A80" i="2"/>
  <c r="B80" i="2" s="1"/>
  <c r="C80" i="2" s="1"/>
  <c r="AM79" i="2"/>
  <c r="AI79" i="2"/>
  <c r="AG79" i="2"/>
  <c r="AF79" i="2"/>
  <c r="AE79" i="2"/>
  <c r="AD79" i="2"/>
  <c r="AC79" i="2"/>
  <c r="AB79" i="2"/>
  <c r="AA79" i="2"/>
  <c r="Z79" i="2"/>
  <c r="Y79" i="2"/>
  <c r="X79" i="2"/>
  <c r="W79" i="2"/>
  <c r="V79" i="2"/>
  <c r="U79" i="2"/>
  <c r="T79" i="2"/>
  <c r="S79" i="2"/>
  <c r="R79" i="2"/>
  <c r="Q79" i="2" a="1"/>
  <c r="Q79" i="2" s="1"/>
  <c r="P79" i="2"/>
  <c r="O79" i="2"/>
  <c r="L79" i="2"/>
  <c r="K79" i="2"/>
  <c r="AK79" i="2" s="1"/>
  <c r="J79" i="2"/>
  <c r="G79" i="2"/>
  <c r="F79" i="2"/>
  <c r="H79" i="2" s="1"/>
  <c r="A79" i="2"/>
  <c r="B79" i="2" s="1"/>
  <c r="C79" i="2" s="1"/>
  <c r="AM78" i="2"/>
  <c r="AI78" i="2"/>
  <c r="AG78" i="2"/>
  <c r="AF78" i="2"/>
  <c r="AE78" i="2"/>
  <c r="AD78" i="2"/>
  <c r="AC78" i="2"/>
  <c r="AB78" i="2"/>
  <c r="AA78" i="2"/>
  <c r="Z78" i="2"/>
  <c r="Y78" i="2"/>
  <c r="X78" i="2"/>
  <c r="W78" i="2"/>
  <c r="V78" i="2"/>
  <c r="U78" i="2"/>
  <c r="T78" i="2"/>
  <c r="S78" i="2"/>
  <c r="R78" i="2"/>
  <c r="Q78" i="2" a="1"/>
  <c r="Q78" i="2" s="1"/>
  <c r="P78" i="2"/>
  <c r="O78" i="2"/>
  <c r="L78" i="2"/>
  <c r="K78" i="2"/>
  <c r="AK78" i="2" s="1"/>
  <c r="J78" i="2"/>
  <c r="G78" i="2"/>
  <c r="F78" i="2"/>
  <c r="H78" i="2" s="1"/>
  <c r="A78" i="2"/>
  <c r="B78" i="2" s="1"/>
  <c r="C78" i="2" s="1"/>
  <c r="AM77" i="2"/>
  <c r="AI77" i="2"/>
  <c r="AG77" i="2"/>
  <c r="AF77" i="2"/>
  <c r="AE77" i="2"/>
  <c r="AD77" i="2"/>
  <c r="AC77" i="2"/>
  <c r="AB77" i="2"/>
  <c r="AA77" i="2"/>
  <c r="Z77" i="2"/>
  <c r="Y77" i="2"/>
  <c r="X77" i="2"/>
  <c r="W77" i="2"/>
  <c r="V77" i="2"/>
  <c r="U77" i="2"/>
  <c r="T77" i="2"/>
  <c r="S77" i="2"/>
  <c r="R77" i="2"/>
  <c r="Q77" i="2" a="1"/>
  <c r="Q77" i="2" s="1"/>
  <c r="P77" i="2"/>
  <c r="O77" i="2"/>
  <c r="L77" i="2"/>
  <c r="K77" i="2"/>
  <c r="AK77" i="2" s="1"/>
  <c r="J77" i="2"/>
  <c r="F77" i="2"/>
  <c r="H77" i="2" s="1"/>
  <c r="A77" i="2"/>
  <c r="B77" i="2" s="1"/>
  <c r="C77" i="2" s="1"/>
  <c r="AM76" i="2"/>
  <c r="AI76" i="2"/>
  <c r="AG76" i="2"/>
  <c r="AF76" i="2"/>
  <c r="AE76" i="2"/>
  <c r="AD76" i="2"/>
  <c r="AC76" i="2"/>
  <c r="AB76" i="2"/>
  <c r="AA76" i="2"/>
  <c r="Z76" i="2"/>
  <c r="Y76" i="2"/>
  <c r="X76" i="2"/>
  <c r="W76" i="2"/>
  <c r="V76" i="2"/>
  <c r="U76" i="2"/>
  <c r="T76" i="2"/>
  <c r="S76" i="2"/>
  <c r="R76" i="2"/>
  <c r="Q76" i="2" a="1"/>
  <c r="Q76" i="2" s="1"/>
  <c r="P76" i="2"/>
  <c r="O76" i="2"/>
  <c r="L76" i="2"/>
  <c r="K76" i="2"/>
  <c r="AK76" i="2" s="1"/>
  <c r="J76" i="2"/>
  <c r="G76" i="2"/>
  <c r="F76" i="2"/>
  <c r="H76" i="2" s="1"/>
  <c r="A76" i="2"/>
  <c r="B76" i="2" s="1"/>
  <c r="C76" i="2" s="1"/>
  <c r="AM75" i="2"/>
  <c r="AI75" i="2"/>
  <c r="AG75" i="2"/>
  <c r="AF75" i="2"/>
  <c r="AE75" i="2"/>
  <c r="AD75" i="2"/>
  <c r="AC75" i="2"/>
  <c r="AB75" i="2"/>
  <c r="AA75" i="2"/>
  <c r="Z75" i="2"/>
  <c r="Y75" i="2"/>
  <c r="X75" i="2"/>
  <c r="W75" i="2"/>
  <c r="V75" i="2"/>
  <c r="U75" i="2"/>
  <c r="T75" i="2"/>
  <c r="S75" i="2"/>
  <c r="R75" i="2"/>
  <c r="Q75" i="2" a="1"/>
  <c r="Q75" i="2" s="1"/>
  <c r="P75" i="2"/>
  <c r="O75" i="2"/>
  <c r="L75" i="2"/>
  <c r="K75" i="2"/>
  <c r="AK75" i="2" s="1"/>
  <c r="J75" i="2"/>
  <c r="G75" i="2"/>
  <c r="F75" i="2"/>
  <c r="H75" i="2" s="1"/>
  <c r="A75" i="2"/>
  <c r="B75" i="2" s="1"/>
  <c r="C75" i="2" s="1"/>
  <c r="AM74" i="2"/>
  <c r="AI74" i="2"/>
  <c r="AG74" i="2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 a="1"/>
  <c r="Q74" i="2" s="1"/>
  <c r="P74" i="2"/>
  <c r="O74" i="2"/>
  <c r="L74" i="2"/>
  <c r="K74" i="2"/>
  <c r="AK74" i="2" s="1"/>
  <c r="J74" i="2"/>
  <c r="G74" i="2"/>
  <c r="F74" i="2"/>
  <c r="H74" i="2" s="1"/>
  <c r="A74" i="2"/>
  <c r="B74" i="2" s="1"/>
  <c r="C74" i="2" s="1"/>
  <c r="AM73" i="2"/>
  <c r="AI73" i="2"/>
  <c r="AG73" i="2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 a="1"/>
  <c r="Q73" i="2" s="1"/>
  <c r="P73" i="2"/>
  <c r="O73" i="2"/>
  <c r="L73" i="2"/>
  <c r="K73" i="2"/>
  <c r="AK73" i="2" s="1"/>
  <c r="J73" i="2"/>
  <c r="G73" i="2"/>
  <c r="F73" i="2"/>
  <c r="H73" i="2" s="1"/>
  <c r="A73" i="2"/>
  <c r="B73" i="2" s="1"/>
  <c r="C73" i="2" s="1"/>
  <c r="AM72" i="2"/>
  <c r="AI72" i="2"/>
  <c r="AG72" i="2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 a="1"/>
  <c r="Q72" i="2" s="1"/>
  <c r="P72" i="2"/>
  <c r="O72" i="2"/>
  <c r="L72" i="2"/>
  <c r="K72" i="2"/>
  <c r="AK72" i="2" s="1"/>
  <c r="J72" i="2"/>
  <c r="G72" i="2"/>
  <c r="F72" i="2"/>
  <c r="H72" i="2" s="1"/>
  <c r="A72" i="2"/>
  <c r="B72" i="2" s="1"/>
  <c r="C72" i="2" s="1"/>
  <c r="AM71" i="2"/>
  <c r="AI71" i="2"/>
  <c r="AG71" i="2"/>
  <c r="AF71" i="2"/>
  <c r="AE71" i="2"/>
  <c r="AD71" i="2"/>
  <c r="AC71" i="2"/>
  <c r="AB71" i="2"/>
  <c r="AA71" i="2"/>
  <c r="Z71" i="2"/>
  <c r="Y71" i="2"/>
  <c r="X71" i="2"/>
  <c r="W71" i="2"/>
  <c r="V71" i="2"/>
  <c r="U71" i="2"/>
  <c r="T71" i="2"/>
  <c r="S71" i="2"/>
  <c r="R71" i="2"/>
  <c r="Q71" i="2" a="1"/>
  <c r="Q71" i="2" s="1"/>
  <c r="P71" i="2"/>
  <c r="O71" i="2"/>
  <c r="L71" i="2"/>
  <c r="K71" i="2"/>
  <c r="AK71" i="2" s="1"/>
  <c r="J71" i="2"/>
  <c r="G71" i="2"/>
  <c r="F71" i="2"/>
  <c r="H71" i="2" s="1"/>
  <c r="A71" i="2"/>
  <c r="B71" i="2" s="1"/>
  <c r="C71" i="2" s="1"/>
  <c r="AM70" i="2"/>
  <c r="AI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 a="1"/>
  <c r="Q70" i="2" s="1"/>
  <c r="P70" i="2"/>
  <c r="O70" i="2"/>
  <c r="L70" i="2"/>
  <c r="K70" i="2"/>
  <c r="AK70" i="2" s="1"/>
  <c r="J70" i="2"/>
  <c r="G70" i="2"/>
  <c r="F70" i="2"/>
  <c r="H70" i="2" s="1"/>
  <c r="A70" i="2"/>
  <c r="B70" i="2" s="1"/>
  <c r="C70" i="2" s="1"/>
  <c r="AM69" i="2"/>
  <c r="AI69" i="2"/>
  <c r="AG69" i="2"/>
  <c r="AF69" i="2"/>
  <c r="AE69" i="2"/>
  <c r="AD69" i="2"/>
  <c r="AC69" i="2"/>
  <c r="AB69" i="2"/>
  <c r="AA69" i="2"/>
  <c r="Z69" i="2"/>
  <c r="Y69" i="2"/>
  <c r="X69" i="2"/>
  <c r="W69" i="2"/>
  <c r="V69" i="2"/>
  <c r="U69" i="2"/>
  <c r="T69" i="2"/>
  <c r="S69" i="2"/>
  <c r="R69" i="2"/>
  <c r="Q69" i="2" a="1"/>
  <c r="Q69" i="2" s="1"/>
  <c r="P69" i="2"/>
  <c r="O69" i="2"/>
  <c r="L69" i="2"/>
  <c r="K69" i="2"/>
  <c r="AK69" i="2" s="1"/>
  <c r="J69" i="2"/>
  <c r="G69" i="2"/>
  <c r="F69" i="2"/>
  <c r="H69" i="2" s="1"/>
  <c r="A69" i="2"/>
  <c r="B69" i="2" s="1"/>
  <c r="C69" i="2" s="1"/>
  <c r="AM68" i="2"/>
  <c r="AI68" i="2"/>
  <c r="AG68" i="2"/>
  <c r="AF68" i="2"/>
  <c r="AE68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Q68" i="2" a="1"/>
  <c r="Q68" i="2" s="1"/>
  <c r="P68" i="2"/>
  <c r="O68" i="2"/>
  <c r="L68" i="2"/>
  <c r="K68" i="2"/>
  <c r="AK68" i="2" s="1"/>
  <c r="J68" i="2"/>
  <c r="G68" i="2"/>
  <c r="F68" i="2"/>
  <c r="H68" i="2" s="1"/>
  <c r="A68" i="2"/>
  <c r="B68" i="2" s="1"/>
  <c r="C68" i="2" s="1"/>
  <c r="AM67" i="2"/>
  <c r="AI67" i="2"/>
  <c r="AG67" i="2"/>
  <c r="AF67" i="2"/>
  <c r="AE67" i="2"/>
  <c r="AD67" i="2"/>
  <c r="AC67" i="2"/>
  <c r="AB67" i="2"/>
  <c r="AA67" i="2"/>
  <c r="Z67" i="2"/>
  <c r="Y67" i="2"/>
  <c r="X67" i="2"/>
  <c r="W67" i="2"/>
  <c r="V67" i="2"/>
  <c r="U67" i="2"/>
  <c r="T67" i="2"/>
  <c r="S67" i="2"/>
  <c r="R67" i="2"/>
  <c r="Q67" i="2" a="1"/>
  <c r="Q67" i="2" s="1"/>
  <c r="P67" i="2"/>
  <c r="O67" i="2"/>
  <c r="L67" i="2"/>
  <c r="K67" i="2"/>
  <c r="AK67" i="2" s="1"/>
  <c r="J67" i="2"/>
  <c r="G67" i="2"/>
  <c r="F67" i="2"/>
  <c r="H67" i="2" s="1"/>
  <c r="A67" i="2"/>
  <c r="B67" i="2" s="1"/>
  <c r="C67" i="2" s="1"/>
  <c r="AM66" i="2"/>
  <c r="AI66" i="2"/>
  <c r="AG66" i="2"/>
  <c r="AF66" i="2"/>
  <c r="AE66" i="2"/>
  <c r="AD66" i="2"/>
  <c r="AC66" i="2"/>
  <c r="AB66" i="2"/>
  <c r="AA66" i="2"/>
  <c r="Z66" i="2"/>
  <c r="Y66" i="2"/>
  <c r="X66" i="2"/>
  <c r="W66" i="2"/>
  <c r="V66" i="2"/>
  <c r="U66" i="2"/>
  <c r="T66" i="2"/>
  <c r="S66" i="2"/>
  <c r="R66" i="2"/>
  <c r="Q66" i="2" a="1"/>
  <c r="Q66" i="2" s="1"/>
  <c r="P66" i="2"/>
  <c r="O66" i="2"/>
  <c r="L66" i="2"/>
  <c r="K66" i="2"/>
  <c r="AK66" i="2" s="1"/>
  <c r="J66" i="2"/>
  <c r="G66" i="2"/>
  <c r="F66" i="2"/>
  <c r="H66" i="2" s="1"/>
  <c r="A66" i="2"/>
  <c r="B66" i="2" s="1"/>
  <c r="C66" i="2" s="1"/>
  <c r="AM65" i="2"/>
  <c r="AI65" i="2"/>
  <c r="AG65" i="2"/>
  <c r="AF65" i="2"/>
  <c r="AE65" i="2"/>
  <c r="AD65" i="2"/>
  <c r="AC65" i="2"/>
  <c r="AB65" i="2"/>
  <c r="AA65" i="2"/>
  <c r="Z65" i="2"/>
  <c r="Y65" i="2"/>
  <c r="X65" i="2"/>
  <c r="W65" i="2"/>
  <c r="V65" i="2"/>
  <c r="U65" i="2"/>
  <c r="T65" i="2"/>
  <c r="S65" i="2"/>
  <c r="R65" i="2"/>
  <c r="Q65" i="2" a="1"/>
  <c r="Q65" i="2" s="1"/>
  <c r="P65" i="2"/>
  <c r="O65" i="2"/>
  <c r="L65" i="2"/>
  <c r="K65" i="2"/>
  <c r="AK65" i="2" s="1"/>
  <c r="J65" i="2"/>
  <c r="G65" i="2"/>
  <c r="F65" i="2"/>
  <c r="H65" i="2" s="1"/>
  <c r="A65" i="2"/>
  <c r="B65" i="2" s="1"/>
  <c r="C65" i="2" s="1"/>
  <c r="AM64" i="2"/>
  <c r="AI64" i="2"/>
  <c r="AG64" i="2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 a="1"/>
  <c r="Q64" i="2" s="1"/>
  <c r="P64" i="2"/>
  <c r="O64" i="2"/>
  <c r="L64" i="2"/>
  <c r="K64" i="2"/>
  <c r="AK64" i="2" s="1"/>
  <c r="J64" i="2"/>
  <c r="F64" i="2"/>
  <c r="H64" i="2" s="1"/>
  <c r="A64" i="2"/>
  <c r="B64" i="2" s="1"/>
  <c r="C64" i="2" s="1"/>
  <c r="AM63" i="2"/>
  <c r="AI63" i="2"/>
  <c r="AG63" i="2"/>
  <c r="AF63" i="2"/>
  <c r="AE63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Q63" i="2" a="1"/>
  <c r="Q63" i="2" s="1"/>
  <c r="P63" i="2"/>
  <c r="O63" i="2"/>
  <c r="L63" i="2"/>
  <c r="K63" i="2"/>
  <c r="AK63" i="2" s="1"/>
  <c r="J63" i="2"/>
  <c r="G63" i="2"/>
  <c r="F63" i="2"/>
  <c r="H63" i="2" s="1"/>
  <c r="A63" i="2"/>
  <c r="B63" i="2" s="1"/>
  <c r="C63" i="2" s="1"/>
  <c r="AM62" i="2"/>
  <c r="AI62" i="2"/>
  <c r="AG62" i="2"/>
  <c r="AF62" i="2"/>
  <c r="AE62" i="2"/>
  <c r="AD62" i="2"/>
  <c r="AC62" i="2"/>
  <c r="AB62" i="2"/>
  <c r="AA62" i="2"/>
  <c r="Z62" i="2"/>
  <c r="Y62" i="2"/>
  <c r="X62" i="2"/>
  <c r="W62" i="2"/>
  <c r="V62" i="2"/>
  <c r="U62" i="2"/>
  <c r="T62" i="2"/>
  <c r="S62" i="2"/>
  <c r="R62" i="2"/>
  <c r="Q62" i="2" a="1"/>
  <c r="Q62" i="2" s="1"/>
  <c r="P62" i="2"/>
  <c r="O62" i="2"/>
  <c r="L62" i="2"/>
  <c r="K62" i="2"/>
  <c r="AK62" i="2" s="1"/>
  <c r="J62" i="2"/>
  <c r="G62" i="2"/>
  <c r="F62" i="2"/>
  <c r="H62" i="2" s="1"/>
  <c r="A62" i="2"/>
  <c r="B62" i="2" s="1"/>
  <c r="C62" i="2" s="1"/>
  <c r="AM61" i="2"/>
  <c r="AI61" i="2"/>
  <c r="AG61" i="2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 a="1"/>
  <c r="Q61" i="2" s="1"/>
  <c r="P61" i="2"/>
  <c r="O61" i="2"/>
  <c r="L61" i="2"/>
  <c r="K61" i="2"/>
  <c r="AK61" i="2" s="1"/>
  <c r="J61" i="2"/>
  <c r="G61" i="2"/>
  <c r="F61" i="2"/>
  <c r="H61" i="2" s="1"/>
  <c r="A61" i="2"/>
  <c r="B61" i="2" s="1"/>
  <c r="C61" i="2" s="1"/>
  <c r="AM60" i="2"/>
  <c r="AI60" i="2"/>
  <c r="AG60" i="2"/>
  <c r="AF60" i="2"/>
  <c r="AE60" i="2"/>
  <c r="AD60" i="2"/>
  <c r="AC60" i="2"/>
  <c r="AB60" i="2"/>
  <c r="AA60" i="2"/>
  <c r="Z60" i="2"/>
  <c r="Y60" i="2"/>
  <c r="X60" i="2"/>
  <c r="W60" i="2"/>
  <c r="V60" i="2"/>
  <c r="U60" i="2"/>
  <c r="T60" i="2"/>
  <c r="S60" i="2"/>
  <c r="R60" i="2"/>
  <c r="Q60" i="2" a="1"/>
  <c r="Q60" i="2" s="1"/>
  <c r="P60" i="2"/>
  <c r="O60" i="2"/>
  <c r="L60" i="2"/>
  <c r="K60" i="2"/>
  <c r="AK60" i="2" s="1"/>
  <c r="J60" i="2"/>
  <c r="G60" i="2"/>
  <c r="F60" i="2"/>
  <c r="H60" i="2" s="1"/>
  <c r="A60" i="2"/>
  <c r="B60" i="2" s="1"/>
  <c r="C60" i="2" s="1"/>
  <c r="AM59" i="2"/>
  <c r="AI59" i="2"/>
  <c r="AG59" i="2"/>
  <c r="AF59" i="2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 a="1"/>
  <c r="Q59" i="2" s="1"/>
  <c r="P59" i="2"/>
  <c r="O59" i="2"/>
  <c r="L59" i="2"/>
  <c r="K59" i="2"/>
  <c r="AK59" i="2" s="1"/>
  <c r="J59" i="2"/>
  <c r="G59" i="2"/>
  <c r="F59" i="2"/>
  <c r="H59" i="2" s="1"/>
  <c r="A59" i="2"/>
  <c r="B59" i="2" s="1"/>
  <c r="C59" i="2" s="1"/>
  <c r="AM58" i="2"/>
  <c r="AI58" i="2"/>
  <c r="AG58" i="2"/>
  <c r="AF58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 a="1"/>
  <c r="Q58" i="2" s="1"/>
  <c r="P58" i="2"/>
  <c r="O58" i="2"/>
  <c r="L58" i="2"/>
  <c r="K58" i="2"/>
  <c r="AK58" i="2" s="1"/>
  <c r="J58" i="2"/>
  <c r="G58" i="2"/>
  <c r="F58" i="2"/>
  <c r="H58" i="2" s="1"/>
  <c r="A58" i="2"/>
  <c r="B58" i="2" s="1"/>
  <c r="C58" i="2" s="1"/>
  <c r="AM57" i="2"/>
  <c r="AI57" i="2"/>
  <c r="AG57" i="2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 a="1"/>
  <c r="Q57" i="2" s="1"/>
  <c r="P57" i="2"/>
  <c r="O57" i="2"/>
  <c r="L57" i="2"/>
  <c r="K57" i="2"/>
  <c r="AK57" i="2" s="1"/>
  <c r="J57" i="2"/>
  <c r="G57" i="2"/>
  <c r="F57" i="2"/>
  <c r="H57" i="2" s="1"/>
  <c r="A57" i="2"/>
  <c r="B57" i="2" s="1"/>
  <c r="C57" i="2" s="1"/>
  <c r="AM56" i="2"/>
  <c r="AI56" i="2"/>
  <c r="AG56" i="2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 a="1"/>
  <c r="Q56" i="2" s="1"/>
  <c r="P56" i="2"/>
  <c r="O56" i="2"/>
  <c r="L56" i="2"/>
  <c r="K56" i="2"/>
  <c r="AK56" i="2" s="1"/>
  <c r="J56" i="2"/>
  <c r="G56" i="2"/>
  <c r="F56" i="2"/>
  <c r="H56" i="2" s="1"/>
  <c r="A56" i="2"/>
  <c r="B56" i="2" s="1"/>
  <c r="C56" i="2" s="1"/>
  <c r="AM55" i="2"/>
  <c r="AI55" i="2"/>
  <c r="AG55" i="2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 a="1"/>
  <c r="Q55" i="2" s="1"/>
  <c r="P55" i="2"/>
  <c r="O55" i="2"/>
  <c r="L55" i="2"/>
  <c r="K55" i="2"/>
  <c r="AK55" i="2" s="1"/>
  <c r="J55" i="2"/>
  <c r="G55" i="2"/>
  <c r="F55" i="2"/>
  <c r="H55" i="2" s="1"/>
  <c r="A55" i="2"/>
  <c r="B55" i="2" s="1"/>
  <c r="C55" i="2" s="1"/>
  <c r="AM54" i="2"/>
  <c r="AI54" i="2"/>
  <c r="AG54" i="2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 a="1"/>
  <c r="Q54" i="2" s="1"/>
  <c r="P54" i="2"/>
  <c r="O54" i="2"/>
  <c r="L54" i="2"/>
  <c r="K54" i="2"/>
  <c r="AK54" i="2" s="1"/>
  <c r="J54" i="2"/>
  <c r="F54" i="2"/>
  <c r="H54" i="2" s="1"/>
  <c r="A54" i="2"/>
  <c r="B54" i="2" s="1"/>
  <c r="C54" i="2" s="1"/>
  <c r="AM53" i="2"/>
  <c r="AI53" i="2"/>
  <c r="AG53" i="2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 a="1"/>
  <c r="Q53" i="2" s="1"/>
  <c r="P53" i="2"/>
  <c r="O53" i="2"/>
  <c r="L53" i="2"/>
  <c r="K53" i="2"/>
  <c r="AK53" i="2" s="1"/>
  <c r="J53" i="2"/>
  <c r="G53" i="2"/>
  <c r="F53" i="2"/>
  <c r="H53" i="2" s="1"/>
  <c r="A53" i="2"/>
  <c r="B53" i="2" s="1"/>
  <c r="C53" i="2" s="1"/>
  <c r="AM52" i="2"/>
  <c r="AI52" i="2"/>
  <c r="AG52" i="2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 a="1"/>
  <c r="Q52" i="2" s="1"/>
  <c r="P52" i="2"/>
  <c r="O52" i="2"/>
  <c r="L52" i="2"/>
  <c r="K52" i="2"/>
  <c r="AK52" i="2" s="1"/>
  <c r="J52" i="2"/>
  <c r="F52" i="2"/>
  <c r="H52" i="2" s="1"/>
  <c r="A52" i="2"/>
  <c r="B52" i="2" s="1"/>
  <c r="C52" i="2" s="1"/>
  <c r="AM51" i="2"/>
  <c r="AI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 a="1"/>
  <c r="Q51" i="2" s="1"/>
  <c r="P51" i="2"/>
  <c r="O51" i="2"/>
  <c r="L51" i="2"/>
  <c r="K51" i="2"/>
  <c r="AK51" i="2" s="1"/>
  <c r="J51" i="2"/>
  <c r="G51" i="2"/>
  <c r="F51" i="2"/>
  <c r="H51" i="2" s="1"/>
  <c r="A51" i="2"/>
  <c r="B51" i="2" s="1"/>
  <c r="C51" i="2" s="1"/>
  <c r="AM50" i="2"/>
  <c r="AI50" i="2"/>
  <c r="AG50" i="2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 a="1"/>
  <c r="Q50" i="2" s="1"/>
  <c r="P50" i="2"/>
  <c r="O50" i="2"/>
  <c r="L50" i="2"/>
  <c r="K50" i="2"/>
  <c r="AK50" i="2" s="1"/>
  <c r="J50" i="2"/>
  <c r="G50" i="2"/>
  <c r="F50" i="2"/>
  <c r="H50" i="2" s="1"/>
  <c r="A50" i="2"/>
  <c r="B50" i="2" s="1"/>
  <c r="C50" i="2" s="1"/>
  <c r="AM49" i="2"/>
  <c r="AI49" i="2"/>
  <c r="AG49" i="2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 a="1"/>
  <c r="Q49" i="2" s="1"/>
  <c r="P49" i="2"/>
  <c r="O49" i="2"/>
  <c r="L49" i="2"/>
  <c r="K49" i="2"/>
  <c r="AK49" i="2" s="1"/>
  <c r="J49" i="2"/>
  <c r="G49" i="2"/>
  <c r="F49" i="2"/>
  <c r="H49" i="2" s="1"/>
  <c r="A49" i="2"/>
  <c r="B49" i="2" s="1"/>
  <c r="C49" i="2" s="1"/>
  <c r="AM48" i="2"/>
  <c r="AI48" i="2"/>
  <c r="AG48" i="2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 a="1"/>
  <c r="Q48" i="2" s="1"/>
  <c r="P48" i="2"/>
  <c r="O48" i="2"/>
  <c r="L48" i="2"/>
  <c r="K48" i="2"/>
  <c r="AK48" i="2" s="1"/>
  <c r="J48" i="2"/>
  <c r="G48" i="2"/>
  <c r="F48" i="2"/>
  <c r="H48" i="2" s="1"/>
  <c r="A48" i="2"/>
  <c r="B48" i="2" s="1"/>
  <c r="C48" i="2" s="1"/>
  <c r="AM47" i="2"/>
  <c r="AI47" i="2"/>
  <c r="AG47" i="2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 a="1"/>
  <c r="Q47" i="2" s="1"/>
  <c r="P47" i="2"/>
  <c r="O47" i="2"/>
  <c r="L47" i="2"/>
  <c r="K47" i="2"/>
  <c r="AK47" i="2" s="1"/>
  <c r="J47" i="2"/>
  <c r="F47" i="2"/>
  <c r="H47" i="2" s="1"/>
  <c r="A47" i="2"/>
  <c r="B47" i="2" s="1"/>
  <c r="C47" i="2" s="1"/>
  <c r="AM46" i="2"/>
  <c r="AI46" i="2"/>
  <c r="AG46" i="2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 a="1"/>
  <c r="Q46" i="2" s="1"/>
  <c r="P46" i="2"/>
  <c r="O46" i="2"/>
  <c r="L46" i="2"/>
  <c r="K46" i="2"/>
  <c r="AK46" i="2" s="1"/>
  <c r="J46" i="2"/>
  <c r="G46" i="2"/>
  <c r="F46" i="2"/>
  <c r="H46" i="2" s="1"/>
  <c r="A46" i="2"/>
  <c r="B46" i="2" s="1"/>
  <c r="C46" i="2" s="1"/>
  <c r="AM45" i="2"/>
  <c r="AI45" i="2"/>
  <c r="AG45" i="2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 a="1"/>
  <c r="Q45" i="2" s="1"/>
  <c r="P45" i="2"/>
  <c r="O45" i="2"/>
  <c r="L45" i="2"/>
  <c r="K45" i="2"/>
  <c r="AK45" i="2" s="1"/>
  <c r="J45" i="2"/>
  <c r="G45" i="2"/>
  <c r="F45" i="2"/>
  <c r="H45" i="2" s="1"/>
  <c r="A45" i="2"/>
  <c r="B45" i="2" s="1"/>
  <c r="C45" i="2" s="1"/>
  <c r="AM44" i="2"/>
  <c r="AI44" i="2"/>
  <c r="AG44" i="2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 a="1"/>
  <c r="Q44" i="2" s="1"/>
  <c r="P44" i="2"/>
  <c r="O44" i="2"/>
  <c r="L44" i="2"/>
  <c r="K44" i="2"/>
  <c r="AK44" i="2" s="1"/>
  <c r="J44" i="2"/>
  <c r="G44" i="2"/>
  <c r="F44" i="2"/>
  <c r="H44" i="2" s="1"/>
  <c r="A44" i="2"/>
  <c r="B44" i="2" s="1"/>
  <c r="C44" i="2" s="1"/>
  <c r="AM43" i="2"/>
  <c r="AI43" i="2"/>
  <c r="AG43" i="2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 a="1"/>
  <c r="Q43" i="2" s="1"/>
  <c r="P43" i="2"/>
  <c r="O43" i="2"/>
  <c r="L43" i="2"/>
  <c r="K43" i="2"/>
  <c r="AK43" i="2" s="1"/>
  <c r="J43" i="2"/>
  <c r="G43" i="2"/>
  <c r="F43" i="2"/>
  <c r="H43" i="2" s="1"/>
  <c r="A43" i="2"/>
  <c r="B43" i="2" s="1"/>
  <c r="C43" i="2" s="1"/>
  <c r="AM42" i="2"/>
  <c r="AI42" i="2"/>
  <c r="AG42" i="2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 a="1"/>
  <c r="Q42" i="2" s="1"/>
  <c r="P42" i="2"/>
  <c r="O42" i="2"/>
  <c r="L42" i="2"/>
  <c r="K42" i="2"/>
  <c r="AK42" i="2" s="1"/>
  <c r="J42" i="2"/>
  <c r="G42" i="2"/>
  <c r="F42" i="2"/>
  <c r="H42" i="2" s="1"/>
  <c r="A42" i="2"/>
  <c r="B42" i="2" s="1"/>
  <c r="C42" i="2" s="1"/>
  <c r="AM41" i="2"/>
  <c r="AI41" i="2"/>
  <c r="AG41" i="2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 a="1"/>
  <c r="Q41" i="2" s="1"/>
  <c r="P41" i="2"/>
  <c r="O41" i="2"/>
  <c r="L41" i="2"/>
  <c r="K41" i="2"/>
  <c r="AK41" i="2" s="1"/>
  <c r="J41" i="2"/>
  <c r="G41" i="2"/>
  <c r="F41" i="2"/>
  <c r="H41" i="2" s="1"/>
  <c r="A41" i="2"/>
  <c r="B41" i="2" s="1"/>
  <c r="C41" i="2" s="1"/>
  <c r="AM40" i="2"/>
  <c r="AI40" i="2"/>
  <c r="AG40" i="2"/>
  <c r="AH40" i="2" s="1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 a="1"/>
  <c r="Q40" i="2" s="1"/>
  <c r="P40" i="2"/>
  <c r="O40" i="2"/>
  <c r="L40" i="2"/>
  <c r="K40" i="2"/>
  <c r="AK40" i="2" s="1"/>
  <c r="J40" i="2"/>
  <c r="G40" i="2"/>
  <c r="F40" i="2"/>
  <c r="H40" i="2" s="1"/>
  <c r="A40" i="2"/>
  <c r="B40" i="2" s="1"/>
  <c r="C40" i="2" s="1"/>
  <c r="AM39" i="2"/>
  <c r="AI39" i="2"/>
  <c r="AG39" i="2"/>
  <c r="AH39" i="2" s="1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 a="1"/>
  <c r="Q39" i="2" s="1"/>
  <c r="P39" i="2"/>
  <c r="O39" i="2"/>
  <c r="L39" i="2"/>
  <c r="K39" i="2"/>
  <c r="AK39" i="2" s="1"/>
  <c r="J39" i="2"/>
  <c r="G39" i="2"/>
  <c r="F39" i="2"/>
  <c r="H39" i="2" s="1"/>
  <c r="A39" i="2"/>
  <c r="B39" i="2" s="1"/>
  <c r="C39" i="2" s="1"/>
  <c r="AM38" i="2"/>
  <c r="AI38" i="2"/>
  <c r="AG38" i="2"/>
  <c r="AH38" i="2" s="1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 a="1"/>
  <c r="Q38" i="2" s="1"/>
  <c r="P38" i="2"/>
  <c r="O38" i="2"/>
  <c r="L38" i="2"/>
  <c r="K38" i="2"/>
  <c r="AK38" i="2" s="1"/>
  <c r="J38" i="2"/>
  <c r="G38" i="2"/>
  <c r="F38" i="2"/>
  <c r="H38" i="2" s="1"/>
  <c r="A38" i="2"/>
  <c r="B38" i="2" s="1"/>
  <c r="C38" i="2" s="1"/>
  <c r="AM37" i="2"/>
  <c r="AI37" i="2"/>
  <c r="AG37" i="2"/>
  <c r="AH37" i="2" s="1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 a="1"/>
  <c r="Q37" i="2" s="1"/>
  <c r="P37" i="2"/>
  <c r="O37" i="2"/>
  <c r="L37" i="2"/>
  <c r="K37" i="2"/>
  <c r="AK37" i="2" s="1"/>
  <c r="J37" i="2"/>
  <c r="F37" i="2"/>
  <c r="H37" i="2" s="1"/>
  <c r="A37" i="2"/>
  <c r="B37" i="2" s="1"/>
  <c r="C37" i="2" s="1"/>
  <c r="AM36" i="2"/>
  <c r="AI36" i="2"/>
  <c r="AG36" i="2"/>
  <c r="AH36" i="2" s="1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 a="1"/>
  <c r="Q36" i="2" s="1"/>
  <c r="P36" i="2"/>
  <c r="O36" i="2"/>
  <c r="L36" i="2"/>
  <c r="K36" i="2"/>
  <c r="AK36" i="2" s="1"/>
  <c r="J36" i="2"/>
  <c r="G36" i="2"/>
  <c r="F36" i="2"/>
  <c r="H36" i="2" s="1"/>
  <c r="A36" i="2"/>
  <c r="B36" i="2" s="1"/>
  <c r="C36" i="2" s="1"/>
  <c r="AM35" i="2"/>
  <c r="AI35" i="2"/>
  <c r="AG35" i="2"/>
  <c r="AH35" i="2" s="1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 a="1"/>
  <c r="Q35" i="2" s="1"/>
  <c r="P35" i="2"/>
  <c r="O35" i="2"/>
  <c r="L35" i="2"/>
  <c r="K35" i="2"/>
  <c r="AK35" i="2" s="1"/>
  <c r="J35" i="2"/>
  <c r="F35" i="2"/>
  <c r="H35" i="2" s="1"/>
  <c r="A35" i="2"/>
  <c r="B35" i="2" s="1"/>
  <c r="C35" i="2" s="1"/>
  <c r="AM34" i="2"/>
  <c r="AI34" i="2"/>
  <c r="AG34" i="2"/>
  <c r="AH34" i="2" s="1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 a="1"/>
  <c r="Q34" i="2" s="1"/>
  <c r="P34" i="2"/>
  <c r="O34" i="2"/>
  <c r="L34" i="2"/>
  <c r="K34" i="2"/>
  <c r="AK34" i="2" s="1"/>
  <c r="J34" i="2"/>
  <c r="G34" i="2"/>
  <c r="F34" i="2"/>
  <c r="H34" i="2" s="1"/>
  <c r="A34" i="2"/>
  <c r="B34" i="2" s="1"/>
  <c r="C34" i="2" s="1"/>
  <c r="AM33" i="2"/>
  <c r="AI33" i="2"/>
  <c r="AG33" i="2"/>
  <c r="AH33" i="2" s="1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 a="1"/>
  <c r="Q33" i="2" s="1"/>
  <c r="P33" i="2"/>
  <c r="O33" i="2"/>
  <c r="L33" i="2"/>
  <c r="K33" i="2"/>
  <c r="AK33" i="2" s="1"/>
  <c r="J33" i="2"/>
  <c r="F33" i="2"/>
  <c r="H33" i="2" s="1"/>
  <c r="A33" i="2"/>
  <c r="B33" i="2" s="1"/>
  <c r="C33" i="2" s="1"/>
  <c r="AM32" i="2"/>
  <c r="AI32" i="2"/>
  <c r="AG32" i="2"/>
  <c r="AH32" i="2" s="1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 a="1"/>
  <c r="Q32" i="2" s="1"/>
  <c r="P32" i="2"/>
  <c r="O32" i="2"/>
  <c r="L32" i="2"/>
  <c r="K32" i="2"/>
  <c r="AK32" i="2" s="1"/>
  <c r="J32" i="2"/>
  <c r="G32" i="2"/>
  <c r="F32" i="2"/>
  <c r="H32" i="2" s="1"/>
  <c r="A32" i="2"/>
  <c r="B32" i="2" s="1"/>
  <c r="C32" i="2" s="1"/>
  <c r="AM31" i="2"/>
  <c r="AI31" i="2"/>
  <c r="AG31" i="2"/>
  <c r="AH31" i="2" s="1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 a="1"/>
  <c r="Q31" i="2" s="1"/>
  <c r="P31" i="2"/>
  <c r="O31" i="2"/>
  <c r="L31" i="2"/>
  <c r="K31" i="2"/>
  <c r="AK31" i="2" s="1"/>
  <c r="J31" i="2"/>
  <c r="F31" i="2"/>
  <c r="H31" i="2" s="1"/>
  <c r="A31" i="2"/>
  <c r="B31" i="2" s="1"/>
  <c r="C31" i="2" s="1"/>
  <c r="AM30" i="2"/>
  <c r="AI30" i="2"/>
  <c r="AG30" i="2"/>
  <c r="AH30" i="2" s="1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 a="1"/>
  <c r="Q30" i="2" s="1"/>
  <c r="P30" i="2"/>
  <c r="O30" i="2"/>
  <c r="L30" i="2"/>
  <c r="K30" i="2"/>
  <c r="AK30" i="2" s="1"/>
  <c r="J30" i="2"/>
  <c r="G30" i="2"/>
  <c r="F30" i="2"/>
  <c r="H30" i="2" s="1"/>
  <c r="A30" i="2"/>
  <c r="B30" i="2" s="1"/>
  <c r="C30" i="2" s="1"/>
  <c r="AM29" i="2"/>
  <c r="AI29" i="2"/>
  <c r="AG29" i="2"/>
  <c r="AH29" i="2" s="1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 a="1"/>
  <c r="Q29" i="2" s="1"/>
  <c r="P29" i="2"/>
  <c r="O29" i="2"/>
  <c r="L29" i="2"/>
  <c r="K29" i="2"/>
  <c r="AK29" i="2" s="1"/>
  <c r="J29" i="2"/>
  <c r="F29" i="2"/>
  <c r="H29" i="2" s="1"/>
  <c r="A29" i="2"/>
  <c r="B29" i="2" s="1"/>
  <c r="C29" i="2" s="1"/>
  <c r="AM28" i="2"/>
  <c r="AI28" i="2"/>
  <c r="AG28" i="2"/>
  <c r="AH28" i="2" s="1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 a="1"/>
  <c r="Q28" i="2" s="1"/>
  <c r="P28" i="2"/>
  <c r="O28" i="2"/>
  <c r="L28" i="2"/>
  <c r="K28" i="2"/>
  <c r="AK28" i="2" s="1"/>
  <c r="J28" i="2"/>
  <c r="G28" i="2"/>
  <c r="F28" i="2"/>
  <c r="H28" i="2" s="1"/>
  <c r="A28" i="2"/>
  <c r="B28" i="2" s="1"/>
  <c r="C28" i="2" s="1"/>
  <c r="AM27" i="2"/>
  <c r="AI27" i="2"/>
  <c r="AG27" i="2"/>
  <c r="AH27" i="2" s="1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 a="1"/>
  <c r="Q27" i="2" s="1"/>
  <c r="P27" i="2"/>
  <c r="O27" i="2"/>
  <c r="L27" i="2"/>
  <c r="K27" i="2"/>
  <c r="AK27" i="2" s="1"/>
  <c r="J27" i="2"/>
  <c r="G27" i="2"/>
  <c r="F27" i="2"/>
  <c r="H27" i="2" s="1"/>
  <c r="A27" i="2"/>
  <c r="B27" i="2" s="1"/>
  <c r="C27" i="2" s="1"/>
  <c r="AM26" i="2"/>
  <c r="AI26" i="2"/>
  <c r="AG26" i="2"/>
  <c r="AH26" i="2" s="1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 a="1"/>
  <c r="Q26" i="2" s="1"/>
  <c r="P26" i="2"/>
  <c r="O26" i="2"/>
  <c r="L26" i="2"/>
  <c r="K26" i="2"/>
  <c r="AK26" i="2" s="1"/>
  <c r="J26" i="2"/>
  <c r="G26" i="2"/>
  <c r="F26" i="2"/>
  <c r="H26" i="2" s="1"/>
  <c r="A26" i="2"/>
  <c r="B26" i="2" s="1"/>
  <c r="C26" i="2" s="1"/>
  <c r="AM25" i="2"/>
  <c r="AI25" i="2"/>
  <c r="AG25" i="2"/>
  <c r="AH25" i="2" s="1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 a="1"/>
  <c r="Q25" i="2" s="1"/>
  <c r="P25" i="2"/>
  <c r="O25" i="2"/>
  <c r="L25" i="2"/>
  <c r="K25" i="2"/>
  <c r="AK25" i="2" s="1"/>
  <c r="J25" i="2"/>
  <c r="G25" i="2"/>
  <c r="F25" i="2"/>
  <c r="H25" i="2" s="1"/>
  <c r="A25" i="2"/>
  <c r="B25" i="2" s="1"/>
  <c r="C25" i="2" s="1"/>
  <c r="AM24" i="2"/>
  <c r="AI24" i="2"/>
  <c r="AG24" i="2"/>
  <c r="AH24" i="2" s="1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 a="1"/>
  <c r="Q24" i="2" s="1"/>
  <c r="P24" i="2"/>
  <c r="O24" i="2"/>
  <c r="L24" i="2"/>
  <c r="K24" i="2"/>
  <c r="AK24" i="2" s="1"/>
  <c r="J24" i="2"/>
  <c r="G24" i="2"/>
  <c r="F24" i="2"/>
  <c r="H24" i="2" s="1"/>
  <c r="A24" i="2"/>
  <c r="B24" i="2" s="1"/>
  <c r="C24" i="2" s="1"/>
  <c r="AM23" i="2"/>
  <c r="AI23" i="2"/>
  <c r="AG23" i="2"/>
  <c r="AH23" i="2" s="1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 a="1"/>
  <c r="Q23" i="2" s="1"/>
  <c r="P23" i="2"/>
  <c r="O23" i="2"/>
  <c r="L23" i="2"/>
  <c r="K23" i="2"/>
  <c r="AK23" i="2" s="1"/>
  <c r="J23" i="2"/>
  <c r="G23" i="2"/>
  <c r="F23" i="2"/>
  <c r="H23" i="2" s="1"/>
  <c r="A23" i="2"/>
  <c r="B23" i="2" s="1"/>
  <c r="C23" i="2" s="1"/>
  <c r="AM22" i="2"/>
  <c r="AI22" i="2"/>
  <c r="AG22" i="2"/>
  <c r="AH22" i="2" s="1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 a="1"/>
  <c r="Q22" i="2" s="1"/>
  <c r="P22" i="2"/>
  <c r="O22" i="2"/>
  <c r="L22" i="2"/>
  <c r="K22" i="2"/>
  <c r="AK22" i="2" s="1"/>
  <c r="J22" i="2"/>
  <c r="G22" i="2"/>
  <c r="F22" i="2"/>
  <c r="H22" i="2" s="1"/>
  <c r="A22" i="2"/>
  <c r="B22" i="2" s="1"/>
  <c r="C22" i="2" s="1"/>
  <c r="AM21" i="2"/>
  <c r="AI21" i="2"/>
  <c r="AG21" i="2"/>
  <c r="AH21" i="2" s="1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 a="1"/>
  <c r="Q21" i="2" s="1"/>
  <c r="P21" i="2"/>
  <c r="O21" i="2"/>
  <c r="L21" i="2"/>
  <c r="K21" i="2"/>
  <c r="AK21" i="2" s="1"/>
  <c r="J21" i="2"/>
  <c r="F21" i="2"/>
  <c r="H21" i="2" s="1"/>
  <c r="A21" i="2"/>
  <c r="B21" i="2" s="1"/>
  <c r="C21" i="2" s="1"/>
  <c r="AM20" i="2"/>
  <c r="AI20" i="2"/>
  <c r="AG20" i="2"/>
  <c r="AH20" i="2" s="1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 a="1"/>
  <c r="Q20" i="2" s="1"/>
  <c r="P20" i="2"/>
  <c r="O20" i="2"/>
  <c r="L20" i="2"/>
  <c r="K20" i="2"/>
  <c r="AK20" i="2" s="1"/>
  <c r="J20" i="2"/>
  <c r="G20" i="2"/>
  <c r="F20" i="2"/>
  <c r="H20" i="2" s="1"/>
  <c r="A20" i="2"/>
  <c r="B20" i="2" s="1"/>
  <c r="C20" i="2" s="1"/>
  <c r="AM19" i="2"/>
  <c r="AI19" i="2"/>
  <c r="AG19" i="2"/>
  <c r="AH19" i="2" s="1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 a="1"/>
  <c r="Q19" i="2" s="1"/>
  <c r="P19" i="2"/>
  <c r="O19" i="2"/>
  <c r="L19" i="2"/>
  <c r="K19" i="2"/>
  <c r="AK19" i="2" s="1"/>
  <c r="J19" i="2"/>
  <c r="F19" i="2"/>
  <c r="H19" i="2" s="1"/>
  <c r="A19" i="2"/>
  <c r="B19" i="2" s="1"/>
  <c r="C19" i="2" s="1"/>
  <c r="AM18" i="2"/>
  <c r="AI18" i="2"/>
  <c r="AG18" i="2"/>
  <c r="AH18" i="2" s="1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 a="1"/>
  <c r="Q18" i="2" s="1"/>
  <c r="P18" i="2"/>
  <c r="O18" i="2"/>
  <c r="L18" i="2"/>
  <c r="K18" i="2"/>
  <c r="AK18" i="2" s="1"/>
  <c r="J18" i="2"/>
  <c r="G18" i="2"/>
  <c r="F18" i="2"/>
  <c r="H18" i="2" s="1"/>
  <c r="A18" i="2"/>
  <c r="B18" i="2" s="1"/>
  <c r="C18" i="2" s="1"/>
  <c r="AM17" i="2"/>
  <c r="AI17" i="2"/>
  <c r="AG17" i="2"/>
  <c r="AH17" i="2" s="1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 a="1"/>
  <c r="Q17" i="2" s="1"/>
  <c r="P17" i="2"/>
  <c r="O17" i="2"/>
  <c r="L17" i="2"/>
  <c r="K17" i="2"/>
  <c r="AK17" i="2" s="1"/>
  <c r="J17" i="2"/>
  <c r="F17" i="2"/>
  <c r="H17" i="2" s="1"/>
  <c r="A17" i="2"/>
  <c r="B17" i="2" s="1"/>
  <c r="C17" i="2" s="1"/>
  <c r="AM16" i="2"/>
  <c r="AI16" i="2"/>
  <c r="AG16" i="2"/>
  <c r="AH16" i="2" s="1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 a="1"/>
  <c r="Q16" i="2" s="1"/>
  <c r="P16" i="2"/>
  <c r="O16" i="2"/>
  <c r="L16" i="2"/>
  <c r="K16" i="2"/>
  <c r="AK16" i="2" s="1"/>
  <c r="J16" i="2"/>
  <c r="G16" i="2"/>
  <c r="F16" i="2"/>
  <c r="H16" i="2" s="1"/>
  <c r="A16" i="2"/>
  <c r="B16" i="2" s="1"/>
  <c r="C16" i="2" s="1"/>
  <c r="AM15" i="2"/>
  <c r="AI15" i="2"/>
  <c r="AG15" i="2"/>
  <c r="AH15" i="2" s="1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 a="1"/>
  <c r="Q15" i="2" s="1"/>
  <c r="P15" i="2"/>
  <c r="O15" i="2"/>
  <c r="L15" i="2"/>
  <c r="K15" i="2"/>
  <c r="AK15" i="2" s="1"/>
  <c r="J15" i="2"/>
  <c r="F15" i="2"/>
  <c r="H15" i="2" s="1"/>
  <c r="A15" i="2"/>
  <c r="B15" i="2" s="1"/>
  <c r="C15" i="2" s="1"/>
  <c r="AM14" i="2"/>
  <c r="AI14" i="2"/>
  <c r="AG14" i="2"/>
  <c r="AH14" i="2" s="1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 a="1"/>
  <c r="Q14" i="2" s="1"/>
  <c r="P14" i="2"/>
  <c r="O14" i="2"/>
  <c r="L14" i="2"/>
  <c r="K14" i="2"/>
  <c r="AK14" i="2" s="1"/>
  <c r="J14" i="2"/>
  <c r="G14" i="2"/>
  <c r="F14" i="2"/>
  <c r="H14" i="2" s="1"/>
  <c r="A14" i="2"/>
  <c r="B14" i="2" s="1"/>
  <c r="C14" i="2" s="1"/>
  <c r="AM13" i="2"/>
  <c r="AI13" i="2"/>
  <c r="AG13" i="2"/>
  <c r="AH13" i="2" s="1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 a="1"/>
  <c r="Q13" i="2" s="1"/>
  <c r="P13" i="2"/>
  <c r="O13" i="2"/>
  <c r="L13" i="2"/>
  <c r="K13" i="2"/>
  <c r="AK13" i="2" s="1"/>
  <c r="J13" i="2"/>
  <c r="F13" i="2"/>
  <c r="H13" i="2" s="1"/>
  <c r="A13" i="2"/>
  <c r="B13" i="2" s="1"/>
  <c r="C13" i="2" s="1"/>
  <c r="AM12" i="2"/>
  <c r="AI12" i="2"/>
  <c r="AG12" i="2"/>
  <c r="AH12" i="2" s="1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 a="1"/>
  <c r="Q12" i="2" s="1"/>
  <c r="P12" i="2"/>
  <c r="O12" i="2"/>
  <c r="L12" i="2"/>
  <c r="K12" i="2"/>
  <c r="AK12" i="2" s="1"/>
  <c r="J12" i="2"/>
  <c r="F12" i="2"/>
  <c r="H12" i="2" s="1"/>
  <c r="A12" i="2"/>
  <c r="B12" i="2" s="1"/>
  <c r="C12" i="2" s="1"/>
  <c r="AM11" i="2"/>
  <c r="AI11" i="2"/>
  <c r="AG11" i="2"/>
  <c r="AH11" i="2" s="1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 a="1"/>
  <c r="Q11" i="2" s="1"/>
  <c r="P11" i="2"/>
  <c r="O11" i="2"/>
  <c r="L11" i="2"/>
  <c r="K11" i="2"/>
  <c r="AK11" i="2" s="1"/>
  <c r="J11" i="2"/>
  <c r="G11" i="2"/>
  <c r="F11" i="2"/>
  <c r="H11" i="2" s="1"/>
  <c r="A11" i="2"/>
  <c r="B11" i="2" s="1"/>
  <c r="C11" i="2" s="1"/>
  <c r="AM10" i="2"/>
  <c r="AI10" i="2"/>
  <c r="AG10" i="2"/>
  <c r="AH10" i="2" s="1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 a="1"/>
  <c r="Q10" i="2" s="1"/>
  <c r="P10" i="2"/>
  <c r="O10" i="2"/>
  <c r="L10" i="2"/>
  <c r="K10" i="2"/>
  <c r="AK10" i="2" s="1"/>
  <c r="J10" i="2"/>
  <c r="G10" i="2"/>
  <c r="F10" i="2"/>
  <c r="H10" i="2" s="1"/>
  <c r="A10" i="2"/>
  <c r="B10" i="2" s="1"/>
  <c r="C10" i="2" s="1"/>
  <c r="AM9" i="2"/>
  <c r="AI9" i="2"/>
  <c r="AG9" i="2"/>
  <c r="AH9" i="2" s="1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 a="1"/>
  <c r="Q9" i="2" s="1"/>
  <c r="P9" i="2"/>
  <c r="O9" i="2"/>
  <c r="L9" i="2"/>
  <c r="K9" i="2"/>
  <c r="AK9" i="2" s="1"/>
  <c r="J9" i="2"/>
  <c r="G9" i="2"/>
  <c r="F9" i="2"/>
  <c r="H9" i="2" s="1"/>
  <c r="A9" i="2"/>
  <c r="B9" i="2" s="1"/>
  <c r="C9" i="2" s="1"/>
  <c r="AM8" i="2"/>
  <c r="AI8" i="2"/>
  <c r="AG8" i="2"/>
  <c r="AH8" i="2" s="1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 a="1"/>
  <c r="Q8" i="2" s="1"/>
  <c r="P8" i="2"/>
  <c r="O8" i="2"/>
  <c r="L8" i="2"/>
  <c r="K8" i="2"/>
  <c r="AK8" i="2" s="1"/>
  <c r="J8" i="2"/>
  <c r="F8" i="2"/>
  <c r="H8" i="2" s="1"/>
  <c r="A8" i="2"/>
  <c r="B8" i="2" s="1"/>
  <c r="C8" i="2" s="1"/>
  <c r="AM7" i="2"/>
  <c r="AI7" i="2"/>
  <c r="AG7" i="2"/>
  <c r="AH7" i="2" s="1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 a="1"/>
  <c r="Q7" i="2" s="1"/>
  <c r="P7" i="2"/>
  <c r="O7" i="2"/>
  <c r="L7" i="2"/>
  <c r="K7" i="2"/>
  <c r="AK7" i="2" s="1"/>
  <c r="J7" i="2"/>
  <c r="G7" i="2"/>
  <c r="F7" i="2"/>
  <c r="H7" i="2" s="1"/>
  <c r="A7" i="2"/>
  <c r="B7" i="2" s="1"/>
  <c r="C7" i="2" s="1"/>
  <c r="AM6" i="2"/>
  <c r="AI6" i="2"/>
  <c r="AG6" i="2"/>
  <c r="AH6" i="2" s="1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 a="1"/>
  <c r="Q6" i="2" s="1"/>
  <c r="P6" i="2"/>
  <c r="O6" i="2"/>
  <c r="L6" i="2"/>
  <c r="K6" i="2"/>
  <c r="AK6" i="2" s="1"/>
  <c r="J6" i="2"/>
  <c r="G6" i="2"/>
  <c r="F6" i="2"/>
  <c r="H6" i="2" s="1"/>
  <c r="A6" i="2"/>
  <c r="B6" i="2" s="1"/>
  <c r="C6" i="2" s="1"/>
  <c r="AM5" i="2"/>
  <c r="AI5" i="2"/>
  <c r="AG5" i="2"/>
  <c r="AH5" i="2" s="1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 a="1"/>
  <c r="Q5" i="2" s="1"/>
  <c r="P5" i="2"/>
  <c r="O5" i="2"/>
  <c r="L5" i="2"/>
  <c r="K5" i="2"/>
  <c r="AK5" i="2" s="1"/>
  <c r="J5" i="2"/>
  <c r="G5" i="2"/>
  <c r="F5" i="2"/>
  <c r="H5" i="2" s="1"/>
  <c r="A5" i="2"/>
  <c r="B5" i="2" s="1"/>
  <c r="C5" i="2" s="1"/>
  <c r="AM4" i="2"/>
  <c r="AI4" i="2"/>
  <c r="AG4" i="2"/>
  <c r="AH4" i="2" s="1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 a="1"/>
  <c r="Q4" i="2" s="1"/>
  <c r="P4" i="2"/>
  <c r="O4" i="2"/>
  <c r="L4" i="2"/>
  <c r="K4" i="2"/>
  <c r="AK4" i="2" s="1"/>
  <c r="J4" i="2"/>
  <c r="G4" i="2"/>
  <c r="F4" i="2"/>
  <c r="H4" i="2" s="1"/>
  <c r="A4" i="2"/>
  <c r="B4" i="2" s="1"/>
  <c r="C4" i="2" s="1"/>
  <c r="AM3" i="2"/>
  <c r="AI3" i="2"/>
  <c r="AG3" i="2"/>
  <c r="AH3" i="2" s="1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 a="1"/>
  <c r="Q3" i="2" s="1"/>
  <c r="P3" i="2"/>
  <c r="O3" i="2"/>
  <c r="L3" i="2"/>
  <c r="K3" i="2"/>
  <c r="AK3" i="2" s="1"/>
  <c r="J3" i="2"/>
  <c r="G3" i="2"/>
  <c r="F3" i="2"/>
  <c r="H3" i="2" s="1"/>
  <c r="A3" i="2"/>
  <c r="B3" i="2" s="1"/>
  <c r="C3" i="2" s="1"/>
  <c r="VN2" i="1"/>
  <c r="UN2" i="1"/>
  <c r="TN2" i="1"/>
  <c r="SN2" i="1"/>
  <c r="RN2" i="1"/>
  <c r="QN2" i="1"/>
  <c r="PN2" i="1"/>
  <c r="ON2" i="1"/>
  <c r="NN2" i="1"/>
  <c r="MN2" i="1"/>
  <c r="LN2" i="1"/>
  <c r="KN2" i="1"/>
  <c r="JN2" i="1"/>
  <c r="IN2" i="1"/>
  <c r="HN2" i="1"/>
  <c r="GN2" i="1"/>
  <c r="FL2" i="1"/>
  <c r="EL2" i="1"/>
  <c r="DL2" i="1"/>
  <c r="CL2" i="1"/>
  <c r="BL2" i="1"/>
  <c r="AL2" i="1"/>
  <c r="I90" i="2" l="1"/>
  <c r="I110" i="2"/>
  <c r="I130" i="2"/>
  <c r="I150" i="2"/>
  <c r="I170" i="2"/>
  <c r="I370" i="2"/>
  <c r="I430" i="2"/>
  <c r="I450" i="2"/>
  <c r="I480" i="2"/>
  <c r="I540" i="2"/>
  <c r="I103" i="2"/>
  <c r="I123" i="2"/>
  <c r="I163" i="2"/>
  <c r="I203" i="2"/>
  <c r="I283" i="2"/>
  <c r="I343" i="2"/>
  <c r="I363" i="2"/>
  <c r="I373" i="2"/>
  <c r="I383" i="2"/>
  <c r="I443" i="2"/>
  <c r="I473" i="2"/>
  <c r="I493" i="2"/>
  <c r="I513" i="2"/>
  <c r="I30" i="2"/>
  <c r="I13" i="2"/>
  <c r="I206" i="2"/>
  <c r="I286" i="2"/>
  <c r="I306" i="2"/>
  <c r="I346" i="2"/>
  <c r="I386" i="2"/>
  <c r="I446" i="2"/>
  <c r="I466" i="2"/>
  <c r="I496" i="2"/>
  <c r="I79" i="2"/>
  <c r="I139" i="2"/>
  <c r="I439" i="2"/>
  <c r="I459" i="2"/>
  <c r="I469" i="2"/>
  <c r="I489" i="2"/>
  <c r="I63" i="2"/>
  <c r="I126" i="2"/>
  <c r="I9" i="2"/>
  <c r="I39" i="2"/>
  <c r="I59" i="2"/>
  <c r="I62" i="2"/>
  <c r="I122" i="2"/>
  <c r="I142" i="2"/>
  <c r="I202" i="2"/>
  <c r="I322" i="2"/>
  <c r="I342" i="2"/>
  <c r="I362" i="2"/>
  <c r="I382" i="2"/>
  <c r="I402" i="2"/>
  <c r="I442" i="2"/>
  <c r="I512" i="2"/>
  <c r="I36" i="2"/>
  <c r="I46" i="2"/>
  <c r="I66" i="2"/>
  <c r="I106" i="2"/>
  <c r="I49" i="2"/>
  <c r="I99" i="2"/>
  <c r="I5" i="2"/>
  <c r="I15" i="2"/>
  <c r="I25" i="2"/>
  <c r="I45" i="2"/>
  <c r="I65" i="2"/>
  <c r="I75" i="2"/>
  <c r="I95" i="2"/>
  <c r="I115" i="2"/>
  <c r="I205" i="2"/>
  <c r="I215" i="2"/>
  <c r="I295" i="2"/>
  <c r="I335" i="2"/>
  <c r="I375" i="2"/>
  <c r="I395" i="2"/>
  <c r="I465" i="2"/>
  <c r="I525" i="2"/>
  <c r="I43" i="2"/>
  <c r="I53" i="2"/>
  <c r="I83" i="2"/>
  <c r="I209" i="2"/>
  <c r="I28" i="2"/>
  <c r="I38" i="2"/>
  <c r="I78" i="2"/>
  <c r="I118" i="2"/>
  <c r="I138" i="2"/>
  <c r="I158" i="2"/>
  <c r="I298" i="2"/>
  <c r="I378" i="2"/>
  <c r="I398" i="2"/>
  <c r="I418" i="2"/>
  <c r="I438" i="2"/>
  <c r="I468" i="2"/>
  <c r="I508" i="2"/>
  <c r="I528" i="2"/>
  <c r="I11" i="2"/>
  <c r="I21" i="2"/>
  <c r="I31" i="2"/>
  <c r="I41" i="2"/>
  <c r="I51" i="2"/>
  <c r="I61" i="2"/>
  <c r="I71" i="2"/>
  <c r="I91" i="2"/>
  <c r="I111" i="2"/>
  <c r="I131" i="2"/>
  <c r="I151" i="2"/>
  <c r="I191" i="2"/>
  <c r="I201" i="2"/>
  <c r="I371" i="2"/>
  <c r="I391" i="2"/>
  <c r="I411" i="2"/>
  <c r="I431" i="2"/>
  <c r="I521" i="2"/>
  <c r="I541" i="2"/>
  <c r="I33" i="2"/>
  <c r="I29" i="2"/>
  <c r="I12" i="2"/>
  <c r="I24" i="2"/>
  <c r="I34" i="2"/>
  <c r="I94" i="2"/>
  <c r="I134" i="2"/>
  <c r="I194" i="2"/>
  <c r="I214" i="2"/>
  <c r="I334" i="2"/>
  <c r="I394" i="2"/>
  <c r="I414" i="2"/>
  <c r="I434" i="2"/>
  <c r="I454" i="2"/>
  <c r="I524" i="2"/>
  <c r="I17" i="2"/>
  <c r="I27" i="2"/>
  <c r="I37" i="2"/>
  <c r="I47" i="2"/>
  <c r="I57" i="2"/>
  <c r="I67" i="2"/>
  <c r="I87" i="2"/>
  <c r="I107" i="2"/>
  <c r="I127" i="2"/>
  <c r="I147" i="2"/>
  <c r="I167" i="2"/>
  <c r="I197" i="2"/>
  <c r="I287" i="2"/>
  <c r="I347" i="2"/>
  <c r="I407" i="2"/>
  <c r="I447" i="2"/>
  <c r="I477" i="2"/>
  <c r="I517" i="2"/>
  <c r="I537" i="2"/>
  <c r="I238" i="2"/>
  <c r="AR121" i="2"/>
  <c r="AK121" i="2"/>
  <c r="AR510" i="2"/>
  <c r="AK510" i="2"/>
  <c r="AR524" i="2"/>
  <c r="AK524" i="2"/>
  <c r="AL119" i="2"/>
  <c r="AK119" i="2"/>
  <c r="AR183" i="2"/>
  <c r="AK183" i="2"/>
  <c r="AR231" i="2"/>
  <c r="AK231" i="2"/>
  <c r="AR343" i="2"/>
  <c r="AK343" i="2"/>
  <c r="AR348" i="2"/>
  <c r="AK348" i="2"/>
  <c r="AL375" i="2"/>
  <c r="AK375" i="2"/>
  <c r="AQ395" i="2"/>
  <c r="AK395" i="2"/>
  <c r="AL424" i="2"/>
  <c r="AK424" i="2"/>
  <c r="AL352" i="2"/>
  <c r="AK352" i="2"/>
  <c r="AR258" i="2"/>
  <c r="AR263" i="2"/>
  <c r="AR264" i="2"/>
  <c r="AR308" i="2"/>
  <c r="AR444" i="2"/>
  <c r="AR482" i="2"/>
  <c r="AR496" i="2"/>
  <c r="AR508" i="2"/>
  <c r="AR516" i="2"/>
  <c r="AR70" i="2"/>
  <c r="AR96" i="2"/>
  <c r="AR338" i="2"/>
  <c r="AR445" i="2"/>
  <c r="AR455" i="2"/>
  <c r="AR490" i="2"/>
  <c r="AR523" i="2"/>
  <c r="AR3" i="2"/>
  <c r="AR67" i="2"/>
  <c r="AR101" i="2"/>
  <c r="AR106" i="2"/>
  <c r="AR113" i="2"/>
  <c r="I248" i="2"/>
  <c r="AR381" i="2"/>
  <c r="AR407" i="2"/>
  <c r="AR278" i="2"/>
  <c r="AR279" i="2"/>
  <c r="AR318" i="2"/>
  <c r="AR360" i="2"/>
  <c r="AR426" i="2"/>
  <c r="AR123" i="2"/>
  <c r="I311" i="2"/>
  <c r="I323" i="2"/>
  <c r="AR346" i="2"/>
  <c r="AR358" i="2"/>
  <c r="AR385" i="2"/>
  <c r="AR395" i="2"/>
  <c r="AR396" i="2"/>
  <c r="AR412" i="2"/>
  <c r="AR473" i="2"/>
  <c r="AR488" i="2"/>
  <c r="AR514" i="2"/>
  <c r="AR532" i="2"/>
  <c r="AR540" i="2"/>
  <c r="AR16" i="2"/>
  <c r="AR18" i="2"/>
  <c r="AR34" i="2"/>
  <c r="AR74" i="2"/>
  <c r="AR80" i="2"/>
  <c r="AR88" i="2"/>
  <c r="AR94" i="2"/>
  <c r="AR110" i="2"/>
  <c r="AR297" i="2"/>
  <c r="AR298" i="2"/>
  <c r="AR314" i="2"/>
  <c r="AR326" i="2"/>
  <c r="AR334" i="2"/>
  <c r="AR363" i="2"/>
  <c r="AR22" i="2"/>
  <c r="AR29" i="2"/>
  <c r="AR30" i="2"/>
  <c r="AR36" i="2"/>
  <c r="AR42" i="2"/>
  <c r="AR65" i="2"/>
  <c r="AR84" i="2"/>
  <c r="AR92" i="2"/>
  <c r="AR108" i="2"/>
  <c r="AR159" i="2"/>
  <c r="AR160" i="2"/>
  <c r="AR179" i="2"/>
  <c r="AR181" i="2"/>
  <c r="AR214" i="2"/>
  <c r="AR226" i="2"/>
  <c r="AR234" i="2"/>
  <c r="AR242" i="2"/>
  <c r="AR251" i="2"/>
  <c r="AR266" i="2"/>
  <c r="AR267" i="2"/>
  <c r="AR274" i="2"/>
  <c r="AR280" i="2"/>
  <c r="AR306" i="2"/>
  <c r="AR316" i="2"/>
  <c r="AR327" i="2"/>
  <c r="AR342" i="2"/>
  <c r="AR449" i="2"/>
  <c r="I54" i="2"/>
  <c r="AR218" i="2"/>
  <c r="I270" i="2"/>
  <c r="AR32" i="2"/>
  <c r="AR82" i="2"/>
  <c r="AR90" i="2"/>
  <c r="AR207" i="2"/>
  <c r="AR223" i="2"/>
  <c r="AR230" i="2"/>
  <c r="AR238" i="2"/>
  <c r="AR246" i="2"/>
  <c r="AR255" i="2"/>
  <c r="AR262" i="2"/>
  <c r="AR294" i="2"/>
  <c r="AR296" i="2"/>
  <c r="AR303" i="2"/>
  <c r="AR362" i="2"/>
  <c r="AR422" i="2"/>
  <c r="AR423" i="2"/>
  <c r="AR454" i="2"/>
  <c r="AR484" i="2"/>
  <c r="AR491" i="2"/>
  <c r="AR492" i="2"/>
  <c r="AR504" i="2"/>
  <c r="AR512" i="2"/>
  <c r="AR520" i="2"/>
  <c r="AR81" i="2"/>
  <c r="AR476" i="2"/>
  <c r="AR48" i="2"/>
  <c r="AO49" i="2"/>
  <c r="AR49" i="2"/>
  <c r="AP87" i="2"/>
  <c r="AR87" i="2"/>
  <c r="AP111" i="2"/>
  <c r="AR111" i="2"/>
  <c r="AP138" i="2"/>
  <c r="AR138" i="2"/>
  <c r="AP142" i="2"/>
  <c r="AR142" i="2"/>
  <c r="AR143" i="2"/>
  <c r="AP144" i="2"/>
  <c r="AR144" i="2"/>
  <c r="AP150" i="2"/>
  <c r="AR150" i="2"/>
  <c r="AQ219" i="2"/>
  <c r="AR219" i="2"/>
  <c r="AR317" i="2"/>
  <c r="AP361" i="2"/>
  <c r="AR361" i="2"/>
  <c r="AO364" i="2"/>
  <c r="AR364" i="2"/>
  <c r="AQ370" i="2"/>
  <c r="AR370" i="2"/>
  <c r="AQ389" i="2"/>
  <c r="AR389" i="2"/>
  <c r="AQ405" i="2"/>
  <c r="AR405" i="2"/>
  <c r="AP469" i="2"/>
  <c r="AR469" i="2"/>
  <c r="AQ478" i="2"/>
  <c r="AR478" i="2"/>
  <c r="AO498" i="2"/>
  <c r="AR498" i="2"/>
  <c r="AP499" i="2"/>
  <c r="AR499" i="2"/>
  <c r="AP503" i="2"/>
  <c r="AR503" i="2"/>
  <c r="AL505" i="2"/>
  <c r="AR505" i="2"/>
  <c r="AR511" i="2"/>
  <c r="AQ513" i="2"/>
  <c r="AR513" i="2"/>
  <c r="AO525" i="2"/>
  <c r="AR525" i="2"/>
  <c r="AO530" i="2"/>
  <c r="AR530" i="2"/>
  <c r="AP531" i="2"/>
  <c r="AR531" i="2"/>
  <c r="AR533" i="2"/>
  <c r="AL534" i="2"/>
  <c r="AR534" i="2"/>
  <c r="AQ15" i="2"/>
  <c r="AR15" i="2"/>
  <c r="AO21" i="2"/>
  <c r="AR21" i="2"/>
  <c r="AL28" i="2"/>
  <c r="AR28" i="2"/>
  <c r="AO51" i="2"/>
  <c r="AR51" i="2"/>
  <c r="AR61" i="2"/>
  <c r="AO117" i="2"/>
  <c r="AR117" i="2"/>
  <c r="AP146" i="2"/>
  <c r="AR146" i="2"/>
  <c r="AL151" i="2"/>
  <c r="AR151" i="2"/>
  <c r="AP166" i="2"/>
  <c r="AR166" i="2"/>
  <c r="AP190" i="2"/>
  <c r="AR190" i="2"/>
  <c r="AN204" i="2"/>
  <c r="AR204" i="2"/>
  <c r="AP233" i="2"/>
  <c r="AR233" i="2"/>
  <c r="AO268" i="2"/>
  <c r="AR268" i="2"/>
  <c r="AR290" i="2"/>
  <c r="AL291" i="2"/>
  <c r="AR291" i="2"/>
  <c r="AQ299" i="2"/>
  <c r="AR299" i="2"/>
  <c r="AO371" i="2"/>
  <c r="AR371" i="2"/>
  <c r="AO388" i="2"/>
  <c r="AR388" i="2"/>
  <c r="AR414" i="2"/>
  <c r="AL435" i="2"/>
  <c r="AR435" i="2"/>
  <c r="AN446" i="2"/>
  <c r="AR446" i="2"/>
  <c r="AQ462" i="2"/>
  <c r="AR462" i="2"/>
  <c r="AQ7" i="2"/>
  <c r="AR7" i="2"/>
  <c r="AQ9" i="2"/>
  <c r="AR9" i="2"/>
  <c r="AO27" i="2"/>
  <c r="AR27" i="2"/>
  <c r="AL33" i="2"/>
  <c r="AR33" i="2"/>
  <c r="AP60" i="2"/>
  <c r="AR60" i="2"/>
  <c r="AP66" i="2"/>
  <c r="AR66" i="2"/>
  <c r="AQ73" i="2"/>
  <c r="AR73" i="2"/>
  <c r="AO75" i="2"/>
  <c r="AR75" i="2"/>
  <c r="AP95" i="2"/>
  <c r="AR95" i="2"/>
  <c r="AQ95" i="2"/>
  <c r="AO109" i="2"/>
  <c r="AR109" i="2"/>
  <c r="AR115" i="2"/>
  <c r="AP116" i="2"/>
  <c r="AR116" i="2"/>
  <c r="AP154" i="2"/>
  <c r="AR154" i="2"/>
  <c r="AP155" i="2"/>
  <c r="AR155" i="2"/>
  <c r="AL164" i="2"/>
  <c r="AR164" i="2"/>
  <c r="AL180" i="2"/>
  <c r="AR180" i="2"/>
  <c r="AN208" i="2"/>
  <c r="AR208" i="2"/>
  <c r="AQ213" i="2"/>
  <c r="AR213" i="2"/>
  <c r="AP237" i="2"/>
  <c r="AR237" i="2"/>
  <c r="AP243" i="2"/>
  <c r="AR243" i="2"/>
  <c r="AO244" i="2"/>
  <c r="AR244" i="2"/>
  <c r="AP245" i="2"/>
  <c r="AR245" i="2"/>
  <c r="AP265" i="2"/>
  <c r="AR265" i="2"/>
  <c r="AP273" i="2"/>
  <c r="AR273" i="2"/>
  <c r="AL284" i="2"/>
  <c r="AR284" i="2"/>
  <c r="AP289" i="2"/>
  <c r="AR289" i="2"/>
  <c r="AO304" i="2"/>
  <c r="AR304" i="2"/>
  <c r="AP305" i="2"/>
  <c r="AR305" i="2"/>
  <c r="AQ315" i="2"/>
  <c r="AR315" i="2"/>
  <c r="AO328" i="2"/>
  <c r="AR328" i="2"/>
  <c r="AP329" i="2"/>
  <c r="AR329" i="2"/>
  <c r="AR330" i="2"/>
  <c r="AP335" i="2"/>
  <c r="AR335" i="2"/>
  <c r="AO336" i="2"/>
  <c r="AR336" i="2"/>
  <c r="AP341" i="2"/>
  <c r="AR341" i="2"/>
  <c r="AL347" i="2"/>
  <c r="AR347" i="2"/>
  <c r="AR357" i="2"/>
  <c r="AL359" i="2"/>
  <c r="AR359" i="2"/>
  <c r="AP365" i="2"/>
  <c r="AR365" i="2"/>
  <c r="AL368" i="2"/>
  <c r="AR368" i="2"/>
  <c r="AP369" i="2"/>
  <c r="AR369" i="2"/>
  <c r="AO380" i="2"/>
  <c r="AR380" i="2"/>
  <c r="AR386" i="2"/>
  <c r="AL387" i="2"/>
  <c r="AR387" i="2"/>
  <c r="AQ393" i="2"/>
  <c r="AR393" i="2"/>
  <c r="AQ397" i="2"/>
  <c r="AR397" i="2"/>
  <c r="AQ404" i="2"/>
  <c r="AR404" i="2"/>
  <c r="AQ413" i="2"/>
  <c r="AR413" i="2"/>
  <c r="AR418" i="2"/>
  <c r="AL419" i="2"/>
  <c r="AR419" i="2"/>
  <c r="AO419" i="2"/>
  <c r="AO424" i="2"/>
  <c r="AR424" i="2"/>
  <c r="AP433" i="2"/>
  <c r="AR433" i="2"/>
  <c r="AR434" i="2"/>
  <c r="AN460" i="2"/>
  <c r="AR460" i="2"/>
  <c r="AQ461" i="2"/>
  <c r="AR461" i="2"/>
  <c r="AO468" i="2"/>
  <c r="AR468" i="2"/>
  <c r="AR474" i="2"/>
  <c r="AQ475" i="2"/>
  <c r="AR475" i="2"/>
  <c r="AL477" i="2"/>
  <c r="AR477" i="2"/>
  <c r="AL481" i="2"/>
  <c r="AR481" i="2"/>
  <c r="AP483" i="2"/>
  <c r="AR483" i="2"/>
  <c r="AR497" i="2"/>
  <c r="AO502" i="2"/>
  <c r="AR502" i="2"/>
  <c r="AR509" i="2"/>
  <c r="AQ521" i="2"/>
  <c r="AR521" i="2"/>
  <c r="AR522" i="2"/>
  <c r="AO526" i="2"/>
  <c r="AR526" i="2"/>
  <c r="AP527" i="2"/>
  <c r="AR527" i="2"/>
  <c r="AR528" i="2"/>
  <c r="AL529" i="2"/>
  <c r="AR529" i="2"/>
  <c r="AR541" i="2"/>
  <c r="AO542" i="2"/>
  <c r="AR542" i="2"/>
  <c r="AN10" i="2"/>
  <c r="AR10" i="2"/>
  <c r="AO17" i="2"/>
  <c r="AR17" i="2"/>
  <c r="AQ46" i="2"/>
  <c r="AR46" i="2"/>
  <c r="AR47" i="2"/>
  <c r="AP62" i="2"/>
  <c r="AR62" i="2"/>
  <c r="AP76" i="2"/>
  <c r="AR76" i="2"/>
  <c r="AO127" i="2"/>
  <c r="AR127" i="2"/>
  <c r="AO145" i="2"/>
  <c r="AR145" i="2"/>
  <c r="AP156" i="2"/>
  <c r="AR156" i="2"/>
  <c r="AQ163" i="2"/>
  <c r="AR163" i="2"/>
  <c r="AP182" i="2"/>
  <c r="AR182" i="2"/>
  <c r="AO189" i="2"/>
  <c r="AR189" i="2"/>
  <c r="AN209" i="2"/>
  <c r="AR209" i="2"/>
  <c r="AP285" i="2"/>
  <c r="AR285" i="2"/>
  <c r="AP292" i="2"/>
  <c r="AR292" i="2"/>
  <c r="AQ307" i="2"/>
  <c r="AR307" i="2"/>
  <c r="AQ331" i="2"/>
  <c r="AR331" i="2"/>
  <c r="AR398" i="2"/>
  <c r="AR406" i="2"/>
  <c r="AO8" i="2"/>
  <c r="AR8" i="2"/>
  <c r="AN14" i="2"/>
  <c r="AR14" i="2"/>
  <c r="AR26" i="2"/>
  <c r="AO45" i="2"/>
  <c r="AR45" i="2"/>
  <c r="AQ50" i="2"/>
  <c r="AR50" i="2"/>
  <c r="AL107" i="2"/>
  <c r="AR107" i="2"/>
  <c r="AP122" i="2"/>
  <c r="AR122" i="2"/>
  <c r="AR149" i="2"/>
  <c r="AP172" i="2"/>
  <c r="AR172" i="2"/>
  <c r="AP178" i="2"/>
  <c r="AR178" i="2"/>
  <c r="AR187" i="2"/>
  <c r="AP188" i="2"/>
  <c r="AR188" i="2"/>
  <c r="AO212" i="2"/>
  <c r="AR212" i="2"/>
  <c r="AQ225" i="2"/>
  <c r="AR225" i="2"/>
  <c r="AO5" i="2"/>
  <c r="AR5" i="2"/>
  <c r="AO13" i="2"/>
  <c r="AR13" i="2"/>
  <c r="AQ25" i="2"/>
  <c r="AR25" i="2"/>
  <c r="I40" i="2"/>
  <c r="AN44" i="2"/>
  <c r="AR44" i="2"/>
  <c r="AR53" i="2"/>
  <c r="AR57" i="2"/>
  <c r="AP58" i="2"/>
  <c r="AR58" i="2"/>
  <c r="AP59" i="2"/>
  <c r="AR59" i="2"/>
  <c r="AP64" i="2"/>
  <c r="AR64" i="2"/>
  <c r="AR69" i="2"/>
  <c r="AQ71" i="2"/>
  <c r="AR71" i="2"/>
  <c r="AP72" i="2"/>
  <c r="AR72" i="2"/>
  <c r="AQ93" i="2"/>
  <c r="AR93" i="2"/>
  <c r="AR99" i="2"/>
  <c r="AQ103" i="2"/>
  <c r="AR103" i="2"/>
  <c r="AP104" i="2"/>
  <c r="AR104" i="2"/>
  <c r="AP114" i="2"/>
  <c r="AR114" i="2"/>
  <c r="AP132" i="2"/>
  <c r="AR132" i="2"/>
  <c r="AR141" i="2"/>
  <c r="AQ141" i="2"/>
  <c r="AL148" i="2"/>
  <c r="AR148" i="2"/>
  <c r="AO153" i="2"/>
  <c r="AR153" i="2"/>
  <c r="AP158" i="2"/>
  <c r="AR158" i="2"/>
  <c r="AR168" i="2"/>
  <c r="AO169" i="2"/>
  <c r="AR169" i="2"/>
  <c r="AQ169" i="2"/>
  <c r="AP171" i="2"/>
  <c r="AR171" i="2"/>
  <c r="AL176" i="2"/>
  <c r="AR176" i="2"/>
  <c r="AR177" i="2"/>
  <c r="AP186" i="2"/>
  <c r="AR186" i="2"/>
  <c r="AL192" i="2"/>
  <c r="AR192" i="2"/>
  <c r="AQ194" i="2"/>
  <c r="AR194" i="2"/>
  <c r="AP195" i="2"/>
  <c r="AR195" i="2"/>
  <c r="AN196" i="2"/>
  <c r="AR196" i="2"/>
  <c r="AO197" i="2"/>
  <c r="AR197" i="2"/>
  <c r="AP211" i="2"/>
  <c r="AR211" i="2"/>
  <c r="AO216" i="2"/>
  <c r="AR216" i="2"/>
  <c r="AR217" i="2"/>
  <c r="AR222" i="2"/>
  <c r="AO224" i="2"/>
  <c r="AR224" i="2"/>
  <c r="AO236" i="2"/>
  <c r="AR236" i="2"/>
  <c r="AQ239" i="2"/>
  <c r="AR239" i="2"/>
  <c r="AO240" i="2"/>
  <c r="AR240" i="2"/>
  <c r="AP241" i="2"/>
  <c r="AR241" i="2"/>
  <c r="AR250" i="2"/>
  <c r="AO252" i="2"/>
  <c r="AR252" i="2"/>
  <c r="AP253" i="2"/>
  <c r="AR253" i="2"/>
  <c r="AR254" i="2"/>
  <c r="AO260" i="2"/>
  <c r="AR260" i="2"/>
  <c r="AP261" i="2"/>
  <c r="AR261" i="2"/>
  <c r="AQ271" i="2"/>
  <c r="AR271" i="2"/>
  <c r="AO272" i="2"/>
  <c r="AR272" i="2"/>
  <c r="AP277" i="2"/>
  <c r="AR277" i="2"/>
  <c r="AR282" i="2"/>
  <c r="AP283" i="2"/>
  <c r="AR283" i="2"/>
  <c r="AR287" i="2"/>
  <c r="AO288" i="2"/>
  <c r="AR288" i="2"/>
  <c r="AR302" i="2"/>
  <c r="AP313" i="2"/>
  <c r="AR313" i="2"/>
  <c r="AP321" i="2"/>
  <c r="AR321" i="2"/>
  <c r="AR322" i="2"/>
  <c r="AO324" i="2"/>
  <c r="AR324" i="2"/>
  <c r="AP325" i="2"/>
  <c r="AR325" i="2"/>
  <c r="AP333" i="2"/>
  <c r="AR333" i="2"/>
  <c r="AO340" i="2"/>
  <c r="AR340" i="2"/>
  <c r="AP345" i="2"/>
  <c r="AR345" i="2"/>
  <c r="AL355" i="2"/>
  <c r="AR355" i="2"/>
  <c r="AL356" i="2"/>
  <c r="AR356" i="2"/>
  <c r="AP367" i="2"/>
  <c r="AR367" i="2"/>
  <c r="AQ375" i="2"/>
  <c r="AR375" i="2"/>
  <c r="AR376" i="2"/>
  <c r="AR379" i="2"/>
  <c r="AP383" i="2"/>
  <c r="AR383" i="2"/>
  <c r="AO384" i="2"/>
  <c r="AR384" i="2"/>
  <c r="AL391" i="2"/>
  <c r="AR391" i="2"/>
  <c r="AQ392" i="2"/>
  <c r="AR392" i="2"/>
  <c r="AR394" i="2"/>
  <c r="AR400" i="2"/>
  <c r="AQ401" i="2"/>
  <c r="AR401" i="2"/>
  <c r="AR402" i="2"/>
  <c r="AP403" i="2"/>
  <c r="AR403" i="2"/>
  <c r="AQ409" i="2"/>
  <c r="AR409" i="2"/>
  <c r="AR410" i="2"/>
  <c r="AR411" i="2"/>
  <c r="AP417" i="2"/>
  <c r="AR417" i="2"/>
  <c r="AP420" i="2"/>
  <c r="AR420" i="2"/>
  <c r="AR421" i="2"/>
  <c r="AQ424" i="2"/>
  <c r="AL428" i="2"/>
  <c r="AR428" i="2"/>
  <c r="AP429" i="2"/>
  <c r="AR429" i="2"/>
  <c r="AQ429" i="2"/>
  <c r="AL432" i="2"/>
  <c r="AR432" i="2"/>
  <c r="AR443" i="2"/>
  <c r="AR452" i="2"/>
  <c r="AP453" i="2"/>
  <c r="AR453" i="2"/>
  <c r="AR459" i="2"/>
  <c r="AL466" i="2"/>
  <c r="AR466" i="2"/>
  <c r="AN467" i="2"/>
  <c r="AR467" i="2"/>
  <c r="AO472" i="2"/>
  <c r="AR472" i="2"/>
  <c r="AQ489" i="2"/>
  <c r="AR489" i="2"/>
  <c r="AO494" i="2"/>
  <c r="AR494" i="2"/>
  <c r="AP495" i="2"/>
  <c r="AR495" i="2"/>
  <c r="AR501" i="2"/>
  <c r="AP519" i="2"/>
  <c r="AR519" i="2"/>
  <c r="AR538" i="2"/>
  <c r="AP539" i="2"/>
  <c r="AR539" i="2"/>
  <c r="AO20" i="2"/>
  <c r="AR20" i="2"/>
  <c r="AQ23" i="2"/>
  <c r="AR23" i="2"/>
  <c r="AO37" i="2"/>
  <c r="AR37" i="2"/>
  <c r="AL40" i="2"/>
  <c r="AR40" i="2"/>
  <c r="AQ125" i="2"/>
  <c r="AR125" i="2"/>
  <c r="AP134" i="2"/>
  <c r="AR134" i="2"/>
  <c r="AQ135" i="2"/>
  <c r="AR135" i="2"/>
  <c r="AQ173" i="2"/>
  <c r="AR173" i="2"/>
  <c r="AL199" i="2"/>
  <c r="AR199" i="2"/>
  <c r="AP227" i="2"/>
  <c r="AR227" i="2"/>
  <c r="AO256" i="2"/>
  <c r="AR256" i="2"/>
  <c r="AP257" i="2"/>
  <c r="AR257" i="2"/>
  <c r="AP337" i="2"/>
  <c r="AR337" i="2"/>
  <c r="AN366" i="2"/>
  <c r="AR366" i="2"/>
  <c r="AO373" i="2"/>
  <c r="AR373" i="2"/>
  <c r="AL448" i="2"/>
  <c r="AR448" i="2"/>
  <c r="AR19" i="2"/>
  <c r="AR35" i="2"/>
  <c r="AR83" i="2"/>
  <c r="AO105" i="2"/>
  <c r="AR105" i="2"/>
  <c r="AP124" i="2"/>
  <c r="AR124" i="2"/>
  <c r="AQ133" i="2"/>
  <c r="AR133" i="2"/>
  <c r="AR161" i="2"/>
  <c r="AP162" i="2"/>
  <c r="AR162" i="2"/>
  <c r="AR165" i="2"/>
  <c r="AQ198" i="2"/>
  <c r="AR198" i="2"/>
  <c r="AO232" i="2"/>
  <c r="AR232" i="2"/>
  <c r="AQ6" i="2"/>
  <c r="AR6" i="2"/>
  <c r="AO4" i="2"/>
  <c r="AR4" i="2"/>
  <c r="AO11" i="2"/>
  <c r="AR11" i="2"/>
  <c r="AL12" i="2"/>
  <c r="AR12" i="2"/>
  <c r="AO24" i="2"/>
  <c r="AR24" i="2"/>
  <c r="AO31" i="2"/>
  <c r="AR31" i="2"/>
  <c r="AR38" i="2"/>
  <c r="AO39" i="2"/>
  <c r="AR39" i="2"/>
  <c r="AP41" i="2"/>
  <c r="AR41" i="2"/>
  <c r="AP43" i="2"/>
  <c r="AR43" i="2"/>
  <c r="AP47" i="2"/>
  <c r="I50" i="2"/>
  <c r="AN52" i="2"/>
  <c r="AR52" i="2"/>
  <c r="AN54" i="2"/>
  <c r="AR54" i="2"/>
  <c r="AR55" i="2"/>
  <c r="AP56" i="2"/>
  <c r="AR56" i="2"/>
  <c r="AP63" i="2"/>
  <c r="AR63" i="2"/>
  <c r="AP68" i="2"/>
  <c r="AR68" i="2"/>
  <c r="AQ77" i="2"/>
  <c r="AR77" i="2"/>
  <c r="AR78" i="2"/>
  <c r="AQ79" i="2"/>
  <c r="AR79" i="2"/>
  <c r="AR85" i="2"/>
  <c r="AR86" i="2"/>
  <c r="AO89" i="2"/>
  <c r="AR89" i="2"/>
  <c r="AR91" i="2"/>
  <c r="AR97" i="2"/>
  <c r="AN98" i="2"/>
  <c r="AR98" i="2"/>
  <c r="AP100" i="2"/>
  <c r="AR100" i="2"/>
  <c r="AR102" i="2"/>
  <c r="AP112" i="2"/>
  <c r="AR112" i="2"/>
  <c r="AP118" i="2"/>
  <c r="AR118" i="2"/>
  <c r="AO119" i="2"/>
  <c r="AR119" i="2"/>
  <c r="AR120" i="2"/>
  <c r="I124" i="2"/>
  <c r="AP126" i="2"/>
  <c r="AR126" i="2"/>
  <c r="AP128" i="2"/>
  <c r="AR128" i="2"/>
  <c r="AQ129" i="2"/>
  <c r="AR129" i="2"/>
  <c r="AP130" i="2"/>
  <c r="AR130" i="2"/>
  <c r="AR131" i="2"/>
  <c r="AR136" i="2"/>
  <c r="AR137" i="2"/>
  <c r="AO139" i="2"/>
  <c r="AR139" i="2"/>
  <c r="AP140" i="2"/>
  <c r="AR140" i="2"/>
  <c r="AP147" i="2"/>
  <c r="AR147" i="2"/>
  <c r="AP152" i="2"/>
  <c r="AR152" i="2"/>
  <c r="AO157" i="2"/>
  <c r="AR157" i="2"/>
  <c r="AO167" i="2"/>
  <c r="AR167" i="2"/>
  <c r="AP170" i="2"/>
  <c r="AR170" i="2"/>
  <c r="AP174" i="2"/>
  <c r="AR174" i="2"/>
  <c r="AR175" i="2"/>
  <c r="AL184" i="2"/>
  <c r="AR184" i="2"/>
  <c r="AR185" i="2"/>
  <c r="I188" i="2"/>
  <c r="AR191" i="2"/>
  <c r="AR193" i="2"/>
  <c r="AL200" i="2"/>
  <c r="AR200" i="2"/>
  <c r="AO201" i="2"/>
  <c r="AR201" i="2"/>
  <c r="AQ202" i="2"/>
  <c r="AR202" i="2"/>
  <c r="AQ203" i="2"/>
  <c r="AR203" i="2"/>
  <c r="AO205" i="2"/>
  <c r="AR205" i="2"/>
  <c r="AR206" i="2"/>
  <c r="AQ210" i="2"/>
  <c r="AR210" i="2"/>
  <c r="AQ215" i="2"/>
  <c r="AR215" i="2"/>
  <c r="AO220" i="2"/>
  <c r="AR220" i="2"/>
  <c r="AQ221" i="2"/>
  <c r="AR221" i="2"/>
  <c r="AO228" i="2"/>
  <c r="AR228" i="2"/>
  <c r="AP229" i="2"/>
  <c r="AR229" i="2"/>
  <c r="AR235" i="2"/>
  <c r="AR247" i="2"/>
  <c r="AO248" i="2"/>
  <c r="AR248" i="2"/>
  <c r="AP249" i="2"/>
  <c r="AR249" i="2"/>
  <c r="AR259" i="2"/>
  <c r="I263" i="2"/>
  <c r="AP269" i="2"/>
  <c r="AR269" i="2"/>
  <c r="AR270" i="2"/>
  <c r="AR275" i="2"/>
  <c r="AO276" i="2"/>
  <c r="AR276" i="2"/>
  <c r="AP281" i="2"/>
  <c r="AR281" i="2"/>
  <c r="AR286" i="2"/>
  <c r="AP293" i="2"/>
  <c r="AR293" i="2"/>
  <c r="AR295" i="2"/>
  <c r="AO300" i="2"/>
  <c r="AR300" i="2"/>
  <c r="AP301" i="2"/>
  <c r="AR301" i="2"/>
  <c r="AR309" i="2"/>
  <c r="AR310" i="2"/>
  <c r="AL311" i="2"/>
  <c r="AR311" i="2"/>
  <c r="AO312" i="2"/>
  <c r="AR312" i="2"/>
  <c r="AP319" i="2"/>
  <c r="AR319" i="2"/>
  <c r="AO320" i="2"/>
  <c r="AR320" i="2"/>
  <c r="AQ323" i="2"/>
  <c r="AR323" i="2"/>
  <c r="AO332" i="2"/>
  <c r="AR332" i="2"/>
  <c r="AQ339" i="2"/>
  <c r="AR339" i="2"/>
  <c r="AO344" i="2"/>
  <c r="AR344" i="2"/>
  <c r="AP349" i="2"/>
  <c r="AR349" i="2"/>
  <c r="AR350" i="2"/>
  <c r="AL351" i="2"/>
  <c r="AR351" i="2"/>
  <c r="AR352" i="2"/>
  <c r="AR353" i="2"/>
  <c r="AR354" i="2"/>
  <c r="AN372" i="2"/>
  <c r="AR372" i="2"/>
  <c r="AQ372" i="2"/>
  <c r="AQ374" i="2"/>
  <c r="AR374" i="2"/>
  <c r="AN377" i="2"/>
  <c r="AR377" i="2"/>
  <c r="AQ378" i="2"/>
  <c r="AR378" i="2"/>
  <c r="AR382" i="2"/>
  <c r="AR390" i="2"/>
  <c r="AP399" i="2"/>
  <c r="AR399" i="2"/>
  <c r="AQ408" i="2"/>
  <c r="AR408" i="2"/>
  <c r="AP415" i="2"/>
  <c r="AR415" i="2"/>
  <c r="AR416" i="2"/>
  <c r="AR425" i="2"/>
  <c r="AR427" i="2"/>
  <c r="AR430" i="2"/>
  <c r="AR431" i="2"/>
  <c r="AP436" i="2"/>
  <c r="AR436" i="2"/>
  <c r="AP437" i="2"/>
  <c r="AR437" i="2"/>
  <c r="AR438" i="2"/>
  <c r="AO439" i="2"/>
  <c r="AR439" i="2"/>
  <c r="AR440" i="2"/>
  <c r="AR441" i="2"/>
  <c r="AN442" i="2"/>
  <c r="AR442" i="2"/>
  <c r="AP447" i="2"/>
  <c r="AR447" i="2"/>
  <c r="AR450" i="2"/>
  <c r="AL451" i="2"/>
  <c r="AR451" i="2"/>
  <c r="AP456" i="2"/>
  <c r="AR456" i="2"/>
  <c r="AP457" i="2"/>
  <c r="AR457" i="2"/>
  <c r="AN458" i="2"/>
  <c r="AR458" i="2"/>
  <c r="AN463" i="2"/>
  <c r="AR463" i="2"/>
  <c r="AQ464" i="2"/>
  <c r="AR464" i="2"/>
  <c r="AQ465" i="2"/>
  <c r="AR465" i="2"/>
  <c r="AL470" i="2"/>
  <c r="AR470" i="2"/>
  <c r="AN471" i="2"/>
  <c r="AR471" i="2"/>
  <c r="AR479" i="2"/>
  <c r="AN480" i="2"/>
  <c r="AR480" i="2"/>
  <c r="I481" i="2"/>
  <c r="AO485" i="2"/>
  <c r="AR485" i="2"/>
  <c r="AP486" i="2"/>
  <c r="AR486" i="2"/>
  <c r="AR487" i="2"/>
  <c r="AR493" i="2"/>
  <c r="AR500" i="2"/>
  <c r="AO506" i="2"/>
  <c r="AR506" i="2"/>
  <c r="AP507" i="2"/>
  <c r="AR507" i="2"/>
  <c r="AP515" i="2"/>
  <c r="AR515" i="2"/>
  <c r="AQ515" i="2"/>
  <c r="AL517" i="2"/>
  <c r="AR517" i="2"/>
  <c r="AO518" i="2"/>
  <c r="AR518" i="2"/>
  <c r="I526" i="2"/>
  <c r="I532" i="2"/>
  <c r="AR535" i="2"/>
  <c r="AR536" i="2"/>
  <c r="AP537" i="2"/>
  <c r="AR537" i="2"/>
  <c r="AO173" i="2"/>
  <c r="AO399" i="2"/>
  <c r="AP478" i="2"/>
  <c r="AO40" i="2"/>
  <c r="AL87" i="2"/>
  <c r="AQ89" i="2"/>
  <c r="I102" i="2"/>
  <c r="AQ157" i="2"/>
  <c r="I182" i="2"/>
  <c r="AO195" i="2"/>
  <c r="I255" i="2"/>
  <c r="I274" i="2"/>
  <c r="I331" i="2"/>
  <c r="AQ371" i="2"/>
  <c r="I372" i="2"/>
  <c r="AL403" i="2"/>
  <c r="AQ415" i="2"/>
  <c r="I419" i="2"/>
  <c r="AP419" i="2"/>
  <c r="I424" i="2"/>
  <c r="I432" i="2"/>
  <c r="AP451" i="2"/>
  <c r="AL485" i="2"/>
  <c r="I76" i="2"/>
  <c r="I112" i="2"/>
  <c r="I186" i="2"/>
  <c r="AQ195" i="2"/>
  <c r="I235" i="2"/>
  <c r="I242" i="2"/>
  <c r="I303" i="2"/>
  <c r="I315" i="2"/>
  <c r="I399" i="2"/>
  <c r="I406" i="2"/>
  <c r="I415" i="2"/>
  <c r="AQ87" i="2"/>
  <c r="AO95" i="2"/>
  <c r="AO141" i="2"/>
  <c r="AL195" i="2"/>
  <c r="AQ365" i="2"/>
  <c r="AL415" i="2"/>
  <c r="AQ432" i="2"/>
  <c r="AQ531" i="2"/>
  <c r="AQ61" i="2"/>
  <c r="AQ109" i="2"/>
  <c r="I232" i="2"/>
  <c r="AP357" i="2"/>
  <c r="AQ357" i="2"/>
  <c r="AO143" i="2"/>
  <c r="AP184" i="2"/>
  <c r="I230" i="2"/>
  <c r="AN48" i="2"/>
  <c r="AL48" i="2"/>
  <c r="AN82" i="2"/>
  <c r="AQ105" i="2"/>
  <c r="AP143" i="2"/>
  <c r="I166" i="2"/>
  <c r="AL207" i="2"/>
  <c r="AQ207" i="2"/>
  <c r="I183" i="2"/>
  <c r="I279" i="2"/>
  <c r="I326" i="2"/>
  <c r="I3" i="2"/>
  <c r="AP25" i="2"/>
  <c r="AO111" i="2"/>
  <c r="I119" i="2"/>
  <c r="I267" i="2"/>
  <c r="I319" i="2"/>
  <c r="I339" i="2"/>
  <c r="AN350" i="2"/>
  <c r="I377" i="2"/>
  <c r="I467" i="2"/>
  <c r="I500" i="2"/>
  <c r="I505" i="2"/>
  <c r="AP509" i="2"/>
  <c r="I155" i="2"/>
  <c r="AQ48" i="2"/>
  <c r="I184" i="2"/>
  <c r="AO207" i="2"/>
  <c r="AQ223" i="2"/>
  <c r="AP223" i="2"/>
  <c r="AO223" i="2"/>
  <c r="I330" i="2"/>
  <c r="I70" i="2"/>
  <c r="I98" i="2"/>
  <c r="AQ119" i="2"/>
  <c r="AO135" i="2"/>
  <c r="AQ199" i="2"/>
  <c r="AO199" i="2"/>
  <c r="I207" i="2"/>
  <c r="I222" i="2"/>
  <c r="I223" i="2"/>
  <c r="I247" i="2"/>
  <c r="I258" i="2"/>
  <c r="AL47" i="2"/>
  <c r="AQ47" i="2"/>
  <c r="AO73" i="2"/>
  <c r="I74" i="2"/>
  <c r="AO79" i="2"/>
  <c r="AQ111" i="2"/>
  <c r="I135" i="2"/>
  <c r="AO147" i="2"/>
  <c r="I152" i="2"/>
  <c r="I178" i="2"/>
  <c r="AL183" i="2"/>
  <c r="AQ183" i="2"/>
  <c r="AO183" i="2"/>
  <c r="I198" i="2"/>
  <c r="I199" i="2"/>
  <c r="I210" i="2"/>
  <c r="I226" i="2"/>
  <c r="I240" i="2"/>
  <c r="I250" i="2"/>
  <c r="I288" i="2"/>
  <c r="I290" i="2"/>
  <c r="I390" i="2"/>
  <c r="AP441" i="2"/>
  <c r="AQ441" i="2"/>
  <c r="AP459" i="2"/>
  <c r="AQ533" i="2"/>
  <c r="AP533" i="2"/>
  <c r="AP248" i="2"/>
  <c r="I314" i="2"/>
  <c r="I350" i="2"/>
  <c r="AO352" i="2"/>
  <c r="AQ352" i="2"/>
  <c r="I358" i="2"/>
  <c r="I374" i="2"/>
  <c r="I440" i="2"/>
  <c r="AL444" i="2"/>
  <c r="AQ444" i="2"/>
  <c r="AO444" i="2"/>
  <c r="I458" i="2"/>
  <c r="AP525" i="2"/>
  <c r="AO538" i="2"/>
  <c r="AQ538" i="2"/>
  <c r="AP538" i="2"/>
  <c r="AQ44" i="2"/>
  <c r="AO125" i="2"/>
  <c r="AQ189" i="2"/>
  <c r="I351" i="2"/>
  <c r="AO377" i="2"/>
  <c r="AN385" i="2"/>
  <c r="AQ385" i="2"/>
  <c r="AP449" i="2"/>
  <c r="AQ449" i="2"/>
  <c r="I538" i="2"/>
  <c r="AO435" i="2"/>
  <c r="AO462" i="2"/>
  <c r="AO466" i="2"/>
  <c r="AP506" i="2"/>
  <c r="AO529" i="2"/>
  <c r="AO541" i="2"/>
  <c r="AQ403" i="2"/>
  <c r="AN430" i="2"/>
  <c r="AO432" i="2"/>
  <c r="AP435" i="2"/>
  <c r="AP439" i="2"/>
  <c r="AQ457" i="2"/>
  <c r="AQ466" i="2"/>
  <c r="AQ502" i="2"/>
  <c r="AP530" i="2"/>
  <c r="AQ349" i="2"/>
  <c r="AN378" i="2"/>
  <c r="AQ383" i="2"/>
  <c r="I410" i="2"/>
  <c r="AP443" i="2"/>
  <c r="AO448" i="2"/>
  <c r="AP465" i="2"/>
  <c r="AO470" i="2"/>
  <c r="I485" i="2"/>
  <c r="I506" i="2"/>
  <c r="AP4" i="2"/>
  <c r="I10" i="2"/>
  <c r="AO15" i="2"/>
  <c r="AO3" i="2"/>
  <c r="I4" i="2"/>
  <c r="AQ5" i="2"/>
  <c r="I6" i="2"/>
  <c r="I8" i="2"/>
  <c r="AQ11" i="2"/>
  <c r="AP13" i="2"/>
  <c r="AP20" i="2"/>
  <c r="AQ27" i="2"/>
  <c r="AP37" i="2"/>
  <c r="AL41" i="2"/>
  <c r="AP51" i="2"/>
  <c r="AO53" i="2"/>
  <c r="I56" i="2"/>
  <c r="I58" i="2"/>
  <c r="AQ65" i="2"/>
  <c r="I86" i="2"/>
  <c r="I88" i="2"/>
  <c r="AO93" i="2"/>
  <c r="AO107" i="2"/>
  <c r="AO113" i="2"/>
  <c r="I114" i="2"/>
  <c r="AQ117" i="2"/>
  <c r="AO129" i="2"/>
  <c r="AL135" i="2"/>
  <c r="AQ139" i="2"/>
  <c r="I140" i="2"/>
  <c r="AO151" i="2"/>
  <c r="I154" i="2"/>
  <c r="AQ167" i="2"/>
  <c r="I168" i="2"/>
  <c r="I200" i="2"/>
  <c r="I204" i="2"/>
  <c r="AQ217" i="2"/>
  <c r="AN221" i="2"/>
  <c r="I246" i="2"/>
  <c r="I264" i="2"/>
  <c r="I275" i="2"/>
  <c r="AQ289" i="2"/>
  <c r="I307" i="2"/>
  <c r="AQ320" i="2"/>
  <c r="AP353" i="2"/>
  <c r="AQ353" i="2"/>
  <c r="I359" i="2"/>
  <c r="AL21" i="2"/>
  <c r="AO32" i="2"/>
  <c r="AQ33" i="2"/>
  <c r="AL43" i="2"/>
  <c r="AQ51" i="2"/>
  <c r="AP92" i="2"/>
  <c r="AQ107" i="2"/>
  <c r="AL127" i="2"/>
  <c r="AQ151" i="2"/>
  <c r="AP160" i="2"/>
  <c r="AQ165" i="2"/>
  <c r="AL167" i="2"/>
  <c r="AO179" i="2"/>
  <c r="I218" i="2"/>
  <c r="I219" i="2"/>
  <c r="AO243" i="2"/>
  <c r="I266" i="2"/>
  <c r="AO280" i="2"/>
  <c r="AP280" i="2"/>
  <c r="I294" i="2"/>
  <c r="I299" i="2"/>
  <c r="AQ305" i="2"/>
  <c r="I310" i="2"/>
  <c r="I338" i="2"/>
  <c r="AP8" i="2"/>
  <c r="AQ41" i="2"/>
  <c r="AL51" i="2"/>
  <c r="AN56" i="2"/>
  <c r="AN58" i="2"/>
  <c r="AL139" i="2"/>
  <c r="I179" i="2"/>
  <c r="I243" i="2"/>
  <c r="AP256" i="2"/>
  <c r="I280" i="2"/>
  <c r="AO291" i="2"/>
  <c r="AO295" i="2"/>
  <c r="AQ312" i="2"/>
  <c r="I327" i="2"/>
  <c r="AO367" i="2"/>
  <c r="AL5" i="2"/>
  <c r="AQ21" i="2"/>
  <c r="I22" i="2"/>
  <c r="AP24" i="2"/>
  <c r="I26" i="2"/>
  <c r="I32" i="2"/>
  <c r="AQ43" i="2"/>
  <c r="I44" i="2"/>
  <c r="AP46" i="2"/>
  <c r="AP54" i="2"/>
  <c r="AO61" i="2"/>
  <c r="AO65" i="2"/>
  <c r="AO71" i="2"/>
  <c r="I72" i="2"/>
  <c r="AO77" i="2"/>
  <c r="I82" i="2"/>
  <c r="AQ85" i="2"/>
  <c r="AP88" i="2"/>
  <c r="AO91" i="2"/>
  <c r="I92" i="2"/>
  <c r="AL95" i="2"/>
  <c r="I104" i="2"/>
  <c r="AN106" i="2"/>
  <c r="AL111" i="2"/>
  <c r="AQ127" i="2"/>
  <c r="I128" i="2"/>
  <c r="AQ153" i="2"/>
  <c r="I156" i="2"/>
  <c r="I160" i="2"/>
  <c r="AO163" i="2"/>
  <c r="AP168" i="2"/>
  <c r="AQ171" i="2"/>
  <c r="I172" i="2"/>
  <c r="AP175" i="2"/>
  <c r="AQ185" i="2"/>
  <c r="AO185" i="2"/>
  <c r="AQ200" i="2"/>
  <c r="AN200" i="2"/>
  <c r="AQ206" i="2"/>
  <c r="AL206" i="2"/>
  <c r="AN206" i="2"/>
  <c r="I231" i="2"/>
  <c r="I256" i="2"/>
  <c r="AO264" i="2"/>
  <c r="AP264" i="2"/>
  <c r="I271" i="2"/>
  <c r="I282" i="2"/>
  <c r="I291" i="2"/>
  <c r="AL360" i="2"/>
  <c r="AQ360" i="2"/>
  <c r="AO360" i="2"/>
  <c r="AL363" i="2"/>
  <c r="AP363" i="2"/>
  <c r="AO363" i="2"/>
  <c r="AP407" i="2"/>
  <c r="AL407" i="2"/>
  <c r="AQ407" i="2"/>
  <c r="AO407" i="2"/>
  <c r="AP411" i="2"/>
  <c r="AQ411" i="2"/>
  <c r="AO411" i="2"/>
  <c r="AL411" i="2"/>
  <c r="AP425" i="2"/>
  <c r="AQ425" i="2"/>
  <c r="I456" i="2"/>
  <c r="AL473" i="2"/>
  <c r="AP473" i="2"/>
  <c r="AO473" i="2"/>
  <c r="I484" i="2"/>
  <c r="I488" i="2"/>
  <c r="AO211" i="2"/>
  <c r="AL220" i="2"/>
  <c r="AO227" i="2"/>
  <c r="AO251" i="2"/>
  <c r="AO259" i="2"/>
  <c r="AO275" i="2"/>
  <c r="AP300" i="2"/>
  <c r="AO307" i="2"/>
  <c r="AQ313" i="2"/>
  <c r="AQ321" i="2"/>
  <c r="AQ329" i="2"/>
  <c r="AN354" i="2"/>
  <c r="AO356" i="2"/>
  <c r="AQ356" i="2"/>
  <c r="I360" i="2"/>
  <c r="I367" i="2"/>
  <c r="AP370" i="2"/>
  <c r="AQ379" i="2"/>
  <c r="AO379" i="2"/>
  <c r="AP387" i="2"/>
  <c r="AQ387" i="2"/>
  <c r="AP391" i="2"/>
  <c r="AQ391" i="2"/>
  <c r="AO391" i="2"/>
  <c r="I423" i="2"/>
  <c r="AN426" i="2"/>
  <c r="I472" i="2"/>
  <c r="AO474" i="2"/>
  <c r="AL474" i="2"/>
  <c r="I476" i="2"/>
  <c r="AO501" i="2"/>
  <c r="AP215" i="2"/>
  <c r="AP232" i="2"/>
  <c r="AO267" i="2"/>
  <c r="AP272" i="2"/>
  <c r="AO283" i="2"/>
  <c r="AP288" i="2"/>
  <c r="AQ300" i="2"/>
  <c r="AQ311" i="2"/>
  <c r="AO315" i="2"/>
  <c r="AO323" i="2"/>
  <c r="AO331" i="2"/>
  <c r="AQ337" i="2"/>
  <c r="AO348" i="2"/>
  <c r="AL348" i="2"/>
  <c r="AQ348" i="2"/>
  <c r="I354" i="2"/>
  <c r="I355" i="2"/>
  <c r="AP368" i="2"/>
  <c r="AQ368" i="2"/>
  <c r="I379" i="2"/>
  <c r="I387" i="2"/>
  <c r="AO420" i="2"/>
  <c r="I426" i="2"/>
  <c r="AQ428" i="2"/>
  <c r="AP445" i="2"/>
  <c r="AQ445" i="2"/>
  <c r="AO455" i="2"/>
  <c r="AP455" i="2"/>
  <c r="AQ499" i="2"/>
  <c r="I501" i="2"/>
  <c r="AO191" i="2"/>
  <c r="AN197" i="2"/>
  <c r="AP220" i="2"/>
  <c r="I227" i="2"/>
  <c r="I234" i="2"/>
  <c r="AO235" i="2"/>
  <c r="I239" i="2"/>
  <c r="AP240" i="2"/>
  <c r="I251" i="2"/>
  <c r="I254" i="2"/>
  <c r="I259" i="2"/>
  <c r="I262" i="2"/>
  <c r="I272" i="2"/>
  <c r="I278" i="2"/>
  <c r="AQ288" i="2"/>
  <c r="I300" i="2"/>
  <c r="AQ301" i="2"/>
  <c r="AQ304" i="2"/>
  <c r="I318" i="2"/>
  <c r="I348" i="2"/>
  <c r="I366" i="2"/>
  <c r="I368" i="2"/>
  <c r="AN381" i="2"/>
  <c r="AQ381" i="2"/>
  <c r="AP395" i="2"/>
  <c r="AO395" i="2"/>
  <c r="AL395" i="2"/>
  <c r="I403" i="2"/>
  <c r="I420" i="2"/>
  <c r="I427" i="2"/>
  <c r="I455" i="2"/>
  <c r="AO359" i="2"/>
  <c r="AL371" i="2"/>
  <c r="AP375" i="2"/>
  <c r="AL383" i="2"/>
  <c r="AQ399" i="2"/>
  <c r="AQ448" i="2"/>
  <c r="AQ460" i="2"/>
  <c r="I461" i="2"/>
  <c r="AP462" i="2"/>
  <c r="AQ470" i="2"/>
  <c r="AO489" i="2"/>
  <c r="I492" i="2"/>
  <c r="AO493" i="2"/>
  <c r="AP493" i="2"/>
  <c r="AQ497" i="2"/>
  <c r="AP497" i="2"/>
  <c r="AO339" i="2"/>
  <c r="AL399" i="2"/>
  <c r="AO403" i="2"/>
  <c r="AO415" i="2"/>
  <c r="AO451" i="2"/>
  <c r="AQ463" i="2"/>
  <c r="AL465" i="2"/>
  <c r="AQ467" i="2"/>
  <c r="AO481" i="2"/>
  <c r="AQ483" i="2"/>
  <c r="AP494" i="2"/>
  <c r="AO497" i="2"/>
  <c r="AP502" i="2"/>
  <c r="AO514" i="2"/>
  <c r="AQ514" i="2"/>
  <c r="AP514" i="2"/>
  <c r="I533" i="2"/>
  <c r="I494" i="2"/>
  <c r="AQ498" i="2"/>
  <c r="I502" i="2"/>
  <c r="AO509" i="2"/>
  <c r="I514" i="2"/>
  <c r="I520" i="2"/>
  <c r="AQ503" i="2"/>
  <c r="AP529" i="2"/>
  <c r="I530" i="2"/>
  <c r="AQ530" i="2"/>
  <c r="AP541" i="2"/>
  <c r="AQ519" i="2"/>
  <c r="AP526" i="2"/>
  <c r="AO533" i="2"/>
  <c r="AO521" i="2"/>
  <c r="AQ29" i="2"/>
  <c r="AL29" i="2"/>
  <c r="AO36" i="2"/>
  <c r="I42" i="2"/>
  <c r="AP9" i="2"/>
  <c r="AQ13" i="2"/>
  <c r="AL13" i="2"/>
  <c r="I16" i="2"/>
  <c r="I18" i="2"/>
  <c r="I35" i="2"/>
  <c r="I55" i="2"/>
  <c r="AP55" i="2"/>
  <c r="AO35" i="2"/>
  <c r="I14" i="2"/>
  <c r="AQ19" i="2"/>
  <c r="AO19" i="2"/>
  <c r="I20" i="2"/>
  <c r="AO23" i="2"/>
  <c r="AO25" i="2"/>
  <c r="AL25" i="2"/>
  <c r="AO28" i="2"/>
  <c r="AP28" i="2"/>
  <c r="AO29" i="2"/>
  <c r="AP36" i="2"/>
  <c r="AQ37" i="2"/>
  <c r="AL37" i="2"/>
  <c r="AO16" i="2"/>
  <c r="AP16" i="2"/>
  <c r="AO7" i="2"/>
  <c r="AO9" i="2"/>
  <c r="AL9" i="2"/>
  <c r="AO12" i="2"/>
  <c r="AP12" i="2"/>
  <c r="AL16" i="2"/>
  <c r="I19" i="2"/>
  <c r="I23" i="2"/>
  <c r="AP29" i="2"/>
  <c r="AQ42" i="2"/>
  <c r="AP42" i="2"/>
  <c r="AL42" i="2"/>
  <c r="I7" i="2"/>
  <c r="AL36" i="2"/>
  <c r="AO55" i="2"/>
  <c r="AQ55" i="2"/>
  <c r="AL55" i="2"/>
  <c r="AL59" i="2"/>
  <c r="AQ59" i="2"/>
  <c r="AL63" i="2"/>
  <c r="AQ63" i="2"/>
  <c r="AL67" i="2"/>
  <c r="AQ67" i="2"/>
  <c r="AN74" i="2"/>
  <c r="AP79" i="2"/>
  <c r="AL83" i="2"/>
  <c r="AQ83" i="2"/>
  <c r="AN90" i="2"/>
  <c r="AL99" i="2"/>
  <c r="AQ99" i="2"/>
  <c r="I100" i="2"/>
  <c r="AO103" i="2"/>
  <c r="AL104" i="2"/>
  <c r="AP107" i="2"/>
  <c r="AQ113" i="2"/>
  <c r="AL115" i="2"/>
  <c r="AQ115" i="2"/>
  <c r="I116" i="2"/>
  <c r="AP119" i="2"/>
  <c r="AO123" i="2"/>
  <c r="AL124" i="2"/>
  <c r="AL131" i="2"/>
  <c r="AQ131" i="2"/>
  <c r="I132" i="2"/>
  <c r="AO133" i="2"/>
  <c r="AP135" i="2"/>
  <c r="AL140" i="2"/>
  <c r="AL143" i="2"/>
  <c r="AQ143" i="2"/>
  <c r="I144" i="2"/>
  <c r="I146" i="2"/>
  <c r="AQ149" i="2"/>
  <c r="AL152" i="2"/>
  <c r="I159" i="2"/>
  <c r="AP164" i="2"/>
  <c r="AP176" i="2"/>
  <c r="I187" i="2"/>
  <c r="AP187" i="2"/>
  <c r="I192" i="2"/>
  <c r="AP3" i="2"/>
  <c r="AL4" i="2"/>
  <c r="AP17" i="2"/>
  <c r="AL20" i="2"/>
  <c r="AP32" i="2"/>
  <c r="AO33" i="2"/>
  <c r="AP40" i="2"/>
  <c r="AO41" i="2"/>
  <c r="AO43" i="2"/>
  <c r="AL44" i="2"/>
  <c r="AL46" i="2"/>
  <c r="AN49" i="2"/>
  <c r="AQ53" i="2"/>
  <c r="AO57" i="2"/>
  <c r="I60" i="2"/>
  <c r="I64" i="2"/>
  <c r="I68" i="2"/>
  <c r="AO69" i="2"/>
  <c r="AP71" i="2"/>
  <c r="AL72" i="2"/>
  <c r="AP75" i="2"/>
  <c r="AL76" i="2"/>
  <c r="AL79" i="2"/>
  <c r="I80" i="2"/>
  <c r="AP80" i="2"/>
  <c r="AO81" i="2"/>
  <c r="I84" i="2"/>
  <c r="AP84" i="2"/>
  <c r="AO87" i="2"/>
  <c r="AL88" i="2"/>
  <c r="AP91" i="2"/>
  <c r="AL92" i="2"/>
  <c r="I96" i="2"/>
  <c r="AP96" i="2"/>
  <c r="AO97" i="2"/>
  <c r="AO101" i="2"/>
  <c r="AP103" i="2"/>
  <c r="I108" i="2"/>
  <c r="AP108" i="2"/>
  <c r="AL112" i="2"/>
  <c r="I120" i="2"/>
  <c r="AP120" i="2"/>
  <c r="AO121" i="2"/>
  <c r="AP123" i="2"/>
  <c r="AL128" i="2"/>
  <c r="I136" i="2"/>
  <c r="AP136" i="2"/>
  <c r="AO137" i="2"/>
  <c r="AP139" i="2"/>
  <c r="I143" i="2"/>
  <c r="AQ147" i="2"/>
  <c r="AL147" i="2"/>
  <c r="AP148" i="2"/>
  <c r="AO155" i="2"/>
  <c r="AQ155" i="2"/>
  <c r="AO159" i="2"/>
  <c r="AL160" i="2"/>
  <c r="AQ161" i="2"/>
  <c r="AO161" i="2"/>
  <c r="I162" i="2"/>
  <c r="I164" i="2"/>
  <c r="I174" i="2"/>
  <c r="AQ175" i="2"/>
  <c r="AL175" i="2"/>
  <c r="I176" i="2"/>
  <c r="AP180" i="2"/>
  <c r="AN193" i="2"/>
  <c r="AO193" i="2"/>
  <c r="AL3" i="2"/>
  <c r="AP5" i="2"/>
  <c r="AL8" i="2"/>
  <c r="AL17" i="2"/>
  <c r="AQ17" i="2"/>
  <c r="AP21" i="2"/>
  <c r="AL24" i="2"/>
  <c r="AL32" i="2"/>
  <c r="AP33" i="2"/>
  <c r="AO47" i="2"/>
  <c r="AQ57" i="2"/>
  <c r="AO59" i="2"/>
  <c r="AO63" i="2"/>
  <c r="AO67" i="2"/>
  <c r="AQ69" i="2"/>
  <c r="AL71" i="2"/>
  <c r="AL75" i="2"/>
  <c r="AQ75" i="2"/>
  <c r="AQ81" i="2"/>
  <c r="AO83" i="2"/>
  <c r="AO85" i="2"/>
  <c r="AL91" i="2"/>
  <c r="AQ91" i="2"/>
  <c r="AQ97" i="2"/>
  <c r="AO99" i="2"/>
  <c r="AL100" i="2"/>
  <c r="AQ101" i="2"/>
  <c r="AL103" i="2"/>
  <c r="AO115" i="2"/>
  <c r="AL116" i="2"/>
  <c r="AQ121" i="2"/>
  <c r="AL123" i="2"/>
  <c r="AQ123" i="2"/>
  <c r="AP127" i="2"/>
  <c r="AO131" i="2"/>
  <c r="AL132" i="2"/>
  <c r="AQ137" i="2"/>
  <c r="AL144" i="2"/>
  <c r="AQ145" i="2"/>
  <c r="I148" i="2"/>
  <c r="AL155" i="2"/>
  <c r="AP159" i="2"/>
  <c r="AO165" i="2"/>
  <c r="AO171" i="2"/>
  <c r="AL171" i="2"/>
  <c r="I175" i="2"/>
  <c r="AO175" i="2"/>
  <c r="AQ177" i="2"/>
  <c r="AO177" i="2"/>
  <c r="I180" i="2"/>
  <c r="I190" i="2"/>
  <c r="AP67" i="2"/>
  <c r="AL80" i="2"/>
  <c r="AP83" i="2"/>
  <c r="AL84" i="2"/>
  <c r="AL96" i="2"/>
  <c r="AP99" i="2"/>
  <c r="AL108" i="2"/>
  <c r="AP115" i="2"/>
  <c r="AL120" i="2"/>
  <c r="AP131" i="2"/>
  <c r="AL136" i="2"/>
  <c r="AO149" i="2"/>
  <c r="AL159" i="2"/>
  <c r="AQ159" i="2"/>
  <c r="I171" i="2"/>
  <c r="AO181" i="2"/>
  <c r="AQ181" i="2"/>
  <c r="AQ187" i="2"/>
  <c r="AL187" i="2"/>
  <c r="AO187" i="2"/>
  <c r="AP192" i="2"/>
  <c r="AP163" i="2"/>
  <c r="AL168" i="2"/>
  <c r="AP179" i="2"/>
  <c r="AL191" i="2"/>
  <c r="AQ191" i="2"/>
  <c r="AP198" i="2"/>
  <c r="AQ208" i="2"/>
  <c r="AL211" i="2"/>
  <c r="AQ211" i="2"/>
  <c r="AO219" i="2"/>
  <c r="AQ224" i="2"/>
  <c r="AL227" i="2"/>
  <c r="AQ227" i="2"/>
  <c r="I228" i="2"/>
  <c r="AP228" i="2"/>
  <c r="AO231" i="2"/>
  <c r="AL232" i="2"/>
  <c r="AL235" i="2"/>
  <c r="AQ235" i="2"/>
  <c r="I236" i="2"/>
  <c r="AP236" i="2"/>
  <c r="AO239" i="2"/>
  <c r="AL240" i="2"/>
  <c r="AL243" i="2"/>
  <c r="AQ243" i="2"/>
  <c r="I244" i="2"/>
  <c r="AP244" i="2"/>
  <c r="AO247" i="2"/>
  <c r="AL248" i="2"/>
  <c r="AL251" i="2"/>
  <c r="AQ251" i="2"/>
  <c r="I252" i="2"/>
  <c r="AP252" i="2"/>
  <c r="AO255" i="2"/>
  <c r="AL256" i="2"/>
  <c r="AL259" i="2"/>
  <c r="AQ259" i="2"/>
  <c r="I260" i="2"/>
  <c r="AP260" i="2"/>
  <c r="AO263" i="2"/>
  <c r="AL264" i="2"/>
  <c r="AL267" i="2"/>
  <c r="AQ267" i="2"/>
  <c r="I268" i="2"/>
  <c r="AP268" i="2"/>
  <c r="AO271" i="2"/>
  <c r="AL272" i="2"/>
  <c r="AL275" i="2"/>
  <c r="AQ275" i="2"/>
  <c r="I276" i="2"/>
  <c r="AP276" i="2"/>
  <c r="AO279" i="2"/>
  <c r="AL280" i="2"/>
  <c r="AQ285" i="2"/>
  <c r="AQ287" i="2"/>
  <c r="AL287" i="2"/>
  <c r="AO287" i="2"/>
  <c r="AP297" i="2"/>
  <c r="AQ297" i="2"/>
  <c r="AP303" i="2"/>
  <c r="AO303" i="2"/>
  <c r="AP309" i="2"/>
  <c r="AQ309" i="2"/>
  <c r="I316" i="2"/>
  <c r="AP151" i="2"/>
  <c r="AL156" i="2"/>
  <c r="AL163" i="2"/>
  <c r="AP167" i="2"/>
  <c r="AL172" i="2"/>
  <c r="AL179" i="2"/>
  <c r="AQ179" i="2"/>
  <c r="AP183" i="2"/>
  <c r="AL188" i="2"/>
  <c r="AL198" i="2"/>
  <c r="AP199" i="2"/>
  <c r="AO203" i="2"/>
  <c r="AP206" i="2"/>
  <c r="AP207" i="2"/>
  <c r="AL208" i="2"/>
  <c r="AO209" i="2"/>
  <c r="AP212" i="2"/>
  <c r="AN213" i="2"/>
  <c r="AO215" i="2"/>
  <c r="AP216" i="2"/>
  <c r="AN217" i="2"/>
  <c r="AP219" i="2"/>
  <c r="AQ220" i="2"/>
  <c r="AL223" i="2"/>
  <c r="AL224" i="2"/>
  <c r="AQ228" i="2"/>
  <c r="AP231" i="2"/>
  <c r="AQ233" i="2"/>
  <c r="AQ236" i="2"/>
  <c r="AP239" i="2"/>
  <c r="AQ241" i="2"/>
  <c r="AQ244" i="2"/>
  <c r="AP247" i="2"/>
  <c r="AQ249" i="2"/>
  <c r="AQ252" i="2"/>
  <c r="AP255" i="2"/>
  <c r="AQ257" i="2"/>
  <c r="AQ260" i="2"/>
  <c r="AP263" i="2"/>
  <c r="AQ265" i="2"/>
  <c r="AQ268" i="2"/>
  <c r="AP271" i="2"/>
  <c r="AQ273" i="2"/>
  <c r="AQ276" i="2"/>
  <c r="AP279" i="2"/>
  <c r="AQ281" i="2"/>
  <c r="AP287" i="2"/>
  <c r="AP291" i="2"/>
  <c r="AO292" i="2"/>
  <c r="AL292" i="2"/>
  <c r="AQ292" i="2"/>
  <c r="AQ303" i="2"/>
  <c r="AP311" i="2"/>
  <c r="AO311" i="2"/>
  <c r="AP317" i="2"/>
  <c r="AQ317" i="2"/>
  <c r="AP203" i="2"/>
  <c r="AQ212" i="2"/>
  <c r="AQ216" i="2"/>
  <c r="AL219" i="2"/>
  <c r="AL228" i="2"/>
  <c r="AL231" i="2"/>
  <c r="AQ231" i="2"/>
  <c r="AL236" i="2"/>
  <c r="AL239" i="2"/>
  <c r="AL244" i="2"/>
  <c r="AL247" i="2"/>
  <c r="AQ247" i="2"/>
  <c r="AL252" i="2"/>
  <c r="AL255" i="2"/>
  <c r="AQ255" i="2"/>
  <c r="AL260" i="2"/>
  <c r="AL263" i="2"/>
  <c r="AQ263" i="2"/>
  <c r="AL268" i="2"/>
  <c r="AL271" i="2"/>
  <c r="AL276" i="2"/>
  <c r="AL279" i="2"/>
  <c r="AQ279" i="2"/>
  <c r="AO284" i="2"/>
  <c r="AP284" i="2"/>
  <c r="AO296" i="2"/>
  <c r="AQ296" i="2"/>
  <c r="AP296" i="2"/>
  <c r="AL296" i="2"/>
  <c r="AO308" i="2"/>
  <c r="AQ308" i="2"/>
  <c r="AP308" i="2"/>
  <c r="AL308" i="2"/>
  <c r="AP191" i="2"/>
  <c r="AN198" i="2"/>
  <c r="AL203" i="2"/>
  <c r="AL212" i="2"/>
  <c r="AL215" i="2"/>
  <c r="AL216" i="2"/>
  <c r="AP224" i="2"/>
  <c r="AN225" i="2"/>
  <c r="AQ229" i="2"/>
  <c r="AQ232" i="2"/>
  <c r="AP235" i="2"/>
  <c r="AQ237" i="2"/>
  <c r="AQ240" i="2"/>
  <c r="AQ245" i="2"/>
  <c r="AQ248" i="2"/>
  <c r="AP251" i="2"/>
  <c r="AQ253" i="2"/>
  <c r="AQ256" i="2"/>
  <c r="AP259" i="2"/>
  <c r="AQ261" i="2"/>
  <c r="AQ264" i="2"/>
  <c r="AP267" i="2"/>
  <c r="AQ269" i="2"/>
  <c r="AQ272" i="2"/>
  <c r="AP275" i="2"/>
  <c r="AQ277" i="2"/>
  <c r="AQ280" i="2"/>
  <c r="AQ283" i="2"/>
  <c r="AL283" i="2"/>
  <c r="I284" i="2"/>
  <c r="AQ284" i="2"/>
  <c r="AQ291" i="2"/>
  <c r="I292" i="2"/>
  <c r="I296" i="2"/>
  <c r="I302" i="2"/>
  <c r="AL303" i="2"/>
  <c r="I308" i="2"/>
  <c r="AO316" i="2"/>
  <c r="AQ316" i="2"/>
  <c r="AP316" i="2"/>
  <c r="AL316" i="2"/>
  <c r="AL319" i="2"/>
  <c r="AQ319" i="2"/>
  <c r="AL324" i="2"/>
  <c r="AL327" i="2"/>
  <c r="AQ327" i="2"/>
  <c r="AL332" i="2"/>
  <c r="AL335" i="2"/>
  <c r="AQ335" i="2"/>
  <c r="AL340" i="2"/>
  <c r="AL343" i="2"/>
  <c r="AQ343" i="2"/>
  <c r="AP364" i="2"/>
  <c r="AQ380" i="2"/>
  <c r="AQ384" i="2"/>
  <c r="AQ388" i="2"/>
  <c r="AO396" i="2"/>
  <c r="AP396" i="2"/>
  <c r="AL396" i="2"/>
  <c r="AN401" i="2"/>
  <c r="AO412" i="2"/>
  <c r="AP412" i="2"/>
  <c r="AL412" i="2"/>
  <c r="I422" i="2"/>
  <c r="AP423" i="2"/>
  <c r="AO423" i="2"/>
  <c r="AL288" i="2"/>
  <c r="AP295" i="2"/>
  <c r="AO299" i="2"/>
  <c r="AL300" i="2"/>
  <c r="I304" i="2"/>
  <c r="AP304" i="2"/>
  <c r="AP307" i="2"/>
  <c r="I312" i="2"/>
  <c r="AP312" i="2"/>
  <c r="AP315" i="2"/>
  <c r="I320" i="2"/>
  <c r="AP320" i="2"/>
  <c r="AP323" i="2"/>
  <c r="AQ325" i="2"/>
  <c r="I328" i="2"/>
  <c r="AP328" i="2"/>
  <c r="AP331" i="2"/>
  <c r="AQ333" i="2"/>
  <c r="I336" i="2"/>
  <c r="AP336" i="2"/>
  <c r="AP339" i="2"/>
  <c r="AQ341" i="2"/>
  <c r="I344" i="2"/>
  <c r="AP344" i="2"/>
  <c r="AQ345" i="2"/>
  <c r="AO347" i="2"/>
  <c r="AO351" i="2"/>
  <c r="I352" i="2"/>
  <c r="AO355" i="2"/>
  <c r="I356" i="2"/>
  <c r="AP359" i="2"/>
  <c r="AP360" i="2"/>
  <c r="AL364" i="2"/>
  <c r="AQ364" i="2"/>
  <c r="AO368" i="2"/>
  <c r="AL370" i="2"/>
  <c r="AP379" i="2"/>
  <c r="AL380" i="2"/>
  <c r="AL384" i="2"/>
  <c r="AL388" i="2"/>
  <c r="AN389" i="2"/>
  <c r="AO400" i="2"/>
  <c r="AP400" i="2"/>
  <c r="AL400" i="2"/>
  <c r="AN405" i="2"/>
  <c r="AO416" i="2"/>
  <c r="AQ416" i="2"/>
  <c r="AL416" i="2"/>
  <c r="AQ417" i="2"/>
  <c r="AQ420" i="2"/>
  <c r="AL420" i="2"/>
  <c r="AL295" i="2"/>
  <c r="AQ295" i="2"/>
  <c r="AP299" i="2"/>
  <c r="AL307" i="2"/>
  <c r="AL315" i="2"/>
  <c r="AO319" i="2"/>
  <c r="AL323" i="2"/>
  <c r="I324" i="2"/>
  <c r="AP324" i="2"/>
  <c r="AO327" i="2"/>
  <c r="AQ328" i="2"/>
  <c r="AL331" i="2"/>
  <c r="I332" i="2"/>
  <c r="AP332" i="2"/>
  <c r="AO335" i="2"/>
  <c r="AQ336" i="2"/>
  <c r="AL339" i="2"/>
  <c r="I340" i="2"/>
  <c r="AP340" i="2"/>
  <c r="AO343" i="2"/>
  <c r="AQ344" i="2"/>
  <c r="AP347" i="2"/>
  <c r="AP348" i="2"/>
  <c r="AP351" i="2"/>
  <c r="AP355" i="2"/>
  <c r="AQ361" i="2"/>
  <c r="I364" i="2"/>
  <c r="AL367" i="2"/>
  <c r="AQ369" i="2"/>
  <c r="AP371" i="2"/>
  <c r="AL372" i="2"/>
  <c r="AO375" i="2"/>
  <c r="AL379" i="2"/>
  <c r="AO383" i="2"/>
  <c r="AO387" i="2"/>
  <c r="AN393" i="2"/>
  <c r="AQ396" i="2"/>
  <c r="AO404" i="2"/>
  <c r="AP404" i="2"/>
  <c r="AL404" i="2"/>
  <c r="AN409" i="2"/>
  <c r="AQ412" i="2"/>
  <c r="AP421" i="2"/>
  <c r="AQ421" i="2"/>
  <c r="AQ436" i="2"/>
  <c r="AL436" i="2"/>
  <c r="AO436" i="2"/>
  <c r="AQ293" i="2"/>
  <c r="AL299" i="2"/>
  <c r="AL304" i="2"/>
  <c r="AL312" i="2"/>
  <c r="AL320" i="2"/>
  <c r="AQ324" i="2"/>
  <c r="AP327" i="2"/>
  <c r="AL328" i="2"/>
  <c r="AQ332" i="2"/>
  <c r="AL336" i="2"/>
  <c r="AQ340" i="2"/>
  <c r="AP343" i="2"/>
  <c r="AL344" i="2"/>
  <c r="AP352" i="2"/>
  <c r="AP356" i="2"/>
  <c r="AP380" i="2"/>
  <c r="AP384" i="2"/>
  <c r="AP388" i="2"/>
  <c r="AO392" i="2"/>
  <c r="AP392" i="2"/>
  <c r="AL392" i="2"/>
  <c r="AN397" i="2"/>
  <c r="AQ400" i="2"/>
  <c r="AO408" i="2"/>
  <c r="AP408" i="2"/>
  <c r="AL408" i="2"/>
  <c r="AN413" i="2"/>
  <c r="AP416" i="2"/>
  <c r="AL423" i="2"/>
  <c r="AP427" i="2"/>
  <c r="AO427" i="2"/>
  <c r="AL427" i="2"/>
  <c r="I435" i="2"/>
  <c r="I436" i="2"/>
  <c r="AP428" i="2"/>
  <c r="AL431" i="2"/>
  <c r="AP432" i="2"/>
  <c r="AQ433" i="2"/>
  <c r="AL439" i="2"/>
  <c r="AL440" i="2"/>
  <c r="AQ440" i="2"/>
  <c r="AL443" i="2"/>
  <c r="AP444" i="2"/>
  <c r="AL447" i="2"/>
  <c r="AP448" i="2"/>
  <c r="I451" i="2"/>
  <c r="AO452" i="2"/>
  <c r="AL455" i="2"/>
  <c r="AL456" i="2"/>
  <c r="AQ456" i="2"/>
  <c r="AL459" i="2"/>
  <c r="AP461" i="2"/>
  <c r="I462" i="2"/>
  <c r="AL463" i="2"/>
  <c r="AP466" i="2"/>
  <c r="AL467" i="2"/>
  <c r="I470" i="2"/>
  <c r="AQ471" i="2"/>
  <c r="AP474" i="2"/>
  <c r="AQ474" i="2"/>
  <c r="AO477" i="2"/>
  <c r="AP481" i="2"/>
  <c r="AP487" i="2"/>
  <c r="AQ487" i="2"/>
  <c r="I490" i="2"/>
  <c r="I504" i="2"/>
  <c r="AO510" i="2"/>
  <c r="AQ510" i="2"/>
  <c r="AP510" i="2"/>
  <c r="AL510" i="2"/>
  <c r="AQ517" i="2"/>
  <c r="AO522" i="2"/>
  <c r="AQ522" i="2"/>
  <c r="AP522" i="2"/>
  <c r="AL522" i="2"/>
  <c r="AP452" i="2"/>
  <c r="AL461" i="2"/>
  <c r="AQ482" i="2"/>
  <c r="AL482" i="2"/>
  <c r="AO482" i="2"/>
  <c r="AO486" i="2"/>
  <c r="AQ486" i="2"/>
  <c r="AL486" i="2"/>
  <c r="AP491" i="2"/>
  <c r="AQ491" i="2"/>
  <c r="I497" i="2"/>
  <c r="AP505" i="2"/>
  <c r="AO505" i="2"/>
  <c r="I510" i="2"/>
  <c r="I522" i="2"/>
  <c r="I536" i="2"/>
  <c r="I428" i="2"/>
  <c r="AO431" i="2"/>
  <c r="AQ437" i="2"/>
  <c r="AO440" i="2"/>
  <c r="AO443" i="2"/>
  <c r="I444" i="2"/>
  <c r="AO447" i="2"/>
  <c r="I448" i="2"/>
  <c r="AL452" i="2"/>
  <c r="AQ452" i="2"/>
  <c r="AQ453" i="2"/>
  <c r="AO456" i="2"/>
  <c r="AO459" i="2"/>
  <c r="I460" i="2"/>
  <c r="AL462" i="2"/>
  <c r="I463" i="2"/>
  <c r="AP470" i="2"/>
  <c r="AP485" i="2"/>
  <c r="AQ505" i="2"/>
  <c r="I509" i="2"/>
  <c r="AP511" i="2"/>
  <c r="AQ511" i="2"/>
  <c r="AP523" i="2"/>
  <c r="AQ523" i="2"/>
  <c r="I529" i="2"/>
  <c r="AO534" i="2"/>
  <c r="AQ534" i="2"/>
  <c r="AP534" i="2"/>
  <c r="AP424" i="2"/>
  <c r="AO428" i="2"/>
  <c r="AP431" i="2"/>
  <c r="AP440" i="2"/>
  <c r="I452" i="2"/>
  <c r="AN461" i="2"/>
  <c r="AP477" i="2"/>
  <c r="I482" i="2"/>
  <c r="AP482" i="2"/>
  <c r="I486" i="2"/>
  <c r="AO490" i="2"/>
  <c r="AQ490" i="2"/>
  <c r="AP490" i="2"/>
  <c r="AL490" i="2"/>
  <c r="I516" i="2"/>
  <c r="AP517" i="2"/>
  <c r="AO517" i="2"/>
  <c r="I534" i="2"/>
  <c r="AP535" i="2"/>
  <c r="AQ535" i="2"/>
  <c r="AL537" i="2"/>
  <c r="AL478" i="2"/>
  <c r="AP489" i="2"/>
  <c r="AQ494" i="2"/>
  <c r="AL497" i="2"/>
  <c r="I498" i="2"/>
  <c r="AP498" i="2"/>
  <c r="AP501" i="2"/>
  <c r="AL502" i="2"/>
  <c r="AQ506" i="2"/>
  <c r="AL509" i="2"/>
  <c r="AQ509" i="2"/>
  <c r="AO513" i="2"/>
  <c r="AL514" i="2"/>
  <c r="I518" i="2"/>
  <c r="AP518" i="2"/>
  <c r="AP521" i="2"/>
  <c r="AQ526" i="2"/>
  <c r="AL538" i="2"/>
  <c r="AL541" i="2"/>
  <c r="AQ541" i="2"/>
  <c r="I542" i="2"/>
  <c r="AP542" i="2"/>
  <c r="AL489" i="2"/>
  <c r="AL494" i="2"/>
  <c r="AL501" i="2"/>
  <c r="AQ501" i="2"/>
  <c r="AL506" i="2"/>
  <c r="AP513" i="2"/>
  <c r="AQ518" i="2"/>
  <c r="AL521" i="2"/>
  <c r="AL526" i="2"/>
  <c r="AL530" i="2"/>
  <c r="AL533" i="2"/>
  <c r="AO537" i="2"/>
  <c r="AQ539" i="2"/>
  <c r="AQ542" i="2"/>
  <c r="AO478" i="2"/>
  <c r="AL493" i="2"/>
  <c r="AQ493" i="2"/>
  <c r="AQ495" i="2"/>
  <c r="AL498" i="2"/>
  <c r="AQ507" i="2"/>
  <c r="AL513" i="2"/>
  <c r="AL518" i="2"/>
  <c r="AL525" i="2"/>
  <c r="AQ525" i="2"/>
  <c r="AQ527" i="2"/>
  <c r="AL542" i="2"/>
  <c r="AN18" i="2"/>
  <c r="AQ4" i="2"/>
  <c r="AN5" i="2"/>
  <c r="AO6" i="2"/>
  <c r="AL7" i="2"/>
  <c r="AP7" i="2"/>
  <c r="AQ8" i="2"/>
  <c r="AN9" i="2"/>
  <c r="AO10" i="2"/>
  <c r="AL11" i="2"/>
  <c r="AP11" i="2"/>
  <c r="AQ12" i="2"/>
  <c r="AN13" i="2"/>
  <c r="AO14" i="2"/>
  <c r="AL15" i="2"/>
  <c r="AP15" i="2"/>
  <c r="AQ16" i="2"/>
  <c r="AN17" i="2"/>
  <c r="AO18" i="2"/>
  <c r="AL19" i="2"/>
  <c r="AP19" i="2"/>
  <c r="AQ20" i="2"/>
  <c r="AN21" i="2"/>
  <c r="AO22" i="2"/>
  <c r="AL23" i="2"/>
  <c r="AP23" i="2"/>
  <c r="AQ24" i="2"/>
  <c r="AN25" i="2"/>
  <c r="AO26" i="2"/>
  <c r="AL27" i="2"/>
  <c r="AP27" i="2"/>
  <c r="AQ28" i="2"/>
  <c r="AN29" i="2"/>
  <c r="AO30" i="2"/>
  <c r="AL31" i="2"/>
  <c r="AP31" i="2"/>
  <c r="AQ32" i="2"/>
  <c r="AN33" i="2"/>
  <c r="AO34" i="2"/>
  <c r="AL35" i="2"/>
  <c r="AP35" i="2"/>
  <c r="AQ36" i="2"/>
  <c r="AN37" i="2"/>
  <c r="AO38" i="2"/>
  <c r="AL39" i="2"/>
  <c r="AP39" i="2"/>
  <c r="AQ40" i="2"/>
  <c r="AN41" i="2"/>
  <c r="AN42" i="2"/>
  <c r="I48" i="2"/>
  <c r="AP49" i="2"/>
  <c r="AL49" i="2"/>
  <c r="AQ49" i="2"/>
  <c r="AL50" i="2"/>
  <c r="AP50" i="2"/>
  <c r="AL52" i="2"/>
  <c r="AO54" i="2"/>
  <c r="AQ54" i="2"/>
  <c r="AL54" i="2"/>
  <c r="AN60" i="2"/>
  <c r="AN62" i="2"/>
  <c r="AN68" i="2"/>
  <c r="AQ68" i="2"/>
  <c r="AO68" i="2"/>
  <c r="AL68" i="2"/>
  <c r="AN70" i="2"/>
  <c r="I73" i="2"/>
  <c r="AN78" i="2"/>
  <c r="I81" i="2"/>
  <c r="AN86" i="2"/>
  <c r="I89" i="2"/>
  <c r="AN94" i="2"/>
  <c r="I97" i="2"/>
  <c r="AN102" i="2"/>
  <c r="I105" i="2"/>
  <c r="AN110" i="2"/>
  <c r="AL6" i="2"/>
  <c r="AP6" i="2"/>
  <c r="AN8" i="2"/>
  <c r="AL10" i="2"/>
  <c r="AP10" i="2"/>
  <c r="AN12" i="2"/>
  <c r="AL14" i="2"/>
  <c r="AP14" i="2"/>
  <c r="AN16" i="2"/>
  <c r="AL18" i="2"/>
  <c r="AP18" i="2"/>
  <c r="AN20" i="2"/>
  <c r="AL22" i="2"/>
  <c r="AP22" i="2"/>
  <c r="AN24" i="2"/>
  <c r="AL26" i="2"/>
  <c r="AP26" i="2"/>
  <c r="AN28" i="2"/>
  <c r="AL30" i="2"/>
  <c r="AP30" i="2"/>
  <c r="AQ31" i="2"/>
  <c r="AN32" i="2"/>
  <c r="AL34" i="2"/>
  <c r="AP34" i="2"/>
  <c r="AQ35" i="2"/>
  <c r="AN36" i="2"/>
  <c r="AL38" i="2"/>
  <c r="AP38" i="2"/>
  <c r="AQ39" i="2"/>
  <c r="AN40" i="2"/>
  <c r="AO42" i="2"/>
  <c r="AO44" i="2"/>
  <c r="AP44" i="2"/>
  <c r="AN45" i="2"/>
  <c r="AN46" i="2"/>
  <c r="I52" i="2"/>
  <c r="AQ56" i="2"/>
  <c r="AO56" i="2"/>
  <c r="AL56" i="2"/>
  <c r="AO58" i="2"/>
  <c r="AQ58" i="2"/>
  <c r="AL58" i="2"/>
  <c r="AN64" i="2"/>
  <c r="AN66" i="2"/>
  <c r="AP74" i="2"/>
  <c r="AL74" i="2"/>
  <c r="AO74" i="2"/>
  <c r="AQ74" i="2"/>
  <c r="AP82" i="2"/>
  <c r="AL82" i="2"/>
  <c r="AO82" i="2"/>
  <c r="AQ82" i="2"/>
  <c r="AP90" i="2"/>
  <c r="AL90" i="2"/>
  <c r="AO90" i="2"/>
  <c r="AQ90" i="2"/>
  <c r="AP98" i="2"/>
  <c r="AL98" i="2"/>
  <c r="AO98" i="2"/>
  <c r="AQ98" i="2"/>
  <c r="AP106" i="2"/>
  <c r="AL106" i="2"/>
  <c r="AO106" i="2"/>
  <c r="AQ106" i="2"/>
  <c r="AN6" i="2"/>
  <c r="AN4" i="2"/>
  <c r="AN7" i="2"/>
  <c r="AQ10" i="2"/>
  <c r="AN11" i="2"/>
  <c r="AQ14" i="2"/>
  <c r="AN15" i="2"/>
  <c r="AQ18" i="2"/>
  <c r="AN19" i="2"/>
  <c r="AQ22" i="2"/>
  <c r="AN23" i="2"/>
  <c r="AQ26" i="2"/>
  <c r="AN27" i="2"/>
  <c r="AQ30" i="2"/>
  <c r="AN31" i="2"/>
  <c r="AQ34" i="2"/>
  <c r="AN35" i="2"/>
  <c r="AQ38" i="2"/>
  <c r="AN39" i="2"/>
  <c r="AO46" i="2"/>
  <c r="AO48" i="2"/>
  <c r="AP48" i="2"/>
  <c r="AN50" i="2"/>
  <c r="AQ60" i="2"/>
  <c r="AO60" i="2"/>
  <c r="AL60" i="2"/>
  <c r="AO62" i="2"/>
  <c r="AQ62" i="2"/>
  <c r="AL62" i="2"/>
  <c r="I69" i="2"/>
  <c r="I77" i="2"/>
  <c r="I85" i="2"/>
  <c r="I93" i="2"/>
  <c r="I101" i="2"/>
  <c r="I109" i="2"/>
  <c r="AN22" i="2"/>
  <c r="AN26" i="2"/>
  <c r="AN30" i="2"/>
  <c r="AN34" i="2"/>
  <c r="AN38" i="2"/>
  <c r="AP45" i="2"/>
  <c r="AL45" i="2"/>
  <c r="AQ45" i="2"/>
  <c r="AO50" i="2"/>
  <c r="AQ52" i="2"/>
  <c r="AO52" i="2"/>
  <c r="AP52" i="2"/>
  <c r="AQ64" i="2"/>
  <c r="AO64" i="2"/>
  <c r="AL64" i="2"/>
  <c r="AO66" i="2"/>
  <c r="AQ66" i="2"/>
  <c r="AL66" i="2"/>
  <c r="AP70" i="2"/>
  <c r="AL70" i="2"/>
  <c r="AO70" i="2"/>
  <c r="AQ70" i="2"/>
  <c r="AP78" i="2"/>
  <c r="AL78" i="2"/>
  <c r="AO78" i="2"/>
  <c r="AQ78" i="2"/>
  <c r="AP86" i="2"/>
  <c r="AL86" i="2"/>
  <c r="AO86" i="2"/>
  <c r="AQ86" i="2"/>
  <c r="AP94" i="2"/>
  <c r="AL94" i="2"/>
  <c r="AO94" i="2"/>
  <c r="AQ94" i="2"/>
  <c r="AP102" i="2"/>
  <c r="AL102" i="2"/>
  <c r="AO102" i="2"/>
  <c r="AQ102" i="2"/>
  <c r="AP110" i="2"/>
  <c r="AL110" i="2"/>
  <c r="AO110" i="2"/>
  <c r="AQ110" i="2"/>
  <c r="AN43" i="2"/>
  <c r="AN47" i="2"/>
  <c r="AN51" i="2"/>
  <c r="AL53" i="2"/>
  <c r="AP53" i="2"/>
  <c r="AN55" i="2"/>
  <c r="AL57" i="2"/>
  <c r="AP57" i="2"/>
  <c r="AN59" i="2"/>
  <c r="AL61" i="2"/>
  <c r="AP61" i="2"/>
  <c r="AN63" i="2"/>
  <c r="AL65" i="2"/>
  <c r="AP65" i="2"/>
  <c r="AN67" i="2"/>
  <c r="AL69" i="2"/>
  <c r="AP69" i="2"/>
  <c r="AN71" i="2"/>
  <c r="AO72" i="2"/>
  <c r="AL73" i="2"/>
  <c r="AP73" i="2"/>
  <c r="AN75" i="2"/>
  <c r="AO76" i="2"/>
  <c r="AL77" i="2"/>
  <c r="AP77" i="2"/>
  <c r="AN79" i="2"/>
  <c r="AO80" i="2"/>
  <c r="AL81" i="2"/>
  <c r="AP81" i="2"/>
  <c r="AN83" i="2"/>
  <c r="AO84" i="2"/>
  <c r="AL85" i="2"/>
  <c r="AP85" i="2"/>
  <c r="AN87" i="2"/>
  <c r="AO88" i="2"/>
  <c r="AL89" i="2"/>
  <c r="AP89" i="2"/>
  <c r="AN91" i="2"/>
  <c r="AO92" i="2"/>
  <c r="AL93" i="2"/>
  <c r="AP93" i="2"/>
  <c r="AN95" i="2"/>
  <c r="AO96" i="2"/>
  <c r="AL97" i="2"/>
  <c r="AP97" i="2"/>
  <c r="AN99" i="2"/>
  <c r="AO100" i="2"/>
  <c r="AL101" i="2"/>
  <c r="AP101" i="2"/>
  <c r="AN103" i="2"/>
  <c r="AO104" i="2"/>
  <c r="AL105" i="2"/>
  <c r="AP105" i="2"/>
  <c r="AN107" i="2"/>
  <c r="AO108" i="2"/>
  <c r="AL109" i="2"/>
  <c r="AP109" i="2"/>
  <c r="AN111" i="2"/>
  <c r="AO112" i="2"/>
  <c r="I113" i="2"/>
  <c r="AL113" i="2"/>
  <c r="AP113" i="2"/>
  <c r="AQ114" i="2"/>
  <c r="AN115" i="2"/>
  <c r="AO116" i="2"/>
  <c r="I117" i="2"/>
  <c r="AL117" i="2"/>
  <c r="AP117" i="2"/>
  <c r="AQ118" i="2"/>
  <c r="AN119" i="2"/>
  <c r="AO120" i="2"/>
  <c r="I121" i="2"/>
  <c r="AL121" i="2"/>
  <c r="AP121" i="2"/>
  <c r="AQ122" i="2"/>
  <c r="AN123" i="2"/>
  <c r="AO124" i="2"/>
  <c r="I125" i="2"/>
  <c r="AL125" i="2"/>
  <c r="AP125" i="2"/>
  <c r="AQ126" i="2"/>
  <c r="AN127" i="2"/>
  <c r="AO128" i="2"/>
  <c r="I129" i="2"/>
  <c r="AL129" i="2"/>
  <c r="AP129" i="2"/>
  <c r="AQ130" i="2"/>
  <c r="AN131" i="2"/>
  <c r="AO132" i="2"/>
  <c r="I133" i="2"/>
  <c r="AL133" i="2"/>
  <c r="AP133" i="2"/>
  <c r="AQ134" i="2"/>
  <c r="AN135" i="2"/>
  <c r="AO136" i="2"/>
  <c r="I137" i="2"/>
  <c r="AL137" i="2"/>
  <c r="AP137" i="2"/>
  <c r="AQ138" i="2"/>
  <c r="AN139" i="2"/>
  <c r="AO140" i="2"/>
  <c r="I141" i="2"/>
  <c r="AL141" i="2"/>
  <c r="AP141" i="2"/>
  <c r="AQ142" i="2"/>
  <c r="AN143" i="2"/>
  <c r="AO144" i="2"/>
  <c r="I145" i="2"/>
  <c r="AL145" i="2"/>
  <c r="AP145" i="2"/>
  <c r="AQ146" i="2"/>
  <c r="AN147" i="2"/>
  <c r="AO148" i="2"/>
  <c r="I149" i="2"/>
  <c r="AL149" i="2"/>
  <c r="AP149" i="2"/>
  <c r="AQ150" i="2"/>
  <c r="AN151" i="2"/>
  <c r="AO152" i="2"/>
  <c r="I153" i="2"/>
  <c r="AL153" i="2"/>
  <c r="AP153" i="2"/>
  <c r="AQ154" i="2"/>
  <c r="AN155" i="2"/>
  <c r="AO156" i="2"/>
  <c r="I157" i="2"/>
  <c r="AL157" i="2"/>
  <c r="AP157" i="2"/>
  <c r="AQ158" i="2"/>
  <c r="AN159" i="2"/>
  <c r="AO160" i="2"/>
  <c r="I161" i="2"/>
  <c r="AL161" i="2"/>
  <c r="AP161" i="2"/>
  <c r="AQ162" i="2"/>
  <c r="AN163" i="2"/>
  <c r="AO164" i="2"/>
  <c r="I165" i="2"/>
  <c r="AL165" i="2"/>
  <c r="AP165" i="2"/>
  <c r="AQ166" i="2"/>
  <c r="AN167" i="2"/>
  <c r="AO168" i="2"/>
  <c r="I169" i="2"/>
  <c r="AL169" i="2"/>
  <c r="AP169" i="2"/>
  <c r="AQ170" i="2"/>
  <c r="AN171" i="2"/>
  <c r="AO172" i="2"/>
  <c r="I173" i="2"/>
  <c r="AL173" i="2"/>
  <c r="AP173" i="2"/>
  <c r="AQ174" i="2"/>
  <c r="AN175" i="2"/>
  <c r="AO176" i="2"/>
  <c r="I177" i="2"/>
  <c r="AL177" i="2"/>
  <c r="AP177" i="2"/>
  <c r="AQ178" i="2"/>
  <c r="AN179" i="2"/>
  <c r="AO180" i="2"/>
  <c r="I181" i="2"/>
  <c r="AL181" i="2"/>
  <c r="AP181" i="2"/>
  <c r="AQ182" i="2"/>
  <c r="AN183" i="2"/>
  <c r="AO184" i="2"/>
  <c r="I185" i="2"/>
  <c r="AL185" i="2"/>
  <c r="AP185" i="2"/>
  <c r="AQ186" i="2"/>
  <c r="AN187" i="2"/>
  <c r="AO188" i="2"/>
  <c r="I189" i="2"/>
  <c r="AL189" i="2"/>
  <c r="AP189" i="2"/>
  <c r="AQ190" i="2"/>
  <c r="AN191" i="2"/>
  <c r="AO192" i="2"/>
  <c r="I193" i="2"/>
  <c r="AN194" i="2"/>
  <c r="I195" i="2"/>
  <c r="AP201" i="2"/>
  <c r="AL201" i="2"/>
  <c r="AQ201" i="2"/>
  <c r="AL202" i="2"/>
  <c r="AP202" i="2"/>
  <c r="AL204" i="2"/>
  <c r="AQ204" i="2"/>
  <c r="AO206" i="2"/>
  <c r="AO208" i="2"/>
  <c r="AP208" i="2"/>
  <c r="AN210" i="2"/>
  <c r="I211" i="2"/>
  <c r="AQ230" i="2"/>
  <c r="AP230" i="2"/>
  <c r="AL230" i="2"/>
  <c r="AO230" i="2"/>
  <c r="AN230" i="2"/>
  <c r="AQ238" i="2"/>
  <c r="AP238" i="2"/>
  <c r="AL238" i="2"/>
  <c r="AO238" i="2"/>
  <c r="AN238" i="2"/>
  <c r="AQ246" i="2"/>
  <c r="AP246" i="2"/>
  <c r="AL246" i="2"/>
  <c r="AO246" i="2"/>
  <c r="AN246" i="2"/>
  <c r="AQ254" i="2"/>
  <c r="AP254" i="2"/>
  <c r="AL254" i="2"/>
  <c r="AO254" i="2"/>
  <c r="AN254" i="2"/>
  <c r="AQ262" i="2"/>
  <c r="AP262" i="2"/>
  <c r="AL262" i="2"/>
  <c r="AO262" i="2"/>
  <c r="AN262" i="2"/>
  <c r="AQ270" i="2"/>
  <c r="AP270" i="2"/>
  <c r="AL270" i="2"/>
  <c r="AO270" i="2"/>
  <c r="AN270" i="2"/>
  <c r="AQ278" i="2"/>
  <c r="AP278" i="2"/>
  <c r="AL278" i="2"/>
  <c r="AO278" i="2"/>
  <c r="AN278" i="2"/>
  <c r="AQ286" i="2"/>
  <c r="AP286" i="2"/>
  <c r="AL286" i="2"/>
  <c r="AO286" i="2"/>
  <c r="AN286" i="2"/>
  <c r="AQ294" i="2"/>
  <c r="AP294" i="2"/>
  <c r="AL294" i="2"/>
  <c r="AO294" i="2"/>
  <c r="AN294" i="2"/>
  <c r="AQ302" i="2"/>
  <c r="AP302" i="2"/>
  <c r="AL302" i="2"/>
  <c r="AO302" i="2"/>
  <c r="AN302" i="2"/>
  <c r="AQ310" i="2"/>
  <c r="AP310" i="2"/>
  <c r="AL310" i="2"/>
  <c r="AO310" i="2"/>
  <c r="AN310" i="2"/>
  <c r="AQ318" i="2"/>
  <c r="AP318" i="2"/>
  <c r="AL318" i="2"/>
  <c r="AO318" i="2"/>
  <c r="AN318" i="2"/>
  <c r="AQ326" i="2"/>
  <c r="AP326" i="2"/>
  <c r="AL326" i="2"/>
  <c r="AO326" i="2"/>
  <c r="AN326" i="2"/>
  <c r="AQ334" i="2"/>
  <c r="AP334" i="2"/>
  <c r="AL334" i="2"/>
  <c r="AO334" i="2"/>
  <c r="AN334" i="2"/>
  <c r="AQ342" i="2"/>
  <c r="AP342" i="2"/>
  <c r="AL342" i="2"/>
  <c r="AO342" i="2"/>
  <c r="AN342" i="2"/>
  <c r="I349" i="2"/>
  <c r="AQ354" i="2"/>
  <c r="AP354" i="2"/>
  <c r="AL354" i="2"/>
  <c r="AO354" i="2"/>
  <c r="I365" i="2"/>
  <c r="AN114" i="2"/>
  <c r="AN118" i="2"/>
  <c r="AN122" i="2"/>
  <c r="AN126" i="2"/>
  <c r="AN130" i="2"/>
  <c r="AN134" i="2"/>
  <c r="AN138" i="2"/>
  <c r="AN142" i="2"/>
  <c r="AN146" i="2"/>
  <c r="AN150" i="2"/>
  <c r="AN154" i="2"/>
  <c r="AN158" i="2"/>
  <c r="AN162" i="2"/>
  <c r="AN166" i="2"/>
  <c r="AN170" i="2"/>
  <c r="AN174" i="2"/>
  <c r="AN178" i="2"/>
  <c r="AN182" i="2"/>
  <c r="AN186" i="2"/>
  <c r="AN190" i="2"/>
  <c r="AO194" i="2"/>
  <c r="AO196" i="2"/>
  <c r="AP196" i="2"/>
  <c r="AP205" i="2"/>
  <c r="AL205" i="2"/>
  <c r="AQ205" i="2"/>
  <c r="AO210" i="2"/>
  <c r="AQ214" i="2"/>
  <c r="AP214" i="2"/>
  <c r="AL214" i="2"/>
  <c r="AQ218" i="2"/>
  <c r="AP218" i="2"/>
  <c r="AL218" i="2"/>
  <c r="AQ222" i="2"/>
  <c r="AP222" i="2"/>
  <c r="AL222" i="2"/>
  <c r="AQ226" i="2"/>
  <c r="AP226" i="2"/>
  <c r="AL226" i="2"/>
  <c r="I229" i="2"/>
  <c r="I237" i="2"/>
  <c r="I245" i="2"/>
  <c r="I253" i="2"/>
  <c r="I261" i="2"/>
  <c r="I269" i="2"/>
  <c r="I277" i="2"/>
  <c r="I285" i="2"/>
  <c r="I293" i="2"/>
  <c r="I301" i="2"/>
  <c r="I309" i="2"/>
  <c r="I317" i="2"/>
  <c r="I325" i="2"/>
  <c r="I333" i="2"/>
  <c r="I341" i="2"/>
  <c r="I353" i="2"/>
  <c r="AQ358" i="2"/>
  <c r="AP358" i="2"/>
  <c r="AL358" i="2"/>
  <c r="AO358" i="2"/>
  <c r="I369" i="2"/>
  <c r="AN53" i="2"/>
  <c r="AN57" i="2"/>
  <c r="AN61" i="2"/>
  <c r="AN65" i="2"/>
  <c r="AN69" i="2"/>
  <c r="AQ72" i="2"/>
  <c r="AN73" i="2"/>
  <c r="AQ76" i="2"/>
  <c r="AN77" i="2"/>
  <c r="AQ80" i="2"/>
  <c r="AN81" i="2"/>
  <c r="AQ84" i="2"/>
  <c r="AN85" i="2"/>
  <c r="AQ88" i="2"/>
  <c r="AN89" i="2"/>
  <c r="AQ92" i="2"/>
  <c r="AN93" i="2"/>
  <c r="AQ96" i="2"/>
  <c r="AN97" i="2"/>
  <c r="AQ100" i="2"/>
  <c r="AN101" i="2"/>
  <c r="AQ104" i="2"/>
  <c r="AN105" i="2"/>
  <c r="AQ108" i="2"/>
  <c r="AN109" i="2"/>
  <c r="AQ112" i="2"/>
  <c r="AN113" i="2"/>
  <c r="AO114" i="2"/>
  <c r="AQ116" i="2"/>
  <c r="AN117" i="2"/>
  <c r="AO118" i="2"/>
  <c r="AQ120" i="2"/>
  <c r="AN121" i="2"/>
  <c r="AO122" i="2"/>
  <c r="AQ124" i="2"/>
  <c r="AN125" i="2"/>
  <c r="AO126" i="2"/>
  <c r="AQ128" i="2"/>
  <c r="AN129" i="2"/>
  <c r="AO130" i="2"/>
  <c r="AQ132" i="2"/>
  <c r="AN133" i="2"/>
  <c r="AO134" i="2"/>
  <c r="AQ136" i="2"/>
  <c r="AN137" i="2"/>
  <c r="AO138" i="2"/>
  <c r="AQ140" i="2"/>
  <c r="AN141" i="2"/>
  <c r="AO142" i="2"/>
  <c r="AQ144" i="2"/>
  <c r="AN145" i="2"/>
  <c r="AO146" i="2"/>
  <c r="AQ148" i="2"/>
  <c r="AN149" i="2"/>
  <c r="AO150" i="2"/>
  <c r="AQ152" i="2"/>
  <c r="AN153" i="2"/>
  <c r="AO154" i="2"/>
  <c r="AQ156" i="2"/>
  <c r="AN157" i="2"/>
  <c r="AO158" i="2"/>
  <c r="AQ160" i="2"/>
  <c r="AN161" i="2"/>
  <c r="AO162" i="2"/>
  <c r="AQ164" i="2"/>
  <c r="AN165" i="2"/>
  <c r="AO166" i="2"/>
  <c r="AQ168" i="2"/>
  <c r="AN169" i="2"/>
  <c r="AO170" i="2"/>
  <c r="AQ172" i="2"/>
  <c r="AN173" i="2"/>
  <c r="AO174" i="2"/>
  <c r="AQ176" i="2"/>
  <c r="AN177" i="2"/>
  <c r="AO178" i="2"/>
  <c r="AQ180" i="2"/>
  <c r="AN181" i="2"/>
  <c r="AO182" i="2"/>
  <c r="AQ184" i="2"/>
  <c r="AN185" i="2"/>
  <c r="AO186" i="2"/>
  <c r="AQ188" i="2"/>
  <c r="AN189" i="2"/>
  <c r="AO190" i="2"/>
  <c r="AQ192" i="2"/>
  <c r="AP193" i="2"/>
  <c r="AL193" i="2"/>
  <c r="AQ193" i="2"/>
  <c r="AL194" i="2"/>
  <c r="AP194" i="2"/>
  <c r="AL196" i="2"/>
  <c r="AQ196" i="2"/>
  <c r="AO198" i="2"/>
  <c r="AO200" i="2"/>
  <c r="AP200" i="2"/>
  <c r="AN201" i="2"/>
  <c r="AN202" i="2"/>
  <c r="I208" i="2"/>
  <c r="AP209" i="2"/>
  <c r="AL209" i="2"/>
  <c r="AQ209" i="2"/>
  <c r="AL210" i="2"/>
  <c r="AP210" i="2"/>
  <c r="I212" i="2"/>
  <c r="AP213" i="2"/>
  <c r="AL213" i="2"/>
  <c r="AO213" i="2"/>
  <c r="AN214" i="2"/>
  <c r="I216" i="2"/>
  <c r="AP217" i="2"/>
  <c r="AL217" i="2"/>
  <c r="AO217" i="2"/>
  <c r="AN218" i="2"/>
  <c r="I220" i="2"/>
  <c r="AP221" i="2"/>
  <c r="AL221" i="2"/>
  <c r="AO221" i="2"/>
  <c r="AN222" i="2"/>
  <c r="I224" i="2"/>
  <c r="AP225" i="2"/>
  <c r="AL225" i="2"/>
  <c r="AO225" i="2"/>
  <c r="AN226" i="2"/>
  <c r="AQ234" i="2"/>
  <c r="AP234" i="2"/>
  <c r="AL234" i="2"/>
  <c r="AO234" i="2"/>
  <c r="AN234" i="2"/>
  <c r="AQ242" i="2"/>
  <c r="AP242" i="2"/>
  <c r="AL242" i="2"/>
  <c r="AO242" i="2"/>
  <c r="AN242" i="2"/>
  <c r="AQ250" i="2"/>
  <c r="AP250" i="2"/>
  <c r="AL250" i="2"/>
  <c r="AO250" i="2"/>
  <c r="AN250" i="2"/>
  <c r="AQ258" i="2"/>
  <c r="AP258" i="2"/>
  <c r="AL258" i="2"/>
  <c r="AO258" i="2"/>
  <c r="AN258" i="2"/>
  <c r="AQ266" i="2"/>
  <c r="AP266" i="2"/>
  <c r="AL266" i="2"/>
  <c r="AO266" i="2"/>
  <c r="AN266" i="2"/>
  <c r="AQ274" i="2"/>
  <c r="AP274" i="2"/>
  <c r="AL274" i="2"/>
  <c r="AO274" i="2"/>
  <c r="AN274" i="2"/>
  <c r="AQ282" i="2"/>
  <c r="AP282" i="2"/>
  <c r="AL282" i="2"/>
  <c r="AO282" i="2"/>
  <c r="AN282" i="2"/>
  <c r="AQ290" i="2"/>
  <c r="AP290" i="2"/>
  <c r="AL290" i="2"/>
  <c r="AO290" i="2"/>
  <c r="AN290" i="2"/>
  <c r="AQ298" i="2"/>
  <c r="AP298" i="2"/>
  <c r="AL298" i="2"/>
  <c r="AO298" i="2"/>
  <c r="AN298" i="2"/>
  <c r="AQ306" i="2"/>
  <c r="AP306" i="2"/>
  <c r="AL306" i="2"/>
  <c r="AO306" i="2"/>
  <c r="AN306" i="2"/>
  <c r="AQ314" i="2"/>
  <c r="AP314" i="2"/>
  <c r="AL314" i="2"/>
  <c r="AO314" i="2"/>
  <c r="AN314" i="2"/>
  <c r="AQ322" i="2"/>
  <c r="AP322" i="2"/>
  <c r="AL322" i="2"/>
  <c r="AO322" i="2"/>
  <c r="AN322" i="2"/>
  <c r="AQ330" i="2"/>
  <c r="AP330" i="2"/>
  <c r="AL330" i="2"/>
  <c r="AO330" i="2"/>
  <c r="AN330" i="2"/>
  <c r="AQ338" i="2"/>
  <c r="AP338" i="2"/>
  <c r="AL338" i="2"/>
  <c r="AO338" i="2"/>
  <c r="AN338" i="2"/>
  <c r="AQ346" i="2"/>
  <c r="AP346" i="2"/>
  <c r="AL346" i="2"/>
  <c r="AO346" i="2"/>
  <c r="I357" i="2"/>
  <c r="AN358" i="2"/>
  <c r="AQ362" i="2"/>
  <c r="AP362" i="2"/>
  <c r="AL362" i="2"/>
  <c r="AO362" i="2"/>
  <c r="AN72" i="2"/>
  <c r="AN76" i="2"/>
  <c r="AN80" i="2"/>
  <c r="AN84" i="2"/>
  <c r="AN88" i="2"/>
  <c r="AN92" i="2"/>
  <c r="AN96" i="2"/>
  <c r="AN100" i="2"/>
  <c r="AN104" i="2"/>
  <c r="AN108" i="2"/>
  <c r="AN112" i="2"/>
  <c r="AL114" i="2"/>
  <c r="AN116" i="2"/>
  <c r="AL118" i="2"/>
  <c r="AN120" i="2"/>
  <c r="AL122" i="2"/>
  <c r="AN124" i="2"/>
  <c r="AL126" i="2"/>
  <c r="AN128" i="2"/>
  <c r="AL130" i="2"/>
  <c r="AN132" i="2"/>
  <c r="AL134" i="2"/>
  <c r="AN136" i="2"/>
  <c r="AL138" i="2"/>
  <c r="AN140" i="2"/>
  <c r="AL142" i="2"/>
  <c r="AN144" i="2"/>
  <c r="AL146" i="2"/>
  <c r="AN148" i="2"/>
  <c r="AL150" i="2"/>
  <c r="AN152" i="2"/>
  <c r="AL154" i="2"/>
  <c r="AN156" i="2"/>
  <c r="AL158" i="2"/>
  <c r="AN160" i="2"/>
  <c r="AL162" i="2"/>
  <c r="AN164" i="2"/>
  <c r="AL166" i="2"/>
  <c r="AN168" i="2"/>
  <c r="AL170" i="2"/>
  <c r="AN172" i="2"/>
  <c r="AL174" i="2"/>
  <c r="AN176" i="2"/>
  <c r="AL178" i="2"/>
  <c r="AN180" i="2"/>
  <c r="AL182" i="2"/>
  <c r="AN184" i="2"/>
  <c r="AL186" i="2"/>
  <c r="AN188" i="2"/>
  <c r="AL190" i="2"/>
  <c r="AN192" i="2"/>
  <c r="I196" i="2"/>
  <c r="AP197" i="2"/>
  <c r="AL197" i="2"/>
  <c r="AQ197" i="2"/>
  <c r="AO202" i="2"/>
  <c r="AO204" i="2"/>
  <c r="AP204" i="2"/>
  <c r="AN205" i="2"/>
  <c r="I213" i="2"/>
  <c r="AO214" i="2"/>
  <c r="I217" i="2"/>
  <c r="AO218" i="2"/>
  <c r="I221" i="2"/>
  <c r="AO222" i="2"/>
  <c r="I225" i="2"/>
  <c r="AO226" i="2"/>
  <c r="I233" i="2"/>
  <c r="I241" i="2"/>
  <c r="I249" i="2"/>
  <c r="I257" i="2"/>
  <c r="I265" i="2"/>
  <c r="I273" i="2"/>
  <c r="I281" i="2"/>
  <c r="I289" i="2"/>
  <c r="I297" i="2"/>
  <c r="I305" i="2"/>
  <c r="I313" i="2"/>
  <c r="I321" i="2"/>
  <c r="I329" i="2"/>
  <c r="I337" i="2"/>
  <c r="I345" i="2"/>
  <c r="AN346" i="2"/>
  <c r="AQ350" i="2"/>
  <c r="AP350" i="2"/>
  <c r="AL350" i="2"/>
  <c r="AO350" i="2"/>
  <c r="I361" i="2"/>
  <c r="AN362" i="2"/>
  <c r="AQ366" i="2"/>
  <c r="AP366" i="2"/>
  <c r="AL366" i="2"/>
  <c r="AO366" i="2"/>
  <c r="AO374" i="2"/>
  <c r="AO376" i="2"/>
  <c r="AP376" i="2"/>
  <c r="I429" i="2"/>
  <c r="AQ434" i="2"/>
  <c r="AP434" i="2"/>
  <c r="AL434" i="2"/>
  <c r="AO434" i="2"/>
  <c r="I445" i="2"/>
  <c r="AQ450" i="2"/>
  <c r="AP450" i="2"/>
  <c r="AL450" i="2"/>
  <c r="AO450" i="2"/>
  <c r="I464" i="2"/>
  <c r="AP479" i="2"/>
  <c r="AL479" i="2"/>
  <c r="AO479" i="2"/>
  <c r="AQ479" i="2"/>
  <c r="AN479" i="2"/>
  <c r="AQ492" i="2"/>
  <c r="AP492" i="2"/>
  <c r="AL492" i="2"/>
  <c r="AO492" i="2"/>
  <c r="AN492" i="2"/>
  <c r="AQ524" i="2"/>
  <c r="AP524" i="2"/>
  <c r="AL524" i="2"/>
  <c r="AO524" i="2"/>
  <c r="AN524" i="2"/>
  <c r="I531" i="2"/>
  <c r="I539" i="2"/>
  <c r="AN229" i="2"/>
  <c r="AN233" i="2"/>
  <c r="AN237" i="2"/>
  <c r="AN241" i="2"/>
  <c r="AN245" i="2"/>
  <c r="AN249" i="2"/>
  <c r="AN253" i="2"/>
  <c r="AN257" i="2"/>
  <c r="AN261" i="2"/>
  <c r="AN265" i="2"/>
  <c r="AN269" i="2"/>
  <c r="AN273" i="2"/>
  <c r="AN277" i="2"/>
  <c r="AN281" i="2"/>
  <c r="AN285" i="2"/>
  <c r="AN289" i="2"/>
  <c r="AN293" i="2"/>
  <c r="AN297" i="2"/>
  <c r="AN301" i="2"/>
  <c r="AN305" i="2"/>
  <c r="AN309" i="2"/>
  <c r="AN313" i="2"/>
  <c r="AN317" i="2"/>
  <c r="AN321" i="2"/>
  <c r="AN325" i="2"/>
  <c r="AN329" i="2"/>
  <c r="AN333" i="2"/>
  <c r="AN337" i="2"/>
  <c r="AN341" i="2"/>
  <c r="AN345" i="2"/>
  <c r="AN349" i="2"/>
  <c r="AN353" i="2"/>
  <c r="AN357" i="2"/>
  <c r="AN361" i="2"/>
  <c r="AN365" i="2"/>
  <c r="AN369" i="2"/>
  <c r="AP373" i="2"/>
  <c r="AL373" i="2"/>
  <c r="AQ373" i="2"/>
  <c r="AL374" i="2"/>
  <c r="AP374" i="2"/>
  <c r="AL376" i="2"/>
  <c r="AQ376" i="2"/>
  <c r="AO378" i="2"/>
  <c r="AQ382" i="2"/>
  <c r="AP382" i="2"/>
  <c r="AL382" i="2"/>
  <c r="AQ386" i="2"/>
  <c r="AP386" i="2"/>
  <c r="AL386" i="2"/>
  <c r="AQ390" i="2"/>
  <c r="AP390" i="2"/>
  <c r="AL390" i="2"/>
  <c r="AQ394" i="2"/>
  <c r="AP394" i="2"/>
  <c r="AL394" i="2"/>
  <c r="AQ398" i="2"/>
  <c r="AP398" i="2"/>
  <c r="AL398" i="2"/>
  <c r="AQ402" i="2"/>
  <c r="AP402" i="2"/>
  <c r="AL402" i="2"/>
  <c r="AQ406" i="2"/>
  <c r="AP406" i="2"/>
  <c r="AL406" i="2"/>
  <c r="AQ410" i="2"/>
  <c r="AP410" i="2"/>
  <c r="AL410" i="2"/>
  <c r="AQ414" i="2"/>
  <c r="AP414" i="2"/>
  <c r="AL414" i="2"/>
  <c r="AQ418" i="2"/>
  <c r="AP418" i="2"/>
  <c r="AL418" i="2"/>
  <c r="AO418" i="2"/>
  <c r="AN418" i="2"/>
  <c r="AQ422" i="2"/>
  <c r="AP422" i="2"/>
  <c r="AL422" i="2"/>
  <c r="AO422" i="2"/>
  <c r="I433" i="2"/>
  <c r="AN434" i="2"/>
  <c r="AQ438" i="2"/>
  <c r="AP438" i="2"/>
  <c r="AL438" i="2"/>
  <c r="AO438" i="2"/>
  <c r="I449" i="2"/>
  <c r="AN450" i="2"/>
  <c r="AQ454" i="2"/>
  <c r="AP454" i="2"/>
  <c r="AL454" i="2"/>
  <c r="AO454" i="2"/>
  <c r="AQ476" i="2"/>
  <c r="AP476" i="2"/>
  <c r="AL476" i="2"/>
  <c r="AO476" i="2"/>
  <c r="AN476" i="2"/>
  <c r="AQ500" i="2"/>
  <c r="AP500" i="2"/>
  <c r="AL500" i="2"/>
  <c r="AO500" i="2"/>
  <c r="AN500" i="2"/>
  <c r="AN212" i="2"/>
  <c r="AN216" i="2"/>
  <c r="AN220" i="2"/>
  <c r="AN224" i="2"/>
  <c r="AN228" i="2"/>
  <c r="AO229" i="2"/>
  <c r="AN232" i="2"/>
  <c r="AO233" i="2"/>
  <c r="AN236" i="2"/>
  <c r="AO237" i="2"/>
  <c r="AN240" i="2"/>
  <c r="AO241" i="2"/>
  <c r="AN244" i="2"/>
  <c r="AO245" i="2"/>
  <c r="AN248" i="2"/>
  <c r="AO249" i="2"/>
  <c r="AN252" i="2"/>
  <c r="AO253" i="2"/>
  <c r="AN256" i="2"/>
  <c r="AO257" i="2"/>
  <c r="AN260" i="2"/>
  <c r="AO261" i="2"/>
  <c r="AN264" i="2"/>
  <c r="AO265" i="2"/>
  <c r="AN268" i="2"/>
  <c r="AO269" i="2"/>
  <c r="AN272" i="2"/>
  <c r="AO273" i="2"/>
  <c r="AN276" i="2"/>
  <c r="AO277" i="2"/>
  <c r="AN280" i="2"/>
  <c r="AO281" i="2"/>
  <c r="AN284" i="2"/>
  <c r="AO285" i="2"/>
  <c r="AN288" i="2"/>
  <c r="AO289" i="2"/>
  <c r="AN292" i="2"/>
  <c r="AO293" i="2"/>
  <c r="AN296" i="2"/>
  <c r="AO297" i="2"/>
  <c r="AN300" i="2"/>
  <c r="AO301" i="2"/>
  <c r="AN304" i="2"/>
  <c r="AO305" i="2"/>
  <c r="AN308" i="2"/>
  <c r="AO309" i="2"/>
  <c r="AN312" i="2"/>
  <c r="AO313" i="2"/>
  <c r="AN316" i="2"/>
  <c r="AO317" i="2"/>
  <c r="AN320" i="2"/>
  <c r="AO321" i="2"/>
  <c r="AN324" i="2"/>
  <c r="AO325" i="2"/>
  <c r="AN328" i="2"/>
  <c r="AO329" i="2"/>
  <c r="AN332" i="2"/>
  <c r="AO333" i="2"/>
  <c r="AN336" i="2"/>
  <c r="AO337" i="2"/>
  <c r="AN340" i="2"/>
  <c r="AO341" i="2"/>
  <c r="AN344" i="2"/>
  <c r="AO345" i="2"/>
  <c r="AQ347" i="2"/>
  <c r="AN348" i="2"/>
  <c r="AO349" i="2"/>
  <c r="AQ351" i="2"/>
  <c r="AN352" i="2"/>
  <c r="AO353" i="2"/>
  <c r="AQ355" i="2"/>
  <c r="AN356" i="2"/>
  <c r="AO357" i="2"/>
  <c r="AQ359" i="2"/>
  <c r="AN360" i="2"/>
  <c r="AO361" i="2"/>
  <c r="AQ363" i="2"/>
  <c r="AN364" i="2"/>
  <c r="AO365" i="2"/>
  <c r="AQ367" i="2"/>
  <c r="AN368" i="2"/>
  <c r="AO369" i="2"/>
  <c r="AN370" i="2"/>
  <c r="I376" i="2"/>
  <c r="AP377" i="2"/>
  <c r="AL377" i="2"/>
  <c r="AQ377" i="2"/>
  <c r="AL378" i="2"/>
  <c r="AP378" i="2"/>
  <c r="I380" i="2"/>
  <c r="AP381" i="2"/>
  <c r="AL381" i="2"/>
  <c r="AO381" i="2"/>
  <c r="AN382" i="2"/>
  <c r="I384" i="2"/>
  <c r="AP385" i="2"/>
  <c r="AL385" i="2"/>
  <c r="AO385" i="2"/>
  <c r="AN386" i="2"/>
  <c r="I388" i="2"/>
  <c r="AP389" i="2"/>
  <c r="AL389" i="2"/>
  <c r="AO389" i="2"/>
  <c r="AN390" i="2"/>
  <c r="I392" i="2"/>
  <c r="AP393" i="2"/>
  <c r="AL393" i="2"/>
  <c r="AO393" i="2"/>
  <c r="AN394" i="2"/>
  <c r="I396" i="2"/>
  <c r="AP397" i="2"/>
  <c r="AL397" i="2"/>
  <c r="AO397" i="2"/>
  <c r="AN398" i="2"/>
  <c r="I400" i="2"/>
  <c r="AP401" i="2"/>
  <c r="AL401" i="2"/>
  <c r="AO401" i="2"/>
  <c r="AN402" i="2"/>
  <c r="I404" i="2"/>
  <c r="AP405" i="2"/>
  <c r="AL405" i="2"/>
  <c r="AO405" i="2"/>
  <c r="AN406" i="2"/>
  <c r="I408" i="2"/>
  <c r="AP409" i="2"/>
  <c r="AL409" i="2"/>
  <c r="AO409" i="2"/>
  <c r="AN410" i="2"/>
  <c r="I412" i="2"/>
  <c r="AP413" i="2"/>
  <c r="AL413" i="2"/>
  <c r="AO413" i="2"/>
  <c r="AN414" i="2"/>
  <c r="I416" i="2"/>
  <c r="I417" i="2"/>
  <c r="I421" i="2"/>
  <c r="AN422" i="2"/>
  <c r="AQ426" i="2"/>
  <c r="AP426" i="2"/>
  <c r="AL426" i="2"/>
  <c r="AO426" i="2"/>
  <c r="I437" i="2"/>
  <c r="AN438" i="2"/>
  <c r="AQ442" i="2"/>
  <c r="AP442" i="2"/>
  <c r="AL442" i="2"/>
  <c r="AO442" i="2"/>
  <c r="I453" i="2"/>
  <c r="AN454" i="2"/>
  <c r="AQ458" i="2"/>
  <c r="AP458" i="2"/>
  <c r="AL458" i="2"/>
  <c r="AO458" i="2"/>
  <c r="AN469" i="2"/>
  <c r="AQ469" i="2"/>
  <c r="AO469" i="2"/>
  <c r="AL469" i="2"/>
  <c r="I478" i="2"/>
  <c r="AQ508" i="2"/>
  <c r="AP508" i="2"/>
  <c r="AL508" i="2"/>
  <c r="AO508" i="2"/>
  <c r="AN508" i="2"/>
  <c r="AN195" i="2"/>
  <c r="AN199" i="2"/>
  <c r="AN203" i="2"/>
  <c r="AN207" i="2"/>
  <c r="AN211" i="2"/>
  <c r="AN215" i="2"/>
  <c r="AN219" i="2"/>
  <c r="AN223" i="2"/>
  <c r="AN227" i="2"/>
  <c r="AL229" i="2"/>
  <c r="AN231" i="2"/>
  <c r="AL233" i="2"/>
  <c r="AN235" i="2"/>
  <c r="AL237" i="2"/>
  <c r="AN239" i="2"/>
  <c r="AL241" i="2"/>
  <c r="AN243" i="2"/>
  <c r="AL245" i="2"/>
  <c r="AN247" i="2"/>
  <c r="AL249" i="2"/>
  <c r="AN251" i="2"/>
  <c r="AL253" i="2"/>
  <c r="AN255" i="2"/>
  <c r="AL257" i="2"/>
  <c r="AN259" i="2"/>
  <c r="AL261" i="2"/>
  <c r="AN263" i="2"/>
  <c r="AL265" i="2"/>
  <c r="AN267" i="2"/>
  <c r="AL269" i="2"/>
  <c r="AN271" i="2"/>
  <c r="AL273" i="2"/>
  <c r="AN275" i="2"/>
  <c r="AL277" i="2"/>
  <c r="AN279" i="2"/>
  <c r="AL281" i="2"/>
  <c r="AN283" i="2"/>
  <c r="AL285" i="2"/>
  <c r="AN287" i="2"/>
  <c r="AL289" i="2"/>
  <c r="AN291" i="2"/>
  <c r="AL293" i="2"/>
  <c r="AN295" i="2"/>
  <c r="AL297" i="2"/>
  <c r="AN299" i="2"/>
  <c r="AL301" i="2"/>
  <c r="AN303" i="2"/>
  <c r="AL305" i="2"/>
  <c r="AN307" i="2"/>
  <c r="AL309" i="2"/>
  <c r="AN311" i="2"/>
  <c r="AL313" i="2"/>
  <c r="AN315" i="2"/>
  <c r="AL317" i="2"/>
  <c r="AN319" i="2"/>
  <c r="AL321" i="2"/>
  <c r="AN323" i="2"/>
  <c r="AL325" i="2"/>
  <c r="AN327" i="2"/>
  <c r="AL329" i="2"/>
  <c r="AN331" i="2"/>
  <c r="AL333" i="2"/>
  <c r="AN335" i="2"/>
  <c r="AL337" i="2"/>
  <c r="AN339" i="2"/>
  <c r="AL341" i="2"/>
  <c r="AN343" i="2"/>
  <c r="AL345" i="2"/>
  <c r="AN347" i="2"/>
  <c r="AL349" i="2"/>
  <c r="AN351" i="2"/>
  <c r="AL353" i="2"/>
  <c r="AN355" i="2"/>
  <c r="AL357" i="2"/>
  <c r="AN359" i="2"/>
  <c r="AL361" i="2"/>
  <c r="AN363" i="2"/>
  <c r="AL365" i="2"/>
  <c r="AN367" i="2"/>
  <c r="AL369" i="2"/>
  <c r="AO370" i="2"/>
  <c r="AO372" i="2"/>
  <c r="AP372" i="2"/>
  <c r="AN373" i="2"/>
  <c r="AN374" i="2"/>
  <c r="AN376" i="2"/>
  <c r="I381" i="2"/>
  <c r="AO382" i="2"/>
  <c r="I385" i="2"/>
  <c r="AO386" i="2"/>
  <c r="I389" i="2"/>
  <c r="AO390" i="2"/>
  <c r="I393" i="2"/>
  <c r="AO394" i="2"/>
  <c r="I397" i="2"/>
  <c r="AO398" i="2"/>
  <c r="I401" i="2"/>
  <c r="AO402" i="2"/>
  <c r="I405" i="2"/>
  <c r="AO406" i="2"/>
  <c r="I409" i="2"/>
  <c r="AO410" i="2"/>
  <c r="I413" i="2"/>
  <c r="AO414" i="2"/>
  <c r="I425" i="2"/>
  <c r="AQ430" i="2"/>
  <c r="AP430" i="2"/>
  <c r="AL430" i="2"/>
  <c r="AO430" i="2"/>
  <c r="I441" i="2"/>
  <c r="AQ446" i="2"/>
  <c r="AP446" i="2"/>
  <c r="AL446" i="2"/>
  <c r="AO446" i="2"/>
  <c r="I457" i="2"/>
  <c r="AP464" i="2"/>
  <c r="AL464" i="2"/>
  <c r="AO464" i="2"/>
  <c r="AN464" i="2"/>
  <c r="AQ484" i="2"/>
  <c r="AP484" i="2"/>
  <c r="AL484" i="2"/>
  <c r="AO484" i="2"/>
  <c r="AN484" i="2"/>
  <c r="AQ516" i="2"/>
  <c r="AP516" i="2"/>
  <c r="AL516" i="2"/>
  <c r="AO516" i="2"/>
  <c r="AN516" i="2"/>
  <c r="AN417" i="2"/>
  <c r="AN421" i="2"/>
  <c r="AN425" i="2"/>
  <c r="AN429" i="2"/>
  <c r="AN433" i="2"/>
  <c r="AN437" i="2"/>
  <c r="AN441" i="2"/>
  <c r="AN445" i="2"/>
  <c r="AN449" i="2"/>
  <c r="AN453" i="2"/>
  <c r="AN457" i="2"/>
  <c r="AP468" i="2"/>
  <c r="AL468" i="2"/>
  <c r="AQ468" i="2"/>
  <c r="AQ472" i="2"/>
  <c r="AP472" i="2"/>
  <c r="AL472" i="2"/>
  <c r="AP475" i="2"/>
  <c r="AL475" i="2"/>
  <c r="AO475" i="2"/>
  <c r="I479" i="2"/>
  <c r="I483" i="2"/>
  <c r="I491" i="2"/>
  <c r="I499" i="2"/>
  <c r="I507" i="2"/>
  <c r="I515" i="2"/>
  <c r="I523" i="2"/>
  <c r="AQ528" i="2"/>
  <c r="AP528" i="2"/>
  <c r="AL528" i="2"/>
  <c r="AO528" i="2"/>
  <c r="AQ536" i="2"/>
  <c r="AP536" i="2"/>
  <c r="AL536" i="2"/>
  <c r="AO536" i="2"/>
  <c r="AN380" i="2"/>
  <c r="AN384" i="2"/>
  <c r="AN388" i="2"/>
  <c r="AN392" i="2"/>
  <c r="AN396" i="2"/>
  <c r="AN400" i="2"/>
  <c r="AN404" i="2"/>
  <c r="AN408" i="2"/>
  <c r="AN412" i="2"/>
  <c r="AN416" i="2"/>
  <c r="AO417" i="2"/>
  <c r="AQ419" i="2"/>
  <c r="AN420" i="2"/>
  <c r="AO421" i="2"/>
  <c r="AQ423" i="2"/>
  <c r="AN424" i="2"/>
  <c r="AO425" i="2"/>
  <c r="AQ427" i="2"/>
  <c r="AN428" i="2"/>
  <c r="AO429" i="2"/>
  <c r="AQ431" i="2"/>
  <c r="AN432" i="2"/>
  <c r="AO433" i="2"/>
  <c r="AQ435" i="2"/>
  <c r="AN436" i="2"/>
  <c r="AO437" i="2"/>
  <c r="AQ439" i="2"/>
  <c r="AN440" i="2"/>
  <c r="AO441" i="2"/>
  <c r="AQ443" i="2"/>
  <c r="AN444" i="2"/>
  <c r="AO445" i="2"/>
  <c r="AQ447" i="2"/>
  <c r="AN448" i="2"/>
  <c r="AO449" i="2"/>
  <c r="AQ451" i="2"/>
  <c r="AN452" i="2"/>
  <c r="AO453" i="2"/>
  <c r="AQ455" i="2"/>
  <c r="AN456" i="2"/>
  <c r="AO457" i="2"/>
  <c r="AQ459" i="2"/>
  <c r="AP460" i="2"/>
  <c r="AL460" i="2"/>
  <c r="AO460" i="2"/>
  <c r="AO461" i="2"/>
  <c r="AO463" i="2"/>
  <c r="AP463" i="2"/>
  <c r="AN465" i="2"/>
  <c r="AP471" i="2"/>
  <c r="AL471" i="2"/>
  <c r="AO471" i="2"/>
  <c r="I475" i="2"/>
  <c r="AQ488" i="2"/>
  <c r="AP488" i="2"/>
  <c r="AL488" i="2"/>
  <c r="AO488" i="2"/>
  <c r="AN488" i="2"/>
  <c r="AQ496" i="2"/>
  <c r="AP496" i="2"/>
  <c r="AL496" i="2"/>
  <c r="AO496" i="2"/>
  <c r="AN496" i="2"/>
  <c r="AQ504" i="2"/>
  <c r="AP504" i="2"/>
  <c r="AL504" i="2"/>
  <c r="AO504" i="2"/>
  <c r="AN504" i="2"/>
  <c r="AQ512" i="2"/>
  <c r="AP512" i="2"/>
  <c r="AL512" i="2"/>
  <c r="AO512" i="2"/>
  <c r="AN512" i="2"/>
  <c r="AQ520" i="2"/>
  <c r="AP520" i="2"/>
  <c r="AL520" i="2"/>
  <c r="AO520" i="2"/>
  <c r="AN520" i="2"/>
  <c r="AN528" i="2"/>
  <c r="I535" i="2"/>
  <c r="AN536" i="2"/>
  <c r="AN371" i="2"/>
  <c r="AN375" i="2"/>
  <c r="AN379" i="2"/>
  <c r="AN383" i="2"/>
  <c r="AN387" i="2"/>
  <c r="AN391" i="2"/>
  <c r="AN395" i="2"/>
  <c r="AN399" i="2"/>
  <c r="AN403" i="2"/>
  <c r="AN407" i="2"/>
  <c r="AN411" i="2"/>
  <c r="AN415" i="2"/>
  <c r="AL417" i="2"/>
  <c r="AN419" i="2"/>
  <c r="AL421" i="2"/>
  <c r="AN423" i="2"/>
  <c r="AL425" i="2"/>
  <c r="AN427" i="2"/>
  <c r="AL429" i="2"/>
  <c r="AN431" i="2"/>
  <c r="AL433" i="2"/>
  <c r="AN435" i="2"/>
  <c r="AL437" i="2"/>
  <c r="AN439" i="2"/>
  <c r="AL441" i="2"/>
  <c r="AN443" i="2"/>
  <c r="AL445" i="2"/>
  <c r="AN447" i="2"/>
  <c r="AL449" i="2"/>
  <c r="AN451" i="2"/>
  <c r="AL453" i="2"/>
  <c r="AN455" i="2"/>
  <c r="AL457" i="2"/>
  <c r="AN459" i="2"/>
  <c r="AO465" i="2"/>
  <c r="AO467" i="2"/>
  <c r="AP467" i="2"/>
  <c r="AN468" i="2"/>
  <c r="I471" i="2"/>
  <c r="AN472" i="2"/>
  <c r="I474" i="2"/>
  <c r="AN475" i="2"/>
  <c r="AQ480" i="2"/>
  <c r="AP480" i="2"/>
  <c r="AL480" i="2"/>
  <c r="AO480" i="2"/>
  <c r="I487" i="2"/>
  <c r="I495" i="2"/>
  <c r="I503" i="2"/>
  <c r="I511" i="2"/>
  <c r="I519" i="2"/>
  <c r="I527" i="2"/>
  <c r="AQ532" i="2"/>
  <c r="AP532" i="2"/>
  <c r="AL532" i="2"/>
  <c r="AO532" i="2"/>
  <c r="AN532" i="2"/>
  <c r="AQ540" i="2"/>
  <c r="AP540" i="2"/>
  <c r="AL540" i="2"/>
  <c r="AO540" i="2"/>
  <c r="AN540" i="2"/>
  <c r="AN483" i="2"/>
  <c r="AN487" i="2"/>
  <c r="AN491" i="2"/>
  <c r="AN495" i="2"/>
  <c r="AN499" i="2"/>
  <c r="AN503" i="2"/>
  <c r="AN507" i="2"/>
  <c r="AN511" i="2"/>
  <c r="AN515" i="2"/>
  <c r="AN519" i="2"/>
  <c r="AN523" i="2"/>
  <c r="AN527" i="2"/>
  <c r="AN531" i="2"/>
  <c r="AN535" i="2"/>
  <c r="AN539" i="2"/>
  <c r="AN462" i="2"/>
  <c r="AN466" i="2"/>
  <c r="AN470" i="2"/>
  <c r="AQ473" i="2"/>
  <c r="AN474" i="2"/>
  <c r="AQ477" i="2"/>
  <c r="AN478" i="2"/>
  <c r="AQ481" i="2"/>
  <c r="AN482" i="2"/>
  <c r="AO483" i="2"/>
  <c r="AQ485" i="2"/>
  <c r="AN486" i="2"/>
  <c r="AO487" i="2"/>
  <c r="AN490" i="2"/>
  <c r="AO491" i="2"/>
  <c r="AN494" i="2"/>
  <c r="AO495" i="2"/>
  <c r="AN498" i="2"/>
  <c r="AO499" i="2"/>
  <c r="AN502" i="2"/>
  <c r="AO503" i="2"/>
  <c r="AN506" i="2"/>
  <c r="AO507" i="2"/>
  <c r="AN510" i="2"/>
  <c r="AO511" i="2"/>
  <c r="AN514" i="2"/>
  <c r="AO515" i="2"/>
  <c r="AN518" i="2"/>
  <c r="AO519" i="2"/>
  <c r="AN522" i="2"/>
  <c r="AO523" i="2"/>
  <c r="AN526" i="2"/>
  <c r="AO527" i="2"/>
  <c r="AQ529" i="2"/>
  <c r="AN530" i="2"/>
  <c r="AO531" i="2"/>
  <c r="AN534" i="2"/>
  <c r="AO535" i="2"/>
  <c r="AQ537" i="2"/>
  <c r="AN538" i="2"/>
  <c r="AO539" i="2"/>
  <c r="AN542" i="2"/>
  <c r="AN473" i="2"/>
  <c r="AN477" i="2"/>
  <c r="AN481" i="2"/>
  <c r="AL483" i="2"/>
  <c r="AN485" i="2"/>
  <c r="AL487" i="2"/>
  <c r="AN489" i="2"/>
  <c r="AL491" i="2"/>
  <c r="AN493" i="2"/>
  <c r="AL495" i="2"/>
  <c r="AN497" i="2"/>
  <c r="AL499" i="2"/>
  <c r="AN501" i="2"/>
  <c r="AL503" i="2"/>
  <c r="AN505" i="2"/>
  <c r="AL507" i="2"/>
  <c r="AN509" i="2"/>
  <c r="AL511" i="2"/>
  <c r="AN513" i="2"/>
  <c r="AL515" i="2"/>
  <c r="AN517" i="2"/>
  <c r="AL519" i="2"/>
  <c r="AN521" i="2"/>
  <c r="AL523" i="2"/>
  <c r="AN525" i="2"/>
  <c r="AL527" i="2"/>
  <c r="AN529" i="2"/>
  <c r="AL531" i="2"/>
  <c r="AN533" i="2"/>
  <c r="AL535" i="2"/>
  <c r="AN537" i="2"/>
  <c r="AL539" i="2"/>
  <c r="AN541" i="2"/>
  <c r="AQ3" i="2"/>
  <c r="AN3" i="2"/>
  <c r="N14" i="4"/>
  <c r="N19" i="4"/>
  <c r="N17" i="4"/>
  <c r="N22" i="4"/>
  <c r="N20" i="4"/>
  <c r="N15" i="4"/>
  <c r="N13" i="4"/>
  <c r="N21" i="4"/>
  <c r="N18" i="4"/>
  <c r="N16" i="4"/>
  <c r="N12" i="4"/>
  <c r="Y5" i="4" l="1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190" i="4"/>
  <c r="Y191" i="4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209" i="4"/>
  <c r="Y210" i="4"/>
  <c r="Y211" i="4"/>
  <c r="Y212" i="4"/>
  <c r="Y213" i="4"/>
  <c r="Y214" i="4"/>
  <c r="Y215" i="4"/>
  <c r="Y216" i="4"/>
  <c r="Y217" i="4"/>
  <c r="Y218" i="4"/>
  <c r="Y219" i="4"/>
  <c r="Y220" i="4"/>
  <c r="Y221" i="4"/>
  <c r="Y222" i="4"/>
  <c r="Y223" i="4"/>
  <c r="Y224" i="4"/>
  <c r="Y225" i="4"/>
  <c r="Y226" i="4"/>
  <c r="Y227" i="4"/>
  <c r="Y228" i="4"/>
  <c r="Y229" i="4"/>
  <c r="Y230" i="4"/>
  <c r="Y231" i="4"/>
  <c r="Y232" i="4"/>
  <c r="Y233" i="4"/>
  <c r="Y234" i="4"/>
  <c r="Y235" i="4"/>
  <c r="Y236" i="4"/>
  <c r="Y237" i="4"/>
  <c r="Y238" i="4"/>
  <c r="Y239" i="4"/>
  <c r="Y240" i="4"/>
  <c r="Y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Z36" i="4" s="1"/>
  <c r="X37" i="4"/>
  <c r="X38" i="4"/>
  <c r="X39" i="4"/>
  <c r="X40" i="4"/>
  <c r="X41" i="4"/>
  <c r="X42" i="4"/>
  <c r="X43" i="4"/>
  <c r="X44" i="4"/>
  <c r="X45" i="4"/>
  <c r="X46" i="4"/>
  <c r="Z46" i="4" s="1"/>
  <c r="X47" i="4"/>
  <c r="X48" i="4"/>
  <c r="X49" i="4"/>
  <c r="X50" i="4"/>
  <c r="X51" i="4"/>
  <c r="X52" i="4"/>
  <c r="X53" i="4"/>
  <c r="X54" i="4"/>
  <c r="X55" i="4"/>
  <c r="X56" i="4"/>
  <c r="Z56" i="4" s="1"/>
  <c r="X57" i="4"/>
  <c r="X58" i="4"/>
  <c r="X59" i="4"/>
  <c r="X60" i="4"/>
  <c r="X61" i="4"/>
  <c r="X62" i="4"/>
  <c r="X63" i="4"/>
  <c r="X64" i="4"/>
  <c r="X65" i="4"/>
  <c r="X66" i="4"/>
  <c r="Z66" i="4" s="1"/>
  <c r="X67" i="4"/>
  <c r="X68" i="4"/>
  <c r="X69" i="4"/>
  <c r="X70" i="4"/>
  <c r="X71" i="4"/>
  <c r="X72" i="4"/>
  <c r="X73" i="4"/>
  <c r="X74" i="4"/>
  <c r="X75" i="4"/>
  <c r="X76" i="4"/>
  <c r="Z76" i="4" s="1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Z146" i="4" s="1"/>
  <c r="X147" i="4"/>
  <c r="X148" i="4"/>
  <c r="X149" i="4"/>
  <c r="X150" i="4"/>
  <c r="X151" i="4"/>
  <c r="X152" i="4"/>
  <c r="X153" i="4"/>
  <c r="X154" i="4"/>
  <c r="X155" i="4"/>
  <c r="X156" i="4"/>
  <c r="Z156" i="4" s="1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Z176" i="4" s="1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Z206" i="4" s="1"/>
  <c r="X207" i="4"/>
  <c r="X208" i="4"/>
  <c r="X209" i="4"/>
  <c r="X210" i="4"/>
  <c r="X211" i="4"/>
  <c r="X212" i="4"/>
  <c r="X213" i="4"/>
  <c r="X214" i="4"/>
  <c r="X215" i="4"/>
  <c r="X216" i="4"/>
  <c r="Z216" i="4" s="1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Z236" i="4" s="1"/>
  <c r="X237" i="4"/>
  <c r="X238" i="4"/>
  <c r="X239" i="4"/>
  <c r="X240" i="4"/>
  <c r="X4" i="4"/>
  <c r="Z186" i="4" l="1"/>
  <c r="Z166" i="4"/>
  <c r="Z126" i="4"/>
  <c r="Z196" i="4"/>
  <c r="Z26" i="4"/>
  <c r="Z87" i="4"/>
  <c r="Z127" i="4"/>
  <c r="Z16" i="4"/>
  <c r="Z67" i="4"/>
  <c r="Z107" i="4"/>
  <c r="Z187" i="4"/>
  <c r="Z207" i="4"/>
  <c r="Z6" i="4"/>
  <c r="Z147" i="4"/>
  <c r="Z227" i="4"/>
  <c r="Z226" i="4"/>
  <c r="Z47" i="4"/>
  <c r="Z27" i="4"/>
  <c r="Z7" i="4"/>
  <c r="Z136" i="4"/>
  <c r="Z167" i="4"/>
  <c r="Z106" i="4"/>
  <c r="Z86" i="4"/>
  <c r="Z96" i="4"/>
  <c r="Z116" i="4"/>
  <c r="Z238" i="4"/>
  <c r="Z228" i="4"/>
  <c r="Z218" i="4"/>
  <c r="Z208" i="4"/>
  <c r="Z198" i="4"/>
  <c r="Z188" i="4"/>
  <c r="Z178" i="4"/>
  <c r="Z168" i="4"/>
  <c r="Z158" i="4"/>
  <c r="Z148" i="4"/>
  <c r="Z138" i="4"/>
  <c r="Z128" i="4"/>
  <c r="Z118" i="4"/>
  <c r="Z108" i="4"/>
  <c r="Z98" i="4"/>
  <c r="Z88" i="4"/>
  <c r="Z78" i="4"/>
  <c r="Z68" i="4"/>
  <c r="Z58" i="4"/>
  <c r="Z202" i="4"/>
  <c r="Z122" i="4"/>
  <c r="Z102" i="4"/>
  <c r="Z82" i="4"/>
  <c r="Z42" i="4"/>
  <c r="Z22" i="4"/>
  <c r="Z222" i="4"/>
  <c r="Z162" i="4"/>
  <c r="Z62" i="4"/>
  <c r="Z182" i="4"/>
  <c r="Z142" i="4"/>
  <c r="Z233" i="4"/>
  <c r="Z213" i="4"/>
  <c r="Z193" i="4"/>
  <c r="Z173" i="4"/>
  <c r="Z153" i="4"/>
  <c r="Z133" i="4"/>
  <c r="Z113" i="4"/>
  <c r="Z93" i="4"/>
  <c r="Z73" i="4"/>
  <c r="Z53" i="4"/>
  <c r="Z33" i="4"/>
  <c r="Z13" i="4"/>
  <c r="Z240" i="4"/>
  <c r="Z220" i="4"/>
  <c r="Z200" i="4"/>
  <c r="Z180" i="4"/>
  <c r="Z160" i="4"/>
  <c r="Z150" i="4"/>
  <c r="Z140" i="4"/>
  <c r="Z130" i="4"/>
  <c r="Z120" i="4"/>
  <c r="Z110" i="4"/>
  <c r="Z100" i="4"/>
  <c r="Z90" i="4"/>
  <c r="Z80" i="4"/>
  <c r="Z70" i="4"/>
  <c r="Z60" i="4"/>
  <c r="Z50" i="4"/>
  <c r="Z40" i="4"/>
  <c r="Z30" i="4"/>
  <c r="Z20" i="4"/>
  <c r="Z10" i="4"/>
  <c r="Z230" i="4"/>
  <c r="Z210" i="4"/>
  <c r="Z190" i="4"/>
  <c r="Z170" i="4"/>
  <c r="Z239" i="4"/>
  <c r="Z219" i="4"/>
  <c r="Z199" i="4"/>
  <c r="Z179" i="4"/>
  <c r="Z159" i="4"/>
  <c r="Z139" i="4"/>
  <c r="Z119" i="4"/>
  <c r="Z99" i="4"/>
  <c r="Z79" i="4"/>
  <c r="Z59" i="4"/>
  <c r="Z39" i="4"/>
  <c r="Z19" i="4"/>
  <c r="Z48" i="4"/>
  <c r="Z38" i="4"/>
  <c r="Z28" i="4"/>
  <c r="Z18" i="4"/>
  <c r="Z8" i="4"/>
  <c r="Z235" i="4"/>
  <c r="Z215" i="4"/>
  <c r="Z195" i="4"/>
  <c r="Z175" i="4"/>
  <c r="Z155" i="4"/>
  <c r="Z135" i="4"/>
  <c r="Z115" i="4"/>
  <c r="Z95" i="4"/>
  <c r="Z75" i="4"/>
  <c r="Z55" i="4"/>
  <c r="Z35" i="4"/>
  <c r="Z15" i="4"/>
  <c r="Z234" i="4"/>
  <c r="Z214" i="4"/>
  <c r="Z204" i="4"/>
  <c r="Z194" i="4"/>
  <c r="Z174" i="4"/>
  <c r="Z164" i="4"/>
  <c r="Z154" i="4"/>
  <c r="Z134" i="4"/>
  <c r="Z104" i="4"/>
  <c r="Z84" i="4"/>
  <c r="Z64" i="4"/>
  <c r="Z54" i="4"/>
  <c r="Z44" i="4"/>
  <c r="Z34" i="4"/>
  <c r="Z24" i="4"/>
  <c r="Z14" i="4"/>
  <c r="Z4" i="4"/>
  <c r="Z221" i="4"/>
  <c r="Z201" i="4"/>
  <c r="Z181" i="4"/>
  <c r="Z161" i="4"/>
  <c r="Z141" i="4"/>
  <c r="Z121" i="4"/>
  <c r="Z101" i="4"/>
  <c r="Z81" i="4"/>
  <c r="Z61" i="4"/>
  <c r="Z41" i="4"/>
  <c r="Z21" i="4"/>
  <c r="Z224" i="4"/>
  <c r="Z184" i="4"/>
  <c r="Z144" i="4"/>
  <c r="Z124" i="4"/>
  <c r="Z114" i="4"/>
  <c r="Z94" i="4"/>
  <c r="Z74" i="4"/>
  <c r="Z225" i="4"/>
  <c r="Z205" i="4"/>
  <c r="Z185" i="4"/>
  <c r="Z165" i="4"/>
  <c r="Z145" i="4"/>
  <c r="Z125" i="4"/>
  <c r="Z105" i="4"/>
  <c r="Z85" i="4"/>
  <c r="Z65" i="4"/>
  <c r="Z45" i="4"/>
  <c r="Z25" i="4"/>
  <c r="Z5" i="4"/>
  <c r="Z223" i="4"/>
  <c r="Z203" i="4"/>
  <c r="Z183" i="4"/>
  <c r="Z163" i="4"/>
  <c r="Z143" i="4"/>
  <c r="Z123" i="4"/>
  <c r="Z103" i="4"/>
  <c r="Z83" i="4"/>
  <c r="Z63" i="4"/>
  <c r="Z43" i="4"/>
  <c r="Z23" i="4"/>
  <c r="Z212" i="4"/>
  <c r="Z192" i="4"/>
  <c r="Z172" i="4"/>
  <c r="Z132" i="4"/>
  <c r="Z112" i="4"/>
  <c r="Z92" i="4"/>
  <c r="Z72" i="4"/>
  <c r="Z52" i="4"/>
  <c r="Z32" i="4"/>
  <c r="Z12" i="4"/>
  <c r="Z229" i="4"/>
  <c r="Z209" i="4"/>
  <c r="Z189" i="4"/>
  <c r="Z169" i="4"/>
  <c r="Z149" i="4"/>
  <c r="Z129" i="4"/>
  <c r="Z109" i="4"/>
  <c r="Z89" i="4"/>
  <c r="Z69" i="4"/>
  <c r="Z49" i="4"/>
  <c r="Z29" i="4"/>
  <c r="Z9" i="4"/>
  <c r="Z232" i="4"/>
  <c r="Z152" i="4"/>
  <c r="Z231" i="4"/>
  <c r="Z211" i="4"/>
  <c r="Z191" i="4"/>
  <c r="Z171" i="4"/>
  <c r="Z151" i="4"/>
  <c r="Z131" i="4"/>
  <c r="Z111" i="4"/>
  <c r="Z91" i="4"/>
  <c r="Z71" i="4"/>
  <c r="Z51" i="4"/>
  <c r="Z31" i="4"/>
  <c r="Z11" i="4"/>
  <c r="Z237" i="4"/>
  <c r="Z217" i="4"/>
  <c r="Z197" i="4"/>
  <c r="Z177" i="4"/>
  <c r="Z157" i="4"/>
  <c r="Z137" i="4"/>
  <c r="Z117" i="4"/>
  <c r="Z97" i="4"/>
  <c r="Z77" i="4"/>
  <c r="Z57" i="4"/>
  <c r="Z37" i="4"/>
  <c r="Z17" i="4"/>
  <c r="P2" i="2"/>
  <c r="AH2" i="1" l="1"/>
  <c r="AI2" i="1"/>
  <c r="AJ2" i="1"/>
  <c r="AK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C2" i="1"/>
  <c r="CD2" i="1"/>
  <c r="CF2" i="1"/>
  <c r="CG2" i="1"/>
  <c r="CH2" i="1"/>
  <c r="CI2" i="1"/>
  <c r="CJ2" i="1"/>
  <c r="CK2" i="1"/>
  <c r="CM2" i="1"/>
  <c r="CN2" i="1"/>
  <c r="CO2" i="1"/>
  <c r="CP2" i="1"/>
  <c r="CQ2" i="1"/>
  <c r="CR2" i="1"/>
  <c r="CS2" i="1"/>
  <c r="CT2" i="1"/>
  <c r="CU2" i="1"/>
  <c r="CV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M2" i="1"/>
  <c r="DN2" i="1"/>
  <c r="DT2" i="1"/>
  <c r="DU2" i="1"/>
  <c r="DV2" i="1"/>
  <c r="DW2" i="1"/>
  <c r="DX2" i="1"/>
  <c r="DY2" i="1"/>
  <c r="DZ2" i="1"/>
  <c r="EA2" i="1"/>
  <c r="EB2" i="1"/>
  <c r="EC2" i="1"/>
  <c r="ED2" i="1"/>
  <c r="EE2" i="1"/>
  <c r="EF2" i="1"/>
  <c r="EG2" i="1"/>
  <c r="EH2" i="1"/>
  <c r="EI2" i="1"/>
  <c r="EJ2" i="1"/>
  <c r="EK2" i="1"/>
  <c r="EM2" i="1"/>
  <c r="EN2" i="1"/>
  <c r="EO2" i="1"/>
  <c r="EP2" i="1"/>
  <c r="EQ2" i="1"/>
  <c r="ER2" i="1"/>
  <c r="ES2" i="1"/>
  <c r="ET2" i="1"/>
  <c r="EU2" i="1"/>
  <c r="EV2" i="1"/>
  <c r="EW2" i="1"/>
  <c r="EX2" i="1"/>
  <c r="EY2" i="1"/>
  <c r="EZ2" i="1"/>
  <c r="FA2" i="1"/>
  <c r="FB2" i="1"/>
  <c r="FC2" i="1"/>
  <c r="FD2" i="1"/>
  <c r="FE2" i="1"/>
  <c r="FF2" i="1"/>
  <c r="FG2" i="1"/>
  <c r="FH2" i="1"/>
  <c r="FI2" i="1"/>
  <c r="FJ2" i="1"/>
  <c r="FK2" i="1"/>
  <c r="FO2" i="1"/>
  <c r="FP2" i="1"/>
  <c r="FQ2" i="1"/>
  <c r="FR2" i="1"/>
  <c r="FS2" i="1"/>
  <c r="FT2" i="1"/>
  <c r="FU2" i="1"/>
  <c r="FV2" i="1"/>
  <c r="FW2" i="1"/>
  <c r="FX2" i="1"/>
  <c r="FY2" i="1"/>
  <c r="FZ2" i="1"/>
  <c r="GA2" i="1"/>
  <c r="GB2" i="1"/>
  <c r="GC2" i="1"/>
  <c r="GD2" i="1"/>
  <c r="GE2" i="1"/>
  <c r="GF2" i="1"/>
  <c r="GG2" i="1"/>
  <c r="GH2" i="1"/>
  <c r="GI2" i="1"/>
  <c r="GJ2" i="1"/>
  <c r="GK2" i="1"/>
  <c r="GL2" i="1"/>
  <c r="GM2" i="1"/>
  <c r="GO2" i="1"/>
  <c r="GP2" i="1"/>
  <c r="GQ2" i="1"/>
  <c r="GR2" i="1"/>
  <c r="GS2" i="1"/>
  <c r="CE2" i="1"/>
  <c r="E37" i="4" l="1"/>
  <c r="AB2" i="2" l="1"/>
  <c r="A2" i="2" l="1"/>
  <c r="B2" i="2" s="1"/>
  <c r="C2" i="2" s="1"/>
  <c r="AM2" i="2"/>
  <c r="AI2" i="2"/>
  <c r="AG2" i="2"/>
  <c r="AH2" i="2" s="1"/>
  <c r="AF2" i="2"/>
  <c r="AE2" i="2"/>
  <c r="AD2" i="2"/>
  <c r="AC2" i="2"/>
  <c r="AA2" i="2"/>
  <c r="Z2" i="2"/>
  <c r="Y2" i="2"/>
  <c r="X2" i="2"/>
  <c r="V2" i="2"/>
  <c r="U2" i="2"/>
  <c r="T2" i="2"/>
  <c r="S2" i="2"/>
  <c r="R2" i="2"/>
  <c r="Q2" i="2" a="1"/>
  <c r="Q2" i="2" s="1"/>
  <c r="O2" i="2"/>
  <c r="L2" i="2"/>
  <c r="K2" i="2"/>
  <c r="AK2" i="2" s="1"/>
  <c r="J2" i="2"/>
  <c r="G2" i="2"/>
  <c r="F2" i="2"/>
  <c r="H2" i="2" s="1"/>
  <c r="E16" i="4"/>
  <c r="E15" i="4"/>
  <c r="E14" i="4"/>
  <c r="E13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12" i="4"/>
  <c r="I2" i="2" l="1"/>
  <c r="AR2" i="2"/>
  <c r="AO2" i="2"/>
  <c r="AL2" i="2"/>
  <c r="AP2" i="2"/>
  <c r="WD2" i="1" l="1"/>
  <c r="WC2" i="1"/>
  <c r="WB2" i="1"/>
  <c r="WA2" i="1"/>
  <c r="VZ2" i="1"/>
  <c r="VY2" i="1"/>
  <c r="VX2" i="1"/>
  <c r="VW2" i="1"/>
  <c r="VV2" i="1"/>
  <c r="VU2" i="1"/>
  <c r="VT2" i="1"/>
  <c r="VS2" i="1"/>
  <c r="VR2" i="1"/>
  <c r="VQ2" i="1"/>
  <c r="VP2" i="1"/>
  <c r="VO2" i="1"/>
  <c r="VM2" i="1"/>
  <c r="VL2" i="1"/>
  <c r="VK2" i="1"/>
  <c r="VJ2" i="1"/>
  <c r="VI2" i="1"/>
  <c r="VH2" i="1"/>
  <c r="VG2" i="1"/>
  <c r="VF2" i="1"/>
  <c r="VE2" i="1"/>
  <c r="VD2" i="1"/>
  <c r="VC2" i="1"/>
  <c r="VB2" i="1"/>
  <c r="VA2" i="1"/>
  <c r="UZ2" i="1"/>
  <c r="UY2" i="1"/>
  <c r="UX2" i="1"/>
  <c r="UW2" i="1"/>
  <c r="UV2" i="1"/>
  <c r="UU2" i="1"/>
  <c r="UT2" i="1"/>
  <c r="US2" i="1"/>
  <c r="UR2" i="1"/>
  <c r="UQ2" i="1"/>
  <c r="UP2" i="1"/>
  <c r="UO2" i="1"/>
  <c r="UM2" i="1"/>
  <c r="UL2" i="1"/>
  <c r="UK2" i="1"/>
  <c r="UJ2" i="1"/>
  <c r="UI2" i="1"/>
  <c r="UH2" i="1"/>
  <c r="UG2" i="1"/>
  <c r="UF2" i="1"/>
  <c r="UE2" i="1"/>
  <c r="UD2" i="1"/>
  <c r="UC2" i="1"/>
  <c r="UB2" i="1"/>
  <c r="UA2" i="1"/>
  <c r="TZ2" i="1"/>
  <c r="TY2" i="1"/>
  <c r="TX2" i="1"/>
  <c r="TW2" i="1"/>
  <c r="TV2" i="1"/>
  <c r="TU2" i="1"/>
  <c r="TT2" i="1"/>
  <c r="TS2" i="1"/>
  <c r="TR2" i="1"/>
  <c r="TQ2" i="1"/>
  <c r="TP2" i="1"/>
  <c r="TO2" i="1"/>
  <c r="TM2" i="1"/>
  <c r="TL2" i="1"/>
  <c r="TK2" i="1"/>
  <c r="TJ2" i="1"/>
  <c r="TI2" i="1"/>
  <c r="TH2" i="1"/>
  <c r="TG2" i="1"/>
  <c r="TF2" i="1"/>
  <c r="TE2" i="1"/>
  <c r="TD2" i="1"/>
  <c r="TC2" i="1"/>
  <c r="TB2" i="1"/>
  <c r="TA2" i="1"/>
  <c r="SZ2" i="1"/>
  <c r="SY2" i="1"/>
  <c r="SX2" i="1"/>
  <c r="SW2" i="1"/>
  <c r="SV2" i="1"/>
  <c r="SU2" i="1"/>
  <c r="ST2" i="1"/>
  <c r="SS2" i="1"/>
  <c r="SR2" i="1"/>
  <c r="SQ2" i="1"/>
  <c r="SP2" i="1"/>
  <c r="SO2" i="1"/>
  <c r="SM2" i="1"/>
  <c r="SL2" i="1"/>
  <c r="SK2" i="1"/>
  <c r="SJ2" i="1"/>
  <c r="SI2" i="1"/>
  <c r="SH2" i="1"/>
  <c r="SG2" i="1"/>
  <c r="SF2" i="1"/>
  <c r="SE2" i="1"/>
  <c r="SD2" i="1"/>
  <c r="SC2" i="1"/>
  <c r="SB2" i="1"/>
  <c r="SA2" i="1"/>
  <c r="RZ2" i="1"/>
  <c r="RY2" i="1"/>
  <c r="RX2" i="1"/>
  <c r="RW2" i="1"/>
  <c r="RV2" i="1"/>
  <c r="RU2" i="1"/>
  <c r="RT2" i="1"/>
  <c r="RS2" i="1"/>
  <c r="RR2" i="1"/>
  <c r="RQ2" i="1"/>
  <c r="RP2" i="1"/>
  <c r="RO2" i="1"/>
  <c r="RM2" i="1"/>
  <c r="RL2" i="1"/>
  <c r="RK2" i="1"/>
  <c r="RJ2" i="1"/>
  <c r="RI2" i="1"/>
  <c r="RH2" i="1"/>
  <c r="RG2" i="1"/>
  <c r="RF2" i="1"/>
  <c r="RE2" i="1"/>
  <c r="RD2" i="1"/>
  <c r="RC2" i="1"/>
  <c r="RB2" i="1"/>
  <c r="RA2" i="1"/>
  <c r="QZ2" i="1"/>
  <c r="QY2" i="1"/>
  <c r="QX2" i="1"/>
  <c r="QW2" i="1"/>
  <c r="QV2" i="1"/>
  <c r="QU2" i="1"/>
  <c r="QT2" i="1"/>
  <c r="QS2" i="1"/>
  <c r="QR2" i="1"/>
  <c r="QQ2" i="1"/>
  <c r="QP2" i="1"/>
  <c r="QO2" i="1"/>
  <c r="QM2" i="1"/>
  <c r="QL2" i="1"/>
  <c r="QK2" i="1"/>
  <c r="QJ2" i="1"/>
  <c r="QI2" i="1"/>
  <c r="QH2" i="1"/>
  <c r="QG2" i="1"/>
  <c r="QF2" i="1"/>
  <c r="QE2" i="1"/>
  <c r="QD2" i="1"/>
  <c r="QC2" i="1"/>
  <c r="QB2" i="1"/>
  <c r="QA2" i="1"/>
  <c r="PZ2" i="1"/>
  <c r="PY2" i="1"/>
  <c r="PX2" i="1"/>
  <c r="PW2" i="1"/>
  <c r="PV2" i="1"/>
  <c r="PU2" i="1"/>
  <c r="PT2" i="1"/>
  <c r="PS2" i="1"/>
  <c r="PR2" i="1"/>
  <c r="PQ2" i="1"/>
  <c r="PP2" i="1"/>
  <c r="PO2" i="1"/>
  <c r="PM2" i="1"/>
  <c r="PL2" i="1"/>
  <c r="PK2" i="1"/>
  <c r="PJ2" i="1"/>
  <c r="PI2" i="1"/>
  <c r="PH2" i="1"/>
  <c r="PG2" i="1"/>
  <c r="PF2" i="1"/>
  <c r="PE2" i="1"/>
  <c r="PD2" i="1"/>
  <c r="PC2" i="1"/>
  <c r="PB2" i="1"/>
  <c r="PA2" i="1"/>
  <c r="OZ2" i="1"/>
  <c r="OY2" i="1"/>
  <c r="OX2" i="1"/>
  <c r="OW2" i="1"/>
  <c r="OV2" i="1"/>
  <c r="OU2" i="1"/>
  <c r="OT2" i="1"/>
  <c r="OS2" i="1"/>
  <c r="OR2" i="1"/>
  <c r="OQ2" i="1"/>
  <c r="OP2" i="1"/>
  <c r="OO2" i="1"/>
  <c r="OM2" i="1"/>
  <c r="OL2" i="1"/>
  <c r="OK2" i="1"/>
  <c r="OJ2" i="1"/>
  <c r="OI2" i="1"/>
  <c r="OH2" i="1"/>
  <c r="OG2" i="1"/>
  <c r="OF2" i="1"/>
  <c r="OE2" i="1"/>
  <c r="OD2" i="1"/>
  <c r="OC2" i="1"/>
  <c r="OB2" i="1"/>
  <c r="OA2" i="1"/>
  <c r="NZ2" i="1"/>
  <c r="NY2" i="1"/>
  <c r="NX2" i="1"/>
  <c r="NW2" i="1"/>
  <c r="NV2" i="1"/>
  <c r="NU2" i="1"/>
  <c r="NT2" i="1"/>
  <c r="NS2" i="1"/>
  <c r="NR2" i="1"/>
  <c r="NQ2" i="1"/>
  <c r="NP2" i="1"/>
  <c r="NO2" i="1"/>
  <c r="NM2" i="1"/>
  <c r="NL2" i="1"/>
  <c r="NK2" i="1"/>
  <c r="NJ2" i="1"/>
  <c r="NI2" i="1"/>
  <c r="NH2" i="1"/>
  <c r="NG2" i="1"/>
  <c r="NF2" i="1"/>
  <c r="NE2" i="1"/>
  <c r="ND2" i="1"/>
  <c r="NC2" i="1"/>
  <c r="NB2" i="1"/>
  <c r="NA2" i="1"/>
  <c r="MZ2" i="1"/>
  <c r="MY2" i="1"/>
  <c r="MX2" i="1"/>
  <c r="MW2" i="1"/>
  <c r="MV2" i="1"/>
  <c r="MU2" i="1"/>
  <c r="MT2" i="1"/>
  <c r="MS2" i="1"/>
  <c r="MR2" i="1"/>
  <c r="MQ2" i="1"/>
  <c r="MP2" i="1"/>
  <c r="MO2" i="1"/>
  <c r="MM2" i="1"/>
  <c r="ML2" i="1"/>
  <c r="MK2" i="1"/>
  <c r="MJ2" i="1"/>
  <c r="MI2" i="1"/>
  <c r="MH2" i="1"/>
  <c r="MG2" i="1"/>
  <c r="MF2" i="1"/>
  <c r="ME2" i="1"/>
  <c r="MD2" i="1"/>
  <c r="MC2" i="1"/>
  <c r="MB2" i="1"/>
  <c r="MA2" i="1"/>
  <c r="LZ2" i="1"/>
  <c r="LY2" i="1"/>
  <c r="LX2" i="1"/>
  <c r="LW2" i="1"/>
  <c r="LV2" i="1"/>
  <c r="LU2" i="1"/>
  <c r="LT2" i="1"/>
  <c r="LS2" i="1"/>
  <c r="LR2" i="1"/>
  <c r="LQ2" i="1"/>
  <c r="LP2" i="1"/>
  <c r="LO2" i="1"/>
  <c r="LM2" i="1"/>
  <c r="LL2" i="1"/>
  <c r="LK2" i="1"/>
  <c r="LJ2" i="1"/>
  <c r="LI2" i="1"/>
  <c r="LH2" i="1"/>
  <c r="LG2" i="1"/>
  <c r="LF2" i="1"/>
  <c r="LE2" i="1"/>
  <c r="LD2" i="1"/>
  <c r="LC2" i="1"/>
  <c r="LB2" i="1"/>
  <c r="LA2" i="1"/>
  <c r="KZ2" i="1"/>
  <c r="KY2" i="1"/>
  <c r="KX2" i="1"/>
  <c r="KW2" i="1"/>
  <c r="KV2" i="1"/>
  <c r="KU2" i="1"/>
  <c r="KT2" i="1"/>
  <c r="KS2" i="1"/>
  <c r="KR2" i="1"/>
  <c r="KQ2" i="1"/>
  <c r="KP2" i="1"/>
  <c r="KO2" i="1"/>
  <c r="KM2" i="1"/>
  <c r="KL2" i="1"/>
  <c r="KK2" i="1"/>
  <c r="KJ2" i="1"/>
  <c r="KI2" i="1"/>
  <c r="KH2" i="1"/>
  <c r="KG2" i="1"/>
  <c r="KF2" i="1"/>
  <c r="KE2" i="1"/>
  <c r="KD2" i="1"/>
  <c r="KC2" i="1"/>
  <c r="KB2" i="1"/>
  <c r="KA2" i="1"/>
  <c r="JZ2" i="1"/>
  <c r="JY2" i="1"/>
  <c r="JX2" i="1"/>
  <c r="JW2" i="1"/>
  <c r="JV2" i="1"/>
  <c r="JU2" i="1"/>
  <c r="JT2" i="1"/>
  <c r="JS2" i="1"/>
  <c r="JR2" i="1"/>
  <c r="JQ2" i="1"/>
  <c r="JP2" i="1"/>
  <c r="JO2" i="1"/>
  <c r="JM2" i="1"/>
  <c r="JL2" i="1"/>
  <c r="JK2" i="1"/>
  <c r="JJ2" i="1"/>
  <c r="JI2" i="1"/>
  <c r="JH2" i="1"/>
  <c r="JG2" i="1"/>
  <c r="JF2" i="1"/>
  <c r="JE2" i="1"/>
  <c r="JD2" i="1"/>
  <c r="JC2" i="1"/>
  <c r="JB2" i="1"/>
  <c r="JA2" i="1"/>
  <c r="IZ2" i="1"/>
  <c r="IY2" i="1"/>
  <c r="IX2" i="1"/>
  <c r="IW2" i="1"/>
  <c r="IV2" i="1"/>
  <c r="IU2" i="1"/>
  <c r="IT2" i="1"/>
  <c r="IS2" i="1"/>
  <c r="IR2" i="1"/>
  <c r="IQ2" i="1"/>
  <c r="IP2" i="1"/>
  <c r="IO2" i="1"/>
  <c r="IM2" i="1"/>
  <c r="IL2" i="1"/>
  <c r="IK2" i="1"/>
  <c r="IJ2" i="1"/>
  <c r="II2" i="1"/>
  <c r="IH2" i="1"/>
  <c r="IG2" i="1"/>
  <c r="IF2" i="1"/>
  <c r="IE2" i="1"/>
  <c r="ID2" i="1"/>
  <c r="IC2" i="1"/>
  <c r="IB2" i="1"/>
  <c r="IA2" i="1"/>
  <c r="HZ2" i="1"/>
  <c r="HY2" i="1"/>
  <c r="HX2" i="1"/>
  <c r="HW2" i="1"/>
  <c r="HV2" i="1"/>
  <c r="HU2" i="1"/>
  <c r="HT2" i="1"/>
  <c r="HS2" i="1"/>
  <c r="HR2" i="1"/>
  <c r="HQ2" i="1"/>
  <c r="HP2" i="1"/>
  <c r="HO2" i="1"/>
  <c r="HM2" i="1"/>
  <c r="HL2" i="1"/>
  <c r="HK2" i="1"/>
  <c r="HJ2" i="1"/>
  <c r="HI2" i="1"/>
  <c r="HH2" i="1"/>
  <c r="HG2" i="1"/>
  <c r="HF2" i="1"/>
  <c r="HE2" i="1"/>
  <c r="HD2" i="1"/>
  <c r="HC2" i="1"/>
  <c r="HB2" i="1"/>
  <c r="HA2" i="1"/>
  <c r="GZ2" i="1"/>
  <c r="GY2" i="1"/>
  <c r="GX2" i="1"/>
  <c r="GW2" i="1"/>
  <c r="GV2" i="1"/>
  <c r="GU2" i="1"/>
  <c r="GT2" i="1"/>
  <c r="AQ2" i="2" l="1"/>
  <c r="AN2" i="2"/>
  <c r="W2" i="2" l="1"/>
  <c r="F19" i="4" l="1"/>
  <c r="F28" i="4"/>
  <c r="F20" i="4"/>
  <c r="F21" i="4"/>
  <c r="F15" i="4"/>
  <c r="F26" i="4"/>
  <c r="F23" i="4"/>
  <c r="F16" i="4"/>
  <c r="F24" i="4"/>
  <c r="F25" i="4"/>
  <c r="F13" i="4"/>
  <c r="F27" i="4"/>
  <c r="F14" i="4"/>
  <c r="F12" i="4"/>
  <c r="F29" i="4"/>
  <c r="F18" i="4"/>
  <c r="F31" i="4"/>
  <c r="F37" i="4"/>
  <c r="F17" i="4"/>
  <c r="F30" i="4"/>
  <c r="F22" i="4"/>
</calcChain>
</file>

<file path=xl/sharedStrings.xml><?xml version="1.0" encoding="utf-8"?>
<sst xmlns="http://schemas.openxmlformats.org/spreadsheetml/2006/main" count="4155" uniqueCount="1396">
  <si>
    <t>Equipo</t>
  </si>
  <si>
    <t>SECTOR</t>
  </si>
  <si>
    <t>JUGADOR</t>
  </si>
  <si>
    <t>RESULTADO SCRUM</t>
  </si>
  <si>
    <t>AVANCE</t>
  </si>
  <si>
    <t>TIPO QUIEBRE</t>
  </si>
  <si>
    <t>CANAL QUIEBRE</t>
  </si>
  <si>
    <t>TIPO DE INFRACCIÓN</t>
  </si>
  <si>
    <t>TIPO DE PIE</t>
  </si>
  <si>
    <t>ENCUADRE</t>
  </si>
  <si>
    <t>TIEMPO RUCK</t>
  </si>
  <si>
    <t>ORIGEN JUEGO</t>
  </si>
  <si>
    <t>RESULTADO JUEGO</t>
  </si>
  <si>
    <t>SECUENCIA</t>
  </si>
  <si>
    <t>FASES</t>
  </si>
  <si>
    <t>N#</t>
  </si>
  <si>
    <t>Categoría</t>
  </si>
  <si>
    <t>Inicio</t>
  </si>
  <si>
    <t>Click</t>
  </si>
  <si>
    <t>XY</t>
  </si>
  <si>
    <t>Des1</t>
  </si>
  <si>
    <t>RUCK</t>
  </si>
  <si>
    <t>MAUL</t>
  </si>
  <si>
    <t>FASE DE QUIEBRE</t>
  </si>
  <si>
    <t>PASES - TRY</t>
  </si>
  <si>
    <t>RESULTADO DE QUIEBRE</t>
  </si>
  <si>
    <t>ID</t>
  </si>
  <si>
    <t>ID ATAQUE/DEFENSA</t>
  </si>
  <si>
    <t>Marco Morimanno</t>
  </si>
  <si>
    <t>Felipe Piatti</t>
  </si>
  <si>
    <t>Franco Gnecco</t>
  </si>
  <si>
    <t>Teo Ferrari</t>
  </si>
  <si>
    <t>Gonzalo Molina Ferrer</t>
  </si>
  <si>
    <t>15:16</t>
  </si>
  <si>
    <t>17:53</t>
  </si>
  <si>
    <t>Luka Gullo</t>
  </si>
  <si>
    <t>Valentino Quattrochi</t>
  </si>
  <si>
    <t>18:54</t>
  </si>
  <si>
    <t>22:43</t>
  </si>
  <si>
    <t>Eduardo Ruesta</t>
  </si>
  <si>
    <t>47:47</t>
  </si>
  <si>
    <t>Carlos Layun</t>
  </si>
  <si>
    <t>Tomas Quinones</t>
  </si>
  <si>
    <t>Gaston Gimenez</t>
  </si>
  <si>
    <t>Alan Oubina</t>
  </si>
  <si>
    <t>Rodrigo Oubina</t>
  </si>
  <si>
    <t>Facundo Cucolo</t>
  </si>
  <si>
    <t>Felipe Hernandez</t>
  </si>
  <si>
    <t>Pedro Acerbo</t>
  </si>
  <si>
    <t>Tackles</t>
  </si>
  <si>
    <t>Errados</t>
  </si>
  <si>
    <t>RA</t>
  </si>
  <si>
    <t>RB</t>
  </si>
  <si>
    <t>RC</t>
  </si>
  <si>
    <t>RD</t>
  </si>
  <si>
    <t>T1A</t>
  </si>
  <si>
    <t>T1B</t>
  </si>
  <si>
    <t>T1C</t>
  </si>
  <si>
    <t>T2B</t>
  </si>
  <si>
    <t>T2A</t>
  </si>
  <si>
    <t>T2C</t>
  </si>
  <si>
    <t>T2D</t>
  </si>
  <si>
    <t>DA</t>
  </si>
  <si>
    <t>DB</t>
  </si>
  <si>
    <t>DC</t>
  </si>
  <si>
    <t>DD</t>
  </si>
  <si>
    <t>A</t>
  </si>
  <si>
    <t>E</t>
  </si>
  <si>
    <t>B</t>
  </si>
  <si>
    <t>D</t>
  </si>
  <si>
    <t>TILO</t>
  </si>
  <si>
    <t>Nahuel Curti</t>
  </si>
  <si>
    <t>18:48</t>
  </si>
  <si>
    <t>32:30</t>
  </si>
  <si>
    <t>Segundo Blanco Fresco</t>
  </si>
  <si>
    <t>Alexis Giuliatti</t>
  </si>
  <si>
    <t>Kevin</t>
  </si>
  <si>
    <t>Total de Tackles 45 (10 dobles)</t>
  </si>
  <si>
    <t>Total de Errados 4</t>
  </si>
  <si>
    <t>IÑAKI</t>
  </si>
  <si>
    <t>TUQUINI</t>
  </si>
  <si>
    <t>4 DIV</t>
  </si>
  <si>
    <t>1-3-1-1 + 1</t>
  </si>
  <si>
    <t>COMPLETO</t>
  </si>
  <si>
    <t>PLAYON</t>
  </si>
  <si>
    <t>TOTA</t>
  </si>
  <si>
    <t>SALTADOR</t>
  </si>
  <si>
    <t>TOTA VAR</t>
  </si>
  <si>
    <t>5 DIV</t>
  </si>
  <si>
    <t>BANCO</t>
  </si>
  <si>
    <t>AGEN</t>
  </si>
  <si>
    <t>JUGADA</t>
  </si>
  <si>
    <t>30:20</t>
  </si>
  <si>
    <t>4 DIV +1</t>
  </si>
  <si>
    <t>25:57</t>
  </si>
  <si>
    <t>46:42</t>
  </si>
  <si>
    <t>PIPA</t>
  </si>
  <si>
    <t>12:42</t>
  </si>
  <si>
    <t>22:36</t>
  </si>
  <si>
    <t>30:21</t>
  </si>
  <si>
    <t>43:14</t>
  </si>
  <si>
    <t>FIRULETE</t>
  </si>
  <si>
    <t>BANFIELD</t>
  </si>
  <si>
    <t>POLIGONO</t>
  </si>
  <si>
    <t>COBRA var</t>
  </si>
  <si>
    <t>MARIO var</t>
  </si>
  <si>
    <t>43:13</t>
  </si>
  <si>
    <t>43:08</t>
  </si>
  <si>
    <t>43:11</t>
  </si>
  <si>
    <t>COBRA</t>
  </si>
  <si>
    <t>TILO INV</t>
  </si>
  <si>
    <t>MARIO</t>
  </si>
  <si>
    <t>34:25</t>
  </si>
  <si>
    <t>34:29</t>
  </si>
  <si>
    <t>37:47</t>
  </si>
  <si>
    <t>82:56</t>
  </si>
  <si>
    <t>17:54</t>
  </si>
  <si>
    <t>46:45</t>
  </si>
  <si>
    <t>Andrea Marino</t>
  </si>
  <si>
    <t>Fabrizio Fusco</t>
  </si>
  <si>
    <t>Luca Odoardi</t>
  </si>
  <si>
    <t>Francesco Pompeo</t>
  </si>
  <si>
    <t>Ernesto Trozzola</t>
  </si>
  <si>
    <t>Amir Younes</t>
  </si>
  <si>
    <t>Marco Romano</t>
  </si>
  <si>
    <t>18:45</t>
  </si>
  <si>
    <t>18:38</t>
  </si>
  <si>
    <t>43:16</t>
  </si>
  <si>
    <t>PERDITA</t>
  </si>
  <si>
    <t>KICK OFF</t>
  </si>
  <si>
    <t>08:24</t>
  </si>
  <si>
    <t>08:27</t>
  </si>
  <si>
    <t>08:29</t>
  </si>
  <si>
    <t>INDIVIDUALE</t>
  </si>
  <si>
    <t>08:42</t>
  </si>
  <si>
    <t>BREAK</t>
  </si>
  <si>
    <t>11:08</t>
  </si>
  <si>
    <t>12:46</t>
  </si>
  <si>
    <t>12:54</t>
  </si>
  <si>
    <t>15:24</t>
  </si>
  <si>
    <t>15:31</t>
  </si>
  <si>
    <t>21:22</t>
  </si>
  <si>
    <t>ZERO</t>
  </si>
  <si>
    <t>25:36</t>
  </si>
  <si>
    <t>30:17</t>
  </si>
  <si>
    <t>30:29</t>
  </si>
  <si>
    <t>30:35</t>
  </si>
  <si>
    <t>30:38</t>
  </si>
  <si>
    <t>30:49</t>
  </si>
  <si>
    <t>32:19</t>
  </si>
  <si>
    <t>32:01</t>
  </si>
  <si>
    <t>32:10</t>
  </si>
  <si>
    <t>32:22</t>
  </si>
  <si>
    <t>35:09</t>
  </si>
  <si>
    <t>35:14</t>
  </si>
  <si>
    <t>39:53</t>
  </si>
  <si>
    <t>41:44</t>
  </si>
  <si>
    <t>43:18</t>
  </si>
  <si>
    <t>42:41</t>
  </si>
  <si>
    <t>43:10</t>
  </si>
  <si>
    <t>43:22</t>
  </si>
  <si>
    <t>46:35</t>
  </si>
  <si>
    <t>47:40</t>
  </si>
  <si>
    <t>47:41</t>
  </si>
  <si>
    <t>57:11</t>
  </si>
  <si>
    <t>57:29</t>
  </si>
  <si>
    <t>57:32</t>
  </si>
  <si>
    <t>60:13</t>
  </si>
  <si>
    <t>64:00</t>
  </si>
  <si>
    <t>69:39</t>
  </si>
  <si>
    <t>56:27</t>
  </si>
  <si>
    <t>Bernard</t>
  </si>
  <si>
    <t>57:17</t>
  </si>
  <si>
    <t>Alessio di Battista</t>
  </si>
  <si>
    <t>61:05</t>
  </si>
  <si>
    <t>63:26</t>
  </si>
  <si>
    <t>Ricardo Mancini</t>
  </si>
  <si>
    <t>Luca Pelliccione</t>
  </si>
  <si>
    <t>08:34</t>
  </si>
  <si>
    <t>15:27</t>
  </si>
  <si>
    <t>37:07</t>
  </si>
  <si>
    <t>40:09</t>
  </si>
  <si>
    <t>40:14</t>
  </si>
  <si>
    <t>15:06</t>
  </si>
  <si>
    <t>16:58</t>
  </si>
  <si>
    <t>30:26</t>
  </si>
  <si>
    <t>32:25</t>
  </si>
  <si>
    <t>36:56</t>
  </si>
  <si>
    <t>39:46</t>
  </si>
  <si>
    <t>T1D</t>
  </si>
  <si>
    <t>08:22</t>
  </si>
  <si>
    <t>1;94</t>
  </si>
  <si>
    <t>11;96</t>
  </si>
  <si>
    <t>15:11</t>
  </si>
  <si>
    <t>15:21</t>
  </si>
  <si>
    <t>17:01</t>
  </si>
  <si>
    <t>17:47</t>
  </si>
  <si>
    <t>18:55</t>
  </si>
  <si>
    <t>25:29</t>
  </si>
  <si>
    <t>25:40</t>
  </si>
  <si>
    <t>27:59</t>
  </si>
  <si>
    <t>30:15</t>
  </si>
  <si>
    <t>30:23</t>
  </si>
  <si>
    <t>30:34</t>
  </si>
  <si>
    <t>30:33</t>
  </si>
  <si>
    <t>32:29</t>
  </si>
  <si>
    <t>32:21</t>
  </si>
  <si>
    <t>32:24</t>
  </si>
  <si>
    <t>32:27</t>
  </si>
  <si>
    <t>59;26</t>
  </si>
  <si>
    <t>34:20</t>
  </si>
  <si>
    <t>34:24</t>
  </si>
  <si>
    <t>34:59</t>
  </si>
  <si>
    <t>36:45</t>
  </si>
  <si>
    <t>37:06</t>
  </si>
  <si>
    <t>58;98</t>
  </si>
  <si>
    <t>47;98</t>
  </si>
  <si>
    <t>39:36</t>
  </si>
  <si>
    <t>40:02</t>
  </si>
  <si>
    <t>40:00</t>
  </si>
  <si>
    <t>41:39</t>
  </si>
  <si>
    <t>41:43</t>
  </si>
  <si>
    <t>41:47</t>
  </si>
  <si>
    <t>41:46</t>
  </si>
  <si>
    <t>51;89</t>
  </si>
  <si>
    <t>42:25</t>
  </si>
  <si>
    <t>42:27</t>
  </si>
  <si>
    <t>42:33</t>
  </si>
  <si>
    <t>42:32</t>
  </si>
  <si>
    <t>42:35</t>
  </si>
  <si>
    <t>42:43</t>
  </si>
  <si>
    <t>42:39</t>
  </si>
  <si>
    <t>42:44</t>
  </si>
  <si>
    <t>42:47</t>
  </si>
  <si>
    <t>42:52</t>
  </si>
  <si>
    <t>42:49</t>
  </si>
  <si>
    <t>42:50</t>
  </si>
  <si>
    <t>42:54</t>
  </si>
  <si>
    <t>43:01</t>
  </si>
  <si>
    <t>43:04</t>
  </si>
  <si>
    <t>43:21</t>
  </si>
  <si>
    <t>43:23</t>
  </si>
  <si>
    <t>43:26</t>
  </si>
  <si>
    <t>45:52</t>
  </si>
  <si>
    <t>48:22</t>
  </si>
  <si>
    <t>61;4</t>
  </si>
  <si>
    <t>56:18</t>
  </si>
  <si>
    <t>56:23</t>
  </si>
  <si>
    <t>57:14</t>
  </si>
  <si>
    <t>57:24</t>
  </si>
  <si>
    <t>57:42</t>
  </si>
  <si>
    <t>57:44</t>
  </si>
  <si>
    <t>11;25</t>
  </si>
  <si>
    <t>60:06</t>
  </si>
  <si>
    <t>61:02</t>
  </si>
  <si>
    <t>61:08</t>
  </si>
  <si>
    <t>63:15</t>
  </si>
  <si>
    <t>64:07</t>
  </si>
  <si>
    <t>65:16</t>
  </si>
  <si>
    <t>73:15</t>
  </si>
  <si>
    <t>73:12</t>
  </si>
  <si>
    <t>18;64</t>
  </si>
  <si>
    <t>80:19</t>
  </si>
  <si>
    <t>80:26</t>
  </si>
  <si>
    <t>80:22</t>
  </si>
  <si>
    <t>80:36</t>
  </si>
  <si>
    <t>81:11</t>
  </si>
  <si>
    <t>81:23</t>
  </si>
  <si>
    <t>81:25</t>
  </si>
  <si>
    <t>81:28</t>
  </si>
  <si>
    <t>81:31</t>
  </si>
  <si>
    <t>81:52</t>
  </si>
  <si>
    <t>82:59</t>
  </si>
  <si>
    <t>83:07</t>
  </si>
  <si>
    <t>83:10</t>
  </si>
  <si>
    <t>08:07</t>
  </si>
  <si>
    <t>08:12</t>
  </si>
  <si>
    <t>08:16</t>
  </si>
  <si>
    <t>08:17</t>
  </si>
  <si>
    <t>09:08</t>
  </si>
  <si>
    <t>15;29 47;32 4;13 13;13 33;13 59;11 53;9 53;9</t>
  </si>
  <si>
    <t>08:18</t>
  </si>
  <si>
    <t>08:21</t>
  </si>
  <si>
    <t>15;29</t>
  </si>
  <si>
    <t>08:23</t>
  </si>
  <si>
    <t>08:26</t>
  </si>
  <si>
    <t>08:30</t>
  </si>
  <si>
    <t>47;32</t>
  </si>
  <si>
    <t>08:31</t>
  </si>
  <si>
    <t>08:37</t>
  </si>
  <si>
    <t>08:36</t>
  </si>
  <si>
    <t>08:39</t>
  </si>
  <si>
    <t>4;13</t>
  </si>
  <si>
    <t>08:40</t>
  </si>
  <si>
    <t>08:43</t>
  </si>
  <si>
    <t>08:45</t>
  </si>
  <si>
    <t>08:48</t>
  </si>
  <si>
    <t>08:46</t>
  </si>
  <si>
    <t>08:49</t>
  </si>
  <si>
    <t>13;13</t>
  </si>
  <si>
    <t>08:51</t>
  </si>
  <si>
    <t>08:54</t>
  </si>
  <si>
    <t>08:50</t>
  </si>
  <si>
    <t>08:53</t>
  </si>
  <si>
    <t>08:56</t>
  </si>
  <si>
    <t>33;13</t>
  </si>
  <si>
    <t>08:59</t>
  </si>
  <si>
    <t>09:02</t>
  </si>
  <si>
    <t>09:05</t>
  </si>
  <si>
    <t>59;11</t>
  </si>
  <si>
    <t>09:04</t>
  </si>
  <si>
    <t>09:07</t>
  </si>
  <si>
    <t>09:10</t>
  </si>
  <si>
    <t>53;9</t>
  </si>
  <si>
    <t>09:09</t>
  </si>
  <si>
    <t>6</t>
  </si>
  <si>
    <t>10:21</t>
  </si>
  <si>
    <t>10:31</t>
  </si>
  <si>
    <t>11:13</t>
  </si>
  <si>
    <t>61;34 50;34 21;19 13;26 28;19 37;19 48;15 59;-3</t>
  </si>
  <si>
    <t>10:26</t>
  </si>
  <si>
    <t>10:36</t>
  </si>
  <si>
    <t>7</t>
  </si>
  <si>
    <t>10:25</t>
  </si>
  <si>
    <t>10:32</t>
  </si>
  <si>
    <t>10:39</t>
  </si>
  <si>
    <t>L7</t>
  </si>
  <si>
    <t>10:33</t>
  </si>
  <si>
    <t>61;34</t>
  </si>
  <si>
    <t>10:37</t>
  </si>
  <si>
    <t>10:40</t>
  </si>
  <si>
    <t>10:43</t>
  </si>
  <si>
    <t>10:42</t>
  </si>
  <si>
    <t>10:45</t>
  </si>
  <si>
    <t>50;34</t>
  </si>
  <si>
    <t>10:48</t>
  </si>
  <si>
    <t>10:51</t>
  </si>
  <si>
    <t>10:54</t>
  </si>
  <si>
    <t>21;19</t>
  </si>
  <si>
    <t>10:49</t>
  </si>
  <si>
    <t>10:52</t>
  </si>
  <si>
    <t>10:55</t>
  </si>
  <si>
    <t>10:57</t>
  </si>
  <si>
    <t>13;26</t>
  </si>
  <si>
    <t>10:56</t>
  </si>
  <si>
    <t>10:59</t>
  </si>
  <si>
    <t>11:02</t>
  </si>
  <si>
    <t>10:58</t>
  </si>
  <si>
    <t>11:01</t>
  </si>
  <si>
    <t>11:04</t>
  </si>
  <si>
    <t>28;19</t>
  </si>
  <si>
    <t>11:07</t>
  </si>
  <si>
    <t>11:10</t>
  </si>
  <si>
    <t>37;19</t>
  </si>
  <si>
    <t>11:11</t>
  </si>
  <si>
    <t>11:14</t>
  </si>
  <si>
    <t>47;25</t>
  </si>
  <si>
    <t>10</t>
  </si>
  <si>
    <t>48;15</t>
  </si>
  <si>
    <t>11:03</t>
  </si>
  <si>
    <t>59;-3</t>
  </si>
  <si>
    <t>12:16</t>
  </si>
  <si>
    <t>12:21</t>
  </si>
  <si>
    <t>12:24</t>
  </si>
  <si>
    <t>62;24</t>
  </si>
  <si>
    <t>12:37</t>
  </si>
  <si>
    <t>12:43</t>
  </si>
  <si>
    <t>12:53</t>
  </si>
  <si>
    <t>59;70</t>
  </si>
  <si>
    <t>12:51</t>
  </si>
  <si>
    <t>13:30</t>
  </si>
  <si>
    <t>14:00</t>
  </si>
  <si>
    <t>69;34 50;38 39;36 2;35</t>
  </si>
  <si>
    <t>13:37</t>
  </si>
  <si>
    <t>13:44</t>
  </si>
  <si>
    <t>69;34</t>
  </si>
  <si>
    <t>L5</t>
  </si>
  <si>
    <t>13:40</t>
  </si>
  <si>
    <t>13:43</t>
  </si>
  <si>
    <t>13:46</t>
  </si>
  <si>
    <t>13:42</t>
  </si>
  <si>
    <t>13:45</t>
  </si>
  <si>
    <t>13:48</t>
  </si>
  <si>
    <t>50;38</t>
  </si>
  <si>
    <t>13:47</t>
  </si>
  <si>
    <t>13:50</t>
  </si>
  <si>
    <t>13:53</t>
  </si>
  <si>
    <t>39;36</t>
  </si>
  <si>
    <t>13:52</t>
  </si>
  <si>
    <t>13:55</t>
  </si>
  <si>
    <t>13:58</t>
  </si>
  <si>
    <t>2;35</t>
  </si>
  <si>
    <t>11</t>
  </si>
  <si>
    <t>14:05</t>
  </si>
  <si>
    <t>14:01</t>
  </si>
  <si>
    <t>14:30</t>
  </si>
  <si>
    <t>14:44</t>
  </si>
  <si>
    <t>14:51</t>
  </si>
  <si>
    <t>10;29</t>
  </si>
  <si>
    <t>14:37</t>
  </si>
  <si>
    <t>14:49</t>
  </si>
  <si>
    <t>14:54</t>
  </si>
  <si>
    <t>19</t>
  </si>
  <si>
    <t>14:41</t>
  </si>
  <si>
    <t>3</t>
  </si>
  <si>
    <t>14:52</t>
  </si>
  <si>
    <t>15:26</t>
  </si>
  <si>
    <t>31;82</t>
  </si>
  <si>
    <t>15:18</t>
  </si>
  <si>
    <t>32;82</t>
  </si>
  <si>
    <t>15</t>
  </si>
  <si>
    <t>9</t>
  </si>
  <si>
    <t>15:50</t>
  </si>
  <si>
    <t>15:57</t>
  </si>
  <si>
    <t>16:01</t>
  </si>
  <si>
    <t>14;56</t>
  </si>
  <si>
    <t>16:40</t>
  </si>
  <si>
    <t>16:57</t>
  </si>
  <si>
    <t>50;55</t>
  </si>
  <si>
    <t>16:47</t>
  </si>
  <si>
    <t>16:51</t>
  </si>
  <si>
    <t>16:49</t>
  </si>
  <si>
    <t>16:52</t>
  </si>
  <si>
    <t>16:55</t>
  </si>
  <si>
    <t>16:56</t>
  </si>
  <si>
    <t>17:32</t>
  </si>
  <si>
    <t>69;44 59;41</t>
  </si>
  <si>
    <t>17:25</t>
  </si>
  <si>
    <t>17:39</t>
  </si>
  <si>
    <t>69;44</t>
  </si>
  <si>
    <t>17:45</t>
  </si>
  <si>
    <t>59;41</t>
  </si>
  <si>
    <t>17:49</t>
  </si>
  <si>
    <t>59;37</t>
  </si>
  <si>
    <t>17:48</t>
  </si>
  <si>
    <t>17:58</t>
  </si>
  <si>
    <t>18:35</t>
  </si>
  <si>
    <t>68;8 66;8</t>
  </si>
  <si>
    <t>18:31</t>
  </si>
  <si>
    <t>68;8</t>
  </si>
  <si>
    <t>8</t>
  </si>
  <si>
    <t>18:40</t>
  </si>
  <si>
    <t>18:50</t>
  </si>
  <si>
    <t>66;8</t>
  </si>
  <si>
    <t>18:47</t>
  </si>
  <si>
    <t>18:49</t>
  </si>
  <si>
    <t>18:59</t>
  </si>
  <si>
    <t>19:51</t>
  </si>
  <si>
    <t>20:05</t>
  </si>
  <si>
    <t>64;5 61;-3</t>
  </si>
  <si>
    <t>19:57</t>
  </si>
  <si>
    <t>20:04</t>
  </si>
  <si>
    <t>20:08</t>
  </si>
  <si>
    <t>64;5</t>
  </si>
  <si>
    <t>19:55</t>
  </si>
  <si>
    <t>61;-3</t>
  </si>
  <si>
    <t>20:06</t>
  </si>
  <si>
    <t>21:17</t>
  </si>
  <si>
    <t>21:25</t>
  </si>
  <si>
    <t>62;26</t>
  </si>
  <si>
    <t>21:42</t>
  </si>
  <si>
    <t>21:58</t>
  </si>
  <si>
    <t>21:38</t>
  </si>
  <si>
    <t>21:43</t>
  </si>
  <si>
    <t>21:47</t>
  </si>
  <si>
    <t>21:50</t>
  </si>
  <si>
    <t>21:55</t>
  </si>
  <si>
    <t>22:00</t>
  </si>
  <si>
    <t>21:54</t>
  </si>
  <si>
    <t>21:57</t>
  </si>
  <si>
    <t>21:59</t>
  </si>
  <si>
    <t>22:24</t>
  </si>
  <si>
    <t>22:37</t>
  </si>
  <si>
    <t>22:29</t>
  </si>
  <si>
    <t>L6</t>
  </si>
  <si>
    <t>23:12</t>
  </si>
  <si>
    <t>23:33</t>
  </si>
  <si>
    <t>54;86 39;80</t>
  </si>
  <si>
    <t>23:14</t>
  </si>
  <si>
    <t>23:21</t>
  </si>
  <si>
    <t>23:25</t>
  </si>
  <si>
    <t>54;86</t>
  </si>
  <si>
    <t>23:22</t>
  </si>
  <si>
    <t>23:28</t>
  </si>
  <si>
    <t>23:24</t>
  </si>
  <si>
    <t>23:27</t>
  </si>
  <si>
    <t>23:30</t>
  </si>
  <si>
    <t>23:34</t>
  </si>
  <si>
    <t>23:31</t>
  </si>
  <si>
    <t>23:39</t>
  </si>
  <si>
    <t>23:41</t>
  </si>
  <si>
    <t>39;80</t>
  </si>
  <si>
    <t>24:17</t>
  </si>
  <si>
    <t>24:34</t>
  </si>
  <si>
    <t>68;52 49;54</t>
  </si>
  <si>
    <t>24:37</t>
  </si>
  <si>
    <t>24:15</t>
  </si>
  <si>
    <t>24:22</t>
  </si>
  <si>
    <t>24:29</t>
  </si>
  <si>
    <t>68;52</t>
  </si>
  <si>
    <t>24:24</t>
  </si>
  <si>
    <t>24:27</t>
  </si>
  <si>
    <t>24:30</t>
  </si>
  <si>
    <t>49;54</t>
  </si>
  <si>
    <t>24:33</t>
  </si>
  <si>
    <t>24:36</t>
  </si>
  <si>
    <t>24:32</t>
  </si>
  <si>
    <t>24:42</t>
  </si>
  <si>
    <t>24:38</t>
  </si>
  <si>
    <t>25:19</t>
  </si>
  <si>
    <t>25:41</t>
  </si>
  <si>
    <t>7;58 23;47</t>
  </si>
  <si>
    <t>26:05</t>
  </si>
  <si>
    <t>7;58 23;47 38;46 46;43 65;36 64;-3</t>
  </si>
  <si>
    <t>25:22</t>
  </si>
  <si>
    <t>25:33</t>
  </si>
  <si>
    <t>7;58</t>
  </si>
  <si>
    <t>25:31</t>
  </si>
  <si>
    <t>25:34</t>
  </si>
  <si>
    <t>25:37</t>
  </si>
  <si>
    <t>25:32</t>
  </si>
  <si>
    <t>25:35</t>
  </si>
  <si>
    <t>25:38</t>
  </si>
  <si>
    <t>23;47</t>
  </si>
  <si>
    <t>25:43</t>
  </si>
  <si>
    <t>25:46</t>
  </si>
  <si>
    <t>25:44</t>
  </si>
  <si>
    <t>25:47</t>
  </si>
  <si>
    <t>25:51</t>
  </si>
  <si>
    <t>38;46 46;43 65;36 64;-3</t>
  </si>
  <si>
    <t>25:45</t>
  </si>
  <si>
    <t>25:48</t>
  </si>
  <si>
    <t>38;46</t>
  </si>
  <si>
    <t>25:49</t>
  </si>
  <si>
    <t>25:52</t>
  </si>
  <si>
    <t>25:55</t>
  </si>
  <si>
    <t>25:54</t>
  </si>
  <si>
    <t>46;43</t>
  </si>
  <si>
    <t>26:00</t>
  </si>
  <si>
    <t>26:03</t>
  </si>
  <si>
    <t>65;36</t>
  </si>
  <si>
    <t>64;-3</t>
  </si>
  <si>
    <t>26:06</t>
  </si>
  <si>
    <t>27:14</t>
  </si>
  <si>
    <t>27:24</t>
  </si>
  <si>
    <t>27:26</t>
  </si>
  <si>
    <t>64;25</t>
  </si>
  <si>
    <t>27:50</t>
  </si>
  <si>
    <t>27:55</t>
  </si>
  <si>
    <t>28:26</t>
  </si>
  <si>
    <t>57;71 45;70 4;59 7;-3</t>
  </si>
  <si>
    <t>28:02</t>
  </si>
  <si>
    <t>28:05</t>
  </si>
  <si>
    <t>57;71</t>
  </si>
  <si>
    <t>28:07</t>
  </si>
  <si>
    <t>28:10</t>
  </si>
  <si>
    <t>28:13</t>
  </si>
  <si>
    <t>28:08</t>
  </si>
  <si>
    <t>28:11</t>
  </si>
  <si>
    <t>28:14</t>
  </si>
  <si>
    <t>45;70</t>
  </si>
  <si>
    <t>28:15</t>
  </si>
  <si>
    <t>28:18</t>
  </si>
  <si>
    <t>28:21</t>
  </si>
  <si>
    <t>4;59</t>
  </si>
  <si>
    <t>28:25</t>
  </si>
  <si>
    <t>7;-3</t>
  </si>
  <si>
    <t>28:27</t>
  </si>
  <si>
    <t>29:45</t>
  </si>
  <si>
    <t>29:50</t>
  </si>
  <si>
    <t>29:53</t>
  </si>
  <si>
    <t>6;25</t>
  </si>
  <si>
    <t>30:27</t>
  </si>
  <si>
    <t>60;75</t>
  </si>
  <si>
    <t>30:48</t>
  </si>
  <si>
    <t>60;75 45;75 27;75</t>
  </si>
  <si>
    <t>30:11</t>
  </si>
  <si>
    <t>30:16</t>
  </si>
  <si>
    <t>30:24</t>
  </si>
  <si>
    <t>30:22</t>
  </si>
  <si>
    <t>30:32</t>
  </si>
  <si>
    <t>45;75 27;75</t>
  </si>
  <si>
    <t>30:30</t>
  </si>
  <si>
    <t>45;75</t>
  </si>
  <si>
    <t>18</t>
  </si>
  <si>
    <t>30:37</t>
  </si>
  <si>
    <t>30:40</t>
  </si>
  <si>
    <t>27;75</t>
  </si>
  <si>
    <t>30:43</t>
  </si>
  <si>
    <t>30:53</t>
  </si>
  <si>
    <t>32:39</t>
  </si>
  <si>
    <t>39;75 32;87 32;82 11;76 23;77</t>
  </si>
  <si>
    <t>31:58</t>
  </si>
  <si>
    <t>32:05</t>
  </si>
  <si>
    <t>32:09</t>
  </si>
  <si>
    <t>39;75</t>
  </si>
  <si>
    <t>32:04</t>
  </si>
  <si>
    <t>32:07</t>
  </si>
  <si>
    <t>32:11</t>
  </si>
  <si>
    <t>32;87</t>
  </si>
  <si>
    <t>12</t>
  </si>
  <si>
    <t>32:12</t>
  </si>
  <si>
    <t>32:15</t>
  </si>
  <si>
    <t>5</t>
  </si>
  <si>
    <t>32:14</t>
  </si>
  <si>
    <t>32:17</t>
  </si>
  <si>
    <t>11;76</t>
  </si>
  <si>
    <t>32:33</t>
  </si>
  <si>
    <t>32:32</t>
  </si>
  <si>
    <t>32:35</t>
  </si>
  <si>
    <t>23;77</t>
  </si>
  <si>
    <t>32:36</t>
  </si>
  <si>
    <t>32:42</t>
  </si>
  <si>
    <t>32:40</t>
  </si>
  <si>
    <t>33:25</t>
  </si>
  <si>
    <t>33:35</t>
  </si>
  <si>
    <t>33;87</t>
  </si>
  <si>
    <t>35:43</t>
  </si>
  <si>
    <t>39;43 21;54 45;54</t>
  </si>
  <si>
    <t>35:00</t>
  </si>
  <si>
    <t>35:07</t>
  </si>
  <si>
    <t>35:12</t>
  </si>
  <si>
    <t>35:15</t>
  </si>
  <si>
    <t>35:18</t>
  </si>
  <si>
    <t>39;43</t>
  </si>
  <si>
    <t>35:17</t>
  </si>
  <si>
    <t>35:20</t>
  </si>
  <si>
    <t>35:23</t>
  </si>
  <si>
    <t>35:21</t>
  </si>
  <si>
    <t>35:24</t>
  </si>
  <si>
    <t>35:27</t>
  </si>
  <si>
    <t>35:26</t>
  </si>
  <si>
    <t>35:29</t>
  </si>
  <si>
    <t>35:32</t>
  </si>
  <si>
    <t>35:35</t>
  </si>
  <si>
    <t>21;54</t>
  </si>
  <si>
    <t>35:38</t>
  </si>
  <si>
    <t>35:36</t>
  </si>
  <si>
    <t>35:39</t>
  </si>
  <si>
    <t>35:42</t>
  </si>
  <si>
    <t>35:34</t>
  </si>
  <si>
    <t>35:44</t>
  </si>
  <si>
    <t>45;54</t>
  </si>
  <si>
    <t>36:24</t>
  </si>
  <si>
    <t>36:30</t>
  </si>
  <si>
    <t>66;76 54;87 4;75 31;-1</t>
  </si>
  <si>
    <t>36:23</t>
  </si>
  <si>
    <t>36:37</t>
  </si>
  <si>
    <t>36:32</t>
  </si>
  <si>
    <t>36:27</t>
  </si>
  <si>
    <t>36:47</t>
  </si>
  <si>
    <t>66;76 54;87</t>
  </si>
  <si>
    <t>36:34</t>
  </si>
  <si>
    <t>36:40</t>
  </si>
  <si>
    <t>66;76</t>
  </si>
  <si>
    <t>36:39</t>
  </si>
  <si>
    <t>36:42</t>
  </si>
  <si>
    <t>36:43</t>
  </si>
  <si>
    <t>36:46</t>
  </si>
  <si>
    <t>54;87</t>
  </si>
  <si>
    <t>36:41</t>
  </si>
  <si>
    <t>36:51</t>
  </si>
  <si>
    <t>4;75 31;-1</t>
  </si>
  <si>
    <t>36:54</t>
  </si>
  <si>
    <t>36:57</t>
  </si>
  <si>
    <t>4;75</t>
  </si>
  <si>
    <t>31;-1</t>
  </si>
  <si>
    <t>37:08</t>
  </si>
  <si>
    <t>37:51</t>
  </si>
  <si>
    <t>37:56</t>
  </si>
  <si>
    <t>37:59</t>
  </si>
  <si>
    <t>30;12</t>
  </si>
  <si>
    <t>37:57</t>
  </si>
  <si>
    <t>31;13</t>
  </si>
  <si>
    <t>38:34</t>
  </si>
  <si>
    <t>38:40</t>
  </si>
  <si>
    <t>38:29</t>
  </si>
  <si>
    <t>38:38</t>
  </si>
  <si>
    <t>38:35</t>
  </si>
  <si>
    <t>38:45</t>
  </si>
  <si>
    <t>38:41</t>
  </si>
  <si>
    <t>40:19</t>
  </si>
  <si>
    <t>68;77 63;86 59;89 48;89</t>
  </si>
  <si>
    <t>39:39</t>
  </si>
  <si>
    <t>68;77</t>
  </si>
  <si>
    <t>40:08</t>
  </si>
  <si>
    <t>63;86</t>
  </si>
  <si>
    <t>40:03</t>
  </si>
  <si>
    <t>40:06</t>
  </si>
  <si>
    <t>40:05</t>
  </si>
  <si>
    <t>40:11</t>
  </si>
  <si>
    <t>59;89</t>
  </si>
  <si>
    <t>40:17</t>
  </si>
  <si>
    <t>40:10</t>
  </si>
  <si>
    <t>40:18</t>
  </si>
  <si>
    <t>40:20</t>
  </si>
  <si>
    <t>48;89</t>
  </si>
  <si>
    <t>40:56</t>
  </si>
  <si>
    <t>41:06</t>
  </si>
  <si>
    <t>45;90</t>
  </si>
  <si>
    <t>41:34</t>
  </si>
  <si>
    <t>12;27 32;31 41;34</t>
  </si>
  <si>
    <t>12;27 32;31 41;34 66;41 50;43 21;36</t>
  </si>
  <si>
    <t>42:36</t>
  </si>
  <si>
    <t>12;27</t>
  </si>
  <si>
    <t>42:38</t>
  </si>
  <si>
    <t>32;31</t>
  </si>
  <si>
    <t>42:46</t>
  </si>
  <si>
    <t>41;34</t>
  </si>
  <si>
    <t>42:57</t>
  </si>
  <si>
    <t>66;41 50;43 21;36</t>
  </si>
  <si>
    <t>42:53</t>
  </si>
  <si>
    <t>42:56</t>
  </si>
  <si>
    <t>42:59</t>
  </si>
  <si>
    <t>42:55</t>
  </si>
  <si>
    <t>42:58</t>
  </si>
  <si>
    <t>66;41</t>
  </si>
  <si>
    <t>43:05</t>
  </si>
  <si>
    <t>50;43</t>
  </si>
  <si>
    <t>43:12</t>
  </si>
  <si>
    <t>43:15</t>
  </si>
  <si>
    <t>43:17</t>
  </si>
  <si>
    <t>43:20</t>
  </si>
  <si>
    <t>21;36</t>
  </si>
  <si>
    <t>44:04</t>
  </si>
  <si>
    <t>44:25</t>
  </si>
  <si>
    <t>10;36 10;36</t>
  </si>
  <si>
    <t>44:32</t>
  </si>
  <si>
    <t>44:07</t>
  </si>
  <si>
    <t>44:14</t>
  </si>
  <si>
    <t>44:18</t>
  </si>
  <si>
    <t>10;36</t>
  </si>
  <si>
    <t>44:06</t>
  </si>
  <si>
    <t>44:16</t>
  </si>
  <si>
    <t>44:20</t>
  </si>
  <si>
    <t>44:30</t>
  </si>
  <si>
    <t>44:33</t>
  </si>
  <si>
    <t>45:40</t>
  </si>
  <si>
    <t>45:50</t>
  </si>
  <si>
    <t>45:46</t>
  </si>
  <si>
    <t>45:51</t>
  </si>
  <si>
    <t>45:55</t>
  </si>
  <si>
    <t>45:57</t>
  </si>
  <si>
    <t>45:58</t>
  </si>
  <si>
    <t>46:26</t>
  </si>
  <si>
    <t>46:37</t>
  </si>
  <si>
    <t>1;32</t>
  </si>
  <si>
    <t>46:43</t>
  </si>
  <si>
    <t>1;32 4;37</t>
  </si>
  <si>
    <t>46:30</t>
  </si>
  <si>
    <t>46:44</t>
  </si>
  <si>
    <t>4;37</t>
  </si>
  <si>
    <t>46:39</t>
  </si>
  <si>
    <t>48:34</t>
  </si>
  <si>
    <t>30;4 68;3 70;13 45;15 27;10</t>
  </si>
  <si>
    <t>47:54</t>
  </si>
  <si>
    <t>L4</t>
  </si>
  <si>
    <t>ALTRO</t>
  </si>
  <si>
    <t>47:50</t>
  </si>
  <si>
    <t>47:53</t>
  </si>
  <si>
    <t>47:56</t>
  </si>
  <si>
    <t>30;4</t>
  </si>
  <si>
    <t>48:05</t>
  </si>
  <si>
    <t>48:08</t>
  </si>
  <si>
    <t>48:11</t>
  </si>
  <si>
    <t>68;3</t>
  </si>
  <si>
    <t>48:12</t>
  </si>
  <si>
    <t>48:15</t>
  </si>
  <si>
    <t>48:18</t>
  </si>
  <si>
    <t>48:14</t>
  </si>
  <si>
    <t>48:17</t>
  </si>
  <si>
    <t>48:20</t>
  </si>
  <si>
    <t>70;13</t>
  </si>
  <si>
    <t>48:23</t>
  </si>
  <si>
    <t>48:26</t>
  </si>
  <si>
    <t>48:25</t>
  </si>
  <si>
    <t>48:28</t>
  </si>
  <si>
    <t>45;15</t>
  </si>
  <si>
    <t>48:29</t>
  </si>
  <si>
    <t>48:32</t>
  </si>
  <si>
    <t>48:35</t>
  </si>
  <si>
    <t>48:36</t>
  </si>
  <si>
    <t>27;10</t>
  </si>
  <si>
    <t>55:26</t>
  </si>
  <si>
    <t>55:34</t>
  </si>
  <si>
    <t>55:21</t>
  </si>
  <si>
    <t>55:30</t>
  </si>
  <si>
    <t>55:29</t>
  </si>
  <si>
    <t>55:39</t>
  </si>
  <si>
    <t>55:35</t>
  </si>
  <si>
    <t>56:10</t>
  </si>
  <si>
    <t>56:16</t>
  </si>
  <si>
    <t>61;81</t>
  </si>
  <si>
    <t>61;81 37;73</t>
  </si>
  <si>
    <t>56:09</t>
  </si>
  <si>
    <t>56:20</t>
  </si>
  <si>
    <t>37;73</t>
  </si>
  <si>
    <t>56:17</t>
  </si>
  <si>
    <t>56:22</t>
  </si>
  <si>
    <t>56:24</t>
  </si>
  <si>
    <t>57:06</t>
  </si>
  <si>
    <t>57:16</t>
  </si>
  <si>
    <t>61;4 53;3</t>
  </si>
  <si>
    <t>58:07</t>
  </si>
  <si>
    <t>61;4 53;3 8;19 47;17 60;-4</t>
  </si>
  <si>
    <t>57:20</t>
  </si>
  <si>
    <t>48;71</t>
  </si>
  <si>
    <t>57:18</t>
  </si>
  <si>
    <t>57:21</t>
  </si>
  <si>
    <t>14</t>
  </si>
  <si>
    <t>57:23</t>
  </si>
  <si>
    <t>57:26</t>
  </si>
  <si>
    <t>57:35</t>
  </si>
  <si>
    <t>57:38</t>
  </si>
  <si>
    <t>53;3</t>
  </si>
  <si>
    <t>57:37</t>
  </si>
  <si>
    <t>57:47</t>
  </si>
  <si>
    <t>8;19 47;17 60;-4</t>
  </si>
  <si>
    <t>57:49</t>
  </si>
  <si>
    <t>57:52</t>
  </si>
  <si>
    <t>57:55</t>
  </si>
  <si>
    <t>57:58</t>
  </si>
  <si>
    <t>8;19</t>
  </si>
  <si>
    <t>58:00</t>
  </si>
  <si>
    <t>58:03</t>
  </si>
  <si>
    <t>58:06</t>
  </si>
  <si>
    <t>47;17</t>
  </si>
  <si>
    <t>57:56</t>
  </si>
  <si>
    <t>60;-4</t>
  </si>
  <si>
    <t>58:08</t>
  </si>
  <si>
    <t>59:21</t>
  </si>
  <si>
    <t>59:26</t>
  </si>
  <si>
    <t>59:29</t>
  </si>
  <si>
    <t>67;23</t>
  </si>
  <si>
    <t>59:17</t>
  </si>
  <si>
    <t>59:27</t>
  </si>
  <si>
    <t>66;25</t>
  </si>
  <si>
    <t>59:55</t>
  </si>
  <si>
    <t>47;77</t>
  </si>
  <si>
    <t>59:52</t>
  </si>
  <si>
    <t>59:57</t>
  </si>
  <si>
    <t>60:01</t>
  </si>
  <si>
    <t>59:59</t>
  </si>
  <si>
    <t>60:02</t>
  </si>
  <si>
    <t>60:05</t>
  </si>
  <si>
    <t>60:03</t>
  </si>
  <si>
    <t>60:09</t>
  </si>
  <si>
    <t>60:11</t>
  </si>
  <si>
    <t>60:16</t>
  </si>
  <si>
    <t>60:14</t>
  </si>
  <si>
    <t>60:57</t>
  </si>
  <si>
    <t>61:07</t>
  </si>
  <si>
    <t>61;19</t>
  </si>
  <si>
    <t>60:54</t>
  </si>
  <si>
    <t>61:01</t>
  </si>
  <si>
    <t>61:12</t>
  </si>
  <si>
    <t>61:46</t>
  </si>
  <si>
    <t>62:16</t>
  </si>
  <si>
    <t>69;82 66;82 57;93</t>
  </si>
  <si>
    <t>62:23</t>
  </si>
  <si>
    <t>61:45</t>
  </si>
  <si>
    <t>61:52</t>
  </si>
  <si>
    <t>61:59</t>
  </si>
  <si>
    <t>69;82</t>
  </si>
  <si>
    <t>62:06</t>
  </si>
  <si>
    <t>62:08</t>
  </si>
  <si>
    <t>62:14</t>
  </si>
  <si>
    <t>66;82</t>
  </si>
  <si>
    <t>62:10</t>
  </si>
  <si>
    <t>62:13</t>
  </si>
  <si>
    <t>57;93</t>
  </si>
  <si>
    <t>48;90</t>
  </si>
  <si>
    <t>62:11</t>
  </si>
  <si>
    <t>62:21</t>
  </si>
  <si>
    <t>62:18</t>
  </si>
  <si>
    <t>62:28</t>
  </si>
  <si>
    <t>62:24</t>
  </si>
  <si>
    <t>63:18</t>
  </si>
  <si>
    <t>63:19</t>
  </si>
  <si>
    <t>63:12</t>
  </si>
  <si>
    <t>2;30</t>
  </si>
  <si>
    <t>63:51</t>
  </si>
  <si>
    <t>63:53</t>
  </si>
  <si>
    <t>64:01</t>
  </si>
  <si>
    <t>65:39</t>
  </si>
  <si>
    <t>14;30 39;17 50;-4</t>
  </si>
  <si>
    <t>65:21</t>
  </si>
  <si>
    <t>65:28</t>
  </si>
  <si>
    <t>65:32</t>
  </si>
  <si>
    <t>14;30</t>
  </si>
  <si>
    <t>65:30</t>
  </si>
  <si>
    <t>65:33</t>
  </si>
  <si>
    <t>65:36</t>
  </si>
  <si>
    <t>65:31</t>
  </si>
  <si>
    <t>65:34</t>
  </si>
  <si>
    <t>65:37</t>
  </si>
  <si>
    <t>39;17</t>
  </si>
  <si>
    <t>65:29</t>
  </si>
  <si>
    <t>50;-4</t>
  </si>
  <si>
    <t>65:40</t>
  </si>
  <si>
    <t>67:32</t>
  </si>
  <si>
    <t>67:37</t>
  </si>
  <si>
    <t>67:46</t>
  </si>
  <si>
    <t>46;11</t>
  </si>
  <si>
    <t>67:27</t>
  </si>
  <si>
    <t>45;13</t>
  </si>
  <si>
    <t>68:22</t>
  </si>
  <si>
    <t>68:33</t>
  </si>
  <si>
    <t>49;74 49;75</t>
  </si>
  <si>
    <t>68:17</t>
  </si>
  <si>
    <t>68:26</t>
  </si>
  <si>
    <t>68:25</t>
  </si>
  <si>
    <t>68:28</t>
  </si>
  <si>
    <t>68:31</t>
  </si>
  <si>
    <t>68:29</t>
  </si>
  <si>
    <t>68:32</t>
  </si>
  <si>
    <t>49;74</t>
  </si>
  <si>
    <t>68:35</t>
  </si>
  <si>
    <t>49;75</t>
  </si>
  <si>
    <t>68:34</t>
  </si>
  <si>
    <t>69:12</t>
  </si>
  <si>
    <t>69:37</t>
  </si>
  <si>
    <t>69;96 61;96 68;97 67;100</t>
  </si>
  <si>
    <t>69:08</t>
  </si>
  <si>
    <t>69:15</t>
  </si>
  <si>
    <t>69:22</t>
  </si>
  <si>
    <t>69;96</t>
  </si>
  <si>
    <t>69:29</t>
  </si>
  <si>
    <t>69:31</t>
  </si>
  <si>
    <t>61;96</t>
  </si>
  <si>
    <t>69:30</t>
  </si>
  <si>
    <t>69:33</t>
  </si>
  <si>
    <t>69:36</t>
  </si>
  <si>
    <t>68;97</t>
  </si>
  <si>
    <t>69:27</t>
  </si>
  <si>
    <t>67;100</t>
  </si>
  <si>
    <t>69:38</t>
  </si>
  <si>
    <t>71:00</t>
  </si>
  <si>
    <t>71:05</t>
  </si>
  <si>
    <t>70:58</t>
  </si>
  <si>
    <t>71:03</t>
  </si>
  <si>
    <t>71:07</t>
  </si>
  <si>
    <t>71:10</t>
  </si>
  <si>
    <t>71:06</t>
  </si>
  <si>
    <t>72:27</t>
  </si>
  <si>
    <t>72:45</t>
  </si>
  <si>
    <t>72:24</t>
  </si>
  <si>
    <t>72:31</t>
  </si>
  <si>
    <t>72:35</t>
  </si>
  <si>
    <t>72:36</t>
  </si>
  <si>
    <t>72:41</t>
  </si>
  <si>
    <t>72:46</t>
  </si>
  <si>
    <t>73:41</t>
  </si>
  <si>
    <t>2;35 13;25</t>
  </si>
  <si>
    <t>73:56</t>
  </si>
  <si>
    <t>2;35 13;25 25;86 25;86</t>
  </si>
  <si>
    <t>73:19</t>
  </si>
  <si>
    <t>73:26</t>
  </si>
  <si>
    <t>73:24</t>
  </si>
  <si>
    <t>73:27</t>
  </si>
  <si>
    <t>73:30</t>
  </si>
  <si>
    <t>73:25</t>
  </si>
  <si>
    <t>73:28</t>
  </si>
  <si>
    <t>73:31</t>
  </si>
  <si>
    <t>13;25</t>
  </si>
  <si>
    <t>73:34</t>
  </si>
  <si>
    <t>73:37</t>
  </si>
  <si>
    <t>73:32</t>
  </si>
  <si>
    <t>73:35</t>
  </si>
  <si>
    <t>73:38</t>
  </si>
  <si>
    <t>73:33</t>
  </si>
  <si>
    <t>73:43</t>
  </si>
  <si>
    <t>73:50</t>
  </si>
  <si>
    <t>73:42</t>
  </si>
  <si>
    <t>73:47</t>
  </si>
  <si>
    <t>73:52</t>
  </si>
  <si>
    <t>25;86 25;86</t>
  </si>
  <si>
    <t>73:57</t>
  </si>
  <si>
    <t>74:02</t>
  </si>
  <si>
    <t>20</t>
  </si>
  <si>
    <t>73:54</t>
  </si>
  <si>
    <t>74:00</t>
  </si>
  <si>
    <t>25;86</t>
  </si>
  <si>
    <t>74:46</t>
  </si>
  <si>
    <t>74:57</t>
  </si>
  <si>
    <t>1;46</t>
  </si>
  <si>
    <t>75:08</t>
  </si>
  <si>
    <t>1;46 9;39</t>
  </si>
  <si>
    <t>74:50</t>
  </si>
  <si>
    <t>75:04</t>
  </si>
  <si>
    <t>9;39</t>
  </si>
  <si>
    <t>75:00</t>
  </si>
  <si>
    <t>75:03</t>
  </si>
  <si>
    <t>75:01</t>
  </si>
  <si>
    <t>75:07</t>
  </si>
  <si>
    <t>75:09</t>
  </si>
  <si>
    <t>76:38</t>
  </si>
  <si>
    <t>76:52</t>
  </si>
  <si>
    <t>10;16</t>
  </si>
  <si>
    <t>76:34</t>
  </si>
  <si>
    <t>76:41</t>
  </si>
  <si>
    <t>76:45</t>
  </si>
  <si>
    <t>76:46</t>
  </si>
  <si>
    <t>76:51</t>
  </si>
  <si>
    <t>76:56</t>
  </si>
  <si>
    <t>76:53</t>
  </si>
  <si>
    <t>80:08</t>
  </si>
  <si>
    <t>80:31</t>
  </si>
  <si>
    <t>54;22 39;26</t>
  </si>
  <si>
    <t>80:03</t>
  </si>
  <si>
    <t>80:10</t>
  </si>
  <si>
    <t>80:14</t>
  </si>
  <si>
    <t>54;22</t>
  </si>
  <si>
    <t>80:16</t>
  </si>
  <si>
    <t>80:18</t>
  </si>
  <si>
    <t>80:21</t>
  </si>
  <si>
    <t>80:24</t>
  </si>
  <si>
    <t>39;26</t>
  </si>
  <si>
    <t>80:23</t>
  </si>
  <si>
    <t>80:29</t>
  </si>
  <si>
    <t>80:32</t>
  </si>
  <si>
    <t>81:15</t>
  </si>
  <si>
    <t>81:53</t>
  </si>
  <si>
    <t>30;37 66;28 59;26 51;13 67;-2</t>
  </si>
  <si>
    <t>81:18</t>
  </si>
  <si>
    <t>81:22</t>
  </si>
  <si>
    <t>30;37</t>
  </si>
  <si>
    <t>81:26</t>
  </si>
  <si>
    <t>81:29</t>
  </si>
  <si>
    <t>81:32</t>
  </si>
  <si>
    <t>66;28</t>
  </si>
  <si>
    <t>81:30</t>
  </si>
  <si>
    <t>81:33</t>
  </si>
  <si>
    <t>81:36</t>
  </si>
  <si>
    <t>81:34</t>
  </si>
  <si>
    <t>81:37</t>
  </si>
  <si>
    <t>81:40</t>
  </si>
  <si>
    <t>81:43</t>
  </si>
  <si>
    <t>81:42</t>
  </si>
  <si>
    <t>81:45</t>
  </si>
  <si>
    <t>81:48</t>
  </si>
  <si>
    <t>81:46</t>
  </si>
  <si>
    <t>81:49</t>
  </si>
  <si>
    <t>51;13</t>
  </si>
  <si>
    <t>67;-2</t>
  </si>
  <si>
    <t>81:54</t>
  </si>
  <si>
    <t>83:04</t>
  </si>
  <si>
    <t>66;26</t>
  </si>
  <si>
    <t>83:06</t>
  </si>
  <si>
    <t>65;25</t>
  </si>
  <si>
    <t>83:45</t>
  </si>
  <si>
    <t>84:07</t>
  </si>
  <si>
    <t>33;17 21;19 30;20</t>
  </si>
  <si>
    <t>83:48</t>
  </si>
  <si>
    <t>83:51</t>
  </si>
  <si>
    <t>83:43</t>
  </si>
  <si>
    <t>83:52</t>
  </si>
  <si>
    <t>83:49</t>
  </si>
  <si>
    <t>83:55</t>
  </si>
  <si>
    <t>83:53</t>
  </si>
  <si>
    <t>83:56</t>
  </si>
  <si>
    <t>83:59</t>
  </si>
  <si>
    <t>83:54</t>
  </si>
  <si>
    <t>83:57</t>
  </si>
  <si>
    <t>84:00</t>
  </si>
  <si>
    <t>33;17</t>
  </si>
  <si>
    <t>83:58</t>
  </si>
  <si>
    <t>84:01</t>
  </si>
  <si>
    <t>84:04</t>
  </si>
  <si>
    <t>84:09</t>
  </si>
  <si>
    <t>30;20</t>
  </si>
  <si>
    <t>84:10</t>
  </si>
  <si>
    <t>84:11</t>
  </si>
  <si>
    <t>84:47</t>
  </si>
  <si>
    <t>85:40</t>
  </si>
  <si>
    <t>68;93 63;98 47;98 58;98</t>
  </si>
  <si>
    <t>86:09</t>
  </si>
  <si>
    <t>68;93 63;98 47;98 58;98 25;86 25;61 24;64 18;64</t>
  </si>
  <si>
    <t>84:44</t>
  </si>
  <si>
    <t>84:51</t>
  </si>
  <si>
    <t>84:58</t>
  </si>
  <si>
    <t>68;93</t>
  </si>
  <si>
    <t>84:54</t>
  </si>
  <si>
    <t>84:57</t>
  </si>
  <si>
    <t>85:00</t>
  </si>
  <si>
    <t>85:03</t>
  </si>
  <si>
    <t>63;98</t>
  </si>
  <si>
    <t>85:02</t>
  </si>
  <si>
    <t>85:05</t>
  </si>
  <si>
    <t>85:08</t>
  </si>
  <si>
    <t>85:06</t>
  </si>
  <si>
    <t>85:09</t>
  </si>
  <si>
    <t>85:12</t>
  </si>
  <si>
    <t>85:10</t>
  </si>
  <si>
    <t>85:13</t>
  </si>
  <si>
    <t>85:16</t>
  </si>
  <si>
    <t>85:15</t>
  </si>
  <si>
    <t>85:18</t>
  </si>
  <si>
    <t>85:21</t>
  </si>
  <si>
    <t>85:33</t>
  </si>
  <si>
    <t>85:36</t>
  </si>
  <si>
    <t>85:39</t>
  </si>
  <si>
    <t>85:35</t>
  </si>
  <si>
    <t>85:45</t>
  </si>
  <si>
    <t>85:48</t>
  </si>
  <si>
    <t>85:43</t>
  </si>
  <si>
    <t>85:46</t>
  </si>
  <si>
    <t>85:49</t>
  </si>
  <si>
    <t>85:53</t>
  </si>
  <si>
    <t>25;61 24;64 18;64</t>
  </si>
  <si>
    <t>85:47</t>
  </si>
  <si>
    <t>85:50</t>
  </si>
  <si>
    <t>85:52</t>
  </si>
  <si>
    <t>85:55</t>
  </si>
  <si>
    <t>25;61</t>
  </si>
  <si>
    <t>85:59</t>
  </si>
  <si>
    <t>86:02</t>
  </si>
  <si>
    <t>86:05</t>
  </si>
  <si>
    <t>24;64</t>
  </si>
  <si>
    <t>86:01</t>
  </si>
  <si>
    <t>86:11</t>
  </si>
  <si>
    <t>86:10</t>
  </si>
  <si>
    <t>87:21</t>
  </si>
  <si>
    <t>87:48</t>
  </si>
  <si>
    <t>1;86 28;91 10;90</t>
  </si>
  <si>
    <t>87:22</t>
  </si>
  <si>
    <t>87:29</t>
  </si>
  <si>
    <t>87:36</t>
  </si>
  <si>
    <t>1;86</t>
  </si>
  <si>
    <t>87:34</t>
  </si>
  <si>
    <t>87:37</t>
  </si>
  <si>
    <t>87:40</t>
  </si>
  <si>
    <t>87:35</t>
  </si>
  <si>
    <t>87:38</t>
  </si>
  <si>
    <t>87:41</t>
  </si>
  <si>
    <t>28;91</t>
  </si>
  <si>
    <t>87:50</t>
  </si>
  <si>
    <t>10;90</t>
  </si>
  <si>
    <t>87:49</t>
  </si>
  <si>
    <t>88:24</t>
  </si>
  <si>
    <t>89:00</t>
  </si>
  <si>
    <t>1;94 9;96 13;96</t>
  </si>
  <si>
    <t>88:28</t>
  </si>
  <si>
    <t>88:35</t>
  </si>
  <si>
    <t>88:42</t>
  </si>
  <si>
    <t>88:52</t>
  </si>
  <si>
    <t>88:54</t>
  </si>
  <si>
    <t>9;96</t>
  </si>
  <si>
    <t>89:02</t>
  </si>
  <si>
    <t>13;96</t>
  </si>
  <si>
    <t>13</t>
  </si>
  <si>
    <t>89:01</t>
  </si>
  <si>
    <t>89:28</t>
  </si>
  <si>
    <t>8;96 9;96 11;96 11;100</t>
  </si>
  <si>
    <t>89:05</t>
  </si>
  <si>
    <t>89:08</t>
  </si>
  <si>
    <t>88:59</t>
  </si>
  <si>
    <t>89:07</t>
  </si>
  <si>
    <t>89:09</t>
  </si>
  <si>
    <t>8;96</t>
  </si>
  <si>
    <t>89:10</t>
  </si>
  <si>
    <t>89:13</t>
  </si>
  <si>
    <t>89:14</t>
  </si>
  <si>
    <t>89:17</t>
  </si>
  <si>
    <t>89:20</t>
  </si>
  <si>
    <t>89:16</t>
  </si>
  <si>
    <t>89:19</t>
  </si>
  <si>
    <t>89:22</t>
  </si>
  <si>
    <t>89:18</t>
  </si>
  <si>
    <t>11;100</t>
  </si>
  <si>
    <t>89:29</t>
  </si>
  <si>
    <t>90:45</t>
  </si>
  <si>
    <t>90:53</t>
  </si>
  <si>
    <t>59;74</t>
  </si>
  <si>
    <t>90:40</t>
  </si>
  <si>
    <t>90:49</t>
  </si>
  <si>
    <t>90:55</t>
  </si>
  <si>
    <t>90:54</t>
  </si>
  <si>
    <t>91:43</t>
  </si>
  <si>
    <t>91:58</t>
  </si>
  <si>
    <t>20;7</t>
  </si>
  <si>
    <t>92:00</t>
  </si>
  <si>
    <t>91:40</t>
  </si>
  <si>
    <t>91:47</t>
  </si>
  <si>
    <t>91:54</t>
  </si>
  <si>
    <t>91:50</t>
  </si>
  <si>
    <t>92:01</t>
  </si>
  <si>
    <t>92:32</t>
  </si>
  <si>
    <t>93:00</t>
  </si>
  <si>
    <t>2;30 10;35 22;35</t>
  </si>
  <si>
    <t>93:49</t>
  </si>
  <si>
    <t>2;30 10;35 22;35 32;64 43;66 63;54 63;54</t>
  </si>
  <si>
    <t>92:29</t>
  </si>
  <si>
    <t>92:36</t>
  </si>
  <si>
    <t>92:43</t>
  </si>
  <si>
    <t>92:47</t>
  </si>
  <si>
    <t>92:49</t>
  </si>
  <si>
    <t>92:55</t>
  </si>
  <si>
    <t>10;35</t>
  </si>
  <si>
    <t>92:48</t>
  </si>
  <si>
    <t>92:51</t>
  </si>
  <si>
    <t>92:54</t>
  </si>
  <si>
    <t>92:57</t>
  </si>
  <si>
    <t>22;35</t>
  </si>
  <si>
    <t>93:05</t>
  </si>
  <si>
    <t>93:07</t>
  </si>
  <si>
    <t>93:18</t>
  </si>
  <si>
    <t>93:03</t>
  </si>
  <si>
    <t>93:08</t>
  </si>
  <si>
    <t>93:13</t>
  </si>
  <si>
    <t>93:23</t>
  </si>
  <si>
    <t>32;64 43;66 63;54 63;54</t>
  </si>
  <si>
    <t>93:22</t>
  </si>
  <si>
    <t>93:25</t>
  </si>
  <si>
    <t>93:28</t>
  </si>
  <si>
    <t>32;64</t>
  </si>
  <si>
    <t>93:29</t>
  </si>
  <si>
    <t>93:32</t>
  </si>
  <si>
    <t>93:35</t>
  </si>
  <si>
    <t>43;66</t>
  </si>
  <si>
    <t>93:34</t>
  </si>
  <si>
    <t>93:37</t>
  </si>
  <si>
    <t>93:40</t>
  </si>
  <si>
    <t>93:36</t>
  </si>
  <si>
    <t>93:39</t>
  </si>
  <si>
    <t>93:42</t>
  </si>
  <si>
    <t>93:45</t>
  </si>
  <si>
    <t>63;54</t>
  </si>
  <si>
    <t>93:41</t>
  </si>
  <si>
    <t>93:51</t>
  </si>
  <si>
    <t>93:50</t>
  </si>
  <si>
    <t>94:05</t>
  </si>
  <si>
    <t>49;43</t>
  </si>
  <si>
    <t>93:54</t>
  </si>
  <si>
    <t>93:57</t>
  </si>
  <si>
    <t>94:00</t>
  </si>
  <si>
    <t>94:03</t>
  </si>
  <si>
    <t>93:58</t>
  </si>
  <si>
    <t>94:01</t>
  </si>
  <si>
    <t>94:04</t>
  </si>
  <si>
    <t>93:59</t>
  </si>
  <si>
    <t>94:09</t>
  </si>
  <si>
    <t>94:06</t>
  </si>
  <si>
    <t>94:15</t>
  </si>
  <si>
    <t>94:21</t>
  </si>
  <si>
    <t>35;99</t>
  </si>
  <si>
    <t>94:12</t>
  </si>
  <si>
    <t>94:22</t>
  </si>
  <si>
    <t>34;94</t>
  </si>
  <si>
    <t>94:46</t>
  </si>
  <si>
    <t>94:51</t>
  </si>
  <si>
    <t>94:55</t>
  </si>
  <si>
    <t>94:52</t>
  </si>
  <si>
    <t>95:04</t>
  </si>
  <si>
    <t>13;29 11;31</t>
  </si>
  <si>
    <t>94:58</t>
  </si>
  <si>
    <t>95:01</t>
  </si>
  <si>
    <t>94:59</t>
  </si>
  <si>
    <t>95:02</t>
  </si>
  <si>
    <t>95:05</t>
  </si>
  <si>
    <t>13;29</t>
  </si>
  <si>
    <t>94:56</t>
  </si>
  <si>
    <t>95:06</t>
  </si>
  <si>
    <t>11;31</t>
  </si>
  <si>
    <t>95:46</t>
  </si>
  <si>
    <t>96:01</t>
  </si>
  <si>
    <t>1;58</t>
  </si>
  <si>
    <t>95:45</t>
  </si>
  <si>
    <t>95:52</t>
  </si>
  <si>
    <t>95:59</t>
  </si>
  <si>
    <t>95:55</t>
  </si>
  <si>
    <t>95:58</t>
  </si>
  <si>
    <t>96:00</t>
  </si>
  <si>
    <t>96:05</t>
  </si>
  <si>
    <t>96:02</t>
  </si>
  <si>
    <t>96:37</t>
  </si>
  <si>
    <t>96:48</t>
  </si>
  <si>
    <t>41;77</t>
  </si>
  <si>
    <t>96:35</t>
  </si>
  <si>
    <t>96:42</t>
  </si>
  <si>
    <t>96:46</t>
  </si>
  <si>
    <t>96:43</t>
  </si>
  <si>
    <t>96:53</t>
  </si>
  <si>
    <t>96:49</t>
  </si>
  <si>
    <t>97:14</t>
  </si>
  <si>
    <t>97:21</t>
  </si>
  <si>
    <t>97:25</t>
  </si>
  <si>
    <t>13;68</t>
  </si>
  <si>
    <t>97:40</t>
  </si>
  <si>
    <t>97:28</t>
  </si>
  <si>
    <t>97:31</t>
  </si>
  <si>
    <t>97:23</t>
  </si>
  <si>
    <t>97:33</t>
  </si>
  <si>
    <t>97:41</t>
  </si>
  <si>
    <t>SAN BENEDETTO</t>
  </si>
  <si>
    <t>LUNDAX LIONS AMARANTO</t>
  </si>
  <si>
    <t>50-26</t>
  </si>
  <si>
    <t>IDA</t>
  </si>
  <si>
    <t>SERIE B 24-25</t>
  </si>
  <si>
    <t>NO</t>
  </si>
  <si>
    <t>-</t>
  </si>
  <si>
    <t>TIEMPOS</t>
  </si>
  <si>
    <t>DEFENCE</t>
  </si>
  <si>
    <t>RUCK DEFENCE</t>
  </si>
  <si>
    <t>SHORT-MATCH</t>
  </si>
  <si>
    <t>TURNOVER+</t>
  </si>
  <si>
    <t>ATTACK</t>
  </si>
  <si>
    <t>RUCK ATTACK</t>
  </si>
  <si>
    <t>MISSED-TACKLE</t>
  </si>
  <si>
    <t>TACKLE</t>
  </si>
  <si>
    <t>PENALTY</t>
  </si>
  <si>
    <t>END</t>
  </si>
  <si>
    <t>RESULTADO LINEOUT</t>
  </si>
  <si>
    <t>CANTIDAD LINEOUT</t>
  </si>
  <si>
    <t>POSICION LINEOUT</t>
  </si>
  <si>
    <t>TIRADOR LINEOUT</t>
  </si>
  <si>
    <t>JUGADA LINEOUT</t>
  </si>
  <si>
    <t>LINEOUT</t>
  </si>
  <si>
    <t>KICK</t>
  </si>
  <si>
    <t>GOAL-KICK</t>
  </si>
  <si>
    <t>TURNOVER-</t>
  </si>
  <si>
    <t>SCRUM</t>
  </si>
  <si>
    <t>POINTS</t>
  </si>
  <si>
    <t>FREE-KICK</t>
  </si>
  <si>
    <t>WIN</t>
  </si>
  <si>
    <t>LOST</t>
  </si>
  <si>
    <t>LOST L</t>
  </si>
  <si>
    <t>POSITIVE</t>
  </si>
  <si>
    <t>NEUTRAL</t>
  </si>
  <si>
    <t>NEGATIVE</t>
  </si>
  <si>
    <t>CLEAN</t>
  </si>
  <si>
    <t>NOT-STRAIGHT</t>
  </si>
  <si>
    <t>NUMBERS</t>
  </si>
  <si>
    <t>KNOCK-ON</t>
  </si>
  <si>
    <t>JACKAL</t>
  </si>
  <si>
    <t>ROBBED</t>
  </si>
  <si>
    <t>TOUCH</t>
  </si>
  <si>
    <t>FOUL-PLAY</t>
  </si>
  <si>
    <t>OFFSIDE</t>
  </si>
  <si>
    <t>PUNT</t>
  </si>
  <si>
    <t>UP&amp;UNDER</t>
  </si>
  <si>
    <t>DOUBLE</t>
  </si>
  <si>
    <t>FAST</t>
  </si>
  <si>
    <t>SLOW</t>
  </si>
  <si>
    <t>CONVERSION</t>
  </si>
  <si>
    <t>PENALTY-KICK</t>
  </si>
  <si>
    <t>TRY</t>
  </si>
  <si>
    <t>SUCCESS</t>
  </si>
  <si>
    <t>FAIL</t>
  </si>
  <si>
    <t>OPPONENT</t>
  </si>
  <si>
    <t>CATEGORY</t>
  </si>
  <si>
    <t>TIME</t>
  </si>
  <si>
    <t>DURATION</t>
  </si>
  <si>
    <t>SECOND</t>
  </si>
  <si>
    <t>MINUTE</t>
  </si>
  <si>
    <t>NUMBER</t>
  </si>
  <si>
    <t>TEAM</t>
  </si>
  <si>
    <t>PLAYER</t>
  </si>
  <si>
    <t>ADVANCE</t>
  </si>
  <si>
    <t>LOST_TYPE</t>
  </si>
  <si>
    <t>INFRACTION_TYPE</t>
  </si>
  <si>
    <t>KICK_TYPE</t>
  </si>
  <si>
    <t>SQUARE</t>
  </si>
  <si>
    <t>RUCK_SPEED</t>
  </si>
  <si>
    <t>GOAL_KICK</t>
  </si>
  <si>
    <t>PERIODS</t>
  </si>
  <si>
    <t>GAME</t>
  </si>
  <si>
    <t>BREAK_CHANNEL</t>
  </si>
  <si>
    <t>BREAK_TYPE</t>
  </si>
  <si>
    <t>ID_NAC</t>
  </si>
  <si>
    <t>MATCH_ID</t>
  </si>
  <si>
    <t>COORDINATE_X</t>
  </si>
  <si>
    <t>COORDINATE_Y</t>
  </si>
  <si>
    <t>JUGADOR_2</t>
  </si>
  <si>
    <t>SCRUM_RESULT</t>
  </si>
  <si>
    <t>LINE_RESULT</t>
  </si>
  <si>
    <t>LINE_QUANTITY</t>
  </si>
  <si>
    <t>LINE_POSITION</t>
  </si>
  <si>
    <t>LINE_THROWER</t>
  </si>
  <si>
    <t>LINE_PLAY</t>
  </si>
  <si>
    <t>OPPONENT_JUMPER</t>
  </si>
  <si>
    <t>ID_MATCH</t>
  </si>
  <si>
    <t>DATE</t>
  </si>
  <si>
    <t>COMPETITION</t>
  </si>
  <si>
    <t>ROUND</t>
  </si>
  <si>
    <t>OPPONNENT</t>
  </si>
  <si>
    <t>FIELD</t>
  </si>
  <si>
    <t>RAIN</t>
  </si>
  <si>
    <t>MUDDY</t>
  </si>
  <si>
    <t>RESULT</t>
  </si>
  <si>
    <t>REFEREE</t>
  </si>
  <si>
    <t>+</t>
  </si>
  <si>
    <t>--</t>
  </si>
  <si>
    <t>WIND_1P</t>
  </si>
  <si>
    <t>WIND_2P</t>
  </si>
  <si>
    <t>POINTS(VALUE)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</si>
</sst>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[$-F400]h:mm:ss\ AM/PM"/>
    <numFmt numFmtId="166" formatCode="_-* #,##0_-;\-* #,##0_-;_-* &quot;-&quot;??_-;_-@_-"/>
  </numFmts>
  <fonts count="12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rgb="FF141414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0"/>
      <name val="Consolas"/>
      <family val="2"/>
    </font>
  </fonts>
  <fills count="21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DA7B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5" fillId="0" borderId="0"/>
    <xf numFmtId="0" fontId="6" fillId="0" borderId="0"/>
    <xf numFmtId="164" fontId="10" fillId="0" borderId="0" applyFont="0" applyFill="0" applyBorder="0" applyAlignment="0" applyProtection="0"/>
  </cellStyleXfs>
  <cellXfs count="111">
    <xf numFmtId="0" fontId="0" fillId="0" borderId="0" xfId="0"/>
    <xf numFmtId="0" fontId="1" fillId="0" borderId="0" xfId="1"/>
    <xf numFmtId="0" fontId="1" fillId="4" borderId="2" xfId="1" applyFill="1" applyBorder="1"/>
    <xf numFmtId="0" fontId="1" fillId="0" borderId="2" xfId="1" applyBorder="1"/>
    <xf numFmtId="0" fontId="1" fillId="7" borderId="2" xfId="1" applyFill="1" applyBorder="1"/>
    <xf numFmtId="0" fontId="1" fillId="18" borderId="5" xfId="1" applyFill="1" applyBorder="1"/>
    <xf numFmtId="0" fontId="2" fillId="13" borderId="2" xfId="1" applyFont="1" applyFill="1" applyBorder="1"/>
    <xf numFmtId="0" fontId="2" fillId="8" borderId="2" xfId="1" applyFont="1" applyFill="1" applyBorder="1"/>
    <xf numFmtId="0" fontId="2" fillId="4" borderId="5" xfId="1" applyFont="1" applyFill="1" applyBorder="1"/>
    <xf numFmtId="0" fontId="2" fillId="0" borderId="2" xfId="1" applyFont="1" applyBorder="1"/>
    <xf numFmtId="0" fontId="2" fillId="3" borderId="5" xfId="1" applyFont="1" applyFill="1" applyBorder="1"/>
    <xf numFmtId="0" fontId="2" fillId="0" borderId="5" xfId="1" applyFont="1" applyBorder="1"/>
    <xf numFmtId="0" fontId="2" fillId="0" borderId="0" xfId="1" applyFont="1"/>
    <xf numFmtId="0" fontId="2" fillId="6" borderId="2" xfId="1" applyFont="1" applyFill="1" applyBorder="1"/>
    <xf numFmtId="165" fontId="1" fillId="0" borderId="0" xfId="1" applyNumberFormat="1"/>
    <xf numFmtId="1" fontId="1" fillId="0" borderId="0" xfId="1" applyNumberFormat="1"/>
    <xf numFmtId="0" fontId="2" fillId="19" borderId="2" xfId="1" applyFont="1" applyFill="1" applyBorder="1"/>
    <xf numFmtId="0" fontId="3" fillId="0" borderId="0" xfId="2"/>
    <xf numFmtId="14" fontId="0" fillId="0" borderId="0" xfId="0" applyNumberFormat="1"/>
    <xf numFmtId="49" fontId="0" fillId="0" borderId="0" xfId="0" applyNumberFormat="1"/>
    <xf numFmtId="0" fontId="7" fillId="0" borderId="0" xfId="1" applyFont="1"/>
    <xf numFmtId="0" fontId="7" fillId="16" borderId="3" xfId="1" applyFont="1" applyFill="1" applyBorder="1" applyAlignment="1">
      <alignment horizontal="center"/>
    </xf>
    <xf numFmtId="0" fontId="8" fillId="0" borderId="0" xfId="0" applyFont="1"/>
    <xf numFmtId="0" fontId="9" fillId="0" borderId="0" xfId="0" applyFont="1"/>
    <xf numFmtId="165" fontId="0" fillId="0" borderId="0" xfId="0" applyNumberFormat="1"/>
    <xf numFmtId="1" fontId="0" fillId="0" borderId="0" xfId="0" applyNumberFormat="1"/>
    <xf numFmtId="166" fontId="0" fillId="0" borderId="0" xfId="5" applyNumberFormat="1" applyFont="1"/>
    <xf numFmtId="0" fontId="10" fillId="0" borderId="0" xfId="0" applyFont="1"/>
    <xf numFmtId="0" fontId="0" fillId="20" borderId="0" xfId="0" applyFill="1"/>
    <xf numFmtId="0" fontId="11" fillId="0" borderId="0" xfId="0" applyFont="1"/>
    <xf numFmtId="0" fontId="1" fillId="2" borderId="2" xfId="1" applyFill="1" applyBorder="1"/>
    <xf numFmtId="0" fontId="1" fillId="9" borderId="2" xfId="1" applyFill="1" applyBorder="1"/>
    <xf numFmtId="0" fontId="1" fillId="10" borderId="2" xfId="1" applyFill="1" applyBorder="1"/>
    <xf numFmtId="2" fontId="1" fillId="18" borderId="2" xfId="1" applyNumberFormat="1" applyFill="1" applyBorder="1"/>
    <xf numFmtId="2" fontId="1" fillId="0" borderId="0" xfId="1" applyNumberFormat="1"/>
    <xf numFmtId="2" fontId="0" fillId="0" borderId="0" xfId="0" applyNumberFormat="1"/>
    <xf numFmtId="0" fontId="7" fillId="4" borderId="2" xfId="1" applyFont="1" applyFill="1" applyBorder="1" applyAlignment="1">
      <alignment horizontal="center"/>
    </xf>
    <xf numFmtId="0" fontId="7" fillId="4" borderId="3" xfId="1" applyFont="1" applyFill="1" applyBorder="1" applyAlignment="1">
      <alignment horizontal="center"/>
    </xf>
    <xf numFmtId="0" fontId="7" fillId="4" borderId="4" xfId="1" applyFont="1" applyFill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7" fillId="0" borderId="0" xfId="1" applyFont="1" applyAlignment="1">
      <alignment horizontal="center"/>
    </xf>
    <xf numFmtId="0" fontId="7" fillId="14" borderId="2" xfId="1" applyFont="1" applyFill="1" applyBorder="1" applyAlignment="1">
      <alignment horizontal="center"/>
    </xf>
    <xf numFmtId="0" fontId="7" fillId="14" borderId="3" xfId="1" applyFont="1" applyFill="1" applyBorder="1" applyAlignment="1">
      <alignment horizontal="center"/>
    </xf>
    <xf numFmtId="0" fontId="7" fillId="14" borderId="4" xfId="1" applyFont="1" applyFill="1" applyBorder="1" applyAlignment="1">
      <alignment horizontal="center"/>
    </xf>
    <xf numFmtId="0" fontId="7" fillId="15" borderId="2" xfId="1" applyFont="1" applyFill="1" applyBorder="1" applyAlignment="1">
      <alignment horizontal="center"/>
    </xf>
    <xf numFmtId="0" fontId="7" fillId="15" borderId="3" xfId="1" applyFont="1" applyFill="1" applyBorder="1" applyAlignment="1">
      <alignment horizontal="center"/>
    </xf>
    <xf numFmtId="0" fontId="7" fillId="15" borderId="4" xfId="1" applyFont="1" applyFill="1" applyBorder="1" applyAlignment="1">
      <alignment horizontal="center"/>
    </xf>
    <xf numFmtId="0" fontId="7" fillId="16" borderId="2" xfId="1" applyFont="1" applyFill="1" applyBorder="1" applyAlignment="1">
      <alignment horizontal="center"/>
    </xf>
    <xf numFmtId="0" fontId="7" fillId="16" borderId="3" xfId="1" applyFont="1" applyFill="1" applyBorder="1" applyAlignment="1">
      <alignment horizontal="center"/>
    </xf>
    <xf numFmtId="0" fontId="7" fillId="16" borderId="4" xfId="1" applyFont="1" applyFill="1" applyBorder="1" applyAlignment="1">
      <alignment horizontal="center"/>
    </xf>
    <xf numFmtId="0" fontId="7" fillId="17" borderId="2" xfId="1" applyFont="1" applyFill="1" applyBorder="1" applyAlignment="1">
      <alignment horizontal="center"/>
    </xf>
    <xf numFmtId="0" fontId="7" fillId="17" borderId="3" xfId="1" applyFont="1" applyFill="1" applyBorder="1" applyAlignment="1">
      <alignment horizontal="center"/>
    </xf>
    <xf numFmtId="0" fontId="7" fillId="17" borderId="4" xfId="1" applyFont="1" applyFill="1" applyBorder="1" applyAlignment="1">
      <alignment horizontal="center"/>
    </xf>
    <xf numFmtId="0" fontId="7" fillId="8" borderId="2" xfId="1" applyFont="1" applyFill="1" applyBorder="1" applyAlignment="1">
      <alignment horizontal="center"/>
    </xf>
    <xf numFmtId="0" fontId="7" fillId="8" borderId="3" xfId="1" applyFont="1" applyFill="1" applyBorder="1" applyAlignment="1">
      <alignment horizontal="center"/>
    </xf>
    <xf numFmtId="0" fontId="7" fillId="8" borderId="4" xfId="1" applyFont="1" applyFill="1" applyBorder="1" applyAlignment="1">
      <alignment horizontal="center"/>
    </xf>
    <xf numFmtId="0" fontId="7" fillId="13" borderId="2" xfId="1" applyFont="1" applyFill="1" applyBorder="1" applyAlignment="1">
      <alignment horizontal="center"/>
    </xf>
    <xf numFmtId="0" fontId="7" fillId="13" borderId="3" xfId="1" applyFont="1" applyFill="1" applyBorder="1" applyAlignment="1">
      <alignment horizontal="center"/>
    </xf>
    <xf numFmtId="0" fontId="7" fillId="13" borderId="4" xfId="1" applyFont="1" applyFill="1" applyBorder="1" applyAlignment="1">
      <alignment horizontal="center"/>
    </xf>
    <xf numFmtId="0" fontId="7" fillId="9" borderId="2" xfId="1" applyFont="1" applyFill="1" applyBorder="1" applyAlignment="1">
      <alignment horizontal="center"/>
    </xf>
    <xf numFmtId="0" fontId="7" fillId="9" borderId="4" xfId="1" applyFont="1" applyFill="1" applyBorder="1" applyAlignment="1">
      <alignment horizontal="center"/>
    </xf>
    <xf numFmtId="0" fontId="7" fillId="7" borderId="2" xfId="1" applyFont="1" applyFill="1" applyBorder="1" applyAlignment="1">
      <alignment horizontal="center"/>
    </xf>
    <xf numFmtId="0" fontId="7" fillId="7" borderId="3" xfId="1" applyFont="1" applyFill="1" applyBorder="1" applyAlignment="1">
      <alignment horizontal="center"/>
    </xf>
    <xf numFmtId="0" fontId="7" fillId="7" borderId="4" xfId="1" applyFont="1" applyFill="1" applyBorder="1" applyAlignment="1">
      <alignment horizontal="center"/>
    </xf>
    <xf numFmtId="0" fontId="7" fillId="10" borderId="2" xfId="1" applyFont="1" applyFill="1" applyBorder="1" applyAlignment="1">
      <alignment horizontal="center"/>
    </xf>
    <xf numFmtId="0" fontId="7" fillId="10" borderId="3" xfId="1" applyFont="1" applyFill="1" applyBorder="1" applyAlignment="1">
      <alignment horizontal="center"/>
    </xf>
    <xf numFmtId="0" fontId="7" fillId="10" borderId="4" xfId="1" applyFont="1" applyFill="1" applyBorder="1" applyAlignment="1">
      <alignment horizontal="center"/>
    </xf>
    <xf numFmtId="0" fontId="7" fillId="11" borderId="2" xfId="1" applyFont="1" applyFill="1" applyBorder="1" applyAlignment="1">
      <alignment horizontal="center"/>
    </xf>
    <xf numFmtId="0" fontId="7" fillId="11" borderId="3" xfId="1" applyFont="1" applyFill="1" applyBorder="1" applyAlignment="1">
      <alignment horizontal="center"/>
    </xf>
    <xf numFmtId="0" fontId="7" fillId="11" borderId="4" xfId="1" applyFont="1" applyFill="1" applyBorder="1" applyAlignment="1">
      <alignment horizontal="center"/>
    </xf>
    <xf numFmtId="0" fontId="7" fillId="5" borderId="2" xfId="1" applyFont="1" applyFill="1" applyBorder="1" applyAlignment="1">
      <alignment horizontal="center"/>
    </xf>
    <xf numFmtId="0" fontId="7" fillId="5" borderId="3" xfId="1" applyFont="1" applyFill="1" applyBorder="1" applyAlignment="1">
      <alignment horizontal="center"/>
    </xf>
    <xf numFmtId="0" fontId="7" fillId="5" borderId="4" xfId="1" applyFont="1" applyFill="1" applyBorder="1" applyAlignment="1">
      <alignment horizontal="center"/>
    </xf>
    <xf numFmtId="0" fontId="7" fillId="18" borderId="5" xfId="1" applyFont="1" applyFill="1" applyBorder="1" applyAlignment="1">
      <alignment horizontal="center"/>
    </xf>
    <xf numFmtId="0" fontId="7" fillId="18" borderId="0" xfId="1" applyFont="1" applyFill="1" applyAlignment="1">
      <alignment horizontal="center"/>
    </xf>
    <xf numFmtId="49" fontId="7" fillId="12" borderId="5" xfId="1" applyNumberFormat="1" applyFont="1" applyFill="1" applyBorder="1" applyAlignment="1">
      <alignment horizontal="center"/>
    </xf>
    <xf numFmtId="49" fontId="7" fillId="12" borderId="0" xfId="1" applyNumberFormat="1" applyFont="1" applyFill="1" applyAlignment="1">
      <alignment horizontal="center"/>
    </xf>
    <xf numFmtId="49" fontId="7" fillId="12" borderId="6" xfId="1" applyNumberFormat="1" applyFont="1" applyFill="1" applyBorder="1" applyAlignment="1">
      <alignment horizontal="center"/>
    </xf>
    <xf numFmtId="0" fontId="7" fillId="3" borderId="5" xfId="1" applyFont="1" applyFill="1" applyBorder="1" applyAlignment="1">
      <alignment horizontal="center"/>
    </xf>
    <xf numFmtId="0" fontId="7" fillId="3" borderId="0" xfId="1" applyFont="1" applyFill="1" applyAlignment="1">
      <alignment horizontal="center"/>
    </xf>
    <xf numFmtId="0" fontId="7" fillId="6" borderId="2" xfId="1" applyFont="1" applyFill="1" applyBorder="1" applyAlignment="1">
      <alignment horizontal="center"/>
    </xf>
    <xf numFmtId="0" fontId="7" fillId="6" borderId="3" xfId="1" applyFont="1" applyFill="1" applyBorder="1" applyAlignment="1">
      <alignment horizontal="center"/>
    </xf>
    <xf numFmtId="0" fontId="7" fillId="6" borderId="4" xfId="1" applyFont="1" applyFill="1" applyBorder="1" applyAlignment="1">
      <alignment horizontal="center"/>
    </xf>
    <xf numFmtId="0" fontId="7" fillId="19" borderId="2" xfId="1" applyFont="1" applyFill="1" applyBorder="1" applyAlignment="1">
      <alignment horizontal="center"/>
    </xf>
    <xf numFmtId="0" fontId="7" fillId="19" borderId="3" xfId="1" applyFont="1" applyFill="1" applyBorder="1" applyAlignment="1">
      <alignment horizontal="center"/>
    </xf>
    <xf numFmtId="0" fontId="7" fillId="19" borderId="4" xfId="1" applyFont="1" applyFill="1" applyBorder="1" applyAlignment="1">
      <alignment horizontal="center"/>
    </xf>
    <xf numFmtId="0" fontId="7" fillId="4" borderId="5" xfId="1" applyFont="1" applyFill="1" applyBorder="1" applyAlignment="1">
      <alignment horizontal="center"/>
    </xf>
    <xf numFmtId="0" fontId="7" fillId="4" borderId="0" xfId="1" applyFont="1" applyFill="1" applyAlignment="1">
      <alignment horizontal="center"/>
    </xf>
    <xf numFmtId="0" fontId="7" fillId="0" borderId="2" xfId="1" applyFont="1" applyBorder="1" applyAlignment="1">
      <alignment horizontal="center"/>
    </xf>
    <xf numFmtId="0" fontId="7" fillId="0" borderId="4" xfId="1" applyFont="1" applyBorder="1" applyAlignment="1">
      <alignment horizontal="center"/>
    </xf>
    <xf numFmtId="0" fontId="7" fillId="2" borderId="2" xfId="1" applyFont="1" applyFill="1" applyBorder="1" applyAlignment="1">
      <alignment horizontal="center"/>
    </xf>
    <xf numFmtId="0" fontId="7" fillId="2" borderId="3" xfId="1" applyFont="1" applyFill="1" applyBorder="1" applyAlignment="1">
      <alignment horizontal="center"/>
    </xf>
    <xf numFmtId="0" fontId="7" fillId="2" borderId="4" xfId="1" applyFont="1" applyFill="1" applyBorder="1" applyAlignment="1">
      <alignment horizontal="center"/>
    </xf>
    <xf numFmtId="0" fontId="7" fillId="18" borderId="2" xfId="1" applyFont="1" applyFill="1" applyBorder="1" applyAlignment="1">
      <alignment horizontal="center"/>
    </xf>
    <xf numFmtId="0" fontId="7" fillId="18" borderId="4" xfId="1" applyFont="1" applyFill="1" applyBorder="1" applyAlignment="1">
      <alignment horizontal="center"/>
    </xf>
    <xf numFmtId="0" fontId="4" fillId="0" borderId="0" xfId="1" applyFont="1" applyAlignment="1">
      <alignment horizontal="center"/>
    </xf>
    <xf numFmtId="0" fontId="1" fillId="0" borderId="0" xfId="1" applyFont="1"/>
    <xf numFmtId="1" fontId="1" fillId="0" borderId="0" xfId="1" applyNumberFormat="1" applyFont="1"/>
    <xf numFmtId="0" fontId="1" fillId="0" borderId="5" xfId="1" applyFont="1" applyBorder="1"/>
    <xf numFmtId="0" fontId="1" fillId="11" borderId="2" xfId="1" applyFont="1" applyFill="1" applyBorder="1"/>
    <xf numFmtId="0" fontId="1" fillId="5" borderId="2" xfId="1" applyFont="1" applyFill="1" applyBorder="1"/>
    <xf numFmtId="0" fontId="1" fillId="12" borderId="5" xfId="1" applyFont="1" applyFill="1" applyBorder="1"/>
    <xf numFmtId="0" fontId="1" fillId="14" borderId="2" xfId="1" applyFont="1" applyFill="1" applyBorder="1"/>
    <xf numFmtId="0" fontId="1" fillId="15" borderId="2" xfId="1" applyFont="1" applyFill="1" applyBorder="1"/>
    <xf numFmtId="0" fontId="1" fillId="16" borderId="2" xfId="1" applyFont="1" applyFill="1" applyBorder="1"/>
    <xf numFmtId="0" fontId="1" fillId="17" borderId="2" xfId="1" applyFont="1" applyFill="1" applyBorder="1"/>
    <xf numFmtId="0" fontId="1" fillId="8" borderId="2" xfId="1" applyFont="1" applyFill="1" applyBorder="1"/>
    <xf numFmtId="0" fontId="1" fillId="2" borderId="2" xfId="1" applyFont="1" applyFill="1" applyBorder="1"/>
    <xf numFmtId="0" fontId="1" fillId="18" borderId="2" xfId="1" applyFont="1" applyFill="1" applyBorder="1"/>
    <xf numFmtId="0" fontId="0" fillId="0" borderId="0" xfId="0" quotePrefix="1"/>
  </cellXfs>
  <cellStyles count="6">
    <cellStyle name="Comma" xfId="5" builtinId="3"/>
    <cellStyle name="Hyperlink" xfId="2" builtinId="8"/>
    <cellStyle name="Normal" xfId="0" builtinId="0"/>
    <cellStyle name="Normal 2" xfId="1" xr:uid="{00000000-0005-0000-0000-000003000000}"/>
    <cellStyle name="Normal 3" xfId="3" xr:uid="{00000000-0005-0000-0000-000004000000}"/>
    <cellStyle name="Normal 4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543"/>
  <sheetViews>
    <sheetView tabSelected="1" zoomScaleNormal="100" workbookViewId="0">
      <pane xSplit="11" ySplit="1" topLeftCell="AE41" activePane="bottomRight" state="frozen"/>
      <selection pane="topRight" activeCell="I1" sqref="I1"/>
      <selection pane="bottomLeft" activeCell="A2" sqref="A2"/>
      <selection pane="bottomRight" activeCell="AH41" sqref="AH41:AH543"/>
    </sheetView>
  </sheetViews>
  <sheetFormatPr baseColWidth="10" defaultRowHeight="16" x14ac:dyDescent="0.2"/>
  <cols>
    <col min="1" max="1" width="5" customWidth="1"/>
    <col min="2" max="2" width="4.83203125" bestFit="1" customWidth="1"/>
    <col min="3" max="3" width="6" customWidth="1"/>
    <col min="4" max="4" width="8.6640625" customWidth="1"/>
    <col min="5" max="5" width="25.1640625" customWidth="1"/>
    <col min="6" max="6" width="11" customWidth="1"/>
    <col min="7" max="7" width="7.83203125" customWidth="1"/>
    <col min="8" max="8" width="7" customWidth="1"/>
    <col min="9" max="9" width="5.33203125" customWidth="1"/>
    <col min="10" max="10" width="5.1640625" customWidth="1"/>
    <col min="11" max="11" width="12.33203125" customWidth="1"/>
    <col min="15" max="28" width="11" customWidth="1"/>
    <col min="29" max="29" width="17.33203125" customWidth="1"/>
    <col min="30" max="35" width="11" customWidth="1"/>
    <col min="36" max="36" width="11" style="35" customWidth="1"/>
    <col min="37" max="37" width="13.6640625" customWidth="1"/>
    <col min="38" max="38" width="16.83203125" customWidth="1"/>
    <col min="41" max="41" width="24.1640625" customWidth="1"/>
  </cols>
  <sheetData>
    <row r="1" spans="1:45" x14ac:dyDescent="0.2">
      <c r="A1" t="s">
        <v>1369</v>
      </c>
      <c r="B1" t="s">
        <v>26</v>
      </c>
      <c r="C1" t="s">
        <v>1370</v>
      </c>
      <c r="D1" s="97" t="s">
        <v>1366</v>
      </c>
      <c r="E1" s="97" t="s">
        <v>1349</v>
      </c>
      <c r="F1" s="97" t="s">
        <v>1351</v>
      </c>
      <c r="G1" s="97" t="s">
        <v>1352</v>
      </c>
      <c r="H1" s="98" t="s">
        <v>1353</v>
      </c>
      <c r="I1" s="98" t="s">
        <v>1354</v>
      </c>
      <c r="J1" s="97" t="s">
        <v>1355</v>
      </c>
      <c r="K1" s="1" t="s">
        <v>1350</v>
      </c>
      <c r="L1" s="3" t="s">
        <v>1356</v>
      </c>
      <c r="M1" s="3" t="s">
        <v>1371</v>
      </c>
      <c r="N1" s="3" t="s">
        <v>1372</v>
      </c>
      <c r="O1" s="2" t="s">
        <v>1</v>
      </c>
      <c r="P1" s="99" t="s">
        <v>1357</v>
      </c>
      <c r="Q1" s="11" t="s">
        <v>1373</v>
      </c>
      <c r="R1" s="31" t="s">
        <v>1374</v>
      </c>
      <c r="S1" s="4" t="s">
        <v>1358</v>
      </c>
      <c r="T1" s="32" t="s">
        <v>1375</v>
      </c>
      <c r="U1" s="100" t="s">
        <v>1376</v>
      </c>
      <c r="V1" s="101" t="s">
        <v>1377</v>
      </c>
      <c r="W1" s="5" t="s">
        <v>1378</v>
      </c>
      <c r="X1" s="102" t="s">
        <v>1379</v>
      </c>
      <c r="Y1" s="6" t="s">
        <v>1380</v>
      </c>
      <c r="Z1" s="103" t="s">
        <v>1368</v>
      </c>
      <c r="AA1" s="104" t="s">
        <v>1367</v>
      </c>
      <c r="AB1" s="105" t="s">
        <v>1359</v>
      </c>
      <c r="AC1" s="106" t="s">
        <v>1360</v>
      </c>
      <c r="AD1" s="107" t="s">
        <v>1361</v>
      </c>
      <c r="AE1" s="8" t="s">
        <v>1362</v>
      </c>
      <c r="AF1" s="9" t="s">
        <v>1363</v>
      </c>
      <c r="AG1" s="108" t="s">
        <v>1322</v>
      </c>
      <c r="AH1" s="30" t="s">
        <v>1395</v>
      </c>
      <c r="AI1" s="109" t="s">
        <v>1364</v>
      </c>
      <c r="AJ1" s="33" t="s">
        <v>1365</v>
      </c>
      <c r="AK1" s="7" t="s">
        <v>11</v>
      </c>
      <c r="AL1" s="10" t="s">
        <v>12</v>
      </c>
      <c r="AM1" s="16" t="s">
        <v>13</v>
      </c>
      <c r="AN1" s="13" t="s">
        <v>14</v>
      </c>
      <c r="AO1" t="s">
        <v>23</v>
      </c>
      <c r="AP1" t="s">
        <v>24</v>
      </c>
      <c r="AQ1" t="s">
        <v>25</v>
      </c>
      <c r="AR1" t="s">
        <v>27</v>
      </c>
    </row>
    <row r="2" spans="1:45" ht="15.75" customHeight="1" x14ac:dyDescent="0.2">
      <c r="A2">
        <f>+Nacsport!A3</f>
        <v>3</v>
      </c>
      <c r="B2">
        <f>+A2-2</f>
        <v>1</v>
      </c>
      <c r="C2">
        <f>+B2</f>
        <v>1</v>
      </c>
      <c r="D2" s="12">
        <v>1</v>
      </c>
      <c r="E2" s="1" t="s">
        <v>1295</v>
      </c>
      <c r="F2" s="14">
        <f>CONVERT(LEFT(Nacsport!E3,2),"mn","hr")/24+CONVERT(MID(Nacsport!E3,4,2),"sec","hr")/24</f>
        <v>5.6944444444444447E-3</v>
      </c>
      <c r="G2" s="15">
        <f>CONVERT((CONVERT(LEFT(Nacsport!F3,2),"mn","hr")/24+CONVERT(MID(Nacsport!F3,4,2),"sec","hr")/24)-(CONVERT(LEFT(Nacsport!E3,2),"mn","hr")/24+CONVERT(MID(Nacsport!E3,4,2),"sec","hr")/24),"hr","sec")*24</f>
        <v>3.999999999999976</v>
      </c>
      <c r="H2" s="15">
        <f>(+CONVERT(F2,"hr","sec")*24)-5</f>
        <v>487</v>
      </c>
      <c r="I2" s="15">
        <f t="shared" ref="I2" si="0">+CONVERT(F2,"hr","mn")*24</f>
        <v>8.1999999999999993</v>
      </c>
      <c r="J2" s="1">
        <f>+Nacsport!B3</f>
        <v>1</v>
      </c>
      <c r="K2" s="1" t="str">
        <f>+Nacsport!C3</f>
        <v>KICK OFF</v>
      </c>
      <c r="L2" s="1" t="str">
        <f>+CONCATENATE(Nacsport!I3,Nacsport!J3)</f>
        <v>SAN BENEDETTO</v>
      </c>
      <c r="M2" s="29" t="str">
        <f>IF(Nacsport!G3&lt;&gt;"",LEFT(Nacsport!G3,FIND(";",Nacsport!G3)-1),"")</f>
        <v/>
      </c>
      <c r="N2" s="1" t="str">
        <f>IFERROR(MID(Nacsport!G3,FIND(";", Nacsport!G3)+1,IFERROR(FIND(" ", Nacsport!G3 &amp; " ", FIND(";", Nacsport!G3)+1) - FIND(";", Nacsport!G3)-1,LEN(Nacsport!G3))),"")</f>
        <v/>
      </c>
      <c r="O2" s="1" t="str">
        <f>+CONCATENATE(Nacsport!K3,Nacsport!L3,Nacsport!M3,Nacsport!N3,Nacsport!O3,Nacsport!P3,Nacsport!Q3,Nacsport!R3,Nacsport!S3,Nacsport!T3,Nacsport!U3,Nacsport!V3,Nacsport!W3,Nacsport!X3,Nacsport!Y3,Nacsport!Z3)</f>
        <v/>
      </c>
      <c r="P2" s="1" t="str">
        <f>IF(ISNA(LOOKUP(2,1/(Nacsport!AA3:BY3&lt;&gt;""),Nacsport!AA3:BY3)),"",LOOKUP(2,1/(Nacsport!AA3:BY3&lt;&gt;""),Nacsport!AA3:BY3))</f>
        <v/>
      </c>
      <c r="Q2" s="1" t="str">
        <f t="array" ref="Q2">+IF(+COUNTIF(Nacsport!AA3:BY3,"*")&gt;1,INDEX(Nacsport!Z3:BX3,MATCH(TRUE,Nacsport!Z3:BX3&gt;0,0)),"")</f>
        <v/>
      </c>
      <c r="R2" s="1" t="str">
        <f>+CONCATENATE(Nacsport!BZ3,Nacsport!CA3)</f>
        <v/>
      </c>
      <c r="S2" s="1" t="str">
        <f>+CONCATENATE(Nacsport!CB3,Nacsport!CC3,Nacsport!CD3)</f>
        <v/>
      </c>
      <c r="T2" s="1" t="str">
        <f>+CONCATENATE(Nacsport!CE3,Nacsport!CF3,Nacsport!CG3,Nacsport!CH3)</f>
        <v/>
      </c>
      <c r="U2" s="1" t="str">
        <f>+CONCATENATE(Nacsport!CI3,Nacsport!CJ3,Nacsport!CK3,Nacsport!CL3,Nacsport!CM3,Nacsport!CN3,Nacsport!CO3,Nacsport!CP3)</f>
        <v/>
      </c>
      <c r="V2" s="1" t="str">
        <f>+CONCATENATE(Nacsport!CQ3,Nacsport!CR3,Nacsport!CS3,Nacsport!CT3,Nacsport!CU3,Nacsport!CV3)</f>
        <v/>
      </c>
      <c r="W2" s="1" t="str">
        <f>+CONCATENATE(Nacsport!CW3,Nacsport!CX3,Nacsport!CY3,Nacsport!CZ3,Nacsport!DA3,Nacsport!DB3,Nacsport!DC3)</f>
        <v/>
      </c>
      <c r="X2" s="1" t="str">
        <f>+CONCATENATE(Nacsport!DD3,Nacsport!DE3,Nacsport!DF3,Nacsport!DG3,Nacsport!DH3,Nacsport!DI3,Nacsport!DJ3,Nacsport!DK3,Nacsport!DL3,Nacsport!DM3,Nacsport!DN3)</f>
        <v/>
      </c>
      <c r="Y2" s="1" t="str">
        <f>+CONCATENATE(Nacsport!DO3,Nacsport!DP3,Nacsport!DQ3,Nacsport!DR3,Nacsport!DS3,Nacsport!DT3,Nacsport!DU3,Nacsport!DV3,)</f>
        <v/>
      </c>
      <c r="Z2" s="1" t="str">
        <f>+CONCATENATE(Nacsport!DW3,Nacsport!DX3,Nacsport!DY3,Nacsport!DZ3)</f>
        <v/>
      </c>
      <c r="AA2" s="1" t="str">
        <f>+CONCATENATE(Nacsport!EA3,Nacsport!EB3,Nacsport!EC3,Nacsport!ED3,Nacsport!EE3)</f>
        <v/>
      </c>
      <c r="AB2" s="1" t="str">
        <f>+CONCATENATE(Nacsport!EF3,Nacsport!EG3,Nacsport!EH3,Nacsport!EI3,Nacsport!EJ3,Nacsport!EK3)</f>
        <v/>
      </c>
      <c r="AC2" s="1" t="str">
        <f>+CONCATENATE(Nacsport!EL3,Nacsport!EM3,Nacsport!EN3,Nacsport!EO3,Nacsport!EP3,Nacsport!EQ3,Nacsport!ER3)</f>
        <v/>
      </c>
      <c r="AD2" s="1" t="str">
        <f>+CONCATENATE(Nacsport!ES3,Nacsport!ET3,Nacsport!EU3,Nacsport!EV3,Nacsport!EW3,Nacsport!EX3,Nacsport!EY3,Nacsport!EZ3)</f>
        <v/>
      </c>
      <c r="AE2" s="1" t="str">
        <f>+CONCATENATE(Nacsport!FA3,Nacsport!FB3,Nacsport!FC3)</f>
        <v/>
      </c>
      <c r="AF2" s="1" t="str">
        <f>+CONCATENATE(Nacsport!FD3,Nacsport!FE3)</f>
        <v/>
      </c>
      <c r="AG2" s="1" t="str">
        <f>+CONCATENATE(Nacsport!FF3,Nacsport!FG3,Nacsport!FH3,Nacsport!FI3,Nacsport!FJ3)</f>
        <v/>
      </c>
      <c r="AH2" s="1" t="str">
        <f>+IF(AG2="P META",5,IF(AG2="TRASF.",2,IF(AG2="P CALCIO",3,IF(AG2="META PUNZ.",7,IF(AG2="DROP",3,"")))))</f>
        <v/>
      </c>
      <c r="AI2" s="1" t="str">
        <f>+CONCATENATE(Nacsport!FK3,Nacsport!FL3)</f>
        <v/>
      </c>
      <c r="AJ2" s="34" t="str">
        <f>+CONCATENATE(Nacsport!FM3,Nacsport!FN3)</f>
        <v>1</v>
      </c>
      <c r="AK2" s="1" t="str">
        <f>+IF(OR(K2="ATTACCO",K2="DIFESA"),+CONCATENATE(Nacsport!FO3,Nacsport!FP2,Nacsport!FQ3,Nacsport!FR3,Nacsport!FS3,Nacsport!FT3,Nacsport!FU3,),"")</f>
        <v/>
      </c>
      <c r="AL2" s="1" t="str">
        <f>+IF(OR(K2="ATAQUE",K2="DEFENSA"),+CONCATENATE(Nacsport!FV3,Nacsport!FW3,Nacsport!FX3,Nacsport!FY3,Nacsport!FZ3,Nacsport!GA3,Nacsport!GB3,),"")</f>
        <v/>
      </c>
      <c r="AM2" s="1" t="str">
        <f>+CONCATENATE(Nacsport!GC3,Nacsport!GD3,Nacsport!GE3,Nacsport!GF3,Nacsport!GG3,Nacsport!GH3,Nacsport!GI3,Nacsport!GJ3,)</f>
        <v/>
      </c>
      <c r="AN2" s="1" t="str">
        <f>IF(K2="PUNTOS",LOOKUP(2,1/($K2:K$3="ATAQUE"),$AN2:AN$3),IF(+COUNTIF(Nacsport!GK3:'Nacsport'!GS3,"*")&gt;0,+COUNTIF(Nacsport!GK3:'Nacsport'!GS3,"*"),""))</f>
        <v/>
      </c>
      <c r="AO2" t="str">
        <f ca="1">+IF(K2="QUIEBRE",+IF(L2="SAN LUIS",+COUNTIF(K2:INDIRECT(ADDRESS((LOOKUP(2,1/($K$1:K2="ATAQUE"),Nacsport!$A$1:A3)),3,4)),"RUCK")+1,+COUNTIF(K2:INDIRECT(ADDRESS((LOOKUP(2,1/($K$1:K2="DEFENSA"),Nacsport!$A$1:A3)),3,4)),"RUCK")+1),"")</f>
        <v/>
      </c>
      <c r="AP2" t="str">
        <f ca="1">+IF(OR(K2="PUNTOS",K2="QUIEBRE"),+IF(L2="SAN LUIS",+COUNTIF(K2:INDIRECT(ADDRESS((LOOKUP(2,1/($K$1:K2="ATAQUE"),Nacsport!$A$1:A3)),3,4)),"PASE"),+COUNTIF(K2:INDIRECT(ADDRESS((LOOKUP(2,1/($K$1:K2="DEFENSA"),Nacsport!$A$1:A3)),3,4)),"PASE")),"")</f>
        <v/>
      </c>
      <c r="AQ2" t="str">
        <f>IF(K2="QUIEBRE",LOOKUP(2,1/($K2:K$3="ATAQUE"),$AL2:AL$3),IF(+COUNTIF(Nacsport!GK3:'Nacsport'!GS3,"*")&gt;0,+COUNTIF(Nacsport!GK3:'Nacsport'!GS3,"*"),""))</f>
        <v/>
      </c>
      <c r="AR2" s="1" t="str">
        <f>IF(OR(K2="ATTACCO",K2="DIFESA"),J2,IF(AND(OR(K2="PUNTOS",K2="RUCK",K2="QUIEBRE"),L2="AVEZZANO"),LOOKUP(2,1/($K2:K$3="ATTACCO"),$J$3:J3),IF(AND(OR(K2="PUNTOS",K2="RUCK",K2="QUIEBRE"),L2="RIVAL"),LOOKUP(2,1/($K2:K$3="DIFESA"),$J$3:J3),"")))</f>
        <v/>
      </c>
      <c r="AS2" s="17"/>
    </row>
    <row r="3" spans="1:45" ht="15.75" customHeight="1" x14ac:dyDescent="0.2">
      <c r="A3">
        <f>+Nacsport!A4</f>
        <v>4</v>
      </c>
      <c r="B3">
        <f t="shared" ref="B3:B224" si="1">+A3-2</f>
        <v>2</v>
      </c>
      <c r="C3">
        <f t="shared" ref="C3:C5" si="2">+B3</f>
        <v>2</v>
      </c>
      <c r="D3" s="12">
        <v>1</v>
      </c>
      <c r="E3" s="1" t="s">
        <v>1295</v>
      </c>
      <c r="F3" s="14">
        <f>CONVERT(LEFT(Nacsport!E4,2),"mn","hr")/24+CONVERT(MID(Nacsport!E4,4,2),"sec","hr")/24</f>
        <v>5.6944444444444447E-3</v>
      </c>
      <c r="G3" s="15">
        <f>CONVERT((CONVERT(LEFT(Nacsport!F4,2),"mn","hr")/24+CONVERT(MID(Nacsport!F4,4,2),"sec","hr")/24)-(CONVERT(LEFT(Nacsport!E4,2),"mn","hr")/24+CONVERT(MID(Nacsport!E4,4,2),"sec","hr")/24),"hr","sec")*24</f>
        <v>5.0000000000000071</v>
      </c>
      <c r="H3" s="15">
        <f t="shared" ref="H3:H66" si="3">(+CONVERT(F3,"hr","sec")*24)-5</f>
        <v>487</v>
      </c>
      <c r="I3" s="15">
        <f t="shared" ref="I3" si="4">+CONVERT(F3,"hr","mn")*24</f>
        <v>8.1999999999999993</v>
      </c>
      <c r="J3" s="1">
        <f>+Nacsport!B4</f>
        <v>1</v>
      </c>
      <c r="K3" s="1" t="str">
        <f>+Nacsport!C4</f>
        <v>DEFENCE</v>
      </c>
      <c r="L3" s="1" t="str">
        <f>+CONCATENATE(Nacsport!I4,Nacsport!J4)</f>
        <v/>
      </c>
      <c r="M3" s="29" t="str">
        <f>IF(Nacsport!G4&lt;&gt;"",LEFT(Nacsport!G4,FIND(";",Nacsport!G4)-1),"")</f>
        <v/>
      </c>
      <c r="N3" s="1" t="str">
        <f>IFERROR(MID(Nacsport!G4,FIND(";", Nacsport!G4)+1,IFERROR(FIND(" ", Nacsport!G4 &amp; " ", FIND(";", Nacsport!G4)+1) - FIND(";", Nacsport!G4)-1,LEN(Nacsport!G4))),"")</f>
        <v/>
      </c>
      <c r="O3" s="1" t="str">
        <f>+CONCATENATE(Nacsport!K4,Nacsport!L4,Nacsport!M4,Nacsport!N4,Nacsport!O4,Nacsport!P4,Nacsport!Q4,Nacsport!R4,Nacsport!S4,Nacsport!T4,Nacsport!U4,Nacsport!V4,Nacsport!W4,Nacsport!X4,Nacsport!Y4,Nacsport!Z4)</f>
        <v/>
      </c>
      <c r="P3" s="1" t="str">
        <f>IF(ISNA(LOOKUP(2,1/(Nacsport!AA4:BY4&lt;&gt;""),Nacsport!AA4:BY4)),"",LOOKUP(2,1/(Nacsport!AA4:BY4&lt;&gt;""),Nacsport!AA4:BY4))</f>
        <v/>
      </c>
      <c r="Q3" s="1" t="str">
        <f t="array" ref="Q3">+IF(+COUNTIF(Nacsport!AA4:BY4,"*")&gt;1,INDEX(Nacsport!Z4:BX4,MATCH(TRUE,Nacsport!Z4:BX4&gt;0,0)),"")</f>
        <v/>
      </c>
      <c r="R3" s="1" t="str">
        <f>+CONCATENATE(Nacsport!BZ4,Nacsport!CA4)</f>
        <v/>
      </c>
      <c r="S3" s="1" t="str">
        <f>+CONCATENATE(Nacsport!CB4,Nacsport!CC4,Nacsport!CD4)</f>
        <v/>
      </c>
      <c r="T3" s="1" t="str">
        <f>+CONCATENATE(Nacsport!CE4,Nacsport!CF4,Nacsport!CG4,Nacsport!CH4)</f>
        <v/>
      </c>
      <c r="U3" s="1" t="str">
        <f>+CONCATENATE(Nacsport!CI4,Nacsport!CJ4,Nacsport!CK4,Nacsport!CL4,Nacsport!CM4,Nacsport!CN4,Nacsport!CO4,Nacsport!CP4)</f>
        <v/>
      </c>
      <c r="V3" s="1" t="str">
        <f>+CONCATENATE(Nacsport!CQ4,Nacsport!CR4,Nacsport!CS4,Nacsport!CT4,Nacsport!CU4,Nacsport!CV4)</f>
        <v/>
      </c>
      <c r="W3" s="1" t="str">
        <f>+CONCATENATE(Nacsport!CW4,Nacsport!CX4,Nacsport!CY4,Nacsport!CZ4,Nacsport!DA4,Nacsport!DB4,Nacsport!DC4)</f>
        <v/>
      </c>
      <c r="X3" s="1" t="str">
        <f>+CONCATENATE(Nacsport!DD4,Nacsport!DE4,Nacsport!DF4,Nacsport!DG4,Nacsport!DH4,Nacsport!DI4,Nacsport!DJ4,Nacsport!DK4,Nacsport!DL4,Nacsport!DM4,Nacsport!DN4)</f>
        <v/>
      </c>
      <c r="Y3" s="1" t="str">
        <f>+CONCATENATE(Nacsport!DO4,Nacsport!DP4,Nacsport!DQ4,Nacsport!DR4,Nacsport!DS4,Nacsport!DT4,Nacsport!DU4,Nacsport!DV4,)</f>
        <v/>
      </c>
      <c r="Z3" s="1" t="str">
        <f>+CONCATENATE(Nacsport!DW4,Nacsport!DX4,Nacsport!DY4,Nacsport!DZ4)</f>
        <v/>
      </c>
      <c r="AA3" s="1" t="str">
        <f>+CONCATENATE(Nacsport!EA4,Nacsport!EB4,Nacsport!EC4,Nacsport!ED4,Nacsport!EE4)</f>
        <v/>
      </c>
      <c r="AB3" s="1" t="str">
        <f>+CONCATENATE(Nacsport!EF4,Nacsport!EG4,Nacsport!EH4,Nacsport!EI4,Nacsport!EJ4,Nacsport!EK4)</f>
        <v/>
      </c>
      <c r="AC3" s="1" t="str">
        <f>+CONCATENATE(Nacsport!EL4,Nacsport!EM4,Nacsport!EN4,Nacsport!EO4,Nacsport!EP4,Nacsport!EQ4,Nacsport!ER4)</f>
        <v/>
      </c>
      <c r="AD3" s="1" t="str">
        <f>+CONCATENATE(Nacsport!ES4,Nacsport!ET4,Nacsport!EU4,Nacsport!EV4,Nacsport!EW4,Nacsport!EX4,Nacsport!EY4,Nacsport!EZ4)</f>
        <v/>
      </c>
      <c r="AE3" s="1" t="str">
        <f>+CONCATENATE(Nacsport!FA4,Nacsport!FB4,Nacsport!FC4)</f>
        <v/>
      </c>
      <c r="AF3" s="1" t="str">
        <f>+CONCATENATE(Nacsport!FD4,Nacsport!FE4)</f>
        <v/>
      </c>
      <c r="AG3" s="1" t="str">
        <f>+CONCATENATE(Nacsport!FF4,Nacsport!FG4,Nacsport!FH4,Nacsport!FI4,Nacsport!FJ4)</f>
        <v/>
      </c>
      <c r="AH3" s="1" t="str">
        <f t="shared" ref="AH3:AH224" si="5">+IF(AG3="P META",5,IF(AG3="TRASF.",2,IF(AG3="P CALCIO",3,IF(AG3="META PUNZ.",7,IF(AG3="DROP",3,"")))))</f>
        <v/>
      </c>
      <c r="AI3" s="1" t="str">
        <f>+CONCATENATE(Nacsport!FK4,Nacsport!FL4)</f>
        <v/>
      </c>
      <c r="AJ3" s="34" t="str">
        <f>+CONCATENATE(Nacsport!FM4,Nacsport!FN4)</f>
        <v/>
      </c>
      <c r="AK3" s="1" t="str">
        <f>+IF(OR(K3="ATTACCO",K3="DIFESA"),+CONCATENATE(Nacsport!FO4,Nacsport!FP3,Nacsport!FQ4,Nacsport!FR4,Nacsport!FS4,Nacsport!FT4,Nacsport!FU4,),"")</f>
        <v/>
      </c>
      <c r="AL3" s="1" t="str">
        <f>+IF(OR(K3="ATAQUE",K3="DEFENSA"),+CONCATENATE(Nacsport!FV4,Nacsport!FW4,Nacsport!FX4,Nacsport!FY4,Nacsport!FZ4,Nacsport!GA4,Nacsport!GB4,),"")</f>
        <v/>
      </c>
      <c r="AM3" s="1" t="str">
        <f>+CONCATENATE(Nacsport!GC4,Nacsport!GD4,Nacsport!GE4,Nacsport!GF4,Nacsport!GG4,Nacsport!GH4,Nacsport!GI4,Nacsport!GJ4,)</f>
        <v/>
      </c>
      <c r="AN3" s="1" t="str">
        <f>IF(K3="PUNTOS",LOOKUP(2,1/($K3:K$3="ATAQUE"),$AN3:AN$3),IF(+COUNTIF(Nacsport!GK4:'Nacsport'!GS4,"*")&gt;0,+COUNTIF(Nacsport!GK4:'Nacsport'!GS4,"*"),""))</f>
        <v/>
      </c>
      <c r="AO3" t="str">
        <f ca="1">+IF(K3="QUIEBRE",+IF(L3="SAN LUIS",+COUNTIF(K3:INDIRECT(ADDRESS((LOOKUP(2,1/($K$1:K3="ATAQUE"),Nacsport!$A$1:A4)),3,4)),"RUCK")+1,+COUNTIF(K3:INDIRECT(ADDRESS((LOOKUP(2,1/($K$1:K3="DEFENSA"),Nacsport!$A$1:A4)),3,4)),"RUCK")+1),"")</f>
        <v/>
      </c>
      <c r="AP3" t="str">
        <f ca="1">+IF(OR(K3="PUNTOS",K3="QUIEBRE"),+IF(L3="SAN LUIS",+COUNTIF(K3:INDIRECT(ADDRESS((LOOKUP(2,1/($K$1:K3="ATAQUE"),Nacsport!$A$1:A4)),3,4)),"PASE"),+COUNTIF(K3:INDIRECT(ADDRESS((LOOKUP(2,1/($K$1:K3="DEFENSA"),Nacsport!$A$1:A4)),3,4)),"PASE")),"")</f>
        <v/>
      </c>
      <c r="AQ3" t="str">
        <f>IF(K3="QUIEBRE",LOOKUP(2,1/($K3:K$3="ATAQUE"),$AL3:AL$3),IF(+COUNTIF(Nacsport!GK4:'Nacsport'!GS4,"*")&gt;0,+COUNTIF(Nacsport!GK4:'Nacsport'!GS4,"*"),""))</f>
        <v/>
      </c>
      <c r="AR3" s="1" t="str">
        <f>IF(OR(K3="ATTACCO",K3="DIFESA"),J3,IF(AND(OR(K3="PUNTOS",K3="RUCK",K3="QUIEBRE"),L3="AVEZZANO"),LOOKUP(2,1/($K3:K$3="ATTACCO"),$J$3:J4),IF(AND(OR(K3="PUNTOS",K3="RUCK",K3="QUIEBRE"),L3="RIVAL"),LOOKUP(2,1/($K3:K$3="DIFESA"),$J$3:J4),"")))</f>
        <v/>
      </c>
      <c r="AS3" s="17"/>
    </row>
    <row r="4" spans="1:45" ht="15.75" customHeight="1" x14ac:dyDescent="0.2">
      <c r="A4">
        <f>+Nacsport!A5</f>
        <v>5</v>
      </c>
      <c r="B4">
        <f t="shared" si="1"/>
        <v>3</v>
      </c>
      <c r="C4">
        <f t="shared" si="2"/>
        <v>3</v>
      </c>
      <c r="D4" s="12">
        <v>1</v>
      </c>
      <c r="E4" s="1" t="s">
        <v>1295</v>
      </c>
      <c r="F4" s="14">
        <f>CONVERT(LEFT(Nacsport!E5,2),"mn","hr")/24+CONVERT(MID(Nacsport!E5,4,2),"sec","hr")/24</f>
        <v>5.6944444444444447E-3</v>
      </c>
      <c r="G4" s="15">
        <f>CONVERT((CONVERT(LEFT(Nacsport!F5,2),"mn","hr")/24+CONVERT(MID(Nacsport!F5,4,2),"sec","hr")/24)-(CONVERT(LEFT(Nacsport!E5,2),"mn","hr")/24+CONVERT(MID(Nacsport!E5,4,2),"sec","hr")/24),"hr","sec")*24</f>
        <v>55.999999999999957</v>
      </c>
      <c r="H4" s="15">
        <f t="shared" si="3"/>
        <v>487</v>
      </c>
      <c r="I4" s="15">
        <f t="shared" ref="I4:I67" si="6">+CONVERT(F4,"hr","mn")*24</f>
        <v>8.1999999999999993</v>
      </c>
      <c r="J4" s="1">
        <f>+Nacsport!B5</f>
        <v>1</v>
      </c>
      <c r="K4" s="1" t="str">
        <f>+Nacsport!C5</f>
        <v>SHORT-MATCH</v>
      </c>
      <c r="L4" s="1" t="str">
        <f>+CONCATENATE(Nacsport!I5,Nacsport!J5)</f>
        <v/>
      </c>
      <c r="M4" s="29" t="str">
        <f>IF(Nacsport!G5&lt;&gt;"",LEFT(Nacsport!G5,FIND(";",Nacsport!G5)-1),"")</f>
        <v>15</v>
      </c>
      <c r="N4" s="1" t="str">
        <f>IFERROR(MID(Nacsport!G5,FIND(";", Nacsport!G5)+1,IFERROR(FIND(" ", Nacsport!G5 &amp; " ", FIND(";", Nacsport!G5)+1) - FIND(";", Nacsport!G5)-1,LEN(Nacsport!G5))),"")</f>
        <v>29</v>
      </c>
      <c r="O4" s="1" t="str">
        <f>+CONCATENATE(Nacsport!K5,Nacsport!L5,Nacsport!M5,Nacsport!N5,Nacsport!O5,Nacsport!P5,Nacsport!Q5,Nacsport!R5,Nacsport!S5,Nacsport!T5,Nacsport!U5,Nacsport!V5,Nacsport!W5,Nacsport!X5,Nacsport!Y5,Nacsport!Z5)</f>
        <v/>
      </c>
      <c r="P4" s="1" t="str">
        <f>IF(ISNA(LOOKUP(2,1/(Nacsport!AA5:BY5&lt;&gt;""),Nacsport!AA5:BY5)),"",LOOKUP(2,1/(Nacsport!AA5:BY5&lt;&gt;""),Nacsport!AA5:BY5))</f>
        <v/>
      </c>
      <c r="Q4" s="1" t="str">
        <f t="array" ref="Q4">+IF(+COUNTIF(Nacsport!AA5:BY5,"*")&gt;1,INDEX(Nacsport!Z5:BX5,MATCH(TRUE,Nacsport!Z5:BX5&gt;0,0)),"")</f>
        <v/>
      </c>
      <c r="R4" s="1" t="str">
        <f>+CONCATENATE(Nacsport!BZ5,Nacsport!CA5)</f>
        <v/>
      </c>
      <c r="S4" s="1" t="str">
        <f>+CONCATENATE(Nacsport!CB5,Nacsport!CC5,Nacsport!CD5)</f>
        <v/>
      </c>
      <c r="T4" s="1" t="str">
        <f>+CONCATENATE(Nacsport!CE5,Nacsport!CF5,Nacsport!CG5,Nacsport!CH5)</f>
        <v/>
      </c>
      <c r="U4" s="1" t="str">
        <f>+CONCATENATE(Nacsport!CI5,Nacsport!CJ5,Nacsport!CK5,Nacsport!CL5,Nacsport!CM5,Nacsport!CN5,Nacsport!CO5,Nacsport!CP5)</f>
        <v/>
      </c>
      <c r="V4" s="1" t="str">
        <f>+CONCATENATE(Nacsport!CQ5,Nacsport!CR5,Nacsport!CS5,Nacsport!CT5,Nacsport!CU5,Nacsport!CV5)</f>
        <v/>
      </c>
      <c r="W4" s="1" t="str">
        <f>+CONCATENATE(Nacsport!CW5,Nacsport!CX5,Nacsport!CY5,Nacsport!CZ5,Nacsport!DA5,Nacsport!DB5,Nacsport!DC5)</f>
        <v/>
      </c>
      <c r="X4" s="1" t="str">
        <f>+CONCATENATE(Nacsport!DD5,Nacsport!DE5,Nacsport!DF5,Nacsport!DG5,Nacsport!DH5,Nacsport!DI5,Nacsport!DJ5,Nacsport!DK5,Nacsport!DL5,Nacsport!DM5,Nacsport!DN5)</f>
        <v/>
      </c>
      <c r="Y4" s="1" t="str">
        <f>+CONCATENATE(Nacsport!DO5,Nacsport!DP5,Nacsport!DQ5,Nacsport!DR5,Nacsport!DS5,Nacsport!DT5,Nacsport!DU5,Nacsport!DV5,)</f>
        <v/>
      </c>
      <c r="Z4" s="1" t="str">
        <f>+CONCATENATE(Nacsport!DW5,Nacsport!DX5,Nacsport!DY5,Nacsport!DZ5)</f>
        <v/>
      </c>
      <c r="AA4" s="1" t="str">
        <f>+CONCATENATE(Nacsport!EA5,Nacsport!EB5,Nacsport!EC5,Nacsport!ED5,Nacsport!EE5)</f>
        <v/>
      </c>
      <c r="AB4" s="1" t="str">
        <f>+CONCATENATE(Nacsport!EF5,Nacsport!EG5,Nacsport!EH5,Nacsport!EI5,Nacsport!EJ5,Nacsport!EK5)</f>
        <v/>
      </c>
      <c r="AC4" s="1" t="str">
        <f>+CONCATENATE(Nacsport!EL5,Nacsport!EM5,Nacsport!EN5,Nacsport!EO5,Nacsport!EP5,Nacsport!EQ5,Nacsport!ER5)</f>
        <v/>
      </c>
      <c r="AD4" s="1" t="str">
        <f>+CONCATENATE(Nacsport!ES5,Nacsport!ET5,Nacsport!EU5,Nacsport!EV5,Nacsport!EW5,Nacsport!EX5,Nacsport!EY5,Nacsport!EZ5)</f>
        <v/>
      </c>
      <c r="AE4" s="1" t="str">
        <f>+CONCATENATE(Nacsport!FA5,Nacsport!FB5,Nacsport!FC5)</f>
        <v/>
      </c>
      <c r="AF4" s="1" t="str">
        <f>+CONCATENATE(Nacsport!FD5,Nacsport!FE5)</f>
        <v/>
      </c>
      <c r="AG4" s="1" t="str">
        <f>+CONCATENATE(Nacsport!FF5,Nacsport!FG5,Nacsport!FH5,Nacsport!FI5,Nacsport!FJ5)</f>
        <v/>
      </c>
      <c r="AH4" s="1" t="str">
        <f t="shared" si="5"/>
        <v/>
      </c>
      <c r="AI4" s="1" t="str">
        <f>+CONCATENATE(Nacsport!FK5,Nacsport!FL5)</f>
        <v/>
      </c>
      <c r="AJ4" s="34" t="str">
        <f>+CONCATENATE(Nacsport!FM5,Nacsport!FN5)</f>
        <v/>
      </c>
      <c r="AK4" s="1" t="str">
        <f>+IF(OR(K4="ATTACCO",K4="DIFESA"),+CONCATENATE(Nacsport!FO5,Nacsport!FP4,Nacsport!FQ5,Nacsport!FR5,Nacsport!FS5,Nacsport!FT5,Nacsport!FU5,),"")</f>
        <v/>
      </c>
      <c r="AL4" s="1" t="str">
        <f>+IF(OR(K4="ATAQUE",K4="DEFENSA"),+CONCATENATE(Nacsport!FV5,Nacsport!FW5,Nacsport!FX5,Nacsport!FY5,Nacsport!FZ5,Nacsport!GA5,Nacsport!GB5,),"")</f>
        <v/>
      </c>
      <c r="AM4" s="1" t="str">
        <f>+CONCATENATE(Nacsport!GC5,Nacsport!GD5,Nacsport!GE5,Nacsport!GF5,Nacsport!GG5,Nacsport!GH5,Nacsport!GI5,Nacsport!GJ5,)</f>
        <v/>
      </c>
      <c r="AN4" s="1" t="str">
        <f>IF(K4="PUNTOS",LOOKUP(2,1/($K$3:K4="ATAQUE"),$AN$3:AN4),IF(+COUNTIF(Nacsport!GK5:'Nacsport'!GS5,"*")&gt;0,+COUNTIF(Nacsport!GK5:'Nacsport'!GS5,"*"),""))</f>
        <v/>
      </c>
      <c r="AO4" t="str">
        <f ca="1">+IF(K4="QUIEBRE",+IF(L4="SAN LUIS",+COUNTIF(K4:INDIRECT(ADDRESS((LOOKUP(2,1/($K$1:K4="ATAQUE"),Nacsport!$A$1:A5)),3,4)),"RUCK")+1,+COUNTIF(K4:INDIRECT(ADDRESS((LOOKUP(2,1/($K$1:K4="DEFENSA"),Nacsport!$A$1:A5)),3,4)),"RUCK")+1),"")</f>
        <v/>
      </c>
      <c r="AP4" t="str">
        <f ca="1">+IF(OR(K4="PUNTOS",K4="QUIEBRE"),+IF(L4="SAN LUIS",+COUNTIF(K4:INDIRECT(ADDRESS((LOOKUP(2,1/($K$1:K4="ATAQUE"),Nacsport!$A$1:A5)),3,4)),"PASE"),+COUNTIF(K4:INDIRECT(ADDRESS((LOOKUP(2,1/($K$1:K4="DEFENSA"),Nacsport!$A$1:A5)),3,4)),"PASE")),"")</f>
        <v/>
      </c>
      <c r="AQ4" t="str">
        <f>IF(K4="QUIEBRE",LOOKUP(2,1/($K$3:K4="ATAQUE"),$AL$3:AL4),IF(+COUNTIF(Nacsport!GK5:'Nacsport'!GS5,"*")&gt;0,+COUNTIF(Nacsport!GK5:'Nacsport'!GS5,"*"),""))</f>
        <v/>
      </c>
      <c r="AR4" s="1" t="str">
        <f>IF(OR(K4="ATTACCO",K4="DIFESA"),J4,IF(AND(OR(K4="PUNTOS",K4="RUCK",K4="QUIEBRE"),L4="AVEZZANO"),LOOKUP(2,1/($K$3:K4="ATTACCO"),$J$3:J5),IF(AND(OR(K4="PUNTOS",K4="RUCK",K4="QUIEBRE"),L4="RIVAL"),LOOKUP(2,1/($K$3:K4="DIFESA"),$J$3:J5),"")))</f>
        <v/>
      </c>
      <c r="AS4" s="17"/>
    </row>
    <row r="5" spans="1:45" ht="15.75" customHeight="1" x14ac:dyDescent="0.2">
      <c r="A5">
        <f>+Nacsport!A6</f>
        <v>6</v>
      </c>
      <c r="B5">
        <f t="shared" si="1"/>
        <v>4</v>
      </c>
      <c r="C5">
        <f t="shared" si="2"/>
        <v>4</v>
      </c>
      <c r="D5" s="12">
        <v>1</v>
      </c>
      <c r="E5" s="1" t="s">
        <v>1295</v>
      </c>
      <c r="F5" s="14">
        <f>CONVERT(LEFT(Nacsport!E6,2),"mn","hr")/24+CONVERT(MID(Nacsport!E6,4,2),"sec","hr")/24</f>
        <v>5.7523148148148151E-3</v>
      </c>
      <c r="G5" s="15">
        <f>CONVERT((CONVERT(LEFT(Nacsport!F6,2),"mn","hr")/24+CONVERT(MID(Nacsport!F6,4,2),"sec","hr")/24)-(CONVERT(LEFT(Nacsport!E6,2),"mn","hr")/24+CONVERT(MID(Nacsport!E6,4,2),"sec","hr")/24),"hr","sec")*24</f>
        <v>5.0000000000000071</v>
      </c>
      <c r="H5" s="15">
        <f t="shared" si="3"/>
        <v>492.00000000000006</v>
      </c>
      <c r="I5" s="15">
        <f t="shared" si="6"/>
        <v>8.283333333333335</v>
      </c>
      <c r="J5" s="1">
        <f>+Nacsport!B6</f>
        <v>1</v>
      </c>
      <c r="K5" s="1" t="str">
        <f>+Nacsport!C6</f>
        <v>TURNOVER+</v>
      </c>
      <c r="L5" s="1" t="str">
        <f>+CONCATENATE(Nacsport!I6,Nacsport!J6)</f>
        <v>SAN BENEDETTO</v>
      </c>
      <c r="M5" s="29" t="str">
        <f>IF(Nacsport!G6&lt;&gt;"",LEFT(Nacsport!G6,FIND(";",Nacsport!G6)-1),"")</f>
        <v/>
      </c>
      <c r="N5" s="1" t="str">
        <f>IFERROR(MID(Nacsport!G6,FIND(";", Nacsport!G6)+1,IFERROR(FIND(" ", Nacsport!G6 &amp; " ", FIND(";", Nacsport!G6)+1) - FIND(";", Nacsport!G6)-1,LEN(Nacsport!G6))),"")</f>
        <v/>
      </c>
      <c r="O5" s="1" t="str">
        <f>+CONCATENATE(Nacsport!K6,Nacsport!L6,Nacsport!M6,Nacsport!N6,Nacsport!O6,Nacsport!P6,Nacsport!Q6,Nacsport!R6,Nacsport!S6,Nacsport!T6,Nacsport!U6,Nacsport!V6,Nacsport!W6,Nacsport!X6,Nacsport!Y6,Nacsport!Z6)</f>
        <v/>
      </c>
      <c r="P5" s="1" t="str">
        <f>IF(ISNA(LOOKUP(2,1/(Nacsport!AA6:BY6&lt;&gt;""),Nacsport!AA6:BY6)),"",LOOKUP(2,1/(Nacsport!AA6:BY6&lt;&gt;""),Nacsport!AA6:BY6))</f>
        <v/>
      </c>
      <c r="Q5" s="1" t="str">
        <f t="array" ref="Q5">+IF(+COUNTIF(Nacsport!AA6:BY6,"*")&gt;1,INDEX(Nacsport!Z6:BX6,MATCH(TRUE,Nacsport!Z6:BX6&gt;0,0)),"")</f>
        <v/>
      </c>
      <c r="R5" s="1" t="str">
        <f>+CONCATENATE(Nacsport!BZ6,Nacsport!CA6)</f>
        <v/>
      </c>
      <c r="S5" s="1" t="str">
        <f>+CONCATENATE(Nacsport!CB6,Nacsport!CC6,Nacsport!CD6)</f>
        <v/>
      </c>
      <c r="T5" s="1" t="str">
        <f>+CONCATENATE(Nacsport!CE6,Nacsport!CF6,Nacsport!CG6,Nacsport!CH6)</f>
        <v/>
      </c>
      <c r="U5" s="1" t="str">
        <f>+CONCATENATE(Nacsport!CI6,Nacsport!CJ6,Nacsport!CK6,Nacsport!CL6,Nacsport!CM6,Nacsport!CN6,Nacsport!CO6,Nacsport!CP6)</f>
        <v/>
      </c>
      <c r="V5" s="1" t="str">
        <f>+CONCATENATE(Nacsport!CQ6,Nacsport!CR6,Nacsport!CS6,Nacsport!CT6,Nacsport!CU6,Nacsport!CV6)</f>
        <v/>
      </c>
      <c r="W5" s="1" t="str">
        <f>+CONCATENATE(Nacsport!CW6,Nacsport!CX6,Nacsport!CY6,Nacsport!CZ6,Nacsport!DA6,Nacsport!DB6,Nacsport!DC6)</f>
        <v/>
      </c>
      <c r="X5" s="1" t="str">
        <f>+CONCATENATE(Nacsport!DD6,Nacsport!DE6,Nacsport!DF6,Nacsport!DG6,Nacsport!DH6,Nacsport!DI6,Nacsport!DJ6,Nacsport!DK6,Nacsport!DL6,Nacsport!DM6,Nacsport!DN6)</f>
        <v/>
      </c>
      <c r="Y5" s="1" t="str">
        <f>+CONCATENATE(Nacsport!DO6,Nacsport!DP6,Nacsport!DQ6,Nacsport!DR6,Nacsport!DS6,Nacsport!DT6,Nacsport!DU6,Nacsport!DV6,)</f>
        <v/>
      </c>
      <c r="Z5" s="1" t="str">
        <f>+CONCATENATE(Nacsport!DW6,Nacsport!DX6,Nacsport!DY6,Nacsport!DZ6)</f>
        <v/>
      </c>
      <c r="AA5" s="1" t="str">
        <f>+CONCATENATE(Nacsport!EA6,Nacsport!EB6,Nacsport!EC6,Nacsport!ED6,Nacsport!EE6)</f>
        <v/>
      </c>
      <c r="AB5" s="1" t="str">
        <f>+CONCATENATE(Nacsport!EF6,Nacsport!EG6,Nacsport!EH6,Nacsport!EI6,Nacsport!EJ6,Nacsport!EK6)</f>
        <v>KNOCK-ON</v>
      </c>
      <c r="AC5" s="1" t="str">
        <f>+CONCATENATE(Nacsport!EL6,Nacsport!EM6,Nacsport!EN6,Nacsport!EO6,Nacsport!EP6,Nacsport!EQ6,Nacsport!ER6)</f>
        <v/>
      </c>
      <c r="AD5" s="1" t="str">
        <f>+CONCATENATE(Nacsport!ES6,Nacsport!ET6,Nacsport!EU6,Nacsport!EV6,Nacsport!EW6,Nacsport!EX6,Nacsport!EY6,Nacsport!EZ6)</f>
        <v/>
      </c>
      <c r="AE5" s="1" t="str">
        <f>+CONCATENATE(Nacsport!FA6,Nacsport!FB6,Nacsport!FC6)</f>
        <v/>
      </c>
      <c r="AF5" s="1" t="str">
        <f>+CONCATENATE(Nacsport!FD6,Nacsport!FE6)</f>
        <v/>
      </c>
      <c r="AG5" s="1" t="str">
        <f>+CONCATENATE(Nacsport!FF6,Nacsport!FG6,Nacsport!FH6,Nacsport!FI6,Nacsport!FJ6)</f>
        <v/>
      </c>
      <c r="AH5" s="1" t="str">
        <f t="shared" si="5"/>
        <v/>
      </c>
      <c r="AI5" s="1" t="str">
        <f>+CONCATENATE(Nacsport!FK6,Nacsport!FL6)</f>
        <v/>
      </c>
      <c r="AJ5" s="34" t="str">
        <f>+CONCATENATE(Nacsport!FM6,Nacsport!FN6)</f>
        <v/>
      </c>
      <c r="AK5" s="1" t="str">
        <f>+IF(OR(K5="ATTACCO",K5="DIFESA"),+CONCATENATE(Nacsport!FO6,Nacsport!FP5,Nacsport!FQ6,Nacsport!FR6,Nacsport!FS6,Nacsport!FT6,Nacsport!FU6,),"")</f>
        <v/>
      </c>
      <c r="AL5" s="1" t="str">
        <f>+IF(OR(K5="ATAQUE",K5="DEFENSA"),+CONCATENATE(Nacsport!FV6,Nacsport!FW6,Nacsport!FX6,Nacsport!FY6,Nacsport!FZ6,Nacsport!GA6,Nacsport!GB6,),"")</f>
        <v/>
      </c>
      <c r="AM5" s="1" t="str">
        <f>+CONCATENATE(Nacsport!GC6,Nacsport!GD6,Nacsport!GE6,Nacsport!GF6,Nacsport!GG6,Nacsport!GH6,Nacsport!GI6,Nacsport!GJ6,)</f>
        <v/>
      </c>
      <c r="AN5" s="1" t="str">
        <f>IF(K5="PUNTOS",LOOKUP(2,1/($K$3:K5="ATAQUE"),$AN$3:AN5),IF(+COUNTIF(Nacsport!GK6:'Nacsport'!GS6,"*")&gt;0,+COUNTIF(Nacsport!GK6:'Nacsport'!GS6,"*"),""))</f>
        <v/>
      </c>
      <c r="AO5" t="str">
        <f ca="1">+IF(K5="QUIEBRE",+IF(L5="SAN LUIS",+COUNTIF(K5:INDIRECT(ADDRESS((LOOKUP(2,1/($K$1:K5="ATAQUE"),Nacsport!$A$1:A6)),3,4)),"RUCK")+1,+COUNTIF(K5:INDIRECT(ADDRESS((LOOKUP(2,1/($K$1:K5="DEFENSA"),Nacsport!$A$1:A6)),3,4)),"RUCK")+1),"")</f>
        <v/>
      </c>
      <c r="AP5" t="str">
        <f ca="1">+IF(OR(K5="PUNTOS",K5="QUIEBRE"),+IF(L5="SAN LUIS",+COUNTIF(K5:INDIRECT(ADDRESS((LOOKUP(2,1/($K$1:K5="ATAQUE"),Nacsport!$A$1:A6)),3,4)),"PASE"),+COUNTIF(K5:INDIRECT(ADDRESS((LOOKUP(2,1/($K$1:K5="DEFENSA"),Nacsport!$A$1:A6)),3,4)),"PASE")),"")</f>
        <v/>
      </c>
      <c r="AQ5" t="str">
        <f>IF(K5="QUIEBRE",LOOKUP(2,1/($K$3:K5="ATAQUE"),$AL$3:AL5),IF(+COUNTIF(Nacsport!GK6:'Nacsport'!GS6,"*")&gt;0,+COUNTIF(Nacsport!GK6:'Nacsport'!GS6,"*"),""))</f>
        <v/>
      </c>
      <c r="AR5" s="1" t="str">
        <f>IF(OR(K5="ATTACCO",K5="DIFESA"),J5,IF(AND(OR(K5="PUNTOS",K5="RUCK",K5="QUIEBRE"),L5="AVEZZANO"),LOOKUP(2,1/($K$3:K5="ATTACCO"),$J$3:J6),IF(AND(OR(K5="PUNTOS",K5="RUCK",K5="QUIEBRE"),L5="RIVAL"),LOOKUP(2,1/($K$3:K5="DIFESA"),$J$3:J6),"")))</f>
        <v/>
      </c>
      <c r="AS5" s="17"/>
    </row>
    <row r="6" spans="1:45" ht="15.75" customHeight="1" x14ac:dyDescent="0.2">
      <c r="A6">
        <f>+Nacsport!A7</f>
        <v>7</v>
      </c>
      <c r="B6">
        <f t="shared" si="1"/>
        <v>5</v>
      </c>
      <c r="C6">
        <f t="shared" ref="C6:C224" si="7">+B6</f>
        <v>5</v>
      </c>
      <c r="D6" s="12">
        <v>1</v>
      </c>
      <c r="E6" s="1" t="s">
        <v>1295</v>
      </c>
      <c r="F6" s="14">
        <f>CONVERT(LEFT(Nacsport!E7,2),"mn","hr")/24+CONVERT(MID(Nacsport!E7,4,2),"sec","hr")/24</f>
        <v>5.7523148148148151E-3</v>
      </c>
      <c r="G6" s="15">
        <f>CONVERT((CONVERT(LEFT(Nacsport!F7,2),"mn","hr")/24+CONVERT(MID(Nacsport!F7,4,2),"sec","hr")/24)-(CONVERT(LEFT(Nacsport!E7,2),"mn","hr")/24+CONVERT(MID(Nacsport!E7,4,2),"sec","hr")/24),"hr","sec")*24</f>
        <v>50.999999999999957</v>
      </c>
      <c r="H6" s="15">
        <f t="shared" si="3"/>
        <v>492.00000000000006</v>
      </c>
      <c r="I6" s="15">
        <f t="shared" si="6"/>
        <v>8.283333333333335</v>
      </c>
      <c r="J6" s="1">
        <f>+Nacsport!B7</f>
        <v>1</v>
      </c>
      <c r="K6" s="1" t="str">
        <f>+Nacsport!C7</f>
        <v>ATTACK</v>
      </c>
      <c r="L6" s="1" t="str">
        <f>+CONCATENATE(Nacsport!I7,Nacsport!J7)</f>
        <v/>
      </c>
      <c r="M6" s="29" t="str">
        <f>IF(Nacsport!G7&lt;&gt;"",LEFT(Nacsport!G7,FIND(";",Nacsport!G7)-1),"")</f>
        <v>15</v>
      </c>
      <c r="N6" s="1" t="str">
        <f>IFERROR(MID(Nacsport!G7,FIND(";", Nacsport!G7)+1,IFERROR(FIND(" ", Nacsport!G7 &amp; " ", FIND(";", Nacsport!G7)+1) - FIND(";", Nacsport!G7)-1,LEN(Nacsport!G7))),"")</f>
        <v>29</v>
      </c>
      <c r="O6" s="1" t="str">
        <f>+CONCATENATE(Nacsport!K7,Nacsport!L7,Nacsport!M7,Nacsport!N7,Nacsport!O7,Nacsport!P7,Nacsport!Q7,Nacsport!R7,Nacsport!S7,Nacsport!T7,Nacsport!U7,Nacsport!V7,Nacsport!W7,Nacsport!X7,Nacsport!Y7,Nacsport!Z7)</f>
        <v/>
      </c>
      <c r="P6" s="1" t="str">
        <f>IF(ISNA(LOOKUP(2,1/(Nacsport!AA7:BY7&lt;&gt;""),Nacsport!AA7:BY7)),"",LOOKUP(2,1/(Nacsport!AA7:BY7&lt;&gt;""),Nacsport!AA7:BY7))</f>
        <v/>
      </c>
      <c r="Q6" s="1" t="str">
        <f t="array" ref="Q6">+IF(+COUNTIF(Nacsport!AA7:BY7,"*")&gt;1,INDEX(Nacsport!Z7:BX7,MATCH(TRUE,Nacsport!Z7:BX7&gt;0,0)),"")</f>
        <v/>
      </c>
      <c r="R6" s="1" t="str">
        <f>+CONCATENATE(Nacsport!BZ7,Nacsport!CA7)</f>
        <v/>
      </c>
      <c r="S6" s="1" t="str">
        <f>+CONCATENATE(Nacsport!CB7,Nacsport!CC7,Nacsport!CD7)</f>
        <v/>
      </c>
      <c r="T6" s="1" t="str">
        <f>+CONCATENATE(Nacsport!CE7,Nacsport!CF7,Nacsport!CG7,Nacsport!CH7)</f>
        <v/>
      </c>
      <c r="U6" s="1" t="str">
        <f>+CONCATENATE(Nacsport!CI7,Nacsport!CJ7,Nacsport!CK7,Nacsport!CL7,Nacsport!CM7,Nacsport!CN7,Nacsport!CO7,Nacsport!CP7)</f>
        <v/>
      </c>
      <c r="V6" s="1" t="str">
        <f>+CONCATENATE(Nacsport!CQ7,Nacsport!CR7,Nacsport!CS7,Nacsport!CT7,Nacsport!CU7,Nacsport!CV7)</f>
        <v/>
      </c>
      <c r="W6" s="1" t="str">
        <f>+CONCATENATE(Nacsport!CW7,Nacsport!CX7,Nacsport!CY7,Nacsport!CZ7,Nacsport!DA7,Nacsport!DB7,Nacsport!DC7)</f>
        <v/>
      </c>
      <c r="X6" s="1" t="str">
        <f>+CONCATENATE(Nacsport!DD7,Nacsport!DE7,Nacsport!DF7,Nacsport!DG7,Nacsport!DH7,Nacsport!DI7,Nacsport!DJ7,Nacsport!DK7,Nacsport!DL7,Nacsport!DM7,Nacsport!DN7)</f>
        <v/>
      </c>
      <c r="Y6" s="1" t="str">
        <f>+CONCATENATE(Nacsport!DO7,Nacsport!DP7,Nacsport!DQ7,Nacsport!DR7,Nacsport!DS7,Nacsport!DT7,Nacsport!DU7,Nacsport!DV7,)</f>
        <v/>
      </c>
      <c r="Z6" s="1" t="str">
        <f>+CONCATENATE(Nacsport!DW7,Nacsport!DX7,Nacsport!DY7,Nacsport!DZ7)</f>
        <v/>
      </c>
      <c r="AA6" s="1" t="str">
        <f>+CONCATENATE(Nacsport!EA7,Nacsport!EB7,Nacsport!EC7,Nacsport!ED7,Nacsport!EE7)</f>
        <v/>
      </c>
      <c r="AB6" s="1" t="str">
        <f>+CONCATENATE(Nacsport!EF7,Nacsport!EG7,Nacsport!EH7,Nacsport!EI7,Nacsport!EJ7,Nacsport!EK7)</f>
        <v/>
      </c>
      <c r="AC6" s="1" t="str">
        <f>+CONCATENATE(Nacsport!EL7,Nacsport!EM7,Nacsport!EN7,Nacsport!EO7,Nacsport!EP7,Nacsport!EQ7,Nacsport!ER7)</f>
        <v/>
      </c>
      <c r="AD6" s="1" t="str">
        <f>+CONCATENATE(Nacsport!ES7,Nacsport!ET7,Nacsport!EU7,Nacsport!EV7,Nacsport!EW7,Nacsport!EX7,Nacsport!EY7,Nacsport!EZ7)</f>
        <v/>
      </c>
      <c r="AE6" s="1" t="str">
        <f>+CONCATENATE(Nacsport!FA7,Nacsport!FB7,Nacsport!FC7)</f>
        <v/>
      </c>
      <c r="AF6" s="1" t="str">
        <f>+CONCATENATE(Nacsport!FD7,Nacsport!FE7)</f>
        <v/>
      </c>
      <c r="AG6" s="1" t="str">
        <f>+CONCATENATE(Nacsport!FF7,Nacsport!FG7,Nacsport!FH7,Nacsport!FI7,Nacsport!FJ7)</f>
        <v/>
      </c>
      <c r="AH6" s="1" t="str">
        <f t="shared" si="5"/>
        <v/>
      </c>
      <c r="AI6" s="1" t="str">
        <f>+CONCATENATE(Nacsport!FK7,Nacsport!FL7)</f>
        <v/>
      </c>
      <c r="AJ6" s="34" t="str">
        <f>+CONCATENATE(Nacsport!FM7,Nacsport!FN7)</f>
        <v/>
      </c>
      <c r="AK6" s="1" t="str">
        <f>+IF(OR(K6="ATTACCO",K6="DIFESA"),+CONCATENATE(Nacsport!FO7,Nacsport!FP6,Nacsport!FQ7,Nacsport!FR7,Nacsport!FS7,Nacsport!FT7,Nacsport!FU7,),"")</f>
        <v/>
      </c>
      <c r="AL6" s="1" t="str">
        <f>+IF(OR(K6="ATAQUE",K6="DEFENSA"),+CONCATENATE(Nacsport!FV7,Nacsport!FW7,Nacsport!FX7,Nacsport!FY7,Nacsport!FZ7,Nacsport!GA7,Nacsport!GB7,),"")</f>
        <v/>
      </c>
      <c r="AM6" s="1" t="str">
        <f>+CONCATENATE(Nacsport!GC7,Nacsport!GD7,Nacsport!GE7,Nacsport!GF7,Nacsport!GG7,Nacsport!GH7,Nacsport!GI7,Nacsport!GJ7,)</f>
        <v/>
      </c>
      <c r="AN6" s="1" t="str">
        <f>IF(K6="PUNTOS",LOOKUP(2,1/($K$3:K6="ATAQUE"),$AN$3:AN6),IF(+COUNTIF(Nacsport!GK7:'Nacsport'!GS7,"*")&gt;0,+COUNTIF(Nacsport!GK7:'Nacsport'!GS7,"*"),""))</f>
        <v/>
      </c>
      <c r="AO6" t="str">
        <f ca="1">+IF(K6="QUIEBRE",+IF(L6="SAN LUIS",+COUNTIF(K6:INDIRECT(ADDRESS((LOOKUP(2,1/($K$1:K6="ATAQUE"),Nacsport!$A$1:A7)),3,4)),"RUCK")+1,+COUNTIF(K6:INDIRECT(ADDRESS((LOOKUP(2,1/($K$1:K6="DEFENSA"),Nacsport!$A$1:A7)),3,4)),"RUCK")+1),"")</f>
        <v/>
      </c>
      <c r="AP6" t="str">
        <f ca="1">+IF(OR(K6="PUNTOS",K6="QUIEBRE"),+IF(L6="SAN LUIS",+COUNTIF(K6:INDIRECT(ADDRESS((LOOKUP(2,1/($K$1:K6="ATAQUE"),Nacsport!$A$1:A7)),3,4)),"PASE"),+COUNTIF(K6:INDIRECT(ADDRESS((LOOKUP(2,1/($K$1:K6="DEFENSA"),Nacsport!$A$1:A7)),3,4)),"PASE")),"")</f>
        <v/>
      </c>
      <c r="AQ6" t="str">
        <f>IF(K6="QUIEBRE",LOOKUP(2,1/($K$3:K6="ATAQUE"),$AL$3:AL6),IF(+COUNTIF(Nacsport!GK7:'Nacsport'!GS7,"*")&gt;0,+COUNTIF(Nacsport!GK7:'Nacsport'!GS7,"*"),""))</f>
        <v/>
      </c>
      <c r="AR6" s="1" t="str">
        <f>IF(OR(K6="ATTACCO",K6="DIFESA"),J6,IF(AND(OR(K6="PUNTOS",K6="RUCK",K6="QUIEBRE"),L6="AVEZZANO"),LOOKUP(2,1/($K$3:K6="ATTACCO"),$J$3:J7),IF(AND(OR(K6="PUNTOS",K6="RUCK",K6="QUIEBRE"),L6="RIVAL"),LOOKUP(2,1/($K$3:K6="DIFESA"),$J$3:J7),"")))</f>
        <v/>
      </c>
      <c r="AS6" s="17"/>
    </row>
    <row r="7" spans="1:45" ht="15.75" customHeight="1" x14ac:dyDescent="0.2">
      <c r="A7">
        <f>+Nacsport!A8</f>
        <v>8</v>
      </c>
      <c r="B7">
        <f t="shared" si="1"/>
        <v>6</v>
      </c>
      <c r="C7">
        <f t="shared" si="7"/>
        <v>6</v>
      </c>
      <c r="D7" s="12">
        <v>1</v>
      </c>
      <c r="E7" s="1" t="s">
        <v>1295</v>
      </c>
      <c r="F7" s="14">
        <f>CONVERT(LEFT(Nacsport!E8,2),"mn","hr")/24+CONVERT(MID(Nacsport!E8,4,2),"sec","hr")/24</f>
        <v>5.7986111111111112E-3</v>
      </c>
      <c r="G7" s="15">
        <f>CONVERT((CONVERT(LEFT(Nacsport!F8,2),"mn","hr")/24+CONVERT(MID(Nacsport!F8,4,2),"sec","hr")/24)-(CONVERT(LEFT(Nacsport!E8,2),"mn","hr")/24+CONVERT(MID(Nacsport!E8,4,2),"sec","hr")/24),"hr","sec")*24</f>
        <v>3.0000000000000195</v>
      </c>
      <c r="H7" s="15">
        <f t="shared" si="3"/>
        <v>496</v>
      </c>
      <c r="I7" s="15">
        <f t="shared" si="6"/>
        <v>8.35</v>
      </c>
      <c r="J7" s="1">
        <f>+Nacsport!B8</f>
        <v>1</v>
      </c>
      <c r="K7" s="1" t="str">
        <f>+Nacsport!C8</f>
        <v>RUCK</v>
      </c>
      <c r="L7" s="1" t="str">
        <f>+CONCATENATE(Nacsport!I8,Nacsport!J8)</f>
        <v>SAN BENEDETTO</v>
      </c>
      <c r="M7" s="29" t="str">
        <f>IF(Nacsport!G8&lt;&gt;"",LEFT(Nacsport!G8,FIND(";",Nacsport!G8)-1),"")</f>
        <v>15</v>
      </c>
      <c r="N7" s="1" t="str">
        <f>IFERROR(MID(Nacsport!G8,FIND(";", Nacsport!G8)+1,IFERROR(FIND(" ", Nacsport!G8 &amp; " ", FIND(";", Nacsport!G8)+1) - FIND(";", Nacsport!G8)-1,LEN(Nacsport!G8))),"")</f>
        <v>29</v>
      </c>
      <c r="O7" s="1" t="str">
        <f>+CONCATENATE(Nacsport!K8,Nacsport!L8,Nacsport!M8,Nacsport!N8,Nacsport!O8,Nacsport!P8,Nacsport!Q8,Nacsport!R8,Nacsport!S8,Nacsport!T8,Nacsport!U8,Nacsport!V8,Nacsport!W8,Nacsport!X8,Nacsport!Y8,Nacsport!Z8)</f>
        <v>T2A</v>
      </c>
      <c r="P7" s="1" t="str">
        <f>IF(ISNA(LOOKUP(2,1/(Nacsport!AA8:BY8&lt;&gt;""),Nacsport!AA8:BY8)),"",LOOKUP(2,1/(Nacsport!AA8:BY8&lt;&gt;""),Nacsport!AA8:BY8))</f>
        <v/>
      </c>
      <c r="Q7" s="1" t="str">
        <f t="array" ref="Q7">+IF(+COUNTIF(Nacsport!AA8:BY8,"*")&gt;1,INDEX(Nacsport!Z8:BX8,MATCH(TRUE,Nacsport!Z8:BX8&gt;0,0)),"")</f>
        <v/>
      </c>
      <c r="R7" s="1" t="str">
        <f>+CONCATENATE(Nacsport!BZ8,Nacsport!CA8)</f>
        <v/>
      </c>
      <c r="S7" s="1" t="str">
        <f>+CONCATENATE(Nacsport!CB8,Nacsport!CC8,Nacsport!CD8)</f>
        <v/>
      </c>
      <c r="T7" s="1" t="str">
        <f>+CONCATENATE(Nacsport!CE8,Nacsport!CF8,Nacsport!CG8,Nacsport!CH8)</f>
        <v/>
      </c>
      <c r="U7" s="1" t="str">
        <f>+CONCATENATE(Nacsport!CI8,Nacsport!CJ8,Nacsport!CK8,Nacsport!CL8,Nacsport!CM8,Nacsport!CN8,Nacsport!CO8,Nacsport!CP8)</f>
        <v/>
      </c>
      <c r="V7" s="1" t="str">
        <f>+CONCATENATE(Nacsport!CQ8,Nacsport!CR8,Nacsport!CS8,Nacsport!CT8,Nacsport!CU8,Nacsport!CV8)</f>
        <v/>
      </c>
      <c r="W7" s="1" t="str">
        <f>+CONCATENATE(Nacsport!CW8,Nacsport!CX8,Nacsport!CY8,Nacsport!CZ8,Nacsport!DA8,Nacsport!DB8,Nacsport!DC8)</f>
        <v/>
      </c>
      <c r="X7" s="1" t="str">
        <f>+CONCATENATE(Nacsport!DD8,Nacsport!DE8,Nacsport!DF8,Nacsport!DG8,Nacsport!DH8,Nacsport!DI8,Nacsport!DJ8,Nacsport!DK8,Nacsport!DL8,Nacsport!DM8,Nacsport!DN8)</f>
        <v/>
      </c>
      <c r="Y7" s="1" t="str">
        <f>+CONCATENATE(Nacsport!DO8,Nacsport!DP8,Nacsport!DQ8,Nacsport!DR8,Nacsport!DS8,Nacsport!DT8,Nacsport!DU8,Nacsport!DV8,)</f>
        <v/>
      </c>
      <c r="Z7" s="1" t="str">
        <f>+CONCATENATE(Nacsport!DW8,Nacsport!DX8,Nacsport!DY8,Nacsport!DZ8)</f>
        <v/>
      </c>
      <c r="AA7" s="1" t="str">
        <f>+CONCATENATE(Nacsport!EA8,Nacsport!EB8,Nacsport!EC8,Nacsport!ED8,Nacsport!EE8)</f>
        <v/>
      </c>
      <c r="AB7" s="1" t="str">
        <f>+CONCATENATE(Nacsport!EF8,Nacsport!EG8,Nacsport!EH8,Nacsport!EI8,Nacsport!EJ8,Nacsport!EK8)</f>
        <v/>
      </c>
      <c r="AC7" s="1" t="str">
        <f>+CONCATENATE(Nacsport!EL8,Nacsport!EM8,Nacsport!EN8,Nacsport!EO8,Nacsport!EP8,Nacsport!EQ8,Nacsport!ER8)</f>
        <v/>
      </c>
      <c r="AD7" s="1" t="str">
        <f>+CONCATENATE(Nacsport!ES8,Nacsport!ET8,Nacsport!EU8,Nacsport!EV8,Nacsport!EW8,Nacsport!EX8,Nacsport!EY8,Nacsport!EZ8)</f>
        <v/>
      </c>
      <c r="AE7" s="1" t="str">
        <f>+CONCATENATE(Nacsport!FA8,Nacsport!FB8,Nacsport!FC8)</f>
        <v/>
      </c>
      <c r="AF7" s="1" t="str">
        <f>+CONCATENATE(Nacsport!FD8,Nacsport!FE8)</f>
        <v>SLOW</v>
      </c>
      <c r="AG7" s="1" t="str">
        <f>+CONCATENATE(Nacsport!FF8,Nacsport!FG8,Nacsport!FH8,Nacsport!FI8,Nacsport!FJ8)</f>
        <v/>
      </c>
      <c r="AH7" s="1" t="str">
        <f t="shared" si="5"/>
        <v/>
      </c>
      <c r="AI7" s="1" t="str">
        <f>+CONCATENATE(Nacsport!FK8,Nacsport!FL8)</f>
        <v/>
      </c>
      <c r="AJ7" s="34" t="str">
        <f>+CONCATENATE(Nacsport!FM8,Nacsport!FN8)</f>
        <v/>
      </c>
      <c r="AK7" s="1" t="str">
        <f>+IF(OR(K7="ATTACCO",K7="DIFESA"),+CONCATENATE(Nacsport!FO8,Nacsport!FP7,Nacsport!FQ8,Nacsport!FR8,Nacsport!FS8,Nacsport!FT8,Nacsport!FU8,),"")</f>
        <v/>
      </c>
      <c r="AL7" s="1" t="str">
        <f>+IF(OR(K7="ATAQUE",K7="DEFENSA"),+CONCATENATE(Nacsport!FV8,Nacsport!FW8,Nacsport!FX8,Nacsport!FY8,Nacsport!FZ8,Nacsport!GA8,Nacsport!GB8,),"")</f>
        <v/>
      </c>
      <c r="AM7" s="1" t="str">
        <f>+CONCATENATE(Nacsport!GC8,Nacsport!GD8,Nacsport!GE8,Nacsport!GF8,Nacsport!GG8,Nacsport!GH8,Nacsport!GI8,Nacsport!GJ8,)</f>
        <v/>
      </c>
      <c r="AN7" s="1" t="str">
        <f>IF(K7="PUNTOS",LOOKUP(2,1/($K$3:K7="ATAQUE"),$AN$3:AN7),IF(+COUNTIF(Nacsport!GK8:'Nacsport'!GS8,"*")&gt;0,+COUNTIF(Nacsport!GK8:'Nacsport'!GS8,"*"),""))</f>
        <v/>
      </c>
      <c r="AO7" t="str">
        <f ca="1">+IF(K7="QUIEBRE",+IF(L7="SAN LUIS",+COUNTIF(K7:INDIRECT(ADDRESS((LOOKUP(2,1/($K$1:K7="ATAQUE"),Nacsport!$A$1:A8)),3,4)),"RUCK")+1,+COUNTIF(K7:INDIRECT(ADDRESS((LOOKUP(2,1/($K$1:K7="DEFENSA"),Nacsport!$A$1:A8)),3,4)),"RUCK")+1),"")</f>
        <v/>
      </c>
      <c r="AP7" t="str">
        <f ca="1">+IF(OR(K7="PUNTOS",K7="QUIEBRE"),+IF(L7="SAN LUIS",+COUNTIF(K7:INDIRECT(ADDRESS((LOOKUP(2,1/($K$1:K7="ATAQUE"),Nacsport!$A$1:A8)),3,4)),"PASE"),+COUNTIF(K7:INDIRECT(ADDRESS((LOOKUP(2,1/($K$1:K7="DEFENSA"),Nacsport!$A$1:A8)),3,4)),"PASE")),"")</f>
        <v/>
      </c>
      <c r="AQ7" t="str">
        <f>IF(K7="QUIEBRE",LOOKUP(2,1/($K$3:K7="ATAQUE"),$AL$3:AL7),IF(+COUNTIF(Nacsport!GK8:'Nacsport'!GS8,"*")&gt;0,+COUNTIF(Nacsport!GK8:'Nacsport'!GS8,"*"),""))</f>
        <v/>
      </c>
      <c r="AR7" s="1" t="str">
        <f>IF(OR(K7="ATTACCO",K7="DIFESA"),J7,IF(AND(OR(K7="PUNTOS",K7="RUCK",K7="QUIEBRE"),L7="AVEZZANO"),LOOKUP(2,1/($K$3:K7="ATTACCO"),$J$3:J8),IF(AND(OR(K7="PUNTOS",K7="RUCK",K7="QUIEBRE"),L7="RIVAL"),LOOKUP(2,1/($K$3:K7="DIFESA"),$J$3:J8),"")))</f>
        <v/>
      </c>
      <c r="AS7" s="17"/>
    </row>
    <row r="8" spans="1:45" ht="15.75" customHeight="1" x14ac:dyDescent="0.2">
      <c r="A8">
        <f>+Nacsport!A9</f>
        <v>9</v>
      </c>
      <c r="B8">
        <f t="shared" si="1"/>
        <v>7</v>
      </c>
      <c r="C8">
        <f t="shared" si="7"/>
        <v>7</v>
      </c>
      <c r="D8" s="12">
        <v>1</v>
      </c>
      <c r="E8" s="1" t="s">
        <v>1295</v>
      </c>
      <c r="F8" s="14">
        <f>CONVERT(LEFT(Nacsport!E9,2),"mn","hr")/24+CONVERT(MID(Nacsport!E9,4,2),"sec","hr")/24</f>
        <v>5.8564814814814816E-3</v>
      </c>
      <c r="G8" s="15">
        <f>(CONVERT((CONVERT(LEFT(Nacsport!F9,2),"mn","hr")/24+CONVERT(MID(Nacsport!F9,4,2),"sec","hr")/24)-(CONVERT(LEFT(Nacsport!E9,2),"mn","hr")/24+CONVERT(MID(Nacsport!E9,4,2),"sec","hr")/24),"hr","sec")*24)+2</f>
        <v>5.0000000000000195</v>
      </c>
      <c r="H8" s="15">
        <f t="shared" si="3"/>
        <v>501</v>
      </c>
      <c r="I8" s="15">
        <f t="shared" si="6"/>
        <v>8.4333333333333336</v>
      </c>
      <c r="J8" s="1">
        <f>+Nacsport!B9</f>
        <v>1</v>
      </c>
      <c r="K8" s="1" t="str">
        <f>+Nacsport!C9</f>
        <v>TACKLE</v>
      </c>
      <c r="L8" s="1" t="str">
        <f>+CONCATENATE(Nacsport!I9,Nacsport!J9)</f>
        <v>OPPONENT</v>
      </c>
      <c r="M8" s="29" t="str">
        <f>IF(Nacsport!G9&lt;&gt;"",LEFT(Nacsport!G9,FIND(";",Nacsport!G9)-1),"")</f>
        <v/>
      </c>
      <c r="N8" s="1" t="str">
        <f>IFERROR(MID(Nacsport!G9,FIND(";", Nacsport!G9)+1,IFERROR(FIND(" ", Nacsport!G9 &amp; " ", FIND(";", Nacsport!G9)+1) - FIND(";", Nacsport!G9)-1,LEN(Nacsport!G9))),"")</f>
        <v/>
      </c>
      <c r="O8" s="1" t="str">
        <f>+CONCATENATE(Nacsport!K9,Nacsport!L9,Nacsport!M9,Nacsport!N9,Nacsport!O9,Nacsport!P9,Nacsport!Q9,Nacsport!R9,Nacsport!S9,Nacsport!T9,Nacsport!U9,Nacsport!V9,Nacsport!W9,Nacsport!X9,Nacsport!Y9,Nacsport!Z9)</f>
        <v/>
      </c>
      <c r="P8" s="1" t="str">
        <f>IF(ISNA(LOOKUP(2,1/(Nacsport!AA9:BY9&lt;&gt;""),Nacsport!AA9:BY9)),"",LOOKUP(2,1/(Nacsport!AA9:BY9&lt;&gt;""),Nacsport!AA9:BY9))</f>
        <v/>
      </c>
      <c r="Q8" s="1" t="str">
        <f t="array" ref="Q8">+IF(+COUNTIF(Nacsport!AA9:BY9,"*")&gt;1,INDEX(Nacsport!Z9:BX9,MATCH(TRUE,Nacsport!Z9:BX9&gt;0,0)),"")</f>
        <v/>
      </c>
      <c r="R8" s="1" t="str">
        <f>+CONCATENATE(Nacsport!BZ9,Nacsport!CA9)</f>
        <v/>
      </c>
      <c r="S8" s="1" t="str">
        <f>+CONCATENATE(Nacsport!CB9,Nacsport!CC9,Nacsport!CD9)</f>
        <v/>
      </c>
      <c r="T8" s="1" t="str">
        <f>+CONCATENATE(Nacsport!CE9,Nacsport!CF9,Nacsport!CG9,Nacsport!CH9)</f>
        <v/>
      </c>
      <c r="U8" s="1" t="str">
        <f>+CONCATENATE(Nacsport!CI9,Nacsport!CJ9,Nacsport!CK9,Nacsport!CL9,Nacsport!CM9,Nacsport!CN9,Nacsport!CO9,Nacsport!CP9)</f>
        <v/>
      </c>
      <c r="V8" s="1" t="str">
        <f>+CONCATENATE(Nacsport!CQ9,Nacsport!CR9,Nacsport!CS9,Nacsport!CT9,Nacsport!CU9,Nacsport!CV9)</f>
        <v/>
      </c>
      <c r="W8" s="1" t="str">
        <f>+CONCATENATE(Nacsport!CW9,Nacsport!CX9,Nacsport!CY9,Nacsport!CZ9,Nacsport!DA9,Nacsport!DB9,Nacsport!DC9)</f>
        <v/>
      </c>
      <c r="X8" s="1" t="str">
        <f>+CONCATENATE(Nacsport!DD9,Nacsport!DE9,Nacsport!DF9,Nacsport!DG9,Nacsport!DH9,Nacsport!DI9,Nacsport!DJ9,Nacsport!DK9,Nacsport!DL9,Nacsport!DM9,Nacsport!DN9)</f>
        <v/>
      </c>
      <c r="Y8" s="1" t="str">
        <f>+CONCATENATE(Nacsport!DO9,Nacsport!DP9,Nacsport!DQ9,Nacsport!DR9,Nacsport!DS9,Nacsport!DT9,Nacsport!DU9,Nacsport!DV9,)</f>
        <v/>
      </c>
      <c r="Z8" s="1" t="str">
        <f>+CONCATENATE(Nacsport!DW9,Nacsport!DX9,Nacsport!DY9,Nacsport!DZ9)</f>
        <v/>
      </c>
      <c r="AA8" s="1" t="str">
        <f>+CONCATENATE(Nacsport!EA9,Nacsport!EB9,Nacsport!EC9,Nacsport!ED9,Nacsport!EE9)</f>
        <v/>
      </c>
      <c r="AB8" s="1" t="str">
        <f>+CONCATENATE(Nacsport!EF9,Nacsport!EG9,Nacsport!EH9,Nacsport!EI9,Nacsport!EJ9,Nacsport!EK9)</f>
        <v/>
      </c>
      <c r="AC8" s="1" t="str">
        <f>+CONCATENATE(Nacsport!EL9,Nacsport!EM9,Nacsport!EN9,Nacsport!EO9,Nacsport!EP9,Nacsport!EQ9,Nacsport!ER9)</f>
        <v/>
      </c>
      <c r="AD8" s="1" t="str">
        <f>+CONCATENATE(Nacsport!ES9,Nacsport!ET9,Nacsport!EU9,Nacsport!EV9,Nacsport!EW9,Nacsport!EX9,Nacsport!EY9,Nacsport!EZ9)</f>
        <v/>
      </c>
      <c r="AE8" s="1" t="str">
        <f>+CONCATENATE(Nacsport!FA9,Nacsport!FB9,Nacsport!FC9)</f>
        <v/>
      </c>
      <c r="AF8" s="1" t="str">
        <f>+CONCATENATE(Nacsport!FD9,Nacsport!FE9)</f>
        <v/>
      </c>
      <c r="AG8" s="1" t="str">
        <f>+CONCATENATE(Nacsport!FF9,Nacsport!FG9,Nacsport!FH9,Nacsport!FI9,Nacsport!FJ9)</f>
        <v/>
      </c>
      <c r="AH8" s="1" t="str">
        <f t="shared" si="5"/>
        <v/>
      </c>
      <c r="AI8" s="1" t="str">
        <f>+CONCATENATE(Nacsport!FK9,Nacsport!FL9)</f>
        <v/>
      </c>
      <c r="AJ8" s="34" t="str">
        <f>+CONCATENATE(Nacsport!FM9,Nacsport!FN9)</f>
        <v/>
      </c>
      <c r="AK8" s="1" t="str">
        <f>+IF(OR(K8="ATTACCO",K8="DIFESA"),+CONCATENATE(Nacsport!FO9,Nacsport!FP8,Nacsport!FQ9,Nacsport!FR9,Nacsport!FS9,Nacsport!FT9,Nacsport!FU9,),"")</f>
        <v/>
      </c>
      <c r="AL8" s="1" t="str">
        <f>+IF(OR(K8="ATAQUE",K8="DEFENSA"),+CONCATENATE(Nacsport!FV9,Nacsport!FW9,Nacsport!FX9,Nacsport!FY9,Nacsport!FZ9,Nacsport!GA9,Nacsport!GB9,),"")</f>
        <v/>
      </c>
      <c r="AM8" s="1" t="str">
        <f>+CONCATENATE(Nacsport!GC9,Nacsport!GD9,Nacsport!GE9,Nacsport!GF9,Nacsport!GG9,Nacsport!GH9,Nacsport!GI9,Nacsport!GJ9,)</f>
        <v/>
      </c>
      <c r="AN8" s="1" t="str">
        <f>IF(K8="PUNTOS",LOOKUP(2,1/($K$3:K8="ATAQUE"),$AN$3:AN8),IF(+COUNTIF(Nacsport!GK9:'Nacsport'!GS9,"*")&gt;0,+COUNTIF(Nacsport!GK9:'Nacsport'!GS9,"*"),""))</f>
        <v/>
      </c>
      <c r="AO8" t="str">
        <f ca="1">+IF(K8="QUIEBRE",+IF(L8="SAN LUIS",+COUNTIF(K8:INDIRECT(ADDRESS((LOOKUP(2,1/($K$1:K8="ATAQUE"),Nacsport!$A$1:A9)),3,4)),"RUCK")+1,+COUNTIF(K8:INDIRECT(ADDRESS((LOOKUP(2,1/($K$1:K8="DEFENSA"),Nacsport!$A$1:A9)),3,4)),"RUCK")+1),"")</f>
        <v/>
      </c>
      <c r="AP8" t="str">
        <f ca="1">+IF(OR(K8="PUNTOS",K8="QUIEBRE"),+IF(L8="SAN LUIS",+COUNTIF(K8:INDIRECT(ADDRESS((LOOKUP(2,1/($K$1:K8="ATAQUE"),Nacsport!$A$1:A9)),3,4)),"PASE"),+COUNTIF(K8:INDIRECT(ADDRESS((LOOKUP(2,1/($K$1:K8="DEFENSA"),Nacsport!$A$1:A9)),3,4)),"PASE")),"")</f>
        <v/>
      </c>
      <c r="AQ8" t="str">
        <f>IF(K8="QUIEBRE",LOOKUP(2,1/($K$3:K8="ATAQUE"),$AL$3:AL8),IF(+COUNTIF(Nacsport!GK9:'Nacsport'!GS9,"*")&gt;0,+COUNTIF(Nacsport!GK9:'Nacsport'!GS9,"*"),""))</f>
        <v/>
      </c>
      <c r="AR8" s="1" t="str">
        <f>IF(OR(K8="ATTACCO",K8="DIFESA"),J8,IF(AND(OR(K8="PUNTOS",K8="RUCK",K8="QUIEBRE"),L8="AVEZZANO"),LOOKUP(2,1/($K$3:K8="ATTACCO"),$J$3:J9),IF(AND(OR(K8="PUNTOS",K8="RUCK",K8="QUIEBRE"),L8="RIVAL"),LOOKUP(2,1/($K$3:K8="DIFESA"),$J$3:J9),"")))</f>
        <v/>
      </c>
      <c r="AS8" s="17"/>
    </row>
    <row r="9" spans="1:45" ht="15.75" customHeight="1" x14ac:dyDescent="0.2">
      <c r="A9">
        <f>+Nacsport!A10</f>
        <v>10</v>
      </c>
      <c r="B9">
        <f t="shared" si="1"/>
        <v>8</v>
      </c>
      <c r="C9">
        <f t="shared" si="7"/>
        <v>8</v>
      </c>
      <c r="D9" s="12">
        <v>1</v>
      </c>
      <c r="E9" s="1" t="s">
        <v>1295</v>
      </c>
      <c r="F9" s="14">
        <f>CONVERT(LEFT(Nacsport!E10,2),"mn","hr")/24+CONVERT(MID(Nacsport!E10,4,2),"sec","hr")/24</f>
        <v>5.868055555555556E-3</v>
      </c>
      <c r="G9" s="15">
        <f>CONVERT((CONVERT(LEFT(Nacsport!F10,2),"mn","hr")/24+CONVERT(MID(Nacsport!F10,4,2),"sec","hr")/24)-(CONVERT(LEFT(Nacsport!E10,2),"mn","hr")/24+CONVERT(MID(Nacsport!E10,4,2),"sec","hr")/24),"hr","sec")*24</f>
        <v>2.9999999999999445</v>
      </c>
      <c r="H9" s="15">
        <f t="shared" si="3"/>
        <v>502</v>
      </c>
      <c r="I9" s="15">
        <f t="shared" si="6"/>
        <v>8.4500000000000011</v>
      </c>
      <c r="J9" s="1">
        <f>+Nacsport!B10</f>
        <v>2</v>
      </c>
      <c r="K9" s="1" t="str">
        <f>+Nacsport!C10</f>
        <v>RUCK</v>
      </c>
      <c r="L9" s="1" t="str">
        <f>+CONCATENATE(Nacsport!I10,Nacsport!J10)</f>
        <v>SAN BENEDETTO</v>
      </c>
      <c r="M9" s="29" t="str">
        <f>IF(Nacsport!G10&lt;&gt;"",LEFT(Nacsport!G10,FIND(";",Nacsport!G10)-1),"")</f>
        <v>47</v>
      </c>
      <c r="N9" s="1" t="str">
        <f>IFERROR(MID(Nacsport!G10,FIND(";", Nacsport!G10)+1,IFERROR(FIND(" ", Nacsport!G10 &amp; " ", FIND(";", Nacsport!G10)+1) - FIND(";", Nacsport!G10)-1,LEN(Nacsport!G10))),"")</f>
        <v>32</v>
      </c>
      <c r="O9" s="1" t="str">
        <f>+CONCATENATE(Nacsport!K10,Nacsport!L10,Nacsport!M10,Nacsport!N10,Nacsport!O10,Nacsport!P10,Nacsport!Q10,Nacsport!R10,Nacsport!S10,Nacsport!T10,Nacsport!U10,Nacsport!V10,Nacsport!W10,Nacsport!X10,Nacsport!Y10,Nacsport!Z10)</f>
        <v>T2C</v>
      </c>
      <c r="P9" s="1" t="str">
        <f>IF(ISNA(LOOKUP(2,1/(Nacsport!AA10:BY10&lt;&gt;""),Nacsport!AA10:BY10)),"",LOOKUP(2,1/(Nacsport!AA10:BY10&lt;&gt;""),Nacsport!AA10:BY10))</f>
        <v/>
      </c>
      <c r="Q9" s="1" t="str">
        <f t="array" ref="Q9">+IF(+COUNTIF(Nacsport!AA10:BY10,"*")&gt;1,INDEX(Nacsport!Z10:BX10,MATCH(TRUE,Nacsport!Z10:BX10&gt;0,0)),"")</f>
        <v/>
      </c>
      <c r="R9" s="1" t="str">
        <f>+CONCATENATE(Nacsport!BZ10,Nacsport!CA10)</f>
        <v/>
      </c>
      <c r="S9" s="1" t="str">
        <f>+CONCATENATE(Nacsport!CB10,Nacsport!CC10,Nacsport!CD10)</f>
        <v/>
      </c>
      <c r="T9" s="1" t="str">
        <f>+CONCATENATE(Nacsport!CE10,Nacsport!CF10,Nacsport!CG10,Nacsport!CH10)</f>
        <v/>
      </c>
      <c r="U9" s="1" t="str">
        <f>+CONCATENATE(Nacsport!CI10,Nacsport!CJ10,Nacsport!CK10,Nacsport!CL10,Nacsport!CM10,Nacsport!CN10,Nacsport!CO10,Nacsport!CP10)</f>
        <v/>
      </c>
      <c r="V9" s="1" t="str">
        <f>+CONCATENATE(Nacsport!CQ10,Nacsport!CR10,Nacsport!CS10,Nacsport!CT10,Nacsport!CU10,Nacsport!CV10)</f>
        <v/>
      </c>
      <c r="W9" s="1" t="str">
        <f>+CONCATENATE(Nacsport!CW10,Nacsport!CX10,Nacsport!CY10,Nacsport!CZ10,Nacsport!DA10,Nacsport!DB10,Nacsport!DC10)</f>
        <v/>
      </c>
      <c r="X9" s="1" t="str">
        <f>+CONCATENATE(Nacsport!DD10,Nacsport!DE10,Nacsport!DF10,Nacsport!DG10,Nacsport!DH10,Nacsport!DI10,Nacsport!DJ10,Nacsport!DK10,Nacsport!DL10,Nacsport!DM10,Nacsport!DN10)</f>
        <v/>
      </c>
      <c r="Y9" s="1" t="str">
        <f>+CONCATENATE(Nacsport!DO10,Nacsport!DP10,Nacsport!DQ10,Nacsport!DR10,Nacsport!DS10,Nacsport!DT10,Nacsport!DU10,Nacsport!DV10,)</f>
        <v/>
      </c>
      <c r="Z9" s="1" t="str">
        <f>+CONCATENATE(Nacsport!DW10,Nacsport!DX10,Nacsport!DY10,Nacsport!DZ10)</f>
        <v/>
      </c>
      <c r="AA9" s="1" t="str">
        <f>+CONCATENATE(Nacsport!EA10,Nacsport!EB10,Nacsport!EC10,Nacsport!ED10,Nacsport!EE10)</f>
        <v/>
      </c>
      <c r="AB9" s="1" t="str">
        <f>+CONCATENATE(Nacsport!EF10,Nacsport!EG10,Nacsport!EH10,Nacsport!EI10,Nacsport!EJ10,Nacsport!EK10)</f>
        <v/>
      </c>
      <c r="AC9" s="1" t="str">
        <f>+CONCATENATE(Nacsport!EL10,Nacsport!EM10,Nacsport!EN10,Nacsport!EO10,Nacsport!EP10,Nacsport!EQ10,Nacsport!ER10)</f>
        <v/>
      </c>
      <c r="AD9" s="1" t="str">
        <f>+CONCATENATE(Nacsport!ES10,Nacsport!ET10,Nacsport!EU10,Nacsport!EV10,Nacsport!EW10,Nacsport!EX10,Nacsport!EY10,Nacsport!EZ10)</f>
        <v/>
      </c>
      <c r="AE9" s="1" t="str">
        <f>+CONCATENATE(Nacsport!FA10,Nacsport!FB10,Nacsport!FC10)</f>
        <v/>
      </c>
      <c r="AF9" s="1" t="str">
        <f>+CONCATENATE(Nacsport!FD10,Nacsport!FE10)</f>
        <v>FAST</v>
      </c>
      <c r="AG9" s="1" t="str">
        <f>+CONCATENATE(Nacsport!FF10,Nacsport!FG10,Nacsport!FH10,Nacsport!FI10,Nacsport!FJ10)</f>
        <v/>
      </c>
      <c r="AH9" s="1" t="str">
        <f t="shared" si="5"/>
        <v/>
      </c>
      <c r="AI9" s="1" t="str">
        <f>+CONCATENATE(Nacsport!FK10,Nacsport!FL10)</f>
        <v/>
      </c>
      <c r="AJ9" s="34" t="str">
        <f>+CONCATENATE(Nacsport!FM10,Nacsport!FN10)</f>
        <v/>
      </c>
      <c r="AK9" s="1" t="str">
        <f>+IF(OR(K9="ATTACCO",K9="DIFESA"),+CONCATENATE(Nacsport!FO10,Nacsport!FP9,Nacsport!FQ10,Nacsport!FR10,Nacsport!FS10,Nacsport!FT10,Nacsport!FU10,),"")</f>
        <v/>
      </c>
      <c r="AL9" s="1" t="str">
        <f>+IF(OR(K9="ATAQUE",K9="DEFENSA"),+CONCATENATE(Nacsport!FV10,Nacsport!FW10,Nacsport!FX10,Nacsport!FY10,Nacsport!FZ10,Nacsport!GA10,Nacsport!GB10,),"")</f>
        <v/>
      </c>
      <c r="AM9" s="1" t="str">
        <f>+CONCATENATE(Nacsport!GC10,Nacsport!GD10,Nacsport!GE10,Nacsport!GF10,Nacsport!GG10,Nacsport!GH10,Nacsport!GI10,Nacsport!GJ10,)</f>
        <v/>
      </c>
      <c r="AN9" s="1" t="str">
        <f>IF(K9="PUNTOS",LOOKUP(2,1/($K$3:K9="ATAQUE"),$AN$3:AN9),IF(+COUNTIF(Nacsport!GK10:'Nacsport'!GS10,"*")&gt;0,+COUNTIF(Nacsport!GK10:'Nacsport'!GS10,"*"),""))</f>
        <v/>
      </c>
      <c r="AO9" t="str">
        <f ca="1">+IF(K9="QUIEBRE",+IF(L9="SAN LUIS",+COUNTIF(K9:INDIRECT(ADDRESS((LOOKUP(2,1/($K$1:K9="ATAQUE"),Nacsport!$A$1:A10)),3,4)),"RUCK")+1,+COUNTIF(K9:INDIRECT(ADDRESS((LOOKUP(2,1/($K$1:K9="DEFENSA"),Nacsport!$A$1:A10)),3,4)),"RUCK")+1),"")</f>
        <v/>
      </c>
      <c r="AP9" t="str">
        <f ca="1">+IF(OR(K9="PUNTOS",K9="QUIEBRE"),+IF(L9="SAN LUIS",+COUNTIF(K9:INDIRECT(ADDRESS((LOOKUP(2,1/($K$1:K9="ATAQUE"),Nacsport!$A$1:A10)),3,4)),"PASE"),+COUNTIF(K9:INDIRECT(ADDRESS((LOOKUP(2,1/($K$1:K9="DEFENSA"),Nacsport!$A$1:A10)),3,4)),"PASE")),"")</f>
        <v/>
      </c>
      <c r="AQ9" t="str">
        <f>IF(K9="QUIEBRE",LOOKUP(2,1/($K$3:K9="ATAQUE"),$AL$3:AL9),IF(+COUNTIF(Nacsport!GK10:'Nacsport'!GS10,"*")&gt;0,+COUNTIF(Nacsport!GK10:'Nacsport'!GS10,"*"),""))</f>
        <v/>
      </c>
      <c r="AR9" s="1" t="str">
        <f>IF(OR(K9="ATTACCO",K9="DIFESA"),J9,IF(AND(OR(K9="PUNTOS",K9="RUCK",K9="QUIEBRE"),L9="AVEZZANO"),LOOKUP(2,1/($K$3:K9="ATTACCO"),$J$3:J10),IF(AND(OR(K9="PUNTOS",K9="RUCK",K9="QUIEBRE"),L9="RIVAL"),LOOKUP(2,1/($K$3:K9="DIFESA"),$J$3:J10),"")))</f>
        <v/>
      </c>
      <c r="AS9" s="17"/>
    </row>
    <row r="10" spans="1:45" ht="15.75" customHeight="1" x14ac:dyDescent="0.2">
      <c r="A10">
        <f>+Nacsport!A11</f>
        <v>11</v>
      </c>
      <c r="B10">
        <f t="shared" si="1"/>
        <v>9</v>
      </c>
      <c r="C10">
        <f t="shared" si="7"/>
        <v>9</v>
      </c>
      <c r="D10" s="12">
        <v>1</v>
      </c>
      <c r="E10" s="1" t="s">
        <v>1295</v>
      </c>
      <c r="F10" s="14">
        <f>CONVERT(LEFT(Nacsport!E11,2),"mn","hr")/24+CONVERT(MID(Nacsport!E11,4,2),"sec","hr")/24</f>
        <v>5.9490740740740745E-3</v>
      </c>
      <c r="G10" s="15">
        <f>CONVERT((CONVERT(LEFT(Nacsport!F11,2),"mn","hr")/24+CONVERT(MID(Nacsport!F11,4,2),"sec","hr")/24)-(CONVERT(LEFT(Nacsport!E11,2),"mn","hr")/24+CONVERT(MID(Nacsport!E11,4,2),"sec","hr")/24),"hr","sec")*24</f>
        <v>2.9999999999999445</v>
      </c>
      <c r="H10" s="15">
        <f t="shared" si="3"/>
        <v>509</v>
      </c>
      <c r="I10" s="15">
        <f t="shared" si="6"/>
        <v>8.5666666666666664</v>
      </c>
      <c r="J10" s="1">
        <f>+Nacsport!B11</f>
        <v>1</v>
      </c>
      <c r="K10" s="1" t="str">
        <f>+Nacsport!C11</f>
        <v>MISSED-TACKLE</v>
      </c>
      <c r="L10" s="1" t="str">
        <f>+CONCATENATE(Nacsport!I11,Nacsport!J11)</f>
        <v>OPPONENT</v>
      </c>
      <c r="M10" s="29" t="str">
        <f>IF(Nacsport!G11&lt;&gt;"",LEFT(Nacsport!G11,FIND(";",Nacsport!G11)-1),"")</f>
        <v/>
      </c>
      <c r="N10" s="1" t="str">
        <f>IFERROR(MID(Nacsport!G11,FIND(";", Nacsport!G11)+1,IFERROR(FIND(" ", Nacsport!G11 &amp; " ", FIND(";", Nacsport!G11)+1) - FIND(";", Nacsport!G11)-1,LEN(Nacsport!G11))),"")</f>
        <v/>
      </c>
      <c r="O10" s="1" t="str">
        <f>+CONCATENATE(Nacsport!K11,Nacsport!L11,Nacsport!M11,Nacsport!N11,Nacsport!O11,Nacsport!P11,Nacsport!Q11,Nacsport!R11,Nacsport!S11,Nacsport!T11,Nacsport!U11,Nacsport!V11,Nacsport!W11,Nacsport!X11,Nacsport!Y11,Nacsport!Z11)</f>
        <v/>
      </c>
      <c r="P10" s="1" t="str">
        <f>IF(ISNA(LOOKUP(2,1/(Nacsport!AA11:BY11&lt;&gt;""),Nacsport!AA11:BY11)),"",LOOKUP(2,1/(Nacsport!AA11:BY11&lt;&gt;""),Nacsport!AA11:BY11))</f>
        <v/>
      </c>
      <c r="Q10" s="1" t="str">
        <f t="array" ref="Q10">+IF(+COUNTIF(Nacsport!AA11:BY11,"*")&gt;1,INDEX(Nacsport!Z11:BX11,MATCH(TRUE,Nacsport!Z11:BX11&gt;0,0)),"")</f>
        <v/>
      </c>
      <c r="R10" s="1" t="str">
        <f>+CONCATENATE(Nacsport!BZ11,Nacsport!CA11)</f>
        <v/>
      </c>
      <c r="S10" s="1" t="str">
        <f>+CONCATENATE(Nacsport!CB11,Nacsport!CC11,Nacsport!CD11)</f>
        <v/>
      </c>
      <c r="T10" s="1" t="str">
        <f>+CONCATENATE(Nacsport!CE11,Nacsport!CF11,Nacsport!CG11,Nacsport!CH11)</f>
        <v/>
      </c>
      <c r="U10" s="1" t="str">
        <f>+CONCATENATE(Nacsport!CI11,Nacsport!CJ11,Nacsport!CK11,Nacsport!CL11,Nacsport!CM11,Nacsport!CN11,Nacsport!CO11,Nacsport!CP11)</f>
        <v/>
      </c>
      <c r="V10" s="1" t="str">
        <f>+CONCATENATE(Nacsport!CQ11,Nacsport!CR11,Nacsport!CS11,Nacsport!CT11,Nacsport!CU11,Nacsport!CV11)</f>
        <v/>
      </c>
      <c r="W10" s="1" t="str">
        <f>+CONCATENATE(Nacsport!CW11,Nacsport!CX11,Nacsport!CY11,Nacsport!CZ11,Nacsport!DA11,Nacsport!DB11,Nacsport!DC11)</f>
        <v/>
      </c>
      <c r="X10" s="1" t="str">
        <f>+CONCATENATE(Nacsport!DD11,Nacsport!DE11,Nacsport!DF11,Nacsport!DG11,Nacsport!DH11,Nacsport!DI11,Nacsport!DJ11,Nacsport!DK11,Nacsport!DL11,Nacsport!DM11,Nacsport!DN11)</f>
        <v/>
      </c>
      <c r="Y10" s="1" t="str">
        <f>+CONCATENATE(Nacsport!DO11,Nacsport!DP11,Nacsport!DQ11,Nacsport!DR11,Nacsport!DS11,Nacsport!DT11,Nacsport!DU11,Nacsport!DV11,)</f>
        <v/>
      </c>
      <c r="Z10" s="1" t="str">
        <f>+CONCATENATE(Nacsport!DW11,Nacsport!DX11,Nacsport!DY11,Nacsport!DZ11)</f>
        <v/>
      </c>
      <c r="AA10" s="1" t="str">
        <f>+CONCATENATE(Nacsport!EA11,Nacsport!EB11,Nacsport!EC11,Nacsport!ED11,Nacsport!EE11)</f>
        <v/>
      </c>
      <c r="AB10" s="1" t="str">
        <f>+CONCATENATE(Nacsport!EF11,Nacsport!EG11,Nacsport!EH11,Nacsport!EI11,Nacsport!EJ11,Nacsport!EK11)</f>
        <v/>
      </c>
      <c r="AC10" s="1" t="str">
        <f>+CONCATENATE(Nacsport!EL11,Nacsport!EM11,Nacsport!EN11,Nacsport!EO11,Nacsport!EP11,Nacsport!EQ11,Nacsport!ER11)</f>
        <v/>
      </c>
      <c r="AD10" s="1" t="str">
        <f>+CONCATENATE(Nacsport!ES11,Nacsport!ET11,Nacsport!EU11,Nacsport!EV11,Nacsport!EW11,Nacsport!EX11,Nacsport!EY11,Nacsport!EZ11)</f>
        <v/>
      </c>
      <c r="AE10" s="1" t="str">
        <f>+CONCATENATE(Nacsport!FA11,Nacsport!FB11,Nacsport!FC11)</f>
        <v/>
      </c>
      <c r="AF10" s="1" t="str">
        <f>+CONCATENATE(Nacsport!FD11,Nacsport!FE11)</f>
        <v/>
      </c>
      <c r="AG10" s="1" t="str">
        <f>+CONCATENATE(Nacsport!FF11,Nacsport!FG11,Nacsport!FH11,Nacsport!FI11,Nacsport!FJ11)</f>
        <v/>
      </c>
      <c r="AH10" s="1" t="str">
        <f t="shared" si="5"/>
        <v/>
      </c>
      <c r="AI10" s="1" t="str">
        <f>+CONCATENATE(Nacsport!FK11,Nacsport!FL11)</f>
        <v/>
      </c>
      <c r="AJ10" s="34" t="str">
        <f>+CONCATENATE(Nacsport!FM11,Nacsport!FN11)</f>
        <v/>
      </c>
      <c r="AK10" s="1" t="str">
        <f>+IF(OR(K10="ATTACCO",K10="DIFESA"),+CONCATENATE(Nacsport!FO11,Nacsport!FP10,Nacsport!FQ11,Nacsport!FR11,Nacsport!FS11,Nacsport!FT11,Nacsport!FU11,),"")</f>
        <v/>
      </c>
      <c r="AL10" s="1" t="str">
        <f>+IF(OR(K10="ATAQUE",K10="DEFENSA"),+CONCATENATE(Nacsport!FV11,Nacsport!FW11,Nacsport!FX11,Nacsport!FY11,Nacsport!FZ11,Nacsport!GA11,Nacsport!GB11,),"")</f>
        <v/>
      </c>
      <c r="AM10" s="1" t="str">
        <f>+CONCATENATE(Nacsport!GC11,Nacsport!GD11,Nacsport!GE11,Nacsport!GF11,Nacsport!GG11,Nacsport!GH11,Nacsport!GI11,Nacsport!GJ11,)</f>
        <v/>
      </c>
      <c r="AN10" s="1" t="str">
        <f>IF(K10="PUNTOS",LOOKUP(2,1/($K$3:K10="ATAQUE"),$AN$3:AN10),IF(+COUNTIF(Nacsport!GK11:'Nacsport'!GS11,"*")&gt;0,+COUNTIF(Nacsport!GK11:'Nacsport'!GS11,"*"),""))</f>
        <v/>
      </c>
      <c r="AO10" t="str">
        <f ca="1">+IF(K10="QUIEBRE",+IF(L10="SAN LUIS",+COUNTIF(K10:INDIRECT(ADDRESS((LOOKUP(2,1/($K$1:K10="ATAQUE"),Nacsport!$A$1:A11)),3,4)),"RUCK")+1,+COUNTIF(K10:INDIRECT(ADDRESS((LOOKUP(2,1/($K$1:K10="DEFENSA"),Nacsport!$A$1:A11)),3,4)),"RUCK")+1),"")</f>
        <v/>
      </c>
      <c r="AP10" t="str">
        <f ca="1">+IF(OR(K10="PUNTOS",K10="QUIEBRE"),+IF(L10="SAN LUIS",+COUNTIF(K10:INDIRECT(ADDRESS((LOOKUP(2,1/($K$1:K10="ATAQUE"),Nacsport!$A$1:A11)),3,4)),"PASE"),+COUNTIF(K10:INDIRECT(ADDRESS((LOOKUP(2,1/($K$1:K10="DEFENSA"),Nacsport!$A$1:A11)),3,4)),"PASE")),"")</f>
        <v/>
      </c>
      <c r="AQ10" t="str">
        <f>IF(K10="QUIEBRE",LOOKUP(2,1/($K$3:K10="ATAQUE"),$AL$3:AL10),IF(+COUNTIF(Nacsport!GK11:'Nacsport'!GS11,"*")&gt;0,+COUNTIF(Nacsport!GK11:'Nacsport'!GS11,"*"),""))</f>
        <v/>
      </c>
      <c r="AR10" s="1" t="str">
        <f>IF(OR(K10="ATTACCO",K10="DIFESA"),J10,IF(AND(OR(K10="PUNTOS",K10="RUCK",K10="QUIEBRE"),L10="AVEZZANO"),LOOKUP(2,1/($K$3:K10="ATTACCO"),$J$3:J11),IF(AND(OR(K10="PUNTOS",K10="RUCK",K10="QUIEBRE"),L10="RIVAL"),LOOKUP(2,1/($K$3:K10="DIFESA"),$J$3:J11),"")))</f>
        <v/>
      </c>
      <c r="AS10" s="17"/>
    </row>
    <row r="11" spans="1:45" ht="15.75" customHeight="1" x14ac:dyDescent="0.2">
      <c r="A11">
        <f>+Nacsport!A12</f>
        <v>12</v>
      </c>
      <c r="B11">
        <f t="shared" si="1"/>
        <v>10</v>
      </c>
      <c r="C11">
        <f t="shared" si="7"/>
        <v>10</v>
      </c>
      <c r="D11" s="12">
        <v>1</v>
      </c>
      <c r="E11" s="1" t="s">
        <v>1295</v>
      </c>
      <c r="F11" s="14">
        <f>CONVERT(LEFT(Nacsport!E12,2),"mn","hr")/24+CONVERT(MID(Nacsport!E12,4,2),"sec","hr")/24</f>
        <v>6.006944444444445E-3</v>
      </c>
      <c r="G11" s="15">
        <f>CONVERT((CONVERT(LEFT(Nacsport!F12,2),"mn","hr")/24+CONVERT(MID(Nacsport!F12,4,2),"sec","hr")/24)-(CONVERT(LEFT(Nacsport!E12,2),"mn","hr")/24+CONVERT(MID(Nacsport!E12,4,2),"sec","hr")/24),"hr","sec")*24</f>
        <v>2.9999999999999445</v>
      </c>
      <c r="H11" s="15">
        <f t="shared" si="3"/>
        <v>514.00000000000011</v>
      </c>
      <c r="I11" s="15">
        <f t="shared" si="6"/>
        <v>8.6500000000000021</v>
      </c>
      <c r="J11" s="1">
        <f>+Nacsport!B12</f>
        <v>3</v>
      </c>
      <c r="K11" s="1" t="str">
        <f>+Nacsport!C12</f>
        <v>RUCK</v>
      </c>
      <c r="L11" s="1" t="str">
        <f>+CONCATENATE(Nacsport!I12,Nacsport!J12)</f>
        <v>SAN BENEDETTO</v>
      </c>
      <c r="M11" s="29" t="str">
        <f>IF(Nacsport!G12&lt;&gt;"",LEFT(Nacsport!G12,FIND(";",Nacsport!G12)-1),"")</f>
        <v>4</v>
      </c>
      <c r="N11" s="1" t="str">
        <f>IFERROR(MID(Nacsport!G12,FIND(";", Nacsport!G12)+1,IFERROR(FIND(" ", Nacsport!G12 &amp; " ", FIND(";", Nacsport!G12)+1) - FIND(";", Nacsport!G12)-1,LEN(Nacsport!G12))),"")</f>
        <v>13</v>
      </c>
      <c r="O11" s="1" t="str">
        <f>+CONCATENATE(Nacsport!K12,Nacsport!L12,Nacsport!M12,Nacsport!N12,Nacsport!O12,Nacsport!P12,Nacsport!Q12,Nacsport!R12,Nacsport!S12,Nacsport!T12,Nacsport!U12,Nacsport!V12,Nacsport!W12,Nacsport!X12,Nacsport!Y12,Nacsport!Z12)</f>
        <v/>
      </c>
      <c r="P11" s="1" t="str">
        <f>IF(ISNA(LOOKUP(2,1/(Nacsport!AA12:BY12&lt;&gt;""),Nacsport!AA12:BY12)),"",LOOKUP(2,1/(Nacsport!AA12:BY12&lt;&gt;""),Nacsport!AA12:BY12))</f>
        <v/>
      </c>
      <c r="Q11" s="1" t="str">
        <f t="array" ref="Q11">+IF(+COUNTIF(Nacsport!AA12:BY12,"*")&gt;1,INDEX(Nacsport!Z12:BX12,MATCH(TRUE,Nacsport!Z12:BX12&gt;0,0)),"")</f>
        <v/>
      </c>
      <c r="R11" s="1" t="str">
        <f>+CONCATENATE(Nacsport!BZ12,Nacsport!CA12)</f>
        <v/>
      </c>
      <c r="S11" s="1" t="str">
        <f>+CONCATENATE(Nacsport!CB12,Nacsport!CC12,Nacsport!CD12)</f>
        <v/>
      </c>
      <c r="T11" s="1" t="str">
        <f>+CONCATENATE(Nacsport!CE12,Nacsport!CF12,Nacsport!CG12,Nacsport!CH12)</f>
        <v/>
      </c>
      <c r="U11" s="1" t="str">
        <f>+CONCATENATE(Nacsport!CI12,Nacsport!CJ12,Nacsport!CK12,Nacsport!CL12,Nacsport!CM12,Nacsport!CN12,Nacsport!CO12,Nacsport!CP12)</f>
        <v/>
      </c>
      <c r="V11" s="1" t="str">
        <f>+CONCATENATE(Nacsport!CQ12,Nacsport!CR12,Nacsport!CS12,Nacsport!CT12,Nacsport!CU12,Nacsport!CV12)</f>
        <v/>
      </c>
      <c r="W11" s="1" t="str">
        <f>+CONCATENATE(Nacsport!CW12,Nacsport!CX12,Nacsport!CY12,Nacsport!CZ12,Nacsport!DA12,Nacsport!DB12,Nacsport!DC12)</f>
        <v/>
      </c>
      <c r="X11" s="1" t="str">
        <f>+CONCATENATE(Nacsport!DD12,Nacsport!DE12,Nacsport!DF12,Nacsport!DG12,Nacsport!DH12,Nacsport!DI12,Nacsport!DJ12,Nacsport!DK12,Nacsport!DL12,Nacsport!DM12,Nacsport!DN12)</f>
        <v/>
      </c>
      <c r="Y11" s="1" t="str">
        <f>+CONCATENATE(Nacsport!DO12,Nacsport!DP12,Nacsport!DQ12,Nacsport!DR12,Nacsport!DS12,Nacsport!DT12,Nacsport!DU12,Nacsport!DV12,)</f>
        <v/>
      </c>
      <c r="Z11" s="1" t="str">
        <f>+CONCATENATE(Nacsport!DW12,Nacsport!DX12,Nacsport!DY12,Nacsport!DZ12)</f>
        <v/>
      </c>
      <c r="AA11" s="1" t="str">
        <f>+CONCATENATE(Nacsport!EA12,Nacsport!EB12,Nacsport!EC12,Nacsport!ED12,Nacsport!EE12)</f>
        <v/>
      </c>
      <c r="AB11" s="1" t="str">
        <f>+CONCATENATE(Nacsport!EF12,Nacsport!EG12,Nacsport!EH12,Nacsport!EI12,Nacsport!EJ12,Nacsport!EK12)</f>
        <v/>
      </c>
      <c r="AC11" s="1" t="str">
        <f>+CONCATENATE(Nacsport!EL12,Nacsport!EM12,Nacsport!EN12,Nacsport!EO12,Nacsport!EP12,Nacsport!EQ12,Nacsport!ER12)</f>
        <v/>
      </c>
      <c r="AD11" s="1" t="str">
        <f>+CONCATENATE(Nacsport!ES12,Nacsport!ET12,Nacsport!EU12,Nacsport!EV12,Nacsport!EW12,Nacsport!EX12,Nacsport!EY12,Nacsport!EZ12)</f>
        <v/>
      </c>
      <c r="AE11" s="1" t="str">
        <f>+CONCATENATE(Nacsport!FA12,Nacsport!FB12,Nacsport!FC12)</f>
        <v/>
      </c>
      <c r="AF11" s="1" t="str">
        <f>+CONCATENATE(Nacsport!FD12,Nacsport!FE12)</f>
        <v>SLOW</v>
      </c>
      <c r="AG11" s="1" t="str">
        <f>+CONCATENATE(Nacsport!FF12,Nacsport!FG12,Nacsport!FH12,Nacsport!FI12,Nacsport!FJ12)</f>
        <v/>
      </c>
      <c r="AH11" s="1" t="str">
        <f t="shared" si="5"/>
        <v/>
      </c>
      <c r="AI11" s="1" t="str">
        <f>+CONCATENATE(Nacsport!FK12,Nacsport!FL12)</f>
        <v/>
      </c>
      <c r="AJ11" s="34" t="str">
        <f>+CONCATENATE(Nacsport!FM12,Nacsport!FN12)</f>
        <v/>
      </c>
      <c r="AK11" s="1" t="str">
        <f>+IF(OR(K11="ATTACCO",K11="DIFESA"),+CONCATENATE(Nacsport!FO12,Nacsport!FP11,Nacsport!FQ12,Nacsport!FR12,Nacsport!FS12,Nacsport!FT12,Nacsport!FU12,),"")</f>
        <v/>
      </c>
      <c r="AL11" s="1" t="str">
        <f>+IF(OR(K11="ATAQUE",K11="DEFENSA"),+CONCATENATE(Nacsport!FV12,Nacsport!FW12,Nacsport!FX12,Nacsport!FY12,Nacsport!FZ12,Nacsport!GA12,Nacsport!GB12,),"")</f>
        <v/>
      </c>
      <c r="AM11" s="1" t="str">
        <f>+CONCATENATE(Nacsport!GC12,Nacsport!GD12,Nacsport!GE12,Nacsport!GF12,Nacsport!GG12,Nacsport!GH12,Nacsport!GI12,Nacsport!GJ12,)</f>
        <v/>
      </c>
      <c r="AN11" s="1" t="str">
        <f>IF(K11="PUNTOS",LOOKUP(2,1/($K$3:K11="ATAQUE"),$AN$3:AN11),IF(+COUNTIF(Nacsport!GK12:'Nacsport'!GS12,"*")&gt;0,+COUNTIF(Nacsport!GK12:'Nacsport'!GS12,"*"),""))</f>
        <v/>
      </c>
      <c r="AO11" t="str">
        <f ca="1">+IF(K11="QUIEBRE",+IF(L11="SAN LUIS",+COUNTIF(K11:INDIRECT(ADDRESS((LOOKUP(2,1/($K$1:K11="ATAQUE"),Nacsport!$A$1:A12)),3,4)),"RUCK")+1,+COUNTIF(K11:INDIRECT(ADDRESS((LOOKUP(2,1/($K$1:K11="DEFENSA"),Nacsport!$A$1:A12)),3,4)),"RUCK")+1),"")</f>
        <v/>
      </c>
      <c r="AP11" t="str">
        <f ca="1">+IF(OR(K11="PUNTOS",K11="QUIEBRE"),+IF(L11="SAN LUIS",+COUNTIF(K11:INDIRECT(ADDRESS((LOOKUP(2,1/($K$1:K11="ATAQUE"),Nacsport!$A$1:A12)),3,4)),"PASE"),+COUNTIF(K11:INDIRECT(ADDRESS((LOOKUP(2,1/($K$1:K11="DEFENSA"),Nacsport!$A$1:A12)),3,4)),"PASE")),"")</f>
        <v/>
      </c>
      <c r="AQ11" t="str">
        <f>IF(K11="QUIEBRE",LOOKUP(2,1/($K$3:K11="ATAQUE"),$AL$3:AL11),IF(+COUNTIF(Nacsport!GK12:'Nacsport'!GS12,"*")&gt;0,+COUNTIF(Nacsport!GK12:'Nacsport'!GS12,"*"),""))</f>
        <v/>
      </c>
      <c r="AR11" s="1" t="str">
        <f>IF(OR(K11="ATTACCO",K11="DIFESA"),J11,IF(AND(OR(K11="PUNTOS",K11="RUCK",K11="QUIEBRE"),L11="AVEZZANO"),LOOKUP(2,1/($K$3:K11="ATTACCO"),$J$3:J12),IF(AND(OR(K11="PUNTOS",K11="RUCK",K11="QUIEBRE"),L11="RIVAL"),LOOKUP(2,1/($K$3:K11="DIFESA"),$J$3:J12),"")))</f>
        <v/>
      </c>
      <c r="AS11" s="17"/>
    </row>
    <row r="12" spans="1:45" ht="15.75" customHeight="1" x14ac:dyDescent="0.2">
      <c r="A12">
        <f>+Nacsport!A13</f>
        <v>13</v>
      </c>
      <c r="B12">
        <f t="shared" si="1"/>
        <v>11</v>
      </c>
      <c r="C12">
        <f t="shared" si="7"/>
        <v>11</v>
      </c>
      <c r="D12" s="12">
        <v>1</v>
      </c>
      <c r="E12" s="1" t="s">
        <v>1295</v>
      </c>
      <c r="F12" s="14">
        <f>CONVERT(LEFT(Nacsport!E13,2),"mn","hr")/24+CONVERT(MID(Nacsport!E13,4,2),"sec","hr")/24</f>
        <v>6.0185185185185185E-3</v>
      </c>
      <c r="G12" s="15">
        <f>(CONVERT((CONVERT(LEFT(Nacsport!F13,2),"mn","hr")/24+CONVERT(MID(Nacsport!F13,4,2),"sec","hr")/24)-(CONVERT(LEFT(Nacsport!E13,2),"mn","hr")/24+CONVERT(MID(Nacsport!E13,4,2),"sec","hr")/24),"hr","sec")*24)+2</f>
        <v>5.0000000000000195</v>
      </c>
      <c r="H12" s="15">
        <f t="shared" si="3"/>
        <v>515</v>
      </c>
      <c r="I12" s="15">
        <f t="shared" si="6"/>
        <v>8.6666666666666661</v>
      </c>
      <c r="J12" s="1">
        <f>+Nacsport!B13</f>
        <v>2</v>
      </c>
      <c r="K12" s="1" t="str">
        <f>+Nacsport!C13</f>
        <v>TACKLE</v>
      </c>
      <c r="L12" s="1" t="str">
        <f>+CONCATENATE(Nacsport!I13,Nacsport!J13)</f>
        <v>OPPONENT</v>
      </c>
      <c r="M12" s="29" t="str">
        <f>IF(Nacsport!G13&lt;&gt;"",LEFT(Nacsport!G13,FIND(";",Nacsport!G13)-1),"")</f>
        <v/>
      </c>
      <c r="N12" s="1" t="str">
        <f>IFERROR(MID(Nacsport!G13,FIND(";", Nacsport!G13)+1,IFERROR(FIND(" ", Nacsport!G13 &amp; " ", FIND(";", Nacsport!G13)+1) - FIND(";", Nacsport!G13)-1,LEN(Nacsport!G13))),"")</f>
        <v/>
      </c>
      <c r="O12" s="1" t="str">
        <f>+CONCATENATE(Nacsport!K13,Nacsport!L13,Nacsport!M13,Nacsport!N13,Nacsport!O13,Nacsport!P13,Nacsport!Q13,Nacsport!R13,Nacsport!S13,Nacsport!T13,Nacsport!U13,Nacsport!V13,Nacsport!W13,Nacsport!X13,Nacsport!Y13,Nacsport!Z13)</f>
        <v/>
      </c>
      <c r="P12" s="1" t="str">
        <f>IF(ISNA(LOOKUP(2,1/(Nacsport!AA13:BY13&lt;&gt;""),Nacsport!AA13:BY13)),"",LOOKUP(2,1/(Nacsport!AA13:BY13&lt;&gt;""),Nacsport!AA13:BY13))</f>
        <v/>
      </c>
      <c r="Q12" s="1" t="str">
        <f t="array" ref="Q12">+IF(+COUNTIF(Nacsport!AA13:BY13,"*")&gt;1,INDEX(Nacsport!Z13:BX13,MATCH(TRUE,Nacsport!Z13:BX13&gt;0,0)),"")</f>
        <v/>
      </c>
      <c r="R12" s="1" t="str">
        <f>+CONCATENATE(Nacsport!BZ13,Nacsport!CA13)</f>
        <v/>
      </c>
      <c r="S12" s="1" t="str">
        <f>+CONCATENATE(Nacsport!CB13,Nacsport!CC13,Nacsport!CD13)</f>
        <v/>
      </c>
      <c r="T12" s="1" t="str">
        <f>+CONCATENATE(Nacsport!CE13,Nacsport!CF13,Nacsport!CG13,Nacsport!CH13)</f>
        <v/>
      </c>
      <c r="U12" s="1" t="str">
        <f>+CONCATENATE(Nacsport!CI13,Nacsport!CJ13,Nacsport!CK13,Nacsport!CL13,Nacsport!CM13,Nacsport!CN13,Nacsport!CO13,Nacsport!CP13)</f>
        <v/>
      </c>
      <c r="V12" s="1" t="str">
        <f>+CONCATENATE(Nacsport!CQ13,Nacsport!CR13,Nacsport!CS13,Nacsport!CT13,Nacsport!CU13,Nacsport!CV13)</f>
        <v/>
      </c>
      <c r="W12" s="1" t="str">
        <f>+CONCATENATE(Nacsport!CW13,Nacsport!CX13,Nacsport!CY13,Nacsport!CZ13,Nacsport!DA13,Nacsport!DB13,Nacsport!DC13)</f>
        <v/>
      </c>
      <c r="X12" s="1" t="str">
        <f>+CONCATENATE(Nacsport!DD13,Nacsport!DE13,Nacsport!DF13,Nacsport!DG13,Nacsport!DH13,Nacsport!DI13,Nacsport!DJ13,Nacsport!DK13,Nacsport!DL13,Nacsport!DM13,Nacsport!DN13)</f>
        <v/>
      </c>
      <c r="Y12" s="1" t="str">
        <f>+CONCATENATE(Nacsport!DO13,Nacsport!DP13,Nacsport!DQ13,Nacsport!DR13,Nacsport!DS13,Nacsport!DT13,Nacsport!DU13,Nacsport!DV13,)</f>
        <v/>
      </c>
      <c r="Z12" s="1" t="str">
        <f>+CONCATENATE(Nacsport!DW13,Nacsport!DX13,Nacsport!DY13,Nacsport!DZ13)</f>
        <v/>
      </c>
      <c r="AA12" s="1" t="str">
        <f>+CONCATENATE(Nacsport!EA13,Nacsport!EB13,Nacsport!EC13,Nacsport!ED13,Nacsport!EE13)</f>
        <v/>
      </c>
      <c r="AB12" s="1" t="str">
        <f>+CONCATENATE(Nacsport!EF13,Nacsport!EG13,Nacsport!EH13,Nacsport!EI13,Nacsport!EJ13,Nacsport!EK13)</f>
        <v/>
      </c>
      <c r="AC12" s="1" t="str">
        <f>+CONCATENATE(Nacsport!EL13,Nacsport!EM13,Nacsport!EN13,Nacsport!EO13,Nacsport!EP13,Nacsport!EQ13,Nacsport!ER13)</f>
        <v/>
      </c>
      <c r="AD12" s="1" t="str">
        <f>+CONCATENATE(Nacsport!ES13,Nacsport!ET13,Nacsport!EU13,Nacsport!EV13,Nacsport!EW13,Nacsport!EX13,Nacsport!EY13,Nacsport!EZ13)</f>
        <v/>
      </c>
      <c r="AE12" s="1" t="str">
        <f>+CONCATENATE(Nacsport!FA13,Nacsport!FB13,Nacsport!FC13)</f>
        <v/>
      </c>
      <c r="AF12" s="1" t="str">
        <f>+CONCATENATE(Nacsport!FD13,Nacsport!FE13)</f>
        <v/>
      </c>
      <c r="AG12" s="1" t="str">
        <f>+CONCATENATE(Nacsport!FF13,Nacsport!FG13,Nacsport!FH13,Nacsport!FI13,Nacsport!FJ13)</f>
        <v/>
      </c>
      <c r="AH12" s="1" t="str">
        <f t="shared" si="5"/>
        <v/>
      </c>
      <c r="AI12" s="1" t="str">
        <f>+CONCATENATE(Nacsport!FK13,Nacsport!FL13)</f>
        <v/>
      </c>
      <c r="AJ12" s="34" t="str">
        <f>+CONCATENATE(Nacsport!FM13,Nacsport!FN13)</f>
        <v/>
      </c>
      <c r="AK12" s="1" t="str">
        <f>+IF(OR(K12="ATTACCO",K12="DIFESA"),+CONCATENATE(Nacsport!FO13,Nacsport!FP12,Nacsport!FQ13,Nacsport!FR13,Nacsport!FS13,Nacsport!FT13,Nacsport!FU13,),"")</f>
        <v/>
      </c>
      <c r="AL12" s="1" t="str">
        <f>+IF(OR(K12="ATAQUE",K12="DEFENSA"),+CONCATENATE(Nacsport!FV13,Nacsport!FW13,Nacsport!FX13,Nacsport!FY13,Nacsport!FZ13,Nacsport!GA13,Nacsport!GB13,),"")</f>
        <v/>
      </c>
      <c r="AM12" s="1" t="str">
        <f>+CONCATENATE(Nacsport!GC13,Nacsport!GD13,Nacsport!GE13,Nacsport!GF13,Nacsport!GG13,Nacsport!GH13,Nacsport!GI13,Nacsport!GJ13,)</f>
        <v/>
      </c>
      <c r="AN12" s="1" t="str">
        <f>IF(K12="PUNTOS",LOOKUP(2,1/($K$3:K12="ATAQUE"),$AN$3:AN12),IF(+COUNTIF(Nacsport!GK13:'Nacsport'!GS13,"*")&gt;0,+COUNTIF(Nacsport!GK13:'Nacsport'!GS13,"*"),""))</f>
        <v/>
      </c>
      <c r="AO12" t="str">
        <f ca="1">+IF(K12="QUIEBRE",+IF(L12="SAN LUIS",+COUNTIF(K12:INDIRECT(ADDRESS((LOOKUP(2,1/($K$1:K12="ATAQUE"),Nacsport!$A$1:A13)),3,4)),"RUCK")+1,+COUNTIF(K12:INDIRECT(ADDRESS((LOOKUP(2,1/($K$1:K12="DEFENSA"),Nacsport!$A$1:A13)),3,4)),"RUCK")+1),"")</f>
        <v/>
      </c>
      <c r="AP12" t="str">
        <f ca="1">+IF(OR(K12="PUNTOS",K12="QUIEBRE"),+IF(L12="SAN LUIS",+COUNTIF(K12:INDIRECT(ADDRESS((LOOKUP(2,1/($K$1:K12="ATAQUE"),Nacsport!$A$1:A13)),3,4)),"PASE"),+COUNTIF(K12:INDIRECT(ADDRESS((LOOKUP(2,1/($K$1:K12="DEFENSA"),Nacsport!$A$1:A13)),3,4)),"PASE")),"")</f>
        <v/>
      </c>
      <c r="AQ12" t="str">
        <f>IF(K12="QUIEBRE",LOOKUP(2,1/($K$3:K12="ATAQUE"),$AL$3:AL12),IF(+COUNTIF(Nacsport!GK13:'Nacsport'!GS13,"*")&gt;0,+COUNTIF(Nacsport!GK13:'Nacsport'!GS13,"*"),""))</f>
        <v/>
      </c>
      <c r="AR12" s="1" t="str">
        <f>IF(OR(K12="ATTACCO",K12="DIFESA"),J12,IF(AND(OR(K12="PUNTOS",K12="RUCK",K12="QUIEBRE"),L12="AVEZZANO"),LOOKUP(2,1/($K$3:K12="ATTACCO"),$J$3:J13),IF(AND(OR(K12="PUNTOS",K12="RUCK",K12="QUIEBRE"),L12="RIVAL"),LOOKUP(2,1/($K$3:K12="DIFESA"),$J$3:J13),"")))</f>
        <v/>
      </c>
      <c r="AS12" s="17"/>
    </row>
    <row r="13" spans="1:45" ht="15.75" customHeight="1" x14ac:dyDescent="0.2">
      <c r="A13">
        <f>+Nacsport!A14</f>
        <v>14</v>
      </c>
      <c r="B13">
        <f t="shared" si="1"/>
        <v>12</v>
      </c>
      <c r="C13">
        <f t="shared" si="7"/>
        <v>12</v>
      </c>
      <c r="D13" s="12">
        <v>1</v>
      </c>
      <c r="E13" s="1" t="s">
        <v>1295</v>
      </c>
      <c r="F13" s="14">
        <f>CONVERT(LEFT(Nacsport!E14,2),"mn","hr")/24+CONVERT(MID(Nacsport!E14,4,2),"sec","hr")/24</f>
        <v>6.076388888888889E-3</v>
      </c>
      <c r="G13" s="15">
        <f>(CONVERT((CONVERT(LEFT(Nacsport!F14,2),"mn","hr")/24+CONVERT(MID(Nacsport!F14,4,2),"sec","hr")/24)-(CONVERT(LEFT(Nacsport!E14,2),"mn","hr")/24+CONVERT(MID(Nacsport!E14,4,2),"sec","hr")/24),"hr","sec")*24)+2</f>
        <v>5.0000000000000195</v>
      </c>
      <c r="H13" s="15">
        <f t="shared" si="3"/>
        <v>520</v>
      </c>
      <c r="I13" s="15">
        <f t="shared" si="6"/>
        <v>8.75</v>
      </c>
      <c r="J13" s="1">
        <f>+Nacsport!B14</f>
        <v>3</v>
      </c>
      <c r="K13" s="1" t="str">
        <f>+Nacsport!C14</f>
        <v>TACKLE</v>
      </c>
      <c r="L13" s="1" t="str">
        <f>+CONCATENATE(Nacsport!I14,Nacsport!J14)</f>
        <v>OPPONENT</v>
      </c>
      <c r="M13" s="29" t="str">
        <f>IF(Nacsport!G14&lt;&gt;"",LEFT(Nacsport!G14,FIND(";",Nacsport!G14)-1),"")</f>
        <v/>
      </c>
      <c r="N13" s="1" t="str">
        <f>IFERROR(MID(Nacsport!G14,FIND(";", Nacsport!G14)+1,IFERROR(FIND(" ", Nacsport!G14 &amp; " ", FIND(";", Nacsport!G14)+1) - FIND(";", Nacsport!G14)-1,LEN(Nacsport!G14))),"")</f>
        <v/>
      </c>
      <c r="O13" s="1" t="str">
        <f>+CONCATENATE(Nacsport!K14,Nacsport!L14,Nacsport!M14,Nacsport!N14,Nacsport!O14,Nacsport!P14,Nacsport!Q14,Nacsport!R14,Nacsport!S14,Nacsport!T14,Nacsport!U14,Nacsport!V14,Nacsport!W14,Nacsport!X14,Nacsport!Y14,Nacsport!Z14)</f>
        <v/>
      </c>
      <c r="P13" s="1" t="str">
        <f>IF(ISNA(LOOKUP(2,1/(Nacsport!AA14:BY14&lt;&gt;""),Nacsport!AA14:BY14)),"",LOOKUP(2,1/(Nacsport!AA14:BY14&lt;&gt;""),Nacsport!AA14:BY14))</f>
        <v/>
      </c>
      <c r="Q13" s="1" t="str">
        <f t="array" ref="Q13">+IF(+COUNTIF(Nacsport!AA14:BY14,"*")&gt;1,INDEX(Nacsport!Z14:BX14,MATCH(TRUE,Nacsport!Z14:BX14&gt;0,0)),"")</f>
        <v/>
      </c>
      <c r="R13" s="1" t="str">
        <f>+CONCATENATE(Nacsport!BZ14,Nacsport!CA14)</f>
        <v/>
      </c>
      <c r="S13" s="1" t="str">
        <f>+CONCATENATE(Nacsport!CB14,Nacsport!CC14,Nacsport!CD14)</f>
        <v/>
      </c>
      <c r="T13" s="1" t="str">
        <f>+CONCATENATE(Nacsport!CE14,Nacsport!CF14,Nacsport!CG14,Nacsport!CH14)</f>
        <v/>
      </c>
      <c r="U13" s="1" t="str">
        <f>+CONCATENATE(Nacsport!CI14,Nacsport!CJ14,Nacsport!CK14,Nacsport!CL14,Nacsport!CM14,Nacsport!CN14,Nacsport!CO14,Nacsport!CP14)</f>
        <v/>
      </c>
      <c r="V13" s="1" t="str">
        <f>+CONCATENATE(Nacsport!CQ14,Nacsport!CR14,Nacsport!CS14,Nacsport!CT14,Nacsport!CU14,Nacsport!CV14)</f>
        <v/>
      </c>
      <c r="W13" s="1" t="str">
        <f>+CONCATENATE(Nacsport!CW14,Nacsport!CX14,Nacsport!CY14,Nacsport!CZ14,Nacsport!DA14,Nacsport!DB14,Nacsport!DC14)</f>
        <v/>
      </c>
      <c r="X13" s="1" t="str">
        <f>+CONCATENATE(Nacsport!DD14,Nacsport!DE14,Nacsport!DF14,Nacsport!DG14,Nacsport!DH14,Nacsport!DI14,Nacsport!DJ14,Nacsport!DK14,Nacsport!DL14,Nacsport!DM14,Nacsport!DN14)</f>
        <v/>
      </c>
      <c r="Y13" s="1" t="str">
        <f>+CONCATENATE(Nacsport!DO14,Nacsport!DP14,Nacsport!DQ14,Nacsport!DR14,Nacsport!DS14,Nacsport!DT14,Nacsport!DU14,Nacsport!DV14,)</f>
        <v/>
      </c>
      <c r="Z13" s="1" t="str">
        <f>+CONCATENATE(Nacsport!DW14,Nacsport!DX14,Nacsport!DY14,Nacsport!DZ14)</f>
        <v/>
      </c>
      <c r="AA13" s="1" t="str">
        <f>+CONCATENATE(Nacsport!EA14,Nacsport!EB14,Nacsport!EC14,Nacsport!ED14,Nacsport!EE14)</f>
        <v/>
      </c>
      <c r="AB13" s="1" t="str">
        <f>+CONCATENATE(Nacsport!EF14,Nacsport!EG14,Nacsport!EH14,Nacsport!EI14,Nacsport!EJ14,Nacsport!EK14)</f>
        <v/>
      </c>
      <c r="AC13" s="1" t="str">
        <f>+CONCATENATE(Nacsport!EL14,Nacsport!EM14,Nacsport!EN14,Nacsport!EO14,Nacsport!EP14,Nacsport!EQ14,Nacsport!ER14)</f>
        <v/>
      </c>
      <c r="AD13" s="1" t="str">
        <f>+CONCATENATE(Nacsport!ES14,Nacsport!ET14,Nacsport!EU14,Nacsport!EV14,Nacsport!EW14,Nacsport!EX14,Nacsport!EY14,Nacsport!EZ14)</f>
        <v/>
      </c>
      <c r="AE13" s="1" t="str">
        <f>+CONCATENATE(Nacsport!FA14,Nacsport!FB14,Nacsport!FC14)</f>
        <v/>
      </c>
      <c r="AF13" s="1" t="str">
        <f>+CONCATENATE(Nacsport!FD14,Nacsport!FE14)</f>
        <v/>
      </c>
      <c r="AG13" s="1" t="str">
        <f>+CONCATENATE(Nacsport!FF14,Nacsport!FG14,Nacsport!FH14,Nacsport!FI14,Nacsport!FJ14)</f>
        <v/>
      </c>
      <c r="AH13" s="1" t="str">
        <f t="shared" si="5"/>
        <v/>
      </c>
      <c r="AI13" s="1" t="str">
        <f>+CONCATENATE(Nacsport!FK14,Nacsport!FL14)</f>
        <v/>
      </c>
      <c r="AJ13" s="34" t="str">
        <f>+CONCATENATE(Nacsport!FM14,Nacsport!FN14)</f>
        <v/>
      </c>
      <c r="AK13" s="1" t="str">
        <f>+IF(OR(K13="ATTACCO",K13="DIFESA"),+CONCATENATE(Nacsport!FO14,Nacsport!FP13,Nacsport!FQ14,Nacsport!FR14,Nacsport!FS14,Nacsport!FT14,Nacsport!FU14,),"")</f>
        <v/>
      </c>
      <c r="AL13" s="1" t="str">
        <f>+IF(OR(K13="ATAQUE",K13="DEFENSA"),+CONCATENATE(Nacsport!FV14,Nacsport!FW14,Nacsport!FX14,Nacsport!FY14,Nacsport!FZ14,Nacsport!GA14,Nacsport!GB14,),"")</f>
        <v/>
      </c>
      <c r="AM13" s="1" t="str">
        <f>+CONCATENATE(Nacsport!GC14,Nacsport!GD14,Nacsport!GE14,Nacsport!GF14,Nacsport!GG14,Nacsport!GH14,Nacsport!GI14,Nacsport!GJ14,)</f>
        <v/>
      </c>
      <c r="AN13" s="1" t="str">
        <f>IF(K13="PUNTOS",LOOKUP(2,1/($K$3:K13="ATAQUE"),$AN$3:AN13),IF(+COUNTIF(Nacsport!GK14:'Nacsport'!GS14,"*")&gt;0,+COUNTIF(Nacsport!GK14:'Nacsport'!GS14,"*"),""))</f>
        <v/>
      </c>
      <c r="AO13" t="str">
        <f ca="1">+IF(K13="QUIEBRE",+IF(L13="SAN LUIS",+COUNTIF(K13:INDIRECT(ADDRESS((LOOKUP(2,1/($K$1:K13="ATAQUE"),Nacsport!$A$1:A14)),3,4)),"RUCK")+1,+COUNTIF(K13:INDIRECT(ADDRESS((LOOKUP(2,1/($K$1:K13="DEFENSA"),Nacsport!$A$1:A14)),3,4)),"RUCK")+1),"")</f>
        <v/>
      </c>
      <c r="AP13" t="str">
        <f ca="1">+IF(OR(K13="PUNTOS",K13="QUIEBRE"),+IF(L13="SAN LUIS",+COUNTIF(K13:INDIRECT(ADDRESS((LOOKUP(2,1/($K$1:K13="ATAQUE"),Nacsport!$A$1:A14)),3,4)),"PASE"),+COUNTIF(K13:INDIRECT(ADDRESS((LOOKUP(2,1/($K$1:K13="DEFENSA"),Nacsport!$A$1:A14)),3,4)),"PASE")),"")</f>
        <v/>
      </c>
      <c r="AQ13" t="str">
        <f>IF(K13="QUIEBRE",LOOKUP(2,1/($K$3:K13="ATAQUE"),$AL$3:AL13),IF(+COUNTIF(Nacsport!GK14:'Nacsport'!GS14,"*")&gt;0,+COUNTIF(Nacsport!GK14:'Nacsport'!GS14,"*"),""))</f>
        <v/>
      </c>
      <c r="AR13" s="1" t="str">
        <f>IF(OR(K13="ATTACCO",K13="DIFESA"),J13,IF(AND(OR(K13="PUNTOS",K13="RUCK",K13="QUIEBRE"),L13="AVEZZANO"),LOOKUP(2,1/($K$3:K13="ATTACCO"),$J$3:J14),IF(AND(OR(K13="PUNTOS",K13="RUCK",K13="QUIEBRE"),L13="RIVAL"),LOOKUP(2,1/($K$3:K13="DIFESA"),$J$3:J14),"")))</f>
        <v/>
      </c>
      <c r="AS13" s="17"/>
    </row>
    <row r="14" spans="1:45" ht="15.75" customHeight="1" x14ac:dyDescent="0.2">
      <c r="A14">
        <f>+Nacsport!A15</f>
        <v>15</v>
      </c>
      <c r="B14">
        <f t="shared" si="1"/>
        <v>13</v>
      </c>
      <c r="C14">
        <f t="shared" si="7"/>
        <v>13</v>
      </c>
      <c r="D14" s="12">
        <v>1</v>
      </c>
      <c r="E14" s="1" t="s">
        <v>1295</v>
      </c>
      <c r="F14" s="14">
        <f>CONVERT(LEFT(Nacsport!E15,2),"mn","hr")/24+CONVERT(MID(Nacsport!E15,4,2),"sec","hr")/24</f>
        <v>6.0879629629629634E-3</v>
      </c>
      <c r="G14" s="15">
        <f>CONVERT((CONVERT(LEFT(Nacsport!F15,2),"mn","hr")/24+CONVERT(MID(Nacsport!F15,4,2),"sec","hr")/24)-(CONVERT(LEFT(Nacsport!E15,2),"mn","hr")/24+CONVERT(MID(Nacsport!E15,4,2),"sec","hr")/24),"hr","sec")*24</f>
        <v>2.9999999999999445</v>
      </c>
      <c r="H14" s="15">
        <f t="shared" si="3"/>
        <v>521</v>
      </c>
      <c r="I14" s="15">
        <f t="shared" si="6"/>
        <v>8.7666666666666675</v>
      </c>
      <c r="J14" s="1">
        <f>+Nacsport!B15</f>
        <v>4</v>
      </c>
      <c r="K14" s="1" t="str">
        <f>+Nacsport!C15</f>
        <v>RUCK</v>
      </c>
      <c r="L14" s="1" t="str">
        <f>+CONCATENATE(Nacsport!I15,Nacsport!J15)</f>
        <v>SAN BENEDETTO</v>
      </c>
      <c r="M14" s="29" t="str">
        <f>IF(Nacsport!G15&lt;&gt;"",LEFT(Nacsport!G15,FIND(";",Nacsport!G15)-1),"")</f>
        <v>13</v>
      </c>
      <c r="N14" s="1" t="str">
        <f>IFERROR(MID(Nacsport!G15,FIND(";", Nacsport!G15)+1,IFERROR(FIND(" ", Nacsport!G15 &amp; " ", FIND(";", Nacsport!G15)+1) - FIND(";", Nacsport!G15)-1,LEN(Nacsport!G15))),"")</f>
        <v>13</v>
      </c>
      <c r="O14" s="1" t="str">
        <f>+CONCATENATE(Nacsport!K15,Nacsport!L15,Nacsport!M15,Nacsport!N15,Nacsport!O15,Nacsport!P15,Nacsport!Q15,Nacsport!R15,Nacsport!S15,Nacsport!T15,Nacsport!U15,Nacsport!V15,Nacsport!W15,Nacsport!X15,Nacsport!Y15,Nacsport!Z15)</f>
        <v>DA</v>
      </c>
      <c r="P14" s="1" t="str">
        <f>IF(ISNA(LOOKUP(2,1/(Nacsport!AA15:BY15&lt;&gt;""),Nacsport!AA15:BY15)),"",LOOKUP(2,1/(Nacsport!AA15:BY15&lt;&gt;""),Nacsport!AA15:BY15))</f>
        <v/>
      </c>
      <c r="Q14" s="1" t="str">
        <f t="array" ref="Q14">+IF(+COUNTIF(Nacsport!AA15:BY15,"*")&gt;1,INDEX(Nacsport!Z15:BX15,MATCH(TRUE,Nacsport!Z15:BX15&gt;0,0)),"")</f>
        <v/>
      </c>
      <c r="R14" s="1" t="str">
        <f>+CONCATENATE(Nacsport!BZ15,Nacsport!CA15)</f>
        <v/>
      </c>
      <c r="S14" s="1" t="str">
        <f>+CONCATENATE(Nacsport!CB15,Nacsport!CC15,Nacsport!CD15)</f>
        <v/>
      </c>
      <c r="T14" s="1" t="str">
        <f>+CONCATENATE(Nacsport!CE15,Nacsport!CF15,Nacsport!CG15,Nacsport!CH15)</f>
        <v/>
      </c>
      <c r="U14" s="1" t="str">
        <f>+CONCATENATE(Nacsport!CI15,Nacsport!CJ15,Nacsport!CK15,Nacsport!CL15,Nacsport!CM15,Nacsport!CN15,Nacsport!CO15,Nacsport!CP15)</f>
        <v/>
      </c>
      <c r="V14" s="1" t="str">
        <f>+CONCATENATE(Nacsport!CQ15,Nacsport!CR15,Nacsport!CS15,Nacsport!CT15,Nacsport!CU15,Nacsport!CV15)</f>
        <v/>
      </c>
      <c r="W14" s="1" t="str">
        <f>+CONCATENATE(Nacsport!CW15,Nacsport!CX15,Nacsport!CY15,Nacsport!CZ15,Nacsport!DA15,Nacsport!DB15,Nacsport!DC15)</f>
        <v/>
      </c>
      <c r="X14" s="1" t="str">
        <f>+CONCATENATE(Nacsport!DD15,Nacsport!DE15,Nacsport!DF15,Nacsport!DG15,Nacsport!DH15,Nacsport!DI15,Nacsport!DJ15,Nacsport!DK15,Nacsport!DL15,Nacsport!DM15,Nacsport!DN15)</f>
        <v/>
      </c>
      <c r="Y14" s="1" t="str">
        <f>+CONCATENATE(Nacsport!DO15,Nacsport!DP15,Nacsport!DQ15,Nacsport!DR15,Nacsport!DS15,Nacsport!DT15,Nacsport!DU15,Nacsport!DV15,)</f>
        <v/>
      </c>
      <c r="Z14" s="1" t="str">
        <f>+CONCATENATE(Nacsport!DW15,Nacsport!DX15,Nacsport!DY15,Nacsport!DZ15)</f>
        <v/>
      </c>
      <c r="AA14" s="1" t="str">
        <f>+CONCATENATE(Nacsport!EA15,Nacsport!EB15,Nacsport!EC15,Nacsport!ED15,Nacsport!EE15)</f>
        <v/>
      </c>
      <c r="AB14" s="1" t="str">
        <f>+CONCATENATE(Nacsport!EF15,Nacsport!EG15,Nacsport!EH15,Nacsport!EI15,Nacsport!EJ15,Nacsport!EK15)</f>
        <v/>
      </c>
      <c r="AC14" s="1" t="str">
        <f>+CONCATENATE(Nacsport!EL15,Nacsport!EM15,Nacsport!EN15,Nacsport!EO15,Nacsport!EP15,Nacsport!EQ15,Nacsport!ER15)</f>
        <v/>
      </c>
      <c r="AD14" s="1" t="str">
        <f>+CONCATENATE(Nacsport!ES15,Nacsport!ET15,Nacsport!EU15,Nacsport!EV15,Nacsport!EW15,Nacsport!EX15,Nacsport!EY15,Nacsport!EZ15)</f>
        <v/>
      </c>
      <c r="AE14" s="1" t="str">
        <f>+CONCATENATE(Nacsport!FA15,Nacsport!FB15,Nacsport!FC15)</f>
        <v/>
      </c>
      <c r="AF14" s="1" t="str">
        <f>+CONCATENATE(Nacsport!FD15,Nacsport!FE15)</f>
        <v>SLOW</v>
      </c>
      <c r="AG14" s="1" t="str">
        <f>+CONCATENATE(Nacsport!FF15,Nacsport!FG15,Nacsport!FH15,Nacsport!FI15,Nacsport!FJ15)</f>
        <v/>
      </c>
      <c r="AH14" s="1" t="str">
        <f t="shared" si="5"/>
        <v/>
      </c>
      <c r="AI14" s="1" t="str">
        <f>+CONCATENATE(Nacsport!FK15,Nacsport!FL15)</f>
        <v/>
      </c>
      <c r="AJ14" s="34" t="str">
        <f>+CONCATENATE(Nacsport!FM15,Nacsport!FN15)</f>
        <v/>
      </c>
      <c r="AK14" s="1" t="str">
        <f>+IF(OR(K14="ATTACCO",K14="DIFESA"),+CONCATENATE(Nacsport!FO15,Nacsport!FP14,Nacsport!FQ15,Nacsport!FR15,Nacsport!FS15,Nacsport!FT15,Nacsport!FU15,),"")</f>
        <v/>
      </c>
      <c r="AL14" s="1" t="str">
        <f>+IF(OR(K14="ATAQUE",K14="DEFENSA"),+CONCATENATE(Nacsport!FV15,Nacsport!FW15,Nacsport!FX15,Nacsport!FY15,Nacsport!FZ15,Nacsport!GA15,Nacsport!GB15,),"")</f>
        <v/>
      </c>
      <c r="AM14" s="1" t="str">
        <f>+CONCATENATE(Nacsport!GC15,Nacsport!GD15,Nacsport!GE15,Nacsport!GF15,Nacsport!GG15,Nacsport!GH15,Nacsport!GI15,Nacsport!GJ15,)</f>
        <v/>
      </c>
      <c r="AN14" s="1" t="str">
        <f>IF(K14="PUNTOS",LOOKUP(2,1/($K$3:K14="ATAQUE"),$AN$3:AN14),IF(+COUNTIF(Nacsport!GK15:'Nacsport'!GS15,"*")&gt;0,+COUNTIF(Nacsport!GK15:'Nacsport'!GS15,"*"),""))</f>
        <v/>
      </c>
      <c r="AO14" t="str">
        <f ca="1">+IF(K14="QUIEBRE",+IF(L14="SAN LUIS",+COUNTIF(K14:INDIRECT(ADDRESS((LOOKUP(2,1/($K$1:K14="ATAQUE"),Nacsport!$A$1:A15)),3,4)),"RUCK")+1,+COUNTIF(K14:INDIRECT(ADDRESS((LOOKUP(2,1/($K$1:K14="DEFENSA"),Nacsport!$A$1:A15)),3,4)),"RUCK")+1),"")</f>
        <v/>
      </c>
      <c r="AP14" t="str">
        <f ca="1">+IF(OR(K14="PUNTOS",K14="QUIEBRE"),+IF(L14="SAN LUIS",+COUNTIF(K14:INDIRECT(ADDRESS((LOOKUP(2,1/($K$1:K14="ATAQUE"),Nacsport!$A$1:A15)),3,4)),"PASE"),+COUNTIF(K14:INDIRECT(ADDRESS((LOOKUP(2,1/($K$1:K14="DEFENSA"),Nacsport!$A$1:A15)),3,4)),"PASE")),"")</f>
        <v/>
      </c>
      <c r="AQ14" t="str">
        <f>IF(K14="QUIEBRE",LOOKUP(2,1/($K$3:K14="ATAQUE"),$AL$3:AL14),IF(+COUNTIF(Nacsport!GK15:'Nacsport'!GS15,"*")&gt;0,+COUNTIF(Nacsport!GK15:'Nacsport'!GS15,"*"),""))</f>
        <v/>
      </c>
      <c r="AR14" s="1" t="str">
        <f>IF(OR(K14="ATTACCO",K14="DIFESA"),J14,IF(AND(OR(K14="PUNTOS",K14="RUCK",K14="QUIEBRE"),L14="AVEZZANO"),LOOKUP(2,1/($K$3:K14="ATTACCO"),$J$3:J15),IF(AND(OR(K14="PUNTOS",K14="RUCK",K14="QUIEBRE"),L14="RIVAL"),LOOKUP(2,1/($K$3:K14="DIFESA"),$J$3:J15),"")))</f>
        <v/>
      </c>
      <c r="AS14" s="17"/>
    </row>
    <row r="15" spans="1:45" ht="15.75" customHeight="1" x14ac:dyDescent="0.2">
      <c r="A15">
        <f>+Nacsport!A16</f>
        <v>16</v>
      </c>
      <c r="B15">
        <f t="shared" si="1"/>
        <v>14</v>
      </c>
      <c r="C15">
        <f t="shared" si="7"/>
        <v>14</v>
      </c>
      <c r="D15" s="12">
        <v>1</v>
      </c>
      <c r="E15" s="1" t="s">
        <v>1295</v>
      </c>
      <c r="F15" s="14">
        <f>CONVERT(LEFT(Nacsport!E16,2),"mn","hr")/24+CONVERT(MID(Nacsport!E16,4,2),"sec","hr")/24</f>
        <v>6.1458333333333339E-3</v>
      </c>
      <c r="G15" s="15">
        <f>(CONVERT((CONVERT(LEFT(Nacsport!F16,2),"mn","hr")/24+CONVERT(MID(Nacsport!F16,4,2),"sec","hr")/24)-(CONVERT(LEFT(Nacsport!E16,2),"mn","hr")/24+CONVERT(MID(Nacsport!E16,4,2),"sec","hr")/24),"hr","sec")*24)+2</f>
        <v>4.9999999999999449</v>
      </c>
      <c r="H15" s="15">
        <f t="shared" si="3"/>
        <v>526.00000000000011</v>
      </c>
      <c r="I15" s="15">
        <f t="shared" si="6"/>
        <v>8.8500000000000014</v>
      </c>
      <c r="J15" s="1">
        <f>+Nacsport!B16</f>
        <v>4</v>
      </c>
      <c r="K15" s="1" t="str">
        <f>+Nacsport!C16</f>
        <v>TACKLE</v>
      </c>
      <c r="L15" s="1" t="str">
        <f>+CONCATENATE(Nacsport!I16,Nacsport!J16)</f>
        <v>OPPONENT</v>
      </c>
      <c r="M15" s="29" t="str">
        <f>IF(Nacsport!G16&lt;&gt;"",LEFT(Nacsport!G16,FIND(";",Nacsport!G16)-1),"")</f>
        <v/>
      </c>
      <c r="N15" s="1" t="str">
        <f>IFERROR(MID(Nacsport!G16,FIND(";", Nacsport!G16)+1,IFERROR(FIND(" ", Nacsport!G16 &amp; " ", FIND(";", Nacsport!G16)+1) - FIND(";", Nacsport!G16)-1,LEN(Nacsport!G16))),"")</f>
        <v/>
      </c>
      <c r="O15" s="1" t="str">
        <f>+CONCATENATE(Nacsport!K16,Nacsport!L16,Nacsport!M16,Nacsport!N16,Nacsport!O16,Nacsport!P16,Nacsport!Q16,Nacsport!R16,Nacsport!S16,Nacsport!T16,Nacsport!U16,Nacsport!V16,Nacsport!W16,Nacsport!X16,Nacsport!Y16,Nacsport!Z16)</f>
        <v/>
      </c>
      <c r="P15" s="1" t="str">
        <f>IF(ISNA(LOOKUP(2,1/(Nacsport!AA16:BY16&lt;&gt;""),Nacsport!AA16:BY16)),"",LOOKUP(2,1/(Nacsport!AA16:BY16&lt;&gt;""),Nacsport!AA16:BY16))</f>
        <v/>
      </c>
      <c r="Q15" s="1" t="str">
        <f t="array" ref="Q15">+IF(+COUNTIF(Nacsport!AA16:BY16,"*")&gt;1,INDEX(Nacsport!Z16:BX16,MATCH(TRUE,Nacsport!Z16:BX16&gt;0,0)),"")</f>
        <v/>
      </c>
      <c r="R15" s="1" t="str">
        <f>+CONCATENATE(Nacsport!BZ16,Nacsport!CA16)</f>
        <v/>
      </c>
      <c r="S15" s="1" t="str">
        <f>+CONCATENATE(Nacsport!CB16,Nacsport!CC16,Nacsport!CD16)</f>
        <v/>
      </c>
      <c r="T15" s="1" t="str">
        <f>+CONCATENATE(Nacsport!CE16,Nacsport!CF16,Nacsport!CG16,Nacsport!CH16)</f>
        <v/>
      </c>
      <c r="U15" s="1" t="str">
        <f>+CONCATENATE(Nacsport!CI16,Nacsport!CJ16,Nacsport!CK16,Nacsport!CL16,Nacsport!CM16,Nacsport!CN16,Nacsport!CO16,Nacsport!CP16)</f>
        <v/>
      </c>
      <c r="V15" s="1" t="str">
        <f>+CONCATENATE(Nacsport!CQ16,Nacsport!CR16,Nacsport!CS16,Nacsport!CT16,Nacsport!CU16,Nacsport!CV16)</f>
        <v/>
      </c>
      <c r="W15" s="1" t="str">
        <f>+CONCATENATE(Nacsport!CW16,Nacsport!CX16,Nacsport!CY16,Nacsport!CZ16,Nacsport!DA16,Nacsport!DB16,Nacsport!DC16)</f>
        <v/>
      </c>
      <c r="X15" s="1" t="str">
        <f>+CONCATENATE(Nacsport!DD16,Nacsport!DE16,Nacsport!DF16,Nacsport!DG16,Nacsport!DH16,Nacsport!DI16,Nacsport!DJ16,Nacsport!DK16,Nacsport!DL16,Nacsport!DM16,Nacsport!DN16)</f>
        <v/>
      </c>
      <c r="Y15" s="1" t="str">
        <f>+CONCATENATE(Nacsport!DO16,Nacsport!DP16,Nacsport!DQ16,Nacsport!DR16,Nacsport!DS16,Nacsport!DT16,Nacsport!DU16,Nacsport!DV16,)</f>
        <v/>
      </c>
      <c r="Z15" s="1" t="str">
        <f>+CONCATENATE(Nacsport!DW16,Nacsport!DX16,Nacsport!DY16,Nacsport!DZ16)</f>
        <v/>
      </c>
      <c r="AA15" s="1" t="str">
        <f>+CONCATENATE(Nacsport!EA16,Nacsport!EB16,Nacsport!EC16,Nacsport!ED16,Nacsport!EE16)</f>
        <v/>
      </c>
      <c r="AB15" s="1" t="str">
        <f>+CONCATENATE(Nacsport!EF16,Nacsport!EG16,Nacsport!EH16,Nacsport!EI16,Nacsport!EJ16,Nacsport!EK16)</f>
        <v/>
      </c>
      <c r="AC15" s="1" t="str">
        <f>+CONCATENATE(Nacsport!EL16,Nacsport!EM16,Nacsport!EN16,Nacsport!EO16,Nacsport!EP16,Nacsport!EQ16,Nacsport!ER16)</f>
        <v/>
      </c>
      <c r="AD15" s="1" t="str">
        <f>+CONCATENATE(Nacsport!ES16,Nacsport!ET16,Nacsport!EU16,Nacsport!EV16,Nacsport!EW16,Nacsport!EX16,Nacsport!EY16,Nacsport!EZ16)</f>
        <v/>
      </c>
      <c r="AE15" s="1" t="str">
        <f>+CONCATENATE(Nacsport!FA16,Nacsport!FB16,Nacsport!FC16)</f>
        <v/>
      </c>
      <c r="AF15" s="1" t="str">
        <f>+CONCATENATE(Nacsport!FD16,Nacsport!FE16)</f>
        <v/>
      </c>
      <c r="AG15" s="1" t="str">
        <f>+CONCATENATE(Nacsport!FF16,Nacsport!FG16,Nacsport!FH16,Nacsport!FI16,Nacsport!FJ16)</f>
        <v/>
      </c>
      <c r="AH15" s="1" t="str">
        <f t="shared" si="5"/>
        <v/>
      </c>
      <c r="AI15" s="1" t="str">
        <f>+CONCATENATE(Nacsport!FK16,Nacsport!FL16)</f>
        <v/>
      </c>
      <c r="AJ15" s="34" t="str">
        <f>+CONCATENATE(Nacsport!FM16,Nacsport!FN16)</f>
        <v/>
      </c>
      <c r="AK15" s="1" t="str">
        <f>+IF(OR(K15="ATTACCO",K15="DIFESA"),+CONCATENATE(Nacsport!FO16,Nacsport!FP15,Nacsport!FQ16,Nacsport!FR16,Nacsport!FS16,Nacsport!FT16,Nacsport!FU16,),"")</f>
        <v/>
      </c>
      <c r="AL15" s="1" t="str">
        <f>+IF(OR(K15="ATAQUE",K15="DEFENSA"),+CONCATENATE(Nacsport!FV16,Nacsport!FW16,Nacsport!FX16,Nacsport!FY16,Nacsport!FZ16,Nacsport!GA16,Nacsport!GB16,),"")</f>
        <v/>
      </c>
      <c r="AM15" s="1" t="str">
        <f>+CONCATENATE(Nacsport!GC16,Nacsport!GD16,Nacsport!GE16,Nacsport!GF16,Nacsport!GG16,Nacsport!GH16,Nacsport!GI16,Nacsport!GJ16,)</f>
        <v/>
      </c>
      <c r="AN15" s="1" t="str">
        <f>IF(K15="PUNTOS",LOOKUP(2,1/($K$3:K15="ATAQUE"),$AN$3:AN15),IF(+COUNTIF(Nacsport!GK16:'Nacsport'!GS16,"*")&gt;0,+COUNTIF(Nacsport!GK16:'Nacsport'!GS16,"*"),""))</f>
        <v/>
      </c>
      <c r="AO15" t="str">
        <f ca="1">+IF(K15="QUIEBRE",+IF(L15="SAN LUIS",+COUNTIF(K15:INDIRECT(ADDRESS((LOOKUP(2,1/($K$1:K15="ATAQUE"),Nacsport!$A$1:A16)),3,4)),"RUCK")+1,+COUNTIF(K15:INDIRECT(ADDRESS((LOOKUP(2,1/($K$1:K15="DEFENSA"),Nacsport!$A$1:A16)),3,4)),"RUCK")+1),"")</f>
        <v/>
      </c>
      <c r="AP15" t="str">
        <f ca="1">+IF(OR(K15="PUNTOS",K15="QUIEBRE"),+IF(L15="SAN LUIS",+COUNTIF(K15:INDIRECT(ADDRESS((LOOKUP(2,1/($K$1:K15="ATAQUE"),Nacsport!$A$1:A16)),3,4)),"PASE"),+COUNTIF(K15:INDIRECT(ADDRESS((LOOKUP(2,1/($K$1:K15="DEFENSA"),Nacsport!$A$1:A16)),3,4)),"PASE")),"")</f>
        <v/>
      </c>
      <c r="AQ15" t="str">
        <f>IF(K15="QUIEBRE",LOOKUP(2,1/($K$3:K15="ATAQUE"),$AL$3:AL15),IF(+COUNTIF(Nacsport!GK16:'Nacsport'!GS16,"*")&gt;0,+COUNTIF(Nacsport!GK16:'Nacsport'!GS16,"*"),""))</f>
        <v/>
      </c>
      <c r="AR15" s="1" t="str">
        <f>IF(OR(K15="ATTACCO",K15="DIFESA"),J15,IF(AND(OR(K15="PUNTOS",K15="RUCK",K15="QUIEBRE"),L15="AVEZZANO"),LOOKUP(2,1/($K$3:K15="ATTACCO"),$J$3:J16),IF(AND(OR(K15="PUNTOS",K15="RUCK",K15="QUIEBRE"),L15="RIVAL"),LOOKUP(2,1/($K$3:K15="DIFESA"),$J$3:J16),"")))</f>
        <v/>
      </c>
      <c r="AS15" s="17"/>
    </row>
    <row r="16" spans="1:45" ht="15.75" customHeight="1" x14ac:dyDescent="0.2">
      <c r="A16">
        <f>+Nacsport!A17</f>
        <v>17</v>
      </c>
      <c r="B16">
        <f t="shared" si="1"/>
        <v>15</v>
      </c>
      <c r="C16">
        <f t="shared" si="7"/>
        <v>15</v>
      </c>
      <c r="D16" s="12">
        <v>1</v>
      </c>
      <c r="E16" s="1" t="s">
        <v>1295</v>
      </c>
      <c r="F16" s="14">
        <f>CONVERT(LEFT(Nacsport!E17,2),"mn","hr")/24+CONVERT(MID(Nacsport!E17,4,2),"sec","hr")/24</f>
        <v>6.1689814814814819E-3</v>
      </c>
      <c r="G16" s="15">
        <f>CONVERT((CONVERT(LEFT(Nacsport!F17,2),"mn","hr")/24+CONVERT(MID(Nacsport!F17,4,2),"sec","hr")/24)-(CONVERT(LEFT(Nacsport!E17,2),"mn","hr")/24+CONVERT(MID(Nacsport!E17,4,2),"sec","hr")/24),"hr","sec")*24</f>
        <v>3.0000000000000195</v>
      </c>
      <c r="H16" s="15">
        <f t="shared" si="3"/>
        <v>528</v>
      </c>
      <c r="I16" s="15">
        <f t="shared" si="6"/>
        <v>8.8833333333333329</v>
      </c>
      <c r="J16" s="1">
        <f>+Nacsport!B17</f>
        <v>5</v>
      </c>
      <c r="K16" s="1" t="str">
        <f>+Nacsport!C17</f>
        <v>RUCK</v>
      </c>
      <c r="L16" s="1" t="str">
        <f>+CONCATENATE(Nacsport!I17,Nacsport!J17)</f>
        <v>SAN BENEDETTO</v>
      </c>
      <c r="M16" s="29" t="str">
        <f>IF(Nacsport!G17&lt;&gt;"",LEFT(Nacsport!G17,FIND(";",Nacsport!G17)-1),"")</f>
        <v>33</v>
      </c>
      <c r="N16" s="1" t="str">
        <f>IFERROR(MID(Nacsport!G17,FIND(";", Nacsport!G17)+1,IFERROR(FIND(" ", Nacsport!G17 &amp; " ", FIND(";", Nacsport!G17)+1) - FIND(";", Nacsport!G17)-1,LEN(Nacsport!G17))),"")</f>
        <v>13</v>
      </c>
      <c r="O16" s="1" t="str">
        <f>+CONCATENATE(Nacsport!K17,Nacsport!L17,Nacsport!M17,Nacsport!N17,Nacsport!O17,Nacsport!P17,Nacsport!Q17,Nacsport!R17,Nacsport!S17,Nacsport!T17,Nacsport!U17,Nacsport!V17,Nacsport!W17,Nacsport!X17,Nacsport!Y17,Nacsport!Z17)</f>
        <v>DB</v>
      </c>
      <c r="P16" s="1" t="str">
        <f>IF(ISNA(LOOKUP(2,1/(Nacsport!AA17:BY17&lt;&gt;""),Nacsport!AA17:BY17)),"",LOOKUP(2,1/(Nacsport!AA17:BY17&lt;&gt;""),Nacsport!AA17:BY17))</f>
        <v/>
      </c>
      <c r="Q16" s="1" t="str">
        <f t="array" ref="Q16">+IF(+COUNTIF(Nacsport!AA17:BY17,"*")&gt;1,INDEX(Nacsport!Z17:BX17,MATCH(TRUE,Nacsport!Z17:BX17&gt;0,0)),"")</f>
        <v/>
      </c>
      <c r="R16" s="1" t="str">
        <f>+CONCATENATE(Nacsport!BZ17,Nacsport!CA17)</f>
        <v/>
      </c>
      <c r="S16" s="1" t="str">
        <f>+CONCATENATE(Nacsport!CB17,Nacsport!CC17,Nacsport!CD17)</f>
        <v/>
      </c>
      <c r="T16" s="1" t="str">
        <f>+CONCATENATE(Nacsport!CE17,Nacsport!CF17,Nacsport!CG17,Nacsport!CH17)</f>
        <v/>
      </c>
      <c r="U16" s="1" t="str">
        <f>+CONCATENATE(Nacsport!CI17,Nacsport!CJ17,Nacsport!CK17,Nacsport!CL17,Nacsport!CM17,Nacsport!CN17,Nacsport!CO17,Nacsport!CP17)</f>
        <v/>
      </c>
      <c r="V16" s="1" t="str">
        <f>+CONCATENATE(Nacsport!CQ17,Nacsport!CR17,Nacsport!CS17,Nacsport!CT17,Nacsport!CU17,Nacsport!CV17)</f>
        <v/>
      </c>
      <c r="W16" s="1" t="str">
        <f>+CONCATENATE(Nacsport!CW17,Nacsport!CX17,Nacsport!CY17,Nacsport!CZ17,Nacsport!DA17,Nacsport!DB17,Nacsport!DC17)</f>
        <v/>
      </c>
      <c r="X16" s="1" t="str">
        <f>+CONCATENATE(Nacsport!DD17,Nacsport!DE17,Nacsport!DF17,Nacsport!DG17,Nacsport!DH17,Nacsport!DI17,Nacsport!DJ17,Nacsport!DK17,Nacsport!DL17,Nacsport!DM17,Nacsport!DN17)</f>
        <v/>
      </c>
      <c r="Y16" s="1" t="str">
        <f>+CONCATENATE(Nacsport!DO17,Nacsport!DP17,Nacsport!DQ17,Nacsport!DR17,Nacsport!DS17,Nacsport!DT17,Nacsport!DU17,Nacsport!DV17,)</f>
        <v/>
      </c>
      <c r="Z16" s="1" t="str">
        <f>+CONCATENATE(Nacsport!DW17,Nacsport!DX17,Nacsport!DY17,Nacsport!DZ17)</f>
        <v/>
      </c>
      <c r="AA16" s="1" t="str">
        <f>+CONCATENATE(Nacsport!EA17,Nacsport!EB17,Nacsport!EC17,Nacsport!ED17,Nacsport!EE17)</f>
        <v/>
      </c>
      <c r="AB16" s="1" t="str">
        <f>+CONCATENATE(Nacsport!EF17,Nacsport!EG17,Nacsport!EH17,Nacsport!EI17,Nacsport!EJ17,Nacsport!EK17)</f>
        <v/>
      </c>
      <c r="AC16" s="1" t="str">
        <f>+CONCATENATE(Nacsport!EL17,Nacsport!EM17,Nacsport!EN17,Nacsport!EO17,Nacsport!EP17,Nacsport!EQ17,Nacsport!ER17)</f>
        <v/>
      </c>
      <c r="AD16" s="1" t="str">
        <f>+CONCATENATE(Nacsport!ES17,Nacsport!ET17,Nacsport!EU17,Nacsport!EV17,Nacsport!EW17,Nacsport!EX17,Nacsport!EY17,Nacsport!EZ17)</f>
        <v/>
      </c>
      <c r="AE16" s="1" t="str">
        <f>+CONCATENATE(Nacsport!FA17,Nacsport!FB17,Nacsport!FC17)</f>
        <v/>
      </c>
      <c r="AF16" s="1" t="str">
        <f>+CONCATENATE(Nacsport!FD17,Nacsport!FE17)</f>
        <v>FAST</v>
      </c>
      <c r="AG16" s="1" t="str">
        <f>+CONCATENATE(Nacsport!FF17,Nacsport!FG17,Nacsport!FH17,Nacsport!FI17,Nacsport!FJ17)</f>
        <v/>
      </c>
      <c r="AH16" s="1" t="str">
        <f t="shared" si="5"/>
        <v/>
      </c>
      <c r="AI16" s="1" t="str">
        <f>+CONCATENATE(Nacsport!FK17,Nacsport!FL17)</f>
        <v/>
      </c>
      <c r="AJ16" s="34" t="str">
        <f>+CONCATENATE(Nacsport!FM17,Nacsport!FN17)</f>
        <v/>
      </c>
      <c r="AK16" s="1" t="str">
        <f>+IF(OR(K16="ATTACCO",K16="DIFESA"),+CONCATENATE(Nacsport!FO17,Nacsport!FP16,Nacsport!FQ17,Nacsport!FR17,Nacsport!FS17,Nacsport!FT17,Nacsport!FU17,),"")</f>
        <v/>
      </c>
      <c r="AL16" s="1" t="str">
        <f>+IF(OR(K16="ATAQUE",K16="DEFENSA"),+CONCATENATE(Nacsport!FV17,Nacsport!FW17,Nacsport!FX17,Nacsport!FY17,Nacsport!FZ17,Nacsport!GA17,Nacsport!GB17,),"")</f>
        <v/>
      </c>
      <c r="AM16" s="1" t="str">
        <f>+CONCATENATE(Nacsport!GC17,Nacsport!GD17,Nacsport!GE17,Nacsport!GF17,Nacsport!GG17,Nacsport!GH17,Nacsport!GI17,Nacsport!GJ17,)</f>
        <v/>
      </c>
      <c r="AN16" s="1" t="str">
        <f>IF(K16="PUNTOS",LOOKUP(2,1/($K$3:K16="ATAQUE"),$AN$3:AN16),IF(+COUNTIF(Nacsport!GK17:'Nacsport'!GS17,"*")&gt;0,+COUNTIF(Nacsport!GK17:'Nacsport'!GS17,"*"),""))</f>
        <v/>
      </c>
      <c r="AO16" t="str">
        <f ca="1">+IF(K16="QUIEBRE",+IF(L16="SAN LUIS",+COUNTIF(K16:INDIRECT(ADDRESS((LOOKUP(2,1/($K$1:K16="ATAQUE"),Nacsport!$A$1:A17)),3,4)),"RUCK")+1,+COUNTIF(K16:INDIRECT(ADDRESS((LOOKUP(2,1/($K$1:K16="DEFENSA"),Nacsport!$A$1:A17)),3,4)),"RUCK")+1),"")</f>
        <v/>
      </c>
      <c r="AP16" t="str">
        <f ca="1">+IF(OR(K16="PUNTOS",K16="QUIEBRE"),+IF(L16="SAN LUIS",+COUNTIF(K16:INDIRECT(ADDRESS((LOOKUP(2,1/($K$1:K16="ATAQUE"),Nacsport!$A$1:A17)),3,4)),"PASE"),+COUNTIF(K16:INDIRECT(ADDRESS((LOOKUP(2,1/($K$1:K16="DEFENSA"),Nacsport!$A$1:A17)),3,4)),"PASE")),"")</f>
        <v/>
      </c>
      <c r="AQ16" t="str">
        <f>IF(K16="QUIEBRE",LOOKUP(2,1/($K$3:K16="ATAQUE"),$AL$3:AL16),IF(+COUNTIF(Nacsport!GK17:'Nacsport'!GS17,"*")&gt;0,+COUNTIF(Nacsport!GK17:'Nacsport'!GS17,"*"),""))</f>
        <v/>
      </c>
      <c r="AR16" s="1" t="str">
        <f>IF(OR(K16="ATTACCO",K16="DIFESA"),J16,IF(AND(OR(K16="PUNTOS",K16="RUCK",K16="QUIEBRE"),L16="AVEZZANO"),LOOKUP(2,1/($K$3:K16="ATTACCO"),$J$3:J17),IF(AND(OR(K16="PUNTOS",K16="RUCK",K16="QUIEBRE"),L16="RIVAL"),LOOKUP(2,1/($K$3:K16="DIFESA"),$J$3:J17),"")))</f>
        <v/>
      </c>
      <c r="AS16" s="17"/>
    </row>
    <row r="17" spans="1:45" ht="15.75" customHeight="1" x14ac:dyDescent="0.2">
      <c r="A17">
        <f>+Nacsport!A18</f>
        <v>18</v>
      </c>
      <c r="B17">
        <f t="shared" si="1"/>
        <v>16</v>
      </c>
      <c r="C17">
        <f t="shared" si="7"/>
        <v>16</v>
      </c>
      <c r="D17" s="12">
        <v>1</v>
      </c>
      <c r="E17" s="1" t="s">
        <v>1295</v>
      </c>
      <c r="F17" s="14">
        <f>CONVERT(LEFT(Nacsport!E18,2),"mn","hr")/24+CONVERT(MID(Nacsport!E18,4,2),"sec","hr")/24</f>
        <v>6.2384259259259259E-3</v>
      </c>
      <c r="G17" s="15">
        <f>(CONVERT((CONVERT(LEFT(Nacsport!F18,2),"mn","hr")/24+CONVERT(MID(Nacsport!F18,4,2),"sec","hr")/24)-(CONVERT(LEFT(Nacsport!E18,2),"mn","hr")/24+CONVERT(MID(Nacsport!E18,4,2),"sec","hr")/24),"hr","sec")*24)+2</f>
        <v>4.9999999999999449</v>
      </c>
      <c r="H17" s="15">
        <f t="shared" si="3"/>
        <v>534</v>
      </c>
      <c r="I17" s="15">
        <f t="shared" si="6"/>
        <v>8.9833333333333343</v>
      </c>
      <c r="J17" s="1">
        <f>+Nacsport!B18</f>
        <v>5</v>
      </c>
      <c r="K17" s="1" t="str">
        <f>+Nacsport!C18</f>
        <v>TACKLE</v>
      </c>
      <c r="L17" s="1" t="str">
        <f>+CONCATENATE(Nacsport!I18,Nacsport!J18)</f>
        <v>OPPONENT</v>
      </c>
      <c r="M17" s="29" t="str">
        <f>IF(Nacsport!G18&lt;&gt;"",LEFT(Nacsport!G18,FIND(";",Nacsport!G18)-1),"")</f>
        <v/>
      </c>
      <c r="N17" s="1" t="str">
        <f>IFERROR(MID(Nacsport!G18,FIND(";", Nacsport!G18)+1,IFERROR(FIND(" ", Nacsport!G18 &amp; " ", FIND(";", Nacsport!G18)+1) - FIND(";", Nacsport!G18)-1,LEN(Nacsport!G18))),"")</f>
        <v/>
      </c>
      <c r="O17" s="1" t="str">
        <f>+CONCATENATE(Nacsport!K18,Nacsport!L18,Nacsport!M18,Nacsport!N18,Nacsport!O18,Nacsport!P18,Nacsport!Q18,Nacsport!R18,Nacsport!S18,Nacsport!T18,Nacsport!U18,Nacsport!V18,Nacsport!W18,Nacsport!X18,Nacsport!Y18,Nacsport!Z18)</f>
        <v/>
      </c>
      <c r="P17" s="1" t="str">
        <f>IF(ISNA(LOOKUP(2,1/(Nacsport!AA18:BY18&lt;&gt;""),Nacsport!AA18:BY18)),"",LOOKUP(2,1/(Nacsport!AA18:BY18&lt;&gt;""),Nacsport!AA18:BY18))</f>
        <v/>
      </c>
      <c r="Q17" s="1" t="str">
        <f t="array" ref="Q17">+IF(+COUNTIF(Nacsport!AA18:BY18,"*")&gt;1,INDEX(Nacsport!Z18:BX18,MATCH(TRUE,Nacsport!Z18:BX18&gt;0,0)),"")</f>
        <v/>
      </c>
      <c r="R17" s="1" t="str">
        <f>+CONCATENATE(Nacsport!BZ18,Nacsport!CA18)</f>
        <v/>
      </c>
      <c r="S17" s="1" t="str">
        <f>+CONCATENATE(Nacsport!CB18,Nacsport!CC18,Nacsport!CD18)</f>
        <v/>
      </c>
      <c r="T17" s="1" t="str">
        <f>+CONCATENATE(Nacsport!CE18,Nacsport!CF18,Nacsport!CG18,Nacsport!CH18)</f>
        <v/>
      </c>
      <c r="U17" s="1" t="str">
        <f>+CONCATENATE(Nacsport!CI18,Nacsport!CJ18,Nacsport!CK18,Nacsport!CL18,Nacsport!CM18,Nacsport!CN18,Nacsport!CO18,Nacsport!CP18)</f>
        <v/>
      </c>
      <c r="V17" s="1" t="str">
        <f>+CONCATENATE(Nacsport!CQ18,Nacsport!CR18,Nacsport!CS18,Nacsport!CT18,Nacsport!CU18,Nacsport!CV18)</f>
        <v/>
      </c>
      <c r="W17" s="1" t="str">
        <f>+CONCATENATE(Nacsport!CW18,Nacsport!CX18,Nacsport!CY18,Nacsport!CZ18,Nacsport!DA18,Nacsport!DB18,Nacsport!DC18)</f>
        <v/>
      </c>
      <c r="X17" s="1" t="str">
        <f>+CONCATENATE(Nacsport!DD18,Nacsport!DE18,Nacsport!DF18,Nacsport!DG18,Nacsport!DH18,Nacsport!DI18,Nacsport!DJ18,Nacsport!DK18,Nacsport!DL18,Nacsport!DM18,Nacsport!DN18)</f>
        <v/>
      </c>
      <c r="Y17" s="1" t="str">
        <f>+CONCATENATE(Nacsport!DO18,Nacsport!DP18,Nacsport!DQ18,Nacsport!DR18,Nacsport!DS18,Nacsport!DT18,Nacsport!DU18,Nacsport!DV18,)</f>
        <v/>
      </c>
      <c r="Z17" s="1" t="str">
        <f>+CONCATENATE(Nacsport!DW18,Nacsport!DX18,Nacsport!DY18,Nacsport!DZ18)</f>
        <v/>
      </c>
      <c r="AA17" s="1" t="str">
        <f>+CONCATENATE(Nacsport!EA18,Nacsport!EB18,Nacsport!EC18,Nacsport!ED18,Nacsport!EE18)</f>
        <v/>
      </c>
      <c r="AB17" s="1" t="str">
        <f>+CONCATENATE(Nacsport!EF18,Nacsport!EG18,Nacsport!EH18,Nacsport!EI18,Nacsport!EJ18,Nacsport!EK18)</f>
        <v/>
      </c>
      <c r="AC17" s="1" t="str">
        <f>+CONCATENATE(Nacsport!EL18,Nacsport!EM18,Nacsport!EN18,Nacsport!EO18,Nacsport!EP18,Nacsport!EQ18,Nacsport!ER18)</f>
        <v/>
      </c>
      <c r="AD17" s="1" t="str">
        <f>+CONCATENATE(Nacsport!ES18,Nacsport!ET18,Nacsport!EU18,Nacsport!EV18,Nacsport!EW18,Nacsport!EX18,Nacsport!EY18,Nacsport!EZ18)</f>
        <v/>
      </c>
      <c r="AE17" s="1" t="str">
        <f>+CONCATENATE(Nacsport!FA18,Nacsport!FB18,Nacsport!FC18)</f>
        <v/>
      </c>
      <c r="AF17" s="1" t="str">
        <f>+CONCATENATE(Nacsport!FD18,Nacsport!FE18)</f>
        <v/>
      </c>
      <c r="AG17" s="1" t="str">
        <f>+CONCATENATE(Nacsport!FF18,Nacsport!FG18,Nacsport!FH18,Nacsport!FI18,Nacsport!FJ18)</f>
        <v/>
      </c>
      <c r="AH17" s="1" t="str">
        <f t="shared" si="5"/>
        <v/>
      </c>
      <c r="AI17" s="1" t="str">
        <f>+CONCATENATE(Nacsport!FK18,Nacsport!FL18)</f>
        <v/>
      </c>
      <c r="AJ17" s="34" t="str">
        <f>+CONCATENATE(Nacsport!FM18,Nacsport!FN18)</f>
        <v/>
      </c>
      <c r="AK17" s="1" t="str">
        <f>+IF(OR(K17="ATTACCO",K17="DIFESA"),+CONCATENATE(Nacsport!FO18,Nacsport!FP17,Nacsport!FQ18,Nacsport!FR18,Nacsport!FS18,Nacsport!FT18,Nacsport!FU18,),"")</f>
        <v/>
      </c>
      <c r="AL17" s="1" t="str">
        <f>+IF(OR(K17="ATAQUE",K17="DEFENSA"),+CONCATENATE(Nacsport!FV18,Nacsport!FW18,Nacsport!FX18,Nacsport!FY18,Nacsport!FZ18,Nacsport!GA18,Nacsport!GB18,),"")</f>
        <v/>
      </c>
      <c r="AM17" s="1" t="str">
        <f>+CONCATENATE(Nacsport!GC18,Nacsport!GD18,Nacsport!GE18,Nacsport!GF18,Nacsport!GG18,Nacsport!GH18,Nacsport!GI18,Nacsport!GJ18,)</f>
        <v/>
      </c>
      <c r="AN17" s="1" t="str">
        <f>IF(K17="PUNTOS",LOOKUP(2,1/($K$3:K17="ATAQUE"),$AN$3:AN17),IF(+COUNTIF(Nacsport!GK18:'Nacsport'!GS18,"*")&gt;0,+COUNTIF(Nacsport!GK18:'Nacsport'!GS18,"*"),""))</f>
        <v/>
      </c>
      <c r="AO17" t="str">
        <f ca="1">+IF(K17="QUIEBRE",+IF(L17="SAN LUIS",+COUNTIF(K17:INDIRECT(ADDRESS((LOOKUP(2,1/($K$1:K17="ATAQUE"),Nacsport!$A$1:A18)),3,4)),"RUCK")+1,+COUNTIF(K17:INDIRECT(ADDRESS((LOOKUP(2,1/($K$1:K17="DEFENSA"),Nacsport!$A$1:A18)),3,4)),"RUCK")+1),"")</f>
        <v/>
      </c>
      <c r="AP17" t="str">
        <f ca="1">+IF(OR(K17="PUNTOS",K17="QUIEBRE"),+IF(L17="SAN LUIS",+COUNTIF(K17:INDIRECT(ADDRESS((LOOKUP(2,1/($K$1:K17="ATAQUE"),Nacsport!$A$1:A18)),3,4)),"PASE"),+COUNTIF(K17:INDIRECT(ADDRESS((LOOKUP(2,1/($K$1:K17="DEFENSA"),Nacsport!$A$1:A18)),3,4)),"PASE")),"")</f>
        <v/>
      </c>
      <c r="AQ17" t="str">
        <f>IF(K17="QUIEBRE",LOOKUP(2,1/($K$3:K17="ATAQUE"),$AL$3:AL17),IF(+COUNTIF(Nacsport!GK18:'Nacsport'!GS18,"*")&gt;0,+COUNTIF(Nacsport!GK18:'Nacsport'!GS18,"*"),""))</f>
        <v/>
      </c>
      <c r="AR17" s="1" t="str">
        <f>IF(OR(K17="ATTACCO",K17="DIFESA"),J17,IF(AND(OR(K17="PUNTOS",K17="RUCK",K17="QUIEBRE"),L17="AVEZZANO"),LOOKUP(2,1/($K$3:K17="ATTACCO"),$J$3:J18),IF(AND(OR(K17="PUNTOS",K17="RUCK",K17="QUIEBRE"),L17="RIVAL"),LOOKUP(2,1/($K$3:K17="DIFESA"),$J$3:J18),"")))</f>
        <v/>
      </c>
      <c r="AS17" s="17"/>
    </row>
    <row r="18" spans="1:45" ht="15.75" customHeight="1" x14ac:dyDescent="0.2">
      <c r="A18">
        <f>+Nacsport!A19</f>
        <v>19</v>
      </c>
      <c r="B18">
        <f t="shared" si="1"/>
        <v>17</v>
      </c>
      <c r="C18">
        <f t="shared" si="7"/>
        <v>17</v>
      </c>
      <c r="D18" s="12">
        <v>1</v>
      </c>
      <c r="E18" s="1" t="s">
        <v>1295</v>
      </c>
      <c r="F18" s="14">
        <f>CONVERT(LEFT(Nacsport!E19,2),"mn","hr")/24+CONVERT(MID(Nacsport!E19,4,2),"sec","hr")/24</f>
        <v>6.2731481481481475E-3</v>
      </c>
      <c r="G18" s="15">
        <f>CONVERT((CONVERT(LEFT(Nacsport!F19,2),"mn","hr")/24+CONVERT(MID(Nacsport!F19,4,2),"sec","hr")/24)-(CONVERT(LEFT(Nacsport!E19,2),"mn","hr")/24+CONVERT(MID(Nacsport!E19,4,2),"sec","hr")/24),"hr","sec")*24</f>
        <v>3.0000000000000195</v>
      </c>
      <c r="H18" s="15">
        <f t="shared" si="3"/>
        <v>537</v>
      </c>
      <c r="I18" s="15">
        <f t="shared" si="6"/>
        <v>9.0333333333333332</v>
      </c>
      <c r="J18" s="1">
        <f>+Nacsport!B19</f>
        <v>6</v>
      </c>
      <c r="K18" s="1" t="str">
        <f>+Nacsport!C19</f>
        <v>RUCK</v>
      </c>
      <c r="L18" s="1" t="str">
        <f>+CONCATENATE(Nacsport!I19,Nacsport!J19)</f>
        <v>OPPONENT</v>
      </c>
      <c r="M18" s="29" t="str">
        <f>IF(Nacsport!G19&lt;&gt;"",LEFT(Nacsport!G19,FIND(";",Nacsport!G19)-1),"")</f>
        <v>59</v>
      </c>
      <c r="N18" s="1" t="str">
        <f>IFERROR(MID(Nacsport!G19,FIND(";", Nacsport!G19)+1,IFERROR(FIND(" ", Nacsport!G19 &amp; " ", FIND(";", Nacsport!G19)+1) - FIND(";", Nacsport!G19)-1,LEN(Nacsport!G19))),"")</f>
        <v>11</v>
      </c>
      <c r="O18" s="1" t="str">
        <f>+CONCATENATE(Nacsport!K19,Nacsport!L19,Nacsport!M19,Nacsport!N19,Nacsport!O19,Nacsport!P19,Nacsport!Q19,Nacsport!R19,Nacsport!S19,Nacsport!T19,Nacsport!U19,Nacsport!V19,Nacsport!W19,Nacsport!X19,Nacsport!Y19,Nacsport!Z19)</f>
        <v>DD</v>
      </c>
      <c r="P18" s="1" t="str">
        <f>IF(ISNA(LOOKUP(2,1/(Nacsport!AA19:BY19&lt;&gt;""),Nacsport!AA19:BY19)),"",LOOKUP(2,1/(Nacsport!AA19:BY19&lt;&gt;""),Nacsport!AA19:BY19))</f>
        <v/>
      </c>
      <c r="Q18" s="1" t="str">
        <f t="array" ref="Q18">+IF(+COUNTIF(Nacsport!AA19:BY19,"*")&gt;1,INDEX(Nacsport!Z19:BX19,MATCH(TRUE,Nacsport!Z19:BX19&gt;0,0)),"")</f>
        <v/>
      </c>
      <c r="R18" s="1" t="str">
        <f>+CONCATENATE(Nacsport!BZ19,Nacsport!CA19)</f>
        <v/>
      </c>
      <c r="S18" s="1" t="str">
        <f>+CONCATENATE(Nacsport!CB19,Nacsport!CC19,Nacsport!CD19)</f>
        <v/>
      </c>
      <c r="T18" s="1" t="str">
        <f>+CONCATENATE(Nacsport!CE19,Nacsport!CF19,Nacsport!CG19,Nacsport!CH19)</f>
        <v/>
      </c>
      <c r="U18" s="1" t="str">
        <f>+CONCATENATE(Nacsport!CI19,Nacsport!CJ19,Nacsport!CK19,Nacsport!CL19,Nacsport!CM19,Nacsport!CN19,Nacsport!CO19,Nacsport!CP19)</f>
        <v/>
      </c>
      <c r="V18" s="1" t="str">
        <f>+CONCATENATE(Nacsport!CQ19,Nacsport!CR19,Nacsport!CS19,Nacsport!CT19,Nacsport!CU19,Nacsport!CV19)</f>
        <v/>
      </c>
      <c r="W18" s="1" t="str">
        <f>+CONCATENATE(Nacsport!CW19,Nacsport!CX19,Nacsport!CY19,Nacsport!CZ19,Nacsport!DA19,Nacsport!DB19,Nacsport!DC19)</f>
        <v/>
      </c>
      <c r="X18" s="1" t="str">
        <f>+CONCATENATE(Nacsport!DD19,Nacsport!DE19,Nacsport!DF19,Nacsport!DG19,Nacsport!DH19,Nacsport!DI19,Nacsport!DJ19,Nacsport!DK19,Nacsport!DL19,Nacsport!DM19,Nacsport!DN19)</f>
        <v/>
      </c>
      <c r="Y18" s="1" t="str">
        <f>+CONCATENATE(Nacsport!DO19,Nacsport!DP19,Nacsport!DQ19,Nacsport!DR19,Nacsport!DS19,Nacsport!DT19,Nacsport!DU19,Nacsport!DV19,)</f>
        <v/>
      </c>
      <c r="Z18" s="1" t="str">
        <f>+CONCATENATE(Nacsport!DW19,Nacsport!DX19,Nacsport!DY19,Nacsport!DZ19)</f>
        <v/>
      </c>
      <c r="AA18" s="1" t="str">
        <f>+CONCATENATE(Nacsport!EA19,Nacsport!EB19,Nacsport!EC19,Nacsport!ED19,Nacsport!EE19)</f>
        <v/>
      </c>
      <c r="AB18" s="1" t="str">
        <f>+CONCATENATE(Nacsport!EF19,Nacsport!EG19,Nacsport!EH19,Nacsport!EI19,Nacsport!EJ19,Nacsport!EK19)</f>
        <v/>
      </c>
      <c r="AC18" s="1" t="str">
        <f>+CONCATENATE(Nacsport!EL19,Nacsport!EM19,Nacsport!EN19,Nacsport!EO19,Nacsport!EP19,Nacsport!EQ19,Nacsport!ER19)</f>
        <v/>
      </c>
      <c r="AD18" s="1" t="str">
        <f>+CONCATENATE(Nacsport!ES19,Nacsport!ET19,Nacsport!EU19,Nacsport!EV19,Nacsport!EW19,Nacsport!EX19,Nacsport!EY19,Nacsport!EZ19)</f>
        <v/>
      </c>
      <c r="AE18" s="1" t="str">
        <f>+CONCATENATE(Nacsport!FA19,Nacsport!FB19,Nacsport!FC19)</f>
        <v/>
      </c>
      <c r="AF18" s="1" t="str">
        <f>+CONCATENATE(Nacsport!FD19,Nacsport!FE19)</f>
        <v>SLOW</v>
      </c>
      <c r="AG18" s="1" t="str">
        <f>+CONCATENATE(Nacsport!FF19,Nacsport!FG19,Nacsport!FH19,Nacsport!FI19,Nacsport!FJ19)</f>
        <v/>
      </c>
      <c r="AH18" s="1" t="str">
        <f t="shared" si="5"/>
        <v/>
      </c>
      <c r="AI18" s="1" t="str">
        <f>+CONCATENATE(Nacsport!FK19,Nacsport!FL19)</f>
        <v/>
      </c>
      <c r="AJ18" s="34" t="str">
        <f>+CONCATENATE(Nacsport!FM19,Nacsport!FN19)</f>
        <v/>
      </c>
      <c r="AK18" s="1" t="str">
        <f>+IF(OR(K18="ATTACCO",K18="DIFESA"),+CONCATENATE(Nacsport!FO19,Nacsport!FP18,Nacsport!FQ19,Nacsport!FR19,Nacsport!FS19,Nacsport!FT19,Nacsport!FU19,),"")</f>
        <v/>
      </c>
      <c r="AL18" s="1" t="str">
        <f>+IF(OR(K18="ATAQUE",K18="DEFENSA"),+CONCATENATE(Nacsport!FV19,Nacsport!FW19,Nacsport!FX19,Nacsport!FY19,Nacsport!FZ19,Nacsport!GA19,Nacsport!GB19,),"")</f>
        <v/>
      </c>
      <c r="AM18" s="1" t="str">
        <f>+CONCATENATE(Nacsport!GC19,Nacsport!GD19,Nacsport!GE19,Nacsport!GF19,Nacsport!GG19,Nacsport!GH19,Nacsport!GI19,Nacsport!GJ19,)</f>
        <v/>
      </c>
      <c r="AN18" s="1" t="str">
        <f>IF(K18="PUNTOS",LOOKUP(2,1/($K$3:K18="ATAQUE"),$AN$3:AN18),IF(+COUNTIF(Nacsport!GK19:'Nacsport'!GS19,"*")&gt;0,+COUNTIF(Nacsport!GK19:'Nacsport'!GS19,"*"),""))</f>
        <v/>
      </c>
      <c r="AO18" t="str">
        <f ca="1">+IF(K18="QUIEBRE",+IF(L18="SAN LUIS",+COUNTIF(K18:INDIRECT(ADDRESS((LOOKUP(2,1/($K$1:K18="ATAQUE"),Nacsport!$A$1:A19)),3,4)),"RUCK")+1,+COUNTIF(K18:INDIRECT(ADDRESS((LOOKUP(2,1/($K$1:K18="DEFENSA"),Nacsport!$A$1:A19)),3,4)),"RUCK")+1),"")</f>
        <v/>
      </c>
      <c r="AP18" t="str">
        <f ca="1">+IF(OR(K18="PUNTOS",K18="QUIEBRE"),+IF(L18="SAN LUIS",+COUNTIF(K18:INDIRECT(ADDRESS((LOOKUP(2,1/($K$1:K18="ATAQUE"),Nacsport!$A$1:A19)),3,4)),"PASE"),+COUNTIF(K18:INDIRECT(ADDRESS((LOOKUP(2,1/($K$1:K18="DEFENSA"),Nacsport!$A$1:A19)),3,4)),"PASE")),"")</f>
        <v/>
      </c>
      <c r="AQ18" t="str">
        <f>IF(K18="QUIEBRE",LOOKUP(2,1/($K$3:K18="ATAQUE"),$AL$3:AL18),IF(+COUNTIF(Nacsport!GK19:'Nacsport'!GS19,"*")&gt;0,+COUNTIF(Nacsport!GK19:'Nacsport'!GS19,"*"),""))</f>
        <v/>
      </c>
      <c r="AR18" s="1" t="str">
        <f>IF(OR(K18="ATTACCO",K18="DIFESA"),J18,IF(AND(OR(K18="PUNTOS",K18="RUCK",K18="QUIEBRE"),L18="AVEZZANO"),LOOKUP(2,1/($K$3:K18="ATTACCO"),$J$3:J19),IF(AND(OR(K18="PUNTOS",K18="RUCK",K18="QUIEBRE"),L18="RIVAL"),LOOKUP(2,1/($K$3:K18="DIFESA"),$J$3:J19),"")))</f>
        <v/>
      </c>
      <c r="AS18" s="17"/>
    </row>
    <row r="19" spans="1:45" ht="15.75" customHeight="1" x14ac:dyDescent="0.2">
      <c r="A19">
        <f>+Nacsport!A20</f>
        <v>20</v>
      </c>
      <c r="B19">
        <f t="shared" si="1"/>
        <v>18</v>
      </c>
      <c r="C19">
        <f t="shared" si="7"/>
        <v>18</v>
      </c>
      <c r="D19" s="12">
        <v>1</v>
      </c>
      <c r="E19" s="1" t="s">
        <v>1295</v>
      </c>
      <c r="F19" s="14">
        <f>CONVERT(LEFT(Nacsport!E20,2),"mn","hr")/24+CONVERT(MID(Nacsport!E20,4,2),"sec","hr")/24</f>
        <v>6.3078703703703699E-3</v>
      </c>
      <c r="G19" s="15">
        <f>(CONVERT((CONVERT(LEFT(Nacsport!F20,2),"mn","hr")/24+CONVERT(MID(Nacsport!F20,4,2),"sec","hr")/24)-(CONVERT(LEFT(Nacsport!E20,2),"mn","hr")/24+CONVERT(MID(Nacsport!E20,4,2),"sec","hr")/24),"hr","sec")*24)+2</f>
        <v>5.0000000000000195</v>
      </c>
      <c r="H19" s="15">
        <f t="shared" si="3"/>
        <v>540</v>
      </c>
      <c r="I19" s="15">
        <f t="shared" si="6"/>
        <v>9.0833333333333321</v>
      </c>
      <c r="J19" s="1">
        <f>+Nacsport!B20</f>
        <v>6</v>
      </c>
      <c r="K19" s="1" t="str">
        <f>+Nacsport!C20</f>
        <v>TACKLE</v>
      </c>
      <c r="L19" s="1" t="str">
        <f>+CONCATENATE(Nacsport!I20,Nacsport!J20)</f>
        <v>OPPONENT</v>
      </c>
      <c r="M19" s="29" t="str">
        <f>IF(Nacsport!G20&lt;&gt;"",LEFT(Nacsport!G20,FIND(";",Nacsport!G20)-1),"")</f>
        <v/>
      </c>
      <c r="N19" s="1" t="str">
        <f>IFERROR(MID(Nacsport!G20,FIND(";", Nacsport!G20)+1,IFERROR(FIND(" ", Nacsport!G20 &amp; " ", FIND(";", Nacsport!G20)+1) - FIND(";", Nacsport!G20)-1,LEN(Nacsport!G20))),"")</f>
        <v/>
      </c>
      <c r="O19" s="1" t="str">
        <f>+CONCATENATE(Nacsport!K20,Nacsport!L20,Nacsport!M20,Nacsport!N20,Nacsport!O20,Nacsport!P20,Nacsport!Q20,Nacsport!R20,Nacsport!S20,Nacsport!T20,Nacsport!U20,Nacsport!V20,Nacsport!W20,Nacsport!X20,Nacsport!Y20,Nacsport!Z20)</f>
        <v/>
      </c>
      <c r="P19" s="1" t="str">
        <f>IF(ISNA(LOOKUP(2,1/(Nacsport!AA20:BY20&lt;&gt;""),Nacsport!AA20:BY20)),"",LOOKUP(2,1/(Nacsport!AA20:BY20&lt;&gt;""),Nacsport!AA20:BY20))</f>
        <v/>
      </c>
      <c r="Q19" s="1" t="str">
        <f t="array" ref="Q19">+IF(+COUNTIF(Nacsport!AA20:BY20,"*")&gt;1,INDEX(Nacsport!Z20:BX20,MATCH(TRUE,Nacsport!Z20:BX20&gt;0,0)),"")</f>
        <v/>
      </c>
      <c r="R19" s="1" t="str">
        <f>+CONCATENATE(Nacsport!BZ20,Nacsport!CA20)</f>
        <v/>
      </c>
      <c r="S19" s="1" t="str">
        <f>+CONCATENATE(Nacsport!CB20,Nacsport!CC20,Nacsport!CD20)</f>
        <v/>
      </c>
      <c r="T19" s="1" t="str">
        <f>+CONCATENATE(Nacsport!CE20,Nacsport!CF20,Nacsport!CG20,Nacsport!CH20)</f>
        <v/>
      </c>
      <c r="U19" s="1" t="str">
        <f>+CONCATENATE(Nacsport!CI20,Nacsport!CJ20,Nacsport!CK20,Nacsport!CL20,Nacsport!CM20,Nacsport!CN20,Nacsport!CO20,Nacsport!CP20)</f>
        <v/>
      </c>
      <c r="V19" s="1" t="str">
        <f>+CONCATENATE(Nacsport!CQ20,Nacsport!CR20,Nacsport!CS20,Nacsport!CT20,Nacsport!CU20,Nacsport!CV20)</f>
        <v/>
      </c>
      <c r="W19" s="1" t="str">
        <f>+CONCATENATE(Nacsport!CW20,Nacsport!CX20,Nacsport!CY20,Nacsport!CZ20,Nacsport!DA20,Nacsport!DB20,Nacsport!DC20)</f>
        <v/>
      </c>
      <c r="X19" s="1" t="str">
        <f>+CONCATENATE(Nacsport!DD20,Nacsport!DE20,Nacsport!DF20,Nacsport!DG20,Nacsport!DH20,Nacsport!DI20,Nacsport!DJ20,Nacsport!DK20,Nacsport!DL20,Nacsport!DM20,Nacsport!DN20)</f>
        <v/>
      </c>
      <c r="Y19" s="1" t="str">
        <f>+CONCATENATE(Nacsport!DO20,Nacsport!DP20,Nacsport!DQ20,Nacsport!DR20,Nacsport!DS20,Nacsport!DT20,Nacsport!DU20,Nacsport!DV20,)</f>
        <v/>
      </c>
      <c r="Z19" s="1" t="str">
        <f>+CONCATENATE(Nacsport!DW20,Nacsport!DX20,Nacsport!DY20,Nacsport!DZ20)</f>
        <v/>
      </c>
      <c r="AA19" s="1" t="str">
        <f>+CONCATENATE(Nacsport!EA20,Nacsport!EB20,Nacsport!EC20,Nacsport!ED20,Nacsport!EE20)</f>
        <v/>
      </c>
      <c r="AB19" s="1" t="str">
        <f>+CONCATENATE(Nacsport!EF20,Nacsport!EG20,Nacsport!EH20,Nacsport!EI20,Nacsport!EJ20,Nacsport!EK20)</f>
        <v/>
      </c>
      <c r="AC19" s="1" t="str">
        <f>+CONCATENATE(Nacsport!EL20,Nacsport!EM20,Nacsport!EN20,Nacsport!EO20,Nacsport!EP20,Nacsport!EQ20,Nacsport!ER20)</f>
        <v/>
      </c>
      <c r="AD19" s="1" t="str">
        <f>+CONCATENATE(Nacsport!ES20,Nacsport!ET20,Nacsport!EU20,Nacsport!EV20,Nacsport!EW20,Nacsport!EX20,Nacsport!EY20,Nacsport!EZ20)</f>
        <v/>
      </c>
      <c r="AE19" s="1" t="str">
        <f>+CONCATENATE(Nacsport!FA20,Nacsport!FB20,Nacsport!FC20)</f>
        <v/>
      </c>
      <c r="AF19" s="1" t="str">
        <f>+CONCATENATE(Nacsport!FD20,Nacsport!FE20)</f>
        <v/>
      </c>
      <c r="AG19" s="1" t="str">
        <f>+CONCATENATE(Nacsport!FF20,Nacsport!FG20,Nacsport!FH20,Nacsport!FI20,Nacsport!FJ20)</f>
        <v/>
      </c>
      <c r="AH19" s="1" t="str">
        <f t="shared" si="5"/>
        <v/>
      </c>
      <c r="AI19" s="1" t="str">
        <f>+CONCATENATE(Nacsport!FK20,Nacsport!FL20)</f>
        <v/>
      </c>
      <c r="AJ19" s="34" t="str">
        <f>+CONCATENATE(Nacsport!FM20,Nacsport!FN20)</f>
        <v/>
      </c>
      <c r="AK19" s="1" t="str">
        <f>+IF(OR(K19="ATTACCO",K19="DIFESA"),+CONCATENATE(Nacsport!FO20,Nacsport!FP19,Nacsport!FQ20,Nacsport!FR20,Nacsport!FS20,Nacsport!FT20,Nacsport!FU20,),"")</f>
        <v/>
      </c>
      <c r="AL19" s="1" t="str">
        <f>+IF(OR(K19="ATAQUE",K19="DEFENSA"),+CONCATENATE(Nacsport!FV20,Nacsport!FW20,Nacsport!FX20,Nacsport!FY20,Nacsport!FZ20,Nacsport!GA20,Nacsport!GB20,),"")</f>
        <v/>
      </c>
      <c r="AM19" s="1" t="str">
        <f>+CONCATENATE(Nacsport!GC20,Nacsport!GD20,Nacsport!GE20,Nacsport!GF20,Nacsport!GG20,Nacsport!GH20,Nacsport!GI20,Nacsport!GJ20,)</f>
        <v/>
      </c>
      <c r="AN19" s="1" t="str">
        <f>IF(K19="PUNTOS",LOOKUP(2,1/($K$3:K19="ATAQUE"),$AN$3:AN19),IF(+COUNTIF(Nacsport!GK20:'Nacsport'!GS20,"*")&gt;0,+COUNTIF(Nacsport!GK20:'Nacsport'!GS20,"*"),""))</f>
        <v/>
      </c>
      <c r="AO19" t="str">
        <f ca="1">+IF(K19="QUIEBRE",+IF(L19="SAN LUIS",+COUNTIF(K19:INDIRECT(ADDRESS((LOOKUP(2,1/($K$1:K19="ATAQUE"),Nacsport!$A$1:A20)),3,4)),"RUCK")+1,+COUNTIF(K19:INDIRECT(ADDRESS((LOOKUP(2,1/($K$1:K19="DEFENSA"),Nacsport!$A$1:A20)),3,4)),"RUCK")+1),"")</f>
        <v/>
      </c>
      <c r="AP19" t="str">
        <f ca="1">+IF(OR(K19="PUNTOS",K19="QUIEBRE"),+IF(L19="SAN LUIS",+COUNTIF(K19:INDIRECT(ADDRESS((LOOKUP(2,1/($K$1:K19="ATAQUE"),Nacsport!$A$1:A20)),3,4)),"PASE"),+COUNTIF(K19:INDIRECT(ADDRESS((LOOKUP(2,1/($K$1:K19="DEFENSA"),Nacsport!$A$1:A20)),3,4)),"PASE")),"")</f>
        <v/>
      </c>
      <c r="AQ19" t="str">
        <f>IF(K19="QUIEBRE",LOOKUP(2,1/($K$3:K19="ATAQUE"),$AL$3:AL19),IF(+COUNTIF(Nacsport!GK20:'Nacsport'!GS20,"*")&gt;0,+COUNTIF(Nacsport!GK20:'Nacsport'!GS20,"*"),""))</f>
        <v/>
      </c>
      <c r="AR19" s="1" t="str">
        <f>IF(OR(K19="ATTACCO",K19="DIFESA"),J19,IF(AND(OR(K19="PUNTOS",K19="RUCK",K19="QUIEBRE"),L19="AVEZZANO"),LOOKUP(2,1/($K$3:K19="ATTACCO"),$J$3:J20),IF(AND(OR(K19="PUNTOS",K19="RUCK",K19="QUIEBRE"),L19="RIVAL"),LOOKUP(2,1/($K$3:K19="DIFESA"),$J$3:J20),"")))</f>
        <v/>
      </c>
      <c r="AS19" s="17"/>
    </row>
    <row r="20" spans="1:45" ht="15.75" customHeight="1" x14ac:dyDescent="0.2">
      <c r="A20">
        <f>+Nacsport!A21</f>
        <v>21</v>
      </c>
      <c r="B20">
        <f t="shared" si="1"/>
        <v>19</v>
      </c>
      <c r="C20">
        <f t="shared" si="7"/>
        <v>19</v>
      </c>
      <c r="D20" s="12">
        <v>1</v>
      </c>
      <c r="E20" s="1" t="s">
        <v>1295</v>
      </c>
      <c r="F20" s="14">
        <f>CONVERT(LEFT(Nacsport!E21,2),"mn","hr")/24+CONVERT(MID(Nacsport!E21,4,2),"sec","hr")/24</f>
        <v>6.3310185185185179E-3</v>
      </c>
      <c r="G20" s="15">
        <f>CONVERT((CONVERT(LEFT(Nacsport!F21,2),"mn","hr")/24+CONVERT(MID(Nacsport!F21,4,2),"sec","hr")/24)-(CONVERT(LEFT(Nacsport!E21,2),"mn","hr")/24+CONVERT(MID(Nacsport!E21,4,2),"sec","hr")/24),"hr","sec")*24</f>
        <v>3.0000000000000195</v>
      </c>
      <c r="H20" s="15">
        <f t="shared" si="3"/>
        <v>542</v>
      </c>
      <c r="I20" s="15">
        <f t="shared" si="6"/>
        <v>9.1166666666666671</v>
      </c>
      <c r="J20" s="1">
        <f>+Nacsport!B21</f>
        <v>7</v>
      </c>
      <c r="K20" s="1" t="str">
        <f>+Nacsport!C21</f>
        <v>RUCK</v>
      </c>
      <c r="L20" s="1" t="str">
        <f>+CONCATENATE(Nacsport!I21,Nacsport!J21)</f>
        <v>SAN BENEDETTO</v>
      </c>
      <c r="M20" s="29" t="str">
        <f>IF(Nacsport!G21&lt;&gt;"",LEFT(Nacsport!G21,FIND(";",Nacsport!G21)-1),"")</f>
        <v>53</v>
      </c>
      <c r="N20" s="1" t="str">
        <f>IFERROR(MID(Nacsport!G21,FIND(";", Nacsport!G21)+1,IFERROR(FIND(" ", Nacsport!G21 &amp; " ", FIND(";", Nacsport!G21)+1) - FIND(";", Nacsport!G21)-1,LEN(Nacsport!G21))),"")</f>
        <v>9</v>
      </c>
      <c r="O20" s="1" t="str">
        <f>+CONCATENATE(Nacsport!K21,Nacsport!L21,Nacsport!M21,Nacsport!N21,Nacsport!O21,Nacsport!P21,Nacsport!Q21,Nacsport!R21,Nacsport!S21,Nacsport!T21,Nacsport!U21,Nacsport!V21,Nacsport!W21,Nacsport!X21,Nacsport!Y21,Nacsport!Z21)</f>
        <v>DC</v>
      </c>
      <c r="P20" s="1" t="str">
        <f>IF(ISNA(LOOKUP(2,1/(Nacsport!AA21:BY21&lt;&gt;""),Nacsport!AA21:BY21)),"",LOOKUP(2,1/(Nacsport!AA21:BY21&lt;&gt;""),Nacsport!AA21:BY21))</f>
        <v/>
      </c>
      <c r="Q20" s="1" t="str">
        <f t="array" ref="Q20">+IF(+COUNTIF(Nacsport!AA21:BY21,"*")&gt;1,INDEX(Nacsport!Z21:BX21,MATCH(TRUE,Nacsport!Z21:BX21&gt;0,0)),"")</f>
        <v/>
      </c>
      <c r="R20" s="1" t="str">
        <f>+CONCATENATE(Nacsport!BZ21,Nacsport!CA21)</f>
        <v/>
      </c>
      <c r="S20" s="1" t="str">
        <f>+CONCATENATE(Nacsport!CB21,Nacsport!CC21,Nacsport!CD21)</f>
        <v/>
      </c>
      <c r="T20" s="1" t="str">
        <f>+CONCATENATE(Nacsport!CE21,Nacsport!CF21,Nacsport!CG21,Nacsport!CH21)</f>
        <v/>
      </c>
      <c r="U20" s="1" t="str">
        <f>+CONCATENATE(Nacsport!CI21,Nacsport!CJ21,Nacsport!CK21,Nacsport!CL21,Nacsport!CM21,Nacsport!CN21,Nacsport!CO21,Nacsport!CP21)</f>
        <v/>
      </c>
      <c r="V20" s="1" t="str">
        <f>+CONCATENATE(Nacsport!CQ21,Nacsport!CR21,Nacsport!CS21,Nacsport!CT21,Nacsport!CU21,Nacsport!CV21)</f>
        <v/>
      </c>
      <c r="W20" s="1" t="str">
        <f>+CONCATENATE(Nacsport!CW21,Nacsport!CX21,Nacsport!CY21,Nacsport!CZ21,Nacsport!DA21,Nacsport!DB21,Nacsport!DC21)</f>
        <v/>
      </c>
      <c r="X20" s="1" t="str">
        <f>+CONCATENATE(Nacsport!DD21,Nacsport!DE21,Nacsport!DF21,Nacsport!DG21,Nacsport!DH21,Nacsport!DI21,Nacsport!DJ21,Nacsport!DK21,Nacsport!DL21,Nacsport!DM21,Nacsport!DN21)</f>
        <v/>
      </c>
      <c r="Y20" s="1" t="str">
        <f>+CONCATENATE(Nacsport!DO21,Nacsport!DP21,Nacsport!DQ21,Nacsport!DR21,Nacsport!DS21,Nacsport!DT21,Nacsport!DU21,Nacsport!DV21,)</f>
        <v/>
      </c>
      <c r="Z20" s="1" t="str">
        <f>+CONCATENATE(Nacsport!DW21,Nacsport!DX21,Nacsport!DY21,Nacsport!DZ21)</f>
        <v/>
      </c>
      <c r="AA20" s="1" t="str">
        <f>+CONCATENATE(Nacsport!EA21,Nacsport!EB21,Nacsport!EC21,Nacsport!ED21,Nacsport!EE21)</f>
        <v/>
      </c>
      <c r="AB20" s="1" t="str">
        <f>+CONCATENATE(Nacsport!EF21,Nacsport!EG21,Nacsport!EH21,Nacsport!EI21,Nacsport!EJ21,Nacsport!EK21)</f>
        <v/>
      </c>
      <c r="AC20" s="1" t="str">
        <f>+CONCATENATE(Nacsport!EL21,Nacsport!EM21,Nacsport!EN21,Nacsport!EO21,Nacsport!EP21,Nacsport!EQ21,Nacsport!ER21)</f>
        <v/>
      </c>
      <c r="AD20" s="1" t="str">
        <f>+CONCATENATE(Nacsport!ES21,Nacsport!ET21,Nacsport!EU21,Nacsport!EV21,Nacsport!EW21,Nacsport!EX21,Nacsport!EY21,Nacsport!EZ21)</f>
        <v/>
      </c>
      <c r="AE20" s="1" t="str">
        <f>+CONCATENATE(Nacsport!FA21,Nacsport!FB21,Nacsport!FC21)</f>
        <v/>
      </c>
      <c r="AF20" s="1" t="str">
        <f>+CONCATENATE(Nacsport!FD21,Nacsport!FE21)</f>
        <v>SLOW</v>
      </c>
      <c r="AG20" s="1" t="str">
        <f>+CONCATENATE(Nacsport!FF21,Nacsport!FG21,Nacsport!FH21,Nacsport!FI21,Nacsport!FJ21)</f>
        <v/>
      </c>
      <c r="AH20" s="1" t="str">
        <f t="shared" si="5"/>
        <v/>
      </c>
      <c r="AI20" s="1" t="str">
        <f>+CONCATENATE(Nacsport!FK21,Nacsport!FL21)</f>
        <v/>
      </c>
      <c r="AJ20" s="34" t="str">
        <f>+CONCATENATE(Nacsport!FM21,Nacsport!FN21)</f>
        <v/>
      </c>
      <c r="AK20" s="1" t="str">
        <f>+IF(OR(K20="ATTACCO",K20="DIFESA"),+CONCATENATE(Nacsport!FO21,Nacsport!FP20,Nacsport!FQ21,Nacsport!FR21,Nacsport!FS21,Nacsport!FT21,Nacsport!FU21,),"")</f>
        <v/>
      </c>
      <c r="AL20" s="1" t="str">
        <f>+IF(OR(K20="ATAQUE",K20="DEFENSA"),+CONCATENATE(Nacsport!FV21,Nacsport!FW21,Nacsport!FX21,Nacsport!FY21,Nacsport!FZ21,Nacsport!GA21,Nacsport!GB21,),"")</f>
        <v/>
      </c>
      <c r="AM20" s="1" t="str">
        <f>+CONCATENATE(Nacsport!GC21,Nacsport!GD21,Nacsport!GE21,Nacsport!GF21,Nacsport!GG21,Nacsport!GH21,Nacsport!GI21,Nacsport!GJ21,)</f>
        <v/>
      </c>
      <c r="AN20" s="1" t="str">
        <f>IF(K20="PUNTOS",LOOKUP(2,1/($K$3:K20="ATAQUE"),$AN$3:AN20),IF(+COUNTIF(Nacsport!GK21:'Nacsport'!GS21,"*")&gt;0,+COUNTIF(Nacsport!GK21:'Nacsport'!GS21,"*"),""))</f>
        <v/>
      </c>
      <c r="AO20" t="str">
        <f ca="1">+IF(K20="QUIEBRE",+IF(L20="SAN LUIS",+COUNTIF(K20:INDIRECT(ADDRESS((LOOKUP(2,1/($K$1:K20="ATAQUE"),Nacsport!$A$1:A21)),3,4)),"RUCK")+1,+COUNTIF(K20:INDIRECT(ADDRESS((LOOKUP(2,1/($K$1:K20="DEFENSA"),Nacsport!$A$1:A21)),3,4)),"RUCK")+1),"")</f>
        <v/>
      </c>
      <c r="AP20" t="str">
        <f ca="1">+IF(OR(K20="PUNTOS",K20="QUIEBRE"),+IF(L20="SAN LUIS",+COUNTIF(K20:INDIRECT(ADDRESS((LOOKUP(2,1/($K$1:K20="ATAQUE"),Nacsport!$A$1:A21)),3,4)),"PASE"),+COUNTIF(K20:INDIRECT(ADDRESS((LOOKUP(2,1/($K$1:K20="DEFENSA"),Nacsport!$A$1:A21)),3,4)),"PASE")),"")</f>
        <v/>
      </c>
      <c r="AQ20" t="str">
        <f>IF(K20="QUIEBRE",LOOKUP(2,1/($K$3:K20="ATAQUE"),$AL$3:AL20),IF(+COUNTIF(Nacsport!GK21:'Nacsport'!GS21,"*")&gt;0,+COUNTIF(Nacsport!GK21:'Nacsport'!GS21,"*"),""))</f>
        <v/>
      </c>
      <c r="AR20" s="1" t="str">
        <f>IF(OR(K20="ATTACCO",K20="DIFESA"),J20,IF(AND(OR(K20="PUNTOS",K20="RUCK",K20="QUIEBRE"),L20="AVEZZANO"),LOOKUP(2,1/($K$3:K20="ATTACCO"),$J$3:J21),IF(AND(OR(K20="PUNTOS",K20="RUCK",K20="QUIEBRE"),L20="RIVAL"),LOOKUP(2,1/($K$3:K20="DIFESA"),$J$3:J21),"")))</f>
        <v/>
      </c>
      <c r="AS20" s="17"/>
    </row>
    <row r="21" spans="1:45" ht="15.75" customHeight="1" x14ac:dyDescent="0.2">
      <c r="A21">
        <f>+Nacsport!A22</f>
        <v>22</v>
      </c>
      <c r="B21">
        <f t="shared" si="1"/>
        <v>20</v>
      </c>
      <c r="C21">
        <f t="shared" si="7"/>
        <v>20</v>
      </c>
      <c r="D21" s="12">
        <v>1</v>
      </c>
      <c r="E21" s="1" t="s">
        <v>1295</v>
      </c>
      <c r="F21" s="14">
        <f>CONVERT(LEFT(Nacsport!E22,2),"mn","hr")/24+CONVERT(MID(Nacsport!E22,4,2),"sec","hr")/24</f>
        <v>6.3310185185185179E-3</v>
      </c>
      <c r="G21" s="15">
        <v>8</v>
      </c>
      <c r="H21" s="15">
        <f t="shared" si="3"/>
        <v>542</v>
      </c>
      <c r="I21" s="15">
        <f t="shared" si="6"/>
        <v>9.1166666666666671</v>
      </c>
      <c r="J21" s="1">
        <f>+Nacsport!B22</f>
        <v>1</v>
      </c>
      <c r="K21" s="1" t="str">
        <f>+Nacsport!C22</f>
        <v>PENALTY</v>
      </c>
      <c r="L21" s="1" t="str">
        <f>+CONCATENATE(Nacsport!I22,Nacsport!J22)</f>
        <v>SAN BENEDETTO</v>
      </c>
      <c r="M21" s="29" t="str">
        <f>IF(Nacsport!G22&lt;&gt;"",LEFT(Nacsport!G22,FIND(";",Nacsport!G22)-1),"")</f>
        <v>53</v>
      </c>
      <c r="N21" s="1" t="str">
        <f>IFERROR(MID(Nacsport!G22,FIND(";", Nacsport!G22)+1,IFERROR(FIND(" ", Nacsport!G22 &amp; " ", FIND(";", Nacsport!G22)+1) - FIND(";", Nacsport!G22)-1,LEN(Nacsport!G22))),"")</f>
        <v>9</v>
      </c>
      <c r="O21" s="1" t="str">
        <f>+CONCATENATE(Nacsport!K22,Nacsport!L22,Nacsport!M22,Nacsport!N22,Nacsport!O22,Nacsport!P22,Nacsport!Q22,Nacsport!R22,Nacsport!S22,Nacsport!T22,Nacsport!U22,Nacsport!V22,Nacsport!W22,Nacsport!X22,Nacsport!Y22,Nacsport!Z22)</f>
        <v/>
      </c>
      <c r="P21" s="1" t="str">
        <f>IF(ISNA(LOOKUP(2,1/(Nacsport!AA22:BY22&lt;&gt;""),Nacsport!AA22:BY22)),"",LOOKUP(2,1/(Nacsport!AA22:BY22&lt;&gt;""),Nacsport!AA22:BY22))</f>
        <v>6</v>
      </c>
      <c r="Q21" s="1" t="str">
        <f t="array" ref="Q21">+IF(+COUNTIF(Nacsport!AA22:BY22,"*")&gt;1,INDEX(Nacsport!Z22:BX22,MATCH(TRUE,Nacsport!Z22:BX22&gt;0,0)),"")</f>
        <v/>
      </c>
      <c r="R21" s="1" t="str">
        <f>+CONCATENATE(Nacsport!BZ22,Nacsport!CA22)</f>
        <v/>
      </c>
      <c r="S21" s="1" t="str">
        <f>+CONCATENATE(Nacsport!CB22,Nacsport!CC22,Nacsport!CD22)</f>
        <v/>
      </c>
      <c r="T21" s="1" t="str">
        <f>+CONCATENATE(Nacsport!CE22,Nacsport!CF22,Nacsport!CG22,Nacsport!CH22)</f>
        <v/>
      </c>
      <c r="U21" s="1" t="str">
        <f>+CONCATENATE(Nacsport!CI22,Nacsport!CJ22,Nacsport!CK22,Nacsport!CL22,Nacsport!CM22,Nacsport!CN22,Nacsport!CO22,Nacsport!CP22)</f>
        <v/>
      </c>
      <c r="V21" s="1" t="str">
        <f>+CONCATENATE(Nacsport!CQ22,Nacsport!CR22,Nacsport!CS22,Nacsport!CT22,Nacsport!CU22,Nacsport!CV22)</f>
        <v/>
      </c>
      <c r="W21" s="1" t="str">
        <f>+CONCATENATE(Nacsport!CW22,Nacsport!CX22,Nacsport!CY22,Nacsport!CZ22,Nacsport!DA22,Nacsport!DB22,Nacsport!DC22)</f>
        <v/>
      </c>
      <c r="X21" s="1" t="str">
        <f>+CONCATENATE(Nacsport!DD22,Nacsport!DE22,Nacsport!DF22,Nacsport!DG22,Nacsport!DH22,Nacsport!DI22,Nacsport!DJ22,Nacsport!DK22,Nacsport!DL22,Nacsport!DM22,Nacsport!DN22)</f>
        <v/>
      </c>
      <c r="Y21" s="1" t="str">
        <f>+CONCATENATE(Nacsport!DO22,Nacsport!DP22,Nacsport!DQ22,Nacsport!DR22,Nacsport!DS22,Nacsport!DT22,Nacsport!DU22,Nacsport!DV22,)</f>
        <v/>
      </c>
      <c r="Z21" s="1" t="str">
        <f>+CONCATENATE(Nacsport!DW22,Nacsport!DX22,Nacsport!DY22,Nacsport!DZ22)</f>
        <v/>
      </c>
      <c r="AA21" s="1" t="str">
        <f>+CONCATENATE(Nacsport!EA22,Nacsport!EB22,Nacsport!EC22,Nacsport!ED22,Nacsport!EE22)</f>
        <v/>
      </c>
      <c r="AB21" s="1" t="str">
        <f>+CONCATENATE(Nacsport!EF22,Nacsport!EG22,Nacsport!EH22,Nacsport!EI22,Nacsport!EJ22,Nacsport!EK22)</f>
        <v/>
      </c>
      <c r="AC21" s="1" t="str">
        <f>+CONCATENATE(Nacsport!EL22,Nacsport!EM22,Nacsport!EN22,Nacsport!EO22,Nacsport!EP22,Nacsport!EQ22,Nacsport!ER22)</f>
        <v>RUCK ATTACK</v>
      </c>
      <c r="AD21" s="1" t="str">
        <f>+CONCATENATE(Nacsport!ES22,Nacsport!ET22,Nacsport!EU22,Nacsport!EV22,Nacsport!EW22,Nacsport!EX22,Nacsport!EY22,Nacsport!EZ22)</f>
        <v/>
      </c>
      <c r="AE21" s="1" t="str">
        <f>+CONCATENATE(Nacsport!FA22,Nacsport!FB22,Nacsport!FC22)</f>
        <v/>
      </c>
      <c r="AF21" s="1" t="str">
        <f>+CONCATENATE(Nacsport!FD22,Nacsport!FE22)</f>
        <v/>
      </c>
      <c r="AG21" s="1" t="str">
        <f>+CONCATENATE(Nacsport!FF22,Nacsport!FG22,Nacsport!FH22,Nacsport!FI22,Nacsport!FJ22)</f>
        <v/>
      </c>
      <c r="AH21" s="1" t="str">
        <f t="shared" si="5"/>
        <v/>
      </c>
      <c r="AI21" s="1" t="str">
        <f>+CONCATENATE(Nacsport!FK22,Nacsport!FL22)</f>
        <v/>
      </c>
      <c r="AJ21" s="34" t="str">
        <f>+CONCATENATE(Nacsport!FM22,Nacsport!FN22)</f>
        <v/>
      </c>
      <c r="AK21" s="1" t="str">
        <f>+IF(OR(K21="ATTACCO",K21="DIFESA"),+CONCATENATE(Nacsport!FO22,Nacsport!FP21,Nacsport!FQ22,Nacsport!FR22,Nacsport!FS22,Nacsport!FT22,Nacsport!FU22,),"")</f>
        <v/>
      </c>
      <c r="AL21" s="1" t="str">
        <f>+IF(OR(K21="ATAQUE",K21="DEFENSA"),+CONCATENATE(Nacsport!FV22,Nacsport!FW22,Nacsport!FX22,Nacsport!FY22,Nacsport!FZ22,Nacsport!GA22,Nacsport!GB22,),"")</f>
        <v/>
      </c>
      <c r="AM21" s="1" t="str">
        <f>+CONCATENATE(Nacsport!GC22,Nacsport!GD22,Nacsport!GE22,Nacsport!GF22,Nacsport!GG22,Nacsport!GH22,Nacsport!GI22,Nacsport!GJ22,)</f>
        <v/>
      </c>
      <c r="AN21" s="1" t="str">
        <f>IF(K21="PUNTOS",LOOKUP(2,1/($K$3:K21="ATAQUE"),$AN$3:AN21),IF(+COUNTIF(Nacsport!GK22:'Nacsport'!GS22,"*")&gt;0,+COUNTIF(Nacsport!GK22:'Nacsport'!GS22,"*"),""))</f>
        <v/>
      </c>
      <c r="AO21" t="str">
        <f ca="1">+IF(K21="QUIEBRE",+IF(L21="SAN LUIS",+COUNTIF(K21:INDIRECT(ADDRESS((LOOKUP(2,1/($K$1:K21="ATAQUE"),Nacsport!$A$1:A22)),3,4)),"RUCK")+1,+COUNTIF(K21:INDIRECT(ADDRESS((LOOKUP(2,1/($K$1:K21="DEFENSA"),Nacsport!$A$1:A22)),3,4)),"RUCK")+1),"")</f>
        <v/>
      </c>
      <c r="AP21" t="str">
        <f ca="1">+IF(OR(K21="PUNTOS",K21="QUIEBRE"),+IF(L21="SAN LUIS",+COUNTIF(K21:INDIRECT(ADDRESS((LOOKUP(2,1/($K$1:K21="ATAQUE"),Nacsport!$A$1:A22)),3,4)),"PASE"),+COUNTIF(K21:INDIRECT(ADDRESS((LOOKUP(2,1/($K$1:K21="DEFENSA"),Nacsport!$A$1:A22)),3,4)),"PASE")),"")</f>
        <v/>
      </c>
      <c r="AQ21" t="str">
        <f>IF(K21="QUIEBRE",LOOKUP(2,1/($K$3:K21="ATAQUE"),$AL$3:AL21),IF(+COUNTIF(Nacsport!GK22:'Nacsport'!GS22,"*")&gt;0,+COUNTIF(Nacsport!GK22:'Nacsport'!GS22,"*"),""))</f>
        <v/>
      </c>
      <c r="AR21" s="1" t="str">
        <f>IF(OR(K21="ATTACCO",K21="DIFESA"),J21,IF(AND(OR(K21="PUNTOS",K21="RUCK",K21="QUIEBRE"),L21="AVEZZANO"),LOOKUP(2,1/($K$3:K21="ATTACCO"),$J$3:J22),IF(AND(OR(K21="PUNTOS",K21="RUCK",K21="QUIEBRE"),L21="RIVAL"),LOOKUP(2,1/($K$3:K21="DIFESA"),$J$3:J22),"")))</f>
        <v/>
      </c>
      <c r="AS21" s="17"/>
    </row>
    <row r="22" spans="1:45" ht="15.75" customHeight="1" x14ac:dyDescent="0.2">
      <c r="A22">
        <f>+Nacsport!A23</f>
        <v>23</v>
      </c>
      <c r="B22">
        <f t="shared" si="1"/>
        <v>21</v>
      </c>
      <c r="C22">
        <f t="shared" si="7"/>
        <v>21</v>
      </c>
      <c r="D22" s="12">
        <v>1</v>
      </c>
      <c r="E22" s="1" t="s">
        <v>1295</v>
      </c>
      <c r="F22" s="14">
        <f>CONVERT(LEFT(Nacsport!E23,2),"mn","hr")/24+CONVERT(MID(Nacsport!E23,4,2),"sec","hr")/24</f>
        <v>6.3425925925925924E-3</v>
      </c>
      <c r="G22" s="15">
        <f>CONVERT((CONVERT(LEFT(Nacsport!F23,2),"mn","hr")/24+CONVERT(MID(Nacsport!F23,4,2),"sec","hr")/24)-(CONVERT(LEFT(Nacsport!E23,2),"mn","hr")/24+CONVERT(MID(Nacsport!E23,4,2),"sec","hr")/24),"hr","sec")*24</f>
        <v>0.99999999999995648</v>
      </c>
      <c r="H22" s="15">
        <f t="shared" si="3"/>
        <v>543</v>
      </c>
      <c r="I22" s="15">
        <f t="shared" si="6"/>
        <v>9.1333333333333329</v>
      </c>
      <c r="J22" s="1">
        <f>+Nacsport!B23</f>
        <v>1</v>
      </c>
      <c r="K22" s="1" t="str">
        <f>+Nacsport!C23</f>
        <v>END</v>
      </c>
      <c r="L22" s="1" t="str">
        <f>+CONCATENATE(Nacsport!I23,Nacsport!J23)</f>
        <v/>
      </c>
      <c r="M22" s="29" t="str">
        <f>IF(Nacsport!G23&lt;&gt;"",LEFT(Nacsport!G23,FIND(";",Nacsport!G23)-1),"")</f>
        <v/>
      </c>
      <c r="N22" s="1" t="str">
        <f>IFERROR(MID(Nacsport!G23,FIND(";", Nacsport!G23)+1,IFERROR(FIND(" ", Nacsport!G23 &amp; " ", FIND(";", Nacsport!G23)+1) - FIND(";", Nacsport!G23)-1,LEN(Nacsport!G23))),"")</f>
        <v/>
      </c>
      <c r="O22" s="1" t="str">
        <f>+CONCATENATE(Nacsport!K23,Nacsport!L23,Nacsport!M23,Nacsport!N23,Nacsport!O23,Nacsport!P23,Nacsport!Q23,Nacsport!R23,Nacsport!S23,Nacsport!T23,Nacsport!U23,Nacsport!V23,Nacsport!W23,Nacsport!X23,Nacsport!Y23,Nacsport!Z23)</f>
        <v/>
      </c>
      <c r="P22" s="1" t="str">
        <f>IF(ISNA(LOOKUP(2,1/(Nacsport!AA23:BY23&lt;&gt;""),Nacsport!AA23:BY23)),"",LOOKUP(2,1/(Nacsport!AA23:BY23&lt;&gt;""),Nacsport!AA23:BY23))</f>
        <v/>
      </c>
      <c r="Q22" s="1" t="str">
        <f t="array" ref="Q22">+IF(+COUNTIF(Nacsport!AA23:BY23,"*")&gt;1,INDEX(Nacsport!Z23:BX23,MATCH(TRUE,Nacsport!Z23:BX23&gt;0,0)),"")</f>
        <v/>
      </c>
      <c r="R22" s="1" t="str">
        <f>+CONCATENATE(Nacsport!BZ23,Nacsport!CA23)</f>
        <v/>
      </c>
      <c r="S22" s="1" t="str">
        <f>+CONCATENATE(Nacsport!CB23,Nacsport!CC23,Nacsport!CD23)</f>
        <v/>
      </c>
      <c r="T22" s="1" t="str">
        <f>+CONCATENATE(Nacsport!CE23,Nacsport!CF23,Nacsport!CG23,Nacsport!CH23)</f>
        <v/>
      </c>
      <c r="U22" s="1" t="str">
        <f>+CONCATENATE(Nacsport!CI23,Nacsport!CJ23,Nacsport!CK23,Nacsport!CL23,Nacsport!CM23,Nacsport!CN23,Nacsport!CO23,Nacsport!CP23)</f>
        <v/>
      </c>
      <c r="V22" s="1" t="str">
        <f>+CONCATENATE(Nacsport!CQ23,Nacsport!CR23,Nacsport!CS23,Nacsport!CT23,Nacsport!CU23,Nacsport!CV23)</f>
        <v/>
      </c>
      <c r="W22" s="1" t="str">
        <f>+CONCATENATE(Nacsport!CW23,Nacsport!CX23,Nacsport!CY23,Nacsport!CZ23,Nacsport!DA23,Nacsport!DB23,Nacsport!DC23)</f>
        <v/>
      </c>
      <c r="X22" s="1" t="str">
        <f>+CONCATENATE(Nacsport!DD23,Nacsport!DE23,Nacsport!DF23,Nacsport!DG23,Nacsport!DH23,Nacsport!DI23,Nacsport!DJ23,Nacsport!DK23,Nacsport!DL23,Nacsport!DM23,Nacsport!DN23)</f>
        <v/>
      </c>
      <c r="Y22" s="1" t="str">
        <f>+CONCATENATE(Nacsport!DO23,Nacsport!DP23,Nacsport!DQ23,Nacsport!DR23,Nacsport!DS23,Nacsport!DT23,Nacsport!DU23,Nacsport!DV23,)</f>
        <v/>
      </c>
      <c r="Z22" s="1" t="str">
        <f>+CONCATENATE(Nacsport!DW23,Nacsport!DX23,Nacsport!DY23,Nacsport!DZ23)</f>
        <v/>
      </c>
      <c r="AA22" s="1" t="str">
        <f>+CONCATENATE(Nacsport!EA23,Nacsport!EB23,Nacsport!EC23,Nacsport!ED23,Nacsport!EE23)</f>
        <v/>
      </c>
      <c r="AB22" s="1" t="str">
        <f>+CONCATENATE(Nacsport!EF23,Nacsport!EG23,Nacsport!EH23,Nacsport!EI23,Nacsport!EJ23,Nacsport!EK23)</f>
        <v/>
      </c>
      <c r="AC22" s="1" t="str">
        <f>+CONCATENATE(Nacsport!EL23,Nacsport!EM23,Nacsport!EN23,Nacsport!EO23,Nacsport!EP23,Nacsport!EQ23,Nacsport!ER23)</f>
        <v/>
      </c>
      <c r="AD22" s="1" t="str">
        <f>+CONCATENATE(Nacsport!ES23,Nacsport!ET23,Nacsport!EU23,Nacsport!EV23,Nacsport!EW23,Nacsport!EX23,Nacsport!EY23,Nacsport!EZ23)</f>
        <v/>
      </c>
      <c r="AE22" s="1" t="str">
        <f>+CONCATENATE(Nacsport!FA23,Nacsport!FB23,Nacsport!FC23)</f>
        <v/>
      </c>
      <c r="AF22" s="1" t="str">
        <f>+CONCATENATE(Nacsport!FD23,Nacsport!FE23)</f>
        <v/>
      </c>
      <c r="AG22" s="1" t="str">
        <f>+CONCATENATE(Nacsport!FF23,Nacsport!FG23,Nacsport!FH23,Nacsport!FI23,Nacsport!FJ23)</f>
        <v/>
      </c>
      <c r="AH22" s="1" t="str">
        <f t="shared" si="5"/>
        <v/>
      </c>
      <c r="AI22" s="1" t="str">
        <f>+CONCATENATE(Nacsport!FK23,Nacsport!FL23)</f>
        <v/>
      </c>
      <c r="AJ22" s="34" t="str">
        <f>+CONCATENATE(Nacsport!FM23,Nacsport!FN23)</f>
        <v/>
      </c>
      <c r="AK22" s="1" t="str">
        <f>+IF(OR(K22="ATTACCO",K22="DIFESA"),+CONCATENATE(Nacsport!FO23,Nacsport!FP22,Nacsport!FQ23,Nacsport!FR23,Nacsport!FS23,Nacsport!FT23,Nacsport!FU23,),"")</f>
        <v/>
      </c>
      <c r="AL22" s="1" t="str">
        <f>+IF(OR(K22="ATAQUE",K22="DEFENSA"),+CONCATENATE(Nacsport!FV23,Nacsport!FW23,Nacsport!FX23,Nacsport!FY23,Nacsport!FZ23,Nacsport!GA23,Nacsport!GB23,),"")</f>
        <v/>
      </c>
      <c r="AM22" s="1" t="str">
        <f>+CONCATENATE(Nacsport!GC23,Nacsport!GD23,Nacsport!GE23,Nacsport!GF23,Nacsport!GG23,Nacsport!GH23,Nacsport!GI23,Nacsport!GJ23,)</f>
        <v/>
      </c>
      <c r="AN22" s="1" t="str">
        <f>IF(K22="PUNTOS",LOOKUP(2,1/($K$3:K22="ATAQUE"),$AN$3:AN22),IF(+COUNTIF(Nacsport!GK23:'Nacsport'!GS23,"*")&gt;0,+COUNTIF(Nacsport!GK23:'Nacsport'!GS23,"*"),""))</f>
        <v/>
      </c>
      <c r="AO22" t="str">
        <f ca="1">+IF(K22="QUIEBRE",+IF(L22="SAN LUIS",+COUNTIF(K22:INDIRECT(ADDRESS((LOOKUP(2,1/($K$1:K22="ATAQUE"),Nacsport!$A$1:A23)),3,4)),"RUCK")+1,+COUNTIF(K22:INDIRECT(ADDRESS((LOOKUP(2,1/($K$1:K22="DEFENSA"),Nacsport!$A$1:A23)),3,4)),"RUCK")+1),"")</f>
        <v/>
      </c>
      <c r="AP22" t="str">
        <f ca="1">+IF(OR(K22="PUNTOS",K22="QUIEBRE"),+IF(L22="SAN LUIS",+COUNTIF(K22:INDIRECT(ADDRESS((LOOKUP(2,1/($K$1:K22="ATAQUE"),Nacsport!$A$1:A23)),3,4)),"PASE"),+COUNTIF(K22:INDIRECT(ADDRESS((LOOKUP(2,1/($K$1:K22="DEFENSA"),Nacsport!$A$1:A23)),3,4)),"PASE")),"")</f>
        <v/>
      </c>
      <c r="AQ22" t="str">
        <f>IF(K22="QUIEBRE",LOOKUP(2,1/($K$3:K22="ATAQUE"),$AL$3:AL22),IF(+COUNTIF(Nacsport!GK23:'Nacsport'!GS23,"*")&gt;0,+COUNTIF(Nacsport!GK23:'Nacsport'!GS23,"*"),""))</f>
        <v/>
      </c>
      <c r="AR22" s="1" t="str">
        <f>IF(OR(K22="ATTACCO",K22="DIFESA"),J22,IF(AND(OR(K22="PUNTOS",K22="RUCK",K22="QUIEBRE"),L22="AVEZZANO"),LOOKUP(2,1/($K$3:K22="ATTACCO"),$J$3:J23),IF(AND(OR(K22="PUNTOS",K22="RUCK",K22="QUIEBRE"),L22="RIVAL"),LOOKUP(2,1/($K$3:K22="DIFESA"),$J$3:J23),"")))</f>
        <v/>
      </c>
      <c r="AS22" s="17"/>
    </row>
    <row r="23" spans="1:45" ht="15.75" customHeight="1" x14ac:dyDescent="0.2">
      <c r="A23">
        <f>+Nacsport!A24</f>
        <v>24</v>
      </c>
      <c r="B23">
        <f t="shared" si="1"/>
        <v>22</v>
      </c>
      <c r="C23">
        <f t="shared" si="7"/>
        <v>22</v>
      </c>
      <c r="D23" s="12">
        <v>1</v>
      </c>
      <c r="E23" s="1" t="s">
        <v>1295</v>
      </c>
      <c r="F23" s="14">
        <f>CONVERT(LEFT(Nacsport!E24,2),"mn","hr")/24+CONVERT(MID(Nacsport!E24,4,2),"sec","hr")/24</f>
        <v>7.1874999999999994E-3</v>
      </c>
      <c r="G23" s="15">
        <f>CONVERT((CONVERT(LEFT(Nacsport!F24,2),"mn","hr")/24+CONVERT(MID(Nacsport!F24,4,2),"sec","hr")/24)-(CONVERT(LEFT(Nacsport!E24,2),"mn","hr")/24+CONVERT(MID(Nacsport!E24,4,2),"sec","hr")/24),"hr","sec")*24</f>
        <v>10.000000000000014</v>
      </c>
      <c r="H23" s="15">
        <f t="shared" si="3"/>
        <v>615.99999999999989</v>
      </c>
      <c r="I23" s="15">
        <f t="shared" si="6"/>
        <v>10.35</v>
      </c>
      <c r="J23" s="1">
        <f>+Nacsport!B24</f>
        <v>2</v>
      </c>
      <c r="K23" s="1" t="str">
        <f>+Nacsport!C24</f>
        <v>DEFENCE</v>
      </c>
      <c r="L23" s="1" t="str">
        <f>+CONCATENATE(Nacsport!I24,Nacsport!J24)</f>
        <v/>
      </c>
      <c r="M23" s="29" t="str">
        <f>IF(Nacsport!G24&lt;&gt;"",LEFT(Nacsport!G24,FIND(";",Nacsport!G24)-1),"")</f>
        <v/>
      </c>
      <c r="N23" s="1" t="str">
        <f>IFERROR(MID(Nacsport!G24,FIND(";", Nacsport!G24)+1,IFERROR(FIND(" ", Nacsport!G24 &amp; " ", FIND(";", Nacsport!G24)+1) - FIND(";", Nacsport!G24)-1,LEN(Nacsport!G24))),"")</f>
        <v/>
      </c>
      <c r="O23" s="1" t="str">
        <f>+CONCATENATE(Nacsport!K24,Nacsport!L24,Nacsport!M24,Nacsport!N24,Nacsport!O24,Nacsport!P24,Nacsport!Q24,Nacsport!R24,Nacsport!S24,Nacsport!T24,Nacsport!U24,Nacsport!V24,Nacsport!W24,Nacsport!X24,Nacsport!Y24,Nacsport!Z24)</f>
        <v/>
      </c>
      <c r="P23" s="1" t="str">
        <f>IF(ISNA(LOOKUP(2,1/(Nacsport!AA24:BY24&lt;&gt;""),Nacsport!AA24:BY24)),"",LOOKUP(2,1/(Nacsport!AA24:BY24&lt;&gt;""),Nacsport!AA24:BY24))</f>
        <v/>
      </c>
      <c r="Q23" s="1" t="str">
        <f t="array" ref="Q23">+IF(+COUNTIF(Nacsport!AA24:BY24,"*")&gt;1,INDEX(Nacsport!Z24:BX24,MATCH(TRUE,Nacsport!Z24:BX24&gt;0,0)),"")</f>
        <v/>
      </c>
      <c r="R23" s="1" t="str">
        <f>+CONCATENATE(Nacsport!BZ24,Nacsport!CA24)</f>
        <v/>
      </c>
      <c r="S23" s="1" t="str">
        <f>+CONCATENATE(Nacsport!CB24,Nacsport!CC24,Nacsport!CD24)</f>
        <v/>
      </c>
      <c r="T23" s="1" t="str">
        <f>+CONCATENATE(Nacsport!CE24,Nacsport!CF24,Nacsport!CG24,Nacsport!CH24)</f>
        <v/>
      </c>
      <c r="U23" s="1" t="str">
        <f>+CONCATENATE(Nacsport!CI24,Nacsport!CJ24,Nacsport!CK24,Nacsport!CL24,Nacsport!CM24,Nacsport!CN24,Nacsport!CO24,Nacsport!CP24)</f>
        <v/>
      </c>
      <c r="V23" s="1" t="str">
        <f>+CONCATENATE(Nacsport!CQ24,Nacsport!CR24,Nacsport!CS24,Nacsport!CT24,Nacsport!CU24,Nacsport!CV24)</f>
        <v/>
      </c>
      <c r="W23" s="1" t="str">
        <f>+CONCATENATE(Nacsport!CW24,Nacsport!CX24,Nacsport!CY24,Nacsport!CZ24,Nacsport!DA24,Nacsport!DB24,Nacsport!DC24)</f>
        <v/>
      </c>
      <c r="X23" s="1" t="str">
        <f>+CONCATENATE(Nacsport!DD24,Nacsport!DE24,Nacsport!DF24,Nacsport!DG24,Nacsport!DH24,Nacsport!DI24,Nacsport!DJ24,Nacsport!DK24,Nacsport!DL24,Nacsport!DM24,Nacsport!DN24)</f>
        <v/>
      </c>
      <c r="Y23" s="1" t="str">
        <f>+CONCATENATE(Nacsport!DO24,Nacsport!DP24,Nacsport!DQ24,Nacsport!DR24,Nacsport!DS24,Nacsport!DT24,Nacsport!DU24,Nacsport!DV24,)</f>
        <v/>
      </c>
      <c r="Z23" s="1" t="str">
        <f>+CONCATENATE(Nacsport!DW24,Nacsport!DX24,Nacsport!DY24,Nacsport!DZ24)</f>
        <v/>
      </c>
      <c r="AA23" s="1" t="str">
        <f>+CONCATENATE(Nacsport!EA24,Nacsport!EB24,Nacsport!EC24,Nacsport!ED24,Nacsport!EE24)</f>
        <v/>
      </c>
      <c r="AB23" s="1" t="str">
        <f>+CONCATENATE(Nacsport!EF24,Nacsport!EG24,Nacsport!EH24,Nacsport!EI24,Nacsport!EJ24,Nacsport!EK24)</f>
        <v/>
      </c>
      <c r="AC23" s="1" t="str">
        <f>+CONCATENATE(Nacsport!EL24,Nacsport!EM24,Nacsport!EN24,Nacsport!EO24,Nacsport!EP24,Nacsport!EQ24,Nacsport!ER24)</f>
        <v/>
      </c>
      <c r="AD23" s="1" t="str">
        <f>+CONCATENATE(Nacsport!ES24,Nacsport!ET24,Nacsport!EU24,Nacsport!EV24,Nacsport!EW24,Nacsport!EX24,Nacsport!EY24,Nacsport!EZ24)</f>
        <v/>
      </c>
      <c r="AE23" s="1" t="str">
        <f>+CONCATENATE(Nacsport!FA24,Nacsport!FB24,Nacsport!FC24)</f>
        <v/>
      </c>
      <c r="AF23" s="1" t="str">
        <f>+CONCATENATE(Nacsport!FD24,Nacsport!FE24)</f>
        <v/>
      </c>
      <c r="AG23" s="1" t="str">
        <f>+CONCATENATE(Nacsport!FF24,Nacsport!FG24,Nacsport!FH24,Nacsport!FI24,Nacsport!FJ24)</f>
        <v/>
      </c>
      <c r="AH23" s="1" t="str">
        <f t="shared" si="5"/>
        <v/>
      </c>
      <c r="AI23" s="1" t="str">
        <f>+CONCATENATE(Nacsport!FK24,Nacsport!FL24)</f>
        <v/>
      </c>
      <c r="AJ23" s="34" t="str">
        <f>+CONCATENATE(Nacsport!FM24,Nacsport!FN24)</f>
        <v/>
      </c>
      <c r="AK23" s="1" t="str">
        <f>+IF(OR(K23="ATTACCO",K23="DIFESA"),+CONCATENATE(Nacsport!FO24,Nacsport!FP23,Nacsport!FQ24,Nacsport!FR24,Nacsport!FS24,Nacsport!FT24,Nacsport!FU24,),"")</f>
        <v/>
      </c>
      <c r="AL23" s="1" t="str">
        <f>+IF(OR(K23="ATAQUE",K23="DEFENSA"),+CONCATENATE(Nacsport!FV24,Nacsport!FW24,Nacsport!FX24,Nacsport!FY24,Nacsport!FZ24,Nacsport!GA24,Nacsport!GB24,),"")</f>
        <v/>
      </c>
      <c r="AM23" s="1" t="str">
        <f>+CONCATENATE(Nacsport!GC24,Nacsport!GD24,Nacsport!GE24,Nacsport!GF24,Nacsport!GG24,Nacsport!GH24,Nacsport!GI24,Nacsport!GJ24,)</f>
        <v/>
      </c>
      <c r="AN23" s="1" t="str">
        <f>IF(K23="PUNTOS",LOOKUP(2,1/($K$3:K23="ATAQUE"),$AN$3:AN23),IF(+COUNTIF(Nacsport!GK24:'Nacsport'!GS24,"*")&gt;0,+COUNTIF(Nacsport!GK24:'Nacsport'!GS24,"*"),""))</f>
        <v/>
      </c>
      <c r="AO23" t="str">
        <f ca="1">+IF(K23="QUIEBRE",+IF(L23="SAN LUIS",+COUNTIF(K23:INDIRECT(ADDRESS((LOOKUP(2,1/($K$1:K23="ATAQUE"),Nacsport!$A$1:A24)),3,4)),"RUCK")+1,+COUNTIF(K23:INDIRECT(ADDRESS((LOOKUP(2,1/($K$1:K23="DEFENSA"),Nacsport!$A$1:A24)),3,4)),"RUCK")+1),"")</f>
        <v/>
      </c>
      <c r="AP23" t="str">
        <f ca="1">+IF(OR(K23="PUNTOS",K23="QUIEBRE"),+IF(L23="SAN LUIS",+COUNTIF(K23:INDIRECT(ADDRESS((LOOKUP(2,1/($K$1:K23="ATAQUE"),Nacsport!$A$1:A24)),3,4)),"PASE"),+COUNTIF(K23:INDIRECT(ADDRESS((LOOKUP(2,1/($K$1:K23="DEFENSA"),Nacsport!$A$1:A24)),3,4)),"PASE")),"")</f>
        <v/>
      </c>
      <c r="AQ23" t="str">
        <f>IF(K23="QUIEBRE",LOOKUP(2,1/($K$3:K23="ATAQUE"),$AL$3:AL23),IF(+COUNTIF(Nacsport!GK24:'Nacsport'!GS24,"*")&gt;0,+COUNTIF(Nacsport!GK24:'Nacsport'!GS24,"*"),""))</f>
        <v/>
      </c>
      <c r="AR23" s="1" t="str">
        <f>IF(OR(K23="ATTACCO",K23="DIFESA"),J23,IF(AND(OR(K23="PUNTOS",K23="RUCK",K23="QUIEBRE"),L23="AVEZZANO"),LOOKUP(2,1/($K$3:K23="ATTACCO"),$J$3:J24),IF(AND(OR(K23="PUNTOS",K23="RUCK",K23="QUIEBRE"),L23="RIVAL"),LOOKUP(2,1/($K$3:K23="DIFESA"),$J$3:J24),"")))</f>
        <v/>
      </c>
      <c r="AS23" s="17"/>
    </row>
    <row r="24" spans="1:45" ht="15.75" customHeight="1" x14ac:dyDescent="0.2">
      <c r="A24">
        <f>+Nacsport!A25</f>
        <v>25</v>
      </c>
      <c r="B24">
        <f t="shared" si="1"/>
        <v>23</v>
      </c>
      <c r="C24">
        <f t="shared" si="7"/>
        <v>23</v>
      </c>
      <c r="D24" s="12">
        <v>1</v>
      </c>
      <c r="E24" s="1" t="s">
        <v>1295</v>
      </c>
      <c r="F24" s="14">
        <f>CONVERT(LEFT(Nacsport!E25,2),"mn","hr")/24+CONVERT(MID(Nacsport!E25,4,2),"sec","hr")/24</f>
        <v>7.1874999999999994E-3</v>
      </c>
      <c r="G24" s="15">
        <f>CONVERT((CONVERT(LEFT(Nacsport!F25,2),"mn","hr")/24+CONVERT(MID(Nacsport!F25,4,2),"sec","hr")/24)-(CONVERT(LEFT(Nacsport!E25,2),"mn","hr")/24+CONVERT(MID(Nacsport!E25,4,2),"sec","hr")/24),"hr","sec")*24</f>
        <v>52.000000000000057</v>
      </c>
      <c r="H24" s="15">
        <f t="shared" si="3"/>
        <v>615.99999999999989</v>
      </c>
      <c r="I24" s="15">
        <f t="shared" si="6"/>
        <v>10.35</v>
      </c>
      <c r="J24" s="1">
        <f>+Nacsport!B25</f>
        <v>2</v>
      </c>
      <c r="K24" s="1" t="str">
        <f>+Nacsport!C25</f>
        <v>SHORT-MATCH</v>
      </c>
      <c r="L24" s="1" t="str">
        <f>+CONCATENATE(Nacsport!I25,Nacsport!J25)</f>
        <v/>
      </c>
      <c r="M24" s="29" t="str">
        <f>IF(Nacsport!G25&lt;&gt;"",LEFT(Nacsport!G25,FIND(";",Nacsport!G25)-1),"")</f>
        <v>61</v>
      </c>
      <c r="N24" s="1" t="str">
        <f>IFERROR(MID(Nacsport!G25,FIND(";", Nacsport!G25)+1,IFERROR(FIND(" ", Nacsport!G25 &amp; " ", FIND(";", Nacsport!G25)+1) - FIND(";", Nacsport!G25)-1,LEN(Nacsport!G25))),"")</f>
        <v>34</v>
      </c>
      <c r="O24" s="1" t="str">
        <f>+CONCATENATE(Nacsport!K25,Nacsport!L25,Nacsport!M25,Nacsport!N25,Nacsport!O25,Nacsport!P25,Nacsport!Q25,Nacsport!R25,Nacsport!S25,Nacsport!T25,Nacsport!U25,Nacsport!V25,Nacsport!W25,Nacsport!X25,Nacsport!Y25,Nacsport!Z25)</f>
        <v/>
      </c>
      <c r="P24" s="1" t="str">
        <f>IF(ISNA(LOOKUP(2,1/(Nacsport!AA25:BY25&lt;&gt;""),Nacsport!AA25:BY25)),"",LOOKUP(2,1/(Nacsport!AA25:BY25&lt;&gt;""),Nacsport!AA25:BY25))</f>
        <v/>
      </c>
      <c r="Q24" s="1" t="str">
        <f t="array" ref="Q24">+IF(+COUNTIF(Nacsport!AA25:BY25,"*")&gt;1,INDEX(Nacsport!Z25:BX25,MATCH(TRUE,Nacsport!Z25:BX25&gt;0,0)),"")</f>
        <v/>
      </c>
      <c r="R24" s="1" t="str">
        <f>+CONCATENATE(Nacsport!BZ25,Nacsport!CA25)</f>
        <v/>
      </c>
      <c r="S24" s="1" t="str">
        <f>+CONCATENATE(Nacsport!CB25,Nacsport!CC25,Nacsport!CD25)</f>
        <v/>
      </c>
      <c r="T24" s="1" t="str">
        <f>+CONCATENATE(Nacsport!CE25,Nacsport!CF25,Nacsport!CG25,Nacsport!CH25)</f>
        <v/>
      </c>
      <c r="U24" s="1" t="str">
        <f>+CONCATENATE(Nacsport!CI25,Nacsport!CJ25,Nacsport!CK25,Nacsport!CL25,Nacsport!CM25,Nacsport!CN25,Nacsport!CO25,Nacsport!CP25)</f>
        <v/>
      </c>
      <c r="V24" s="1" t="str">
        <f>+CONCATENATE(Nacsport!CQ25,Nacsport!CR25,Nacsport!CS25,Nacsport!CT25,Nacsport!CU25,Nacsport!CV25)</f>
        <v/>
      </c>
      <c r="W24" s="1" t="str">
        <f>+CONCATENATE(Nacsport!CW25,Nacsport!CX25,Nacsport!CY25,Nacsport!CZ25,Nacsport!DA25,Nacsport!DB25,Nacsport!DC25)</f>
        <v/>
      </c>
      <c r="X24" s="1" t="str">
        <f>+CONCATENATE(Nacsport!DD25,Nacsport!DE25,Nacsport!DF25,Nacsport!DG25,Nacsport!DH25,Nacsport!DI25,Nacsport!DJ25,Nacsport!DK25,Nacsport!DL25,Nacsport!DM25,Nacsport!DN25)</f>
        <v/>
      </c>
      <c r="Y24" s="1" t="str">
        <f>+CONCATENATE(Nacsport!DO25,Nacsport!DP25,Nacsport!DQ25,Nacsport!DR25,Nacsport!DS25,Nacsport!DT25,Nacsport!DU25,Nacsport!DV25,)</f>
        <v/>
      </c>
      <c r="Z24" s="1" t="str">
        <f>+CONCATENATE(Nacsport!DW25,Nacsport!DX25,Nacsport!DY25,Nacsport!DZ25)</f>
        <v/>
      </c>
      <c r="AA24" s="1" t="str">
        <f>+CONCATENATE(Nacsport!EA25,Nacsport!EB25,Nacsport!EC25,Nacsport!ED25,Nacsport!EE25)</f>
        <v/>
      </c>
      <c r="AB24" s="1" t="str">
        <f>+CONCATENATE(Nacsport!EF25,Nacsport!EG25,Nacsport!EH25,Nacsport!EI25,Nacsport!EJ25,Nacsport!EK25)</f>
        <v/>
      </c>
      <c r="AC24" s="1" t="str">
        <f>+CONCATENATE(Nacsport!EL25,Nacsport!EM25,Nacsport!EN25,Nacsport!EO25,Nacsport!EP25,Nacsport!EQ25,Nacsport!ER25)</f>
        <v/>
      </c>
      <c r="AD24" s="1" t="str">
        <f>+CONCATENATE(Nacsport!ES25,Nacsport!ET25,Nacsport!EU25,Nacsport!EV25,Nacsport!EW25,Nacsport!EX25,Nacsport!EY25,Nacsport!EZ25)</f>
        <v/>
      </c>
      <c r="AE24" s="1" t="str">
        <f>+CONCATENATE(Nacsport!FA25,Nacsport!FB25,Nacsport!FC25)</f>
        <v/>
      </c>
      <c r="AF24" s="1" t="str">
        <f>+CONCATENATE(Nacsport!FD25,Nacsport!FE25)</f>
        <v/>
      </c>
      <c r="AG24" s="1" t="str">
        <f>+CONCATENATE(Nacsport!FF25,Nacsport!FG25,Nacsport!FH25,Nacsport!FI25,Nacsport!FJ25)</f>
        <v/>
      </c>
      <c r="AH24" s="1" t="str">
        <f t="shared" si="5"/>
        <v/>
      </c>
      <c r="AI24" s="1" t="str">
        <f>+CONCATENATE(Nacsport!FK25,Nacsport!FL25)</f>
        <v/>
      </c>
      <c r="AJ24" s="34" t="str">
        <f>+CONCATENATE(Nacsport!FM25,Nacsport!FN25)</f>
        <v/>
      </c>
      <c r="AK24" s="1" t="str">
        <f>+IF(OR(K24="ATTACCO",K24="DIFESA"),+CONCATENATE(Nacsport!FO25,Nacsport!FP24,Nacsport!FQ25,Nacsport!FR25,Nacsport!FS25,Nacsport!FT25,Nacsport!FU25,),"")</f>
        <v/>
      </c>
      <c r="AL24" s="1" t="str">
        <f>+IF(OR(K24="ATAQUE",K24="DEFENSA"),+CONCATENATE(Nacsport!FV25,Nacsport!FW25,Nacsport!FX25,Nacsport!FY25,Nacsport!FZ25,Nacsport!GA25,Nacsport!GB25,),"")</f>
        <v/>
      </c>
      <c r="AM24" s="1" t="str">
        <f>+CONCATENATE(Nacsport!GC25,Nacsport!GD25,Nacsport!GE25,Nacsport!GF25,Nacsport!GG25,Nacsport!GH25,Nacsport!GI25,Nacsport!GJ25,)</f>
        <v/>
      </c>
      <c r="AN24" s="1" t="str">
        <f>IF(K24="PUNTOS",LOOKUP(2,1/($K$3:K24="ATAQUE"),$AN$3:AN24),IF(+COUNTIF(Nacsport!GK25:'Nacsport'!GS25,"*")&gt;0,+COUNTIF(Nacsport!GK25:'Nacsport'!GS25,"*"),""))</f>
        <v/>
      </c>
      <c r="AO24" t="str">
        <f ca="1">+IF(K24="QUIEBRE",+IF(L24="SAN LUIS",+COUNTIF(K24:INDIRECT(ADDRESS((LOOKUP(2,1/($K$1:K24="ATAQUE"),Nacsport!$A$1:A25)),3,4)),"RUCK")+1,+COUNTIF(K24:INDIRECT(ADDRESS((LOOKUP(2,1/($K$1:K24="DEFENSA"),Nacsport!$A$1:A25)),3,4)),"RUCK")+1),"")</f>
        <v/>
      </c>
      <c r="AP24" t="str">
        <f ca="1">+IF(OR(K24="PUNTOS",K24="QUIEBRE"),+IF(L24="SAN LUIS",+COUNTIF(K24:INDIRECT(ADDRESS((LOOKUP(2,1/($K$1:K24="ATAQUE"),Nacsport!$A$1:A25)),3,4)),"PASE"),+COUNTIF(K24:INDIRECT(ADDRESS((LOOKUP(2,1/($K$1:K24="DEFENSA"),Nacsport!$A$1:A25)),3,4)),"PASE")),"")</f>
        <v/>
      </c>
      <c r="AQ24" t="str">
        <f>IF(K24="QUIEBRE",LOOKUP(2,1/($K$3:K24="ATAQUE"),$AL$3:AL24),IF(+COUNTIF(Nacsport!GK25:'Nacsport'!GS25,"*")&gt;0,+COUNTIF(Nacsport!GK25:'Nacsport'!GS25,"*"),""))</f>
        <v/>
      </c>
      <c r="AR24" s="1" t="str">
        <f>IF(OR(K24="ATTACCO",K24="DIFESA"),J24,IF(AND(OR(K24="PUNTOS",K24="RUCK",K24="QUIEBRE"),L24="AVEZZANO"),LOOKUP(2,1/($K$3:K24="ATTACCO"),$J$3:J25),IF(AND(OR(K24="PUNTOS",K24="RUCK",K24="QUIEBRE"),L24="RIVAL"),LOOKUP(2,1/($K$3:K24="DIFESA"),$J$3:J25),"")))</f>
        <v/>
      </c>
      <c r="AS24" s="17"/>
    </row>
    <row r="25" spans="1:45" ht="15.75" customHeight="1" x14ac:dyDescent="0.2">
      <c r="A25">
        <f>+Nacsport!A26</f>
        <v>26</v>
      </c>
      <c r="B25">
        <f t="shared" si="1"/>
        <v>24</v>
      </c>
      <c r="C25">
        <f t="shared" si="7"/>
        <v>24</v>
      </c>
      <c r="D25" s="12">
        <v>1</v>
      </c>
      <c r="E25" s="1" t="s">
        <v>1295</v>
      </c>
      <c r="F25" s="14">
        <f>CONVERT(LEFT(Nacsport!E26,2),"mn","hr")/24+CONVERT(MID(Nacsport!E26,4,2),"sec","hr")/24</f>
        <v>7.3032407407407404E-3</v>
      </c>
      <c r="G25" s="15">
        <f>CONVERT((CONVERT(LEFT(Nacsport!F26,2),"mn","hr")/24+CONVERT(MID(Nacsport!F26,4,2),"sec","hr")/24)-(CONVERT(LEFT(Nacsport!E26,2),"mn","hr")/24+CONVERT(MID(Nacsport!E26,4,2),"sec","hr")/24),"hr","sec")*24</f>
        <v>5.0000000000000071</v>
      </c>
      <c r="H25" s="15">
        <f t="shared" si="3"/>
        <v>626</v>
      </c>
      <c r="I25" s="15">
        <f t="shared" si="6"/>
        <v>10.516666666666666</v>
      </c>
      <c r="J25" s="1">
        <f>+Nacsport!B26</f>
        <v>2</v>
      </c>
      <c r="K25" s="1" t="str">
        <f>+Nacsport!C26</f>
        <v>TURNOVER+</v>
      </c>
      <c r="L25" s="1" t="str">
        <f>+CONCATENATE(Nacsport!I26,Nacsport!J26)</f>
        <v>SAN BENEDETTO</v>
      </c>
      <c r="M25" s="29" t="str">
        <f>IF(Nacsport!G26&lt;&gt;"",LEFT(Nacsport!G26,FIND(";",Nacsport!G26)-1),"")</f>
        <v/>
      </c>
      <c r="N25" s="1" t="str">
        <f>IFERROR(MID(Nacsport!G26,FIND(";", Nacsport!G26)+1,IFERROR(FIND(" ", Nacsport!G26 &amp; " ", FIND(";", Nacsport!G26)+1) - FIND(";", Nacsport!G26)-1,LEN(Nacsport!G26))),"")</f>
        <v/>
      </c>
      <c r="O25" s="1" t="str">
        <f>+CONCATENATE(Nacsport!K26,Nacsport!L26,Nacsport!M26,Nacsport!N26,Nacsport!O26,Nacsport!P26,Nacsport!Q26,Nacsport!R26,Nacsport!S26,Nacsport!T26,Nacsport!U26,Nacsport!V26,Nacsport!W26,Nacsport!X26,Nacsport!Y26,Nacsport!Z26)</f>
        <v/>
      </c>
      <c r="P25" s="1" t="str">
        <f>IF(ISNA(LOOKUP(2,1/(Nacsport!AA26:BY26&lt;&gt;""),Nacsport!AA26:BY26)),"",LOOKUP(2,1/(Nacsport!AA26:BY26&lt;&gt;""),Nacsport!AA26:BY26))</f>
        <v>7</v>
      </c>
      <c r="Q25" s="1" t="str">
        <f t="array" ref="Q25">+IF(+COUNTIF(Nacsport!AA26:BY26,"*")&gt;1,INDEX(Nacsport!Z26:BX26,MATCH(TRUE,Nacsport!Z26:BX26&gt;0,0)),"")</f>
        <v/>
      </c>
      <c r="R25" s="1" t="str">
        <f>+CONCATENATE(Nacsport!BZ26,Nacsport!CA26)</f>
        <v/>
      </c>
      <c r="S25" s="1" t="str">
        <f>+CONCATENATE(Nacsport!CB26,Nacsport!CC26,Nacsport!CD26)</f>
        <v/>
      </c>
      <c r="T25" s="1" t="str">
        <f>+CONCATENATE(Nacsport!CE26,Nacsport!CF26,Nacsport!CG26,Nacsport!CH26)</f>
        <v/>
      </c>
      <c r="U25" s="1" t="str">
        <f>+CONCATENATE(Nacsport!CI26,Nacsport!CJ26,Nacsport!CK26,Nacsport!CL26,Nacsport!CM26,Nacsport!CN26,Nacsport!CO26,Nacsport!CP26)</f>
        <v/>
      </c>
      <c r="V25" s="1" t="str">
        <f>+CONCATENATE(Nacsport!CQ26,Nacsport!CR26,Nacsport!CS26,Nacsport!CT26,Nacsport!CU26,Nacsport!CV26)</f>
        <v/>
      </c>
      <c r="W25" s="1" t="str">
        <f>+CONCATENATE(Nacsport!CW26,Nacsport!CX26,Nacsport!CY26,Nacsport!CZ26,Nacsport!DA26,Nacsport!DB26,Nacsport!DC26)</f>
        <v/>
      </c>
      <c r="X25" s="1" t="str">
        <f>+CONCATENATE(Nacsport!DD26,Nacsport!DE26,Nacsport!DF26,Nacsport!DG26,Nacsport!DH26,Nacsport!DI26,Nacsport!DJ26,Nacsport!DK26,Nacsport!DL26,Nacsport!DM26,Nacsport!DN26)</f>
        <v/>
      </c>
      <c r="Y25" s="1" t="str">
        <f>+CONCATENATE(Nacsport!DO26,Nacsport!DP26,Nacsport!DQ26,Nacsport!DR26,Nacsport!DS26,Nacsport!DT26,Nacsport!DU26,Nacsport!DV26,)</f>
        <v/>
      </c>
      <c r="Z25" s="1" t="str">
        <f>+CONCATENATE(Nacsport!DW26,Nacsport!DX26,Nacsport!DY26,Nacsport!DZ26)</f>
        <v/>
      </c>
      <c r="AA25" s="1" t="str">
        <f>+CONCATENATE(Nacsport!EA26,Nacsport!EB26,Nacsport!EC26,Nacsport!ED26,Nacsport!EE26)</f>
        <v/>
      </c>
      <c r="AB25" s="1" t="str">
        <f>+CONCATENATE(Nacsport!EF26,Nacsport!EG26,Nacsport!EH26,Nacsport!EI26,Nacsport!EJ26,Nacsport!EK26)</f>
        <v>ROBBED</v>
      </c>
      <c r="AC25" s="1" t="str">
        <f>+CONCATENATE(Nacsport!EL26,Nacsport!EM26,Nacsport!EN26,Nacsport!EO26,Nacsport!EP26,Nacsport!EQ26,Nacsport!ER26)</f>
        <v/>
      </c>
      <c r="AD25" s="1" t="str">
        <f>+CONCATENATE(Nacsport!ES26,Nacsport!ET26,Nacsport!EU26,Nacsport!EV26,Nacsport!EW26,Nacsport!EX26,Nacsport!EY26,Nacsport!EZ26)</f>
        <v/>
      </c>
      <c r="AE25" s="1" t="str">
        <f>+CONCATENATE(Nacsport!FA26,Nacsport!FB26,Nacsport!FC26)</f>
        <v/>
      </c>
      <c r="AF25" s="1" t="str">
        <f>+CONCATENATE(Nacsport!FD26,Nacsport!FE26)</f>
        <v/>
      </c>
      <c r="AG25" s="1" t="str">
        <f>+CONCATENATE(Nacsport!FF26,Nacsport!FG26,Nacsport!FH26,Nacsport!FI26,Nacsport!FJ26)</f>
        <v/>
      </c>
      <c r="AH25" s="1" t="str">
        <f t="shared" si="5"/>
        <v/>
      </c>
      <c r="AI25" s="1" t="str">
        <f>+CONCATENATE(Nacsport!FK26,Nacsport!FL26)</f>
        <v/>
      </c>
      <c r="AJ25" s="34" t="str">
        <f>+CONCATENATE(Nacsport!FM26,Nacsport!FN26)</f>
        <v/>
      </c>
      <c r="AK25" s="1" t="str">
        <f>+IF(OR(K25="ATTACCO",K25="DIFESA"),+CONCATENATE(Nacsport!FO26,Nacsport!FP25,Nacsport!FQ26,Nacsport!FR26,Nacsport!FS26,Nacsport!FT26,Nacsport!FU26,),"")</f>
        <v/>
      </c>
      <c r="AL25" s="1" t="str">
        <f>+IF(OR(K25="ATAQUE",K25="DEFENSA"),+CONCATENATE(Nacsport!FV26,Nacsport!FW26,Nacsport!FX26,Nacsport!FY26,Nacsport!FZ26,Nacsport!GA26,Nacsport!GB26,),"")</f>
        <v/>
      </c>
      <c r="AM25" s="1" t="str">
        <f>+CONCATENATE(Nacsport!GC26,Nacsport!GD26,Nacsport!GE26,Nacsport!GF26,Nacsport!GG26,Nacsport!GH26,Nacsport!GI26,Nacsport!GJ26,)</f>
        <v/>
      </c>
      <c r="AN25" s="1" t="str">
        <f>IF(K25="PUNTOS",LOOKUP(2,1/($K$3:K25="ATAQUE"),$AN$3:AN25),IF(+COUNTIF(Nacsport!GK26:'Nacsport'!GS26,"*")&gt;0,+COUNTIF(Nacsport!GK26:'Nacsport'!GS26,"*"),""))</f>
        <v/>
      </c>
      <c r="AO25" t="str">
        <f ca="1">+IF(K25="QUIEBRE",+IF(L25="SAN LUIS",+COUNTIF(K25:INDIRECT(ADDRESS((LOOKUP(2,1/($K$1:K25="ATAQUE"),Nacsport!$A$1:A26)),3,4)),"RUCK")+1,+COUNTIF(K25:INDIRECT(ADDRESS((LOOKUP(2,1/($K$1:K25="DEFENSA"),Nacsport!$A$1:A26)),3,4)),"RUCK")+1),"")</f>
        <v/>
      </c>
      <c r="AP25" t="str">
        <f ca="1">+IF(OR(K25="PUNTOS",K25="QUIEBRE"),+IF(L25="SAN LUIS",+COUNTIF(K25:INDIRECT(ADDRESS((LOOKUP(2,1/($K$1:K25="ATAQUE"),Nacsport!$A$1:A26)),3,4)),"PASE"),+COUNTIF(K25:INDIRECT(ADDRESS((LOOKUP(2,1/($K$1:K25="DEFENSA"),Nacsport!$A$1:A26)),3,4)),"PASE")),"")</f>
        <v/>
      </c>
      <c r="AQ25" t="str">
        <f>IF(K25="QUIEBRE",LOOKUP(2,1/($K$3:K25="ATAQUE"),$AL$3:AL25),IF(+COUNTIF(Nacsport!GK26:'Nacsport'!GS26,"*")&gt;0,+COUNTIF(Nacsport!GK26:'Nacsport'!GS26,"*"),""))</f>
        <v/>
      </c>
      <c r="AR25" s="1" t="str">
        <f>IF(OR(K25="ATTACCO",K25="DIFESA"),J25,IF(AND(OR(K25="PUNTOS",K25="RUCK",K25="QUIEBRE"),L25="AVEZZANO"),LOOKUP(2,1/($K$3:K25="ATTACCO"),$J$3:J26),IF(AND(OR(K25="PUNTOS",K25="RUCK",K25="QUIEBRE"),L25="RIVAL"),LOOKUP(2,1/($K$3:K25="DIFESA"),$J$3:J26),"")))</f>
        <v/>
      </c>
      <c r="AS25" s="17"/>
    </row>
    <row r="26" spans="1:45" ht="15.75" customHeight="1" x14ac:dyDescent="0.2">
      <c r="A26">
        <f>+Nacsport!A27</f>
        <v>27</v>
      </c>
      <c r="B26">
        <f t="shared" si="1"/>
        <v>25</v>
      </c>
      <c r="C26">
        <f t="shared" si="7"/>
        <v>25</v>
      </c>
      <c r="D26" s="12">
        <v>1</v>
      </c>
      <c r="E26" s="1" t="s">
        <v>1295</v>
      </c>
      <c r="F26" s="14">
        <f>CONVERT(LEFT(Nacsport!E27,2),"mn","hr")/24+CONVERT(MID(Nacsport!E27,4,2),"sec","hr")/24</f>
        <v>7.3032407407407404E-3</v>
      </c>
      <c r="G26" s="15">
        <f>CONVERT((CONVERT(LEFT(Nacsport!F27,2),"mn","hr")/24+CONVERT(MID(Nacsport!F27,4,2),"sec","hr")/24)-(CONVERT(LEFT(Nacsport!E27,2),"mn","hr")/24+CONVERT(MID(Nacsport!E27,4,2),"sec","hr")/24),"hr","sec")*24</f>
        <v>42.00000000000005</v>
      </c>
      <c r="H26" s="15">
        <f t="shared" si="3"/>
        <v>626</v>
      </c>
      <c r="I26" s="15">
        <f t="shared" si="6"/>
        <v>10.516666666666666</v>
      </c>
      <c r="J26" s="1">
        <f>+Nacsport!B27</f>
        <v>2</v>
      </c>
      <c r="K26" s="1" t="str">
        <f>+Nacsport!C27</f>
        <v>ATTACK</v>
      </c>
      <c r="L26" s="1" t="str">
        <f>+CONCATENATE(Nacsport!I27,Nacsport!J27)</f>
        <v/>
      </c>
      <c r="M26" s="29" t="str">
        <f>IF(Nacsport!G27&lt;&gt;"",LEFT(Nacsport!G27,FIND(";",Nacsport!G27)-1),"")</f>
        <v>61</v>
      </c>
      <c r="N26" s="1" t="str">
        <f>IFERROR(MID(Nacsport!G27,FIND(";", Nacsport!G27)+1,IFERROR(FIND(" ", Nacsport!G27 &amp; " ", FIND(";", Nacsport!G27)+1) - FIND(";", Nacsport!G27)-1,LEN(Nacsport!G27))),"")</f>
        <v>34</v>
      </c>
      <c r="O26" s="1" t="str">
        <f>+CONCATENATE(Nacsport!K27,Nacsport!L27,Nacsport!M27,Nacsport!N27,Nacsport!O27,Nacsport!P27,Nacsport!Q27,Nacsport!R27,Nacsport!S27,Nacsport!T27,Nacsport!U27,Nacsport!V27,Nacsport!W27,Nacsport!X27,Nacsport!Y27,Nacsport!Z27)</f>
        <v/>
      </c>
      <c r="P26" s="1" t="str">
        <f>IF(ISNA(LOOKUP(2,1/(Nacsport!AA27:BY27&lt;&gt;""),Nacsport!AA27:BY27)),"",LOOKUP(2,1/(Nacsport!AA27:BY27&lt;&gt;""),Nacsport!AA27:BY27))</f>
        <v/>
      </c>
      <c r="Q26" s="1" t="str">
        <f t="array" ref="Q26">+IF(+COUNTIF(Nacsport!AA27:BY27,"*")&gt;1,INDEX(Nacsport!Z27:BX27,MATCH(TRUE,Nacsport!Z27:BX27&gt;0,0)),"")</f>
        <v/>
      </c>
      <c r="R26" s="1" t="str">
        <f>+CONCATENATE(Nacsport!BZ27,Nacsport!CA27)</f>
        <v/>
      </c>
      <c r="S26" s="1" t="str">
        <f>+CONCATENATE(Nacsport!CB27,Nacsport!CC27,Nacsport!CD27)</f>
        <v/>
      </c>
      <c r="T26" s="1" t="str">
        <f>+CONCATENATE(Nacsport!CE27,Nacsport!CF27,Nacsport!CG27,Nacsport!CH27)</f>
        <v/>
      </c>
      <c r="U26" s="1" t="str">
        <f>+CONCATENATE(Nacsport!CI27,Nacsport!CJ27,Nacsport!CK27,Nacsport!CL27,Nacsport!CM27,Nacsport!CN27,Nacsport!CO27,Nacsport!CP27)</f>
        <v/>
      </c>
      <c r="V26" s="1" t="str">
        <f>+CONCATENATE(Nacsport!CQ27,Nacsport!CR27,Nacsport!CS27,Nacsport!CT27,Nacsport!CU27,Nacsport!CV27)</f>
        <v/>
      </c>
      <c r="W26" s="1" t="str">
        <f>+CONCATENATE(Nacsport!CW27,Nacsport!CX27,Nacsport!CY27,Nacsport!CZ27,Nacsport!DA27,Nacsport!DB27,Nacsport!DC27)</f>
        <v/>
      </c>
      <c r="X26" s="1" t="str">
        <f>+CONCATENATE(Nacsport!DD27,Nacsport!DE27,Nacsport!DF27,Nacsport!DG27,Nacsport!DH27,Nacsport!DI27,Nacsport!DJ27,Nacsport!DK27,Nacsport!DL27,Nacsport!DM27,Nacsport!DN27)</f>
        <v/>
      </c>
      <c r="Y26" s="1" t="str">
        <f>+CONCATENATE(Nacsport!DO27,Nacsport!DP27,Nacsport!DQ27,Nacsport!DR27,Nacsport!DS27,Nacsport!DT27,Nacsport!DU27,Nacsport!DV27,)</f>
        <v/>
      </c>
      <c r="Z26" s="1" t="str">
        <f>+CONCATENATE(Nacsport!DW27,Nacsport!DX27,Nacsport!DY27,Nacsport!DZ27)</f>
        <v/>
      </c>
      <c r="AA26" s="1" t="str">
        <f>+CONCATENATE(Nacsport!EA27,Nacsport!EB27,Nacsport!EC27,Nacsport!ED27,Nacsport!EE27)</f>
        <v/>
      </c>
      <c r="AB26" s="1" t="str">
        <f>+CONCATENATE(Nacsport!EF27,Nacsport!EG27,Nacsport!EH27,Nacsport!EI27,Nacsport!EJ27,Nacsport!EK27)</f>
        <v/>
      </c>
      <c r="AC26" s="1" t="str">
        <f>+CONCATENATE(Nacsport!EL27,Nacsport!EM27,Nacsport!EN27,Nacsport!EO27,Nacsport!EP27,Nacsport!EQ27,Nacsport!ER27)</f>
        <v/>
      </c>
      <c r="AD26" s="1" t="str">
        <f>+CONCATENATE(Nacsport!ES27,Nacsport!ET27,Nacsport!EU27,Nacsport!EV27,Nacsport!EW27,Nacsport!EX27,Nacsport!EY27,Nacsport!EZ27)</f>
        <v/>
      </c>
      <c r="AE26" s="1" t="str">
        <f>+CONCATENATE(Nacsport!FA27,Nacsport!FB27,Nacsport!FC27)</f>
        <v/>
      </c>
      <c r="AF26" s="1" t="str">
        <f>+CONCATENATE(Nacsport!FD27,Nacsport!FE27)</f>
        <v/>
      </c>
      <c r="AG26" s="1" t="str">
        <f>+CONCATENATE(Nacsport!FF27,Nacsport!FG27,Nacsport!FH27,Nacsport!FI27,Nacsport!FJ27)</f>
        <v/>
      </c>
      <c r="AH26" s="1" t="str">
        <f t="shared" si="5"/>
        <v/>
      </c>
      <c r="AI26" s="1" t="str">
        <f>+CONCATENATE(Nacsport!FK27,Nacsport!FL27)</f>
        <v/>
      </c>
      <c r="AJ26" s="34" t="str">
        <f>+CONCATENATE(Nacsport!FM27,Nacsport!FN27)</f>
        <v/>
      </c>
      <c r="AK26" s="1" t="str">
        <f>+IF(OR(K26="ATTACCO",K26="DIFESA"),+CONCATENATE(Nacsport!FO27,Nacsport!FP26,Nacsport!FQ27,Nacsport!FR27,Nacsport!FS27,Nacsport!FT27,Nacsport!FU27,),"")</f>
        <v/>
      </c>
      <c r="AL26" s="1" t="str">
        <f>+IF(OR(K26="ATAQUE",K26="DEFENSA"),+CONCATENATE(Nacsport!FV27,Nacsport!FW27,Nacsport!FX27,Nacsport!FY27,Nacsport!FZ27,Nacsport!GA27,Nacsport!GB27,),"")</f>
        <v/>
      </c>
      <c r="AM26" s="1" t="str">
        <f>+CONCATENATE(Nacsport!GC27,Nacsport!GD27,Nacsport!GE27,Nacsport!GF27,Nacsport!GG27,Nacsport!GH27,Nacsport!GI27,Nacsport!GJ27,)</f>
        <v/>
      </c>
      <c r="AN26" s="1" t="str">
        <f>IF(K26="PUNTOS",LOOKUP(2,1/($K$3:K26="ATAQUE"),$AN$3:AN26),IF(+COUNTIF(Nacsport!GK27:'Nacsport'!GS27,"*")&gt;0,+COUNTIF(Nacsport!GK27:'Nacsport'!GS27,"*"),""))</f>
        <v/>
      </c>
      <c r="AO26" t="str">
        <f ca="1">+IF(K26="QUIEBRE",+IF(L26="SAN LUIS",+COUNTIF(K26:INDIRECT(ADDRESS((LOOKUP(2,1/($K$1:K26="ATAQUE"),Nacsport!$A$1:A27)),3,4)),"RUCK")+1,+COUNTIF(K26:INDIRECT(ADDRESS((LOOKUP(2,1/($K$1:K26="DEFENSA"),Nacsport!$A$1:A27)),3,4)),"RUCK")+1),"")</f>
        <v/>
      </c>
      <c r="AP26" t="str">
        <f ca="1">+IF(OR(K26="PUNTOS",K26="QUIEBRE"),+IF(L26="SAN LUIS",+COUNTIF(K26:INDIRECT(ADDRESS((LOOKUP(2,1/($K$1:K26="ATAQUE"),Nacsport!$A$1:A27)),3,4)),"PASE"),+COUNTIF(K26:INDIRECT(ADDRESS((LOOKUP(2,1/($K$1:K26="DEFENSA"),Nacsport!$A$1:A27)),3,4)),"PASE")),"")</f>
        <v/>
      </c>
      <c r="AQ26" t="str">
        <f>IF(K26="QUIEBRE",LOOKUP(2,1/($K$3:K26="ATAQUE"),$AL$3:AL26),IF(+COUNTIF(Nacsport!GK27:'Nacsport'!GS27,"*")&gt;0,+COUNTIF(Nacsport!GK27:'Nacsport'!GS27,"*"),""))</f>
        <v/>
      </c>
      <c r="AR26" s="1" t="str">
        <f>IF(OR(K26="ATTACCO",K26="DIFESA"),J26,IF(AND(OR(K26="PUNTOS",K26="RUCK",K26="QUIEBRE"),L26="AVEZZANO"),LOOKUP(2,1/($K$3:K26="ATTACCO"),$J$3:J27),IF(AND(OR(K26="PUNTOS",K26="RUCK",K26="QUIEBRE"),L26="RIVAL"),LOOKUP(2,1/($K$3:K26="DIFESA"),$J$3:J27),"")))</f>
        <v/>
      </c>
      <c r="AS26" s="17"/>
    </row>
    <row r="27" spans="1:45" ht="15.75" customHeight="1" x14ac:dyDescent="0.2">
      <c r="A27">
        <f>+Nacsport!A28</f>
        <v>28</v>
      </c>
      <c r="B27">
        <f t="shared" si="1"/>
        <v>26</v>
      </c>
      <c r="C27">
        <f t="shared" si="7"/>
        <v>26</v>
      </c>
      <c r="D27" s="12">
        <v>1</v>
      </c>
      <c r="E27" s="1" t="s">
        <v>1295</v>
      </c>
      <c r="F27" s="14">
        <f>CONVERT(LEFT(Nacsport!E28,2),"mn","hr")/24+CONVERT(MID(Nacsport!E28,4,2),"sec","hr")/24</f>
        <v>7.3148148148148148E-3</v>
      </c>
      <c r="G27" s="15">
        <f>CONVERT((CONVERT(LEFT(Nacsport!F28,2),"mn","hr")/24+CONVERT(MID(Nacsport!F28,4,2),"sec","hr")/24)-(CONVERT(LEFT(Nacsport!E28,2),"mn","hr")/24+CONVERT(MID(Nacsport!E28,4,2),"sec","hr")/24),"hr","sec")*24</f>
        <v>6.9999999999999947</v>
      </c>
      <c r="H27" s="15">
        <f t="shared" si="3"/>
        <v>627</v>
      </c>
      <c r="I27" s="15">
        <f t="shared" si="6"/>
        <v>10.533333333333333</v>
      </c>
      <c r="J27" s="1">
        <f>+Nacsport!B28</f>
        <v>1</v>
      </c>
      <c r="K27" s="1" t="str">
        <f>+Nacsport!C28</f>
        <v>LINEOUT</v>
      </c>
      <c r="L27" s="1" t="str">
        <f>+CONCATENATE(Nacsport!I28,Nacsport!J28)</f>
        <v>OPPONENT</v>
      </c>
      <c r="M27" s="29" t="str">
        <f>IF(Nacsport!G28&lt;&gt;"",LEFT(Nacsport!G28,FIND(";",Nacsport!G28)-1),"")</f>
        <v/>
      </c>
      <c r="N27" s="1" t="str">
        <f>IFERROR(MID(Nacsport!G28,FIND(";", Nacsport!G28)+1,IFERROR(FIND(" ", Nacsport!G28 &amp; " ", FIND(";", Nacsport!G28)+1) - FIND(";", Nacsport!G28)-1,LEN(Nacsport!G28))),"")</f>
        <v/>
      </c>
      <c r="O27" s="1" t="str">
        <f>+CONCATENATE(Nacsport!K28,Nacsport!L28,Nacsport!M28,Nacsport!N28,Nacsport!O28,Nacsport!P28,Nacsport!Q28,Nacsport!R28,Nacsport!S28,Nacsport!T28,Nacsport!U28,Nacsport!V28,Nacsport!W28,Nacsport!X28,Nacsport!Y28,Nacsport!Z28)</f>
        <v/>
      </c>
      <c r="P27" s="1" t="str">
        <f>IF(ISNA(LOOKUP(2,1/(Nacsport!AA28:BY28&lt;&gt;""),Nacsport!AA28:BY28)),"",LOOKUP(2,1/(Nacsport!AA28:BY28&lt;&gt;""),Nacsport!AA28:BY28))</f>
        <v/>
      </c>
      <c r="Q27" s="1" t="str">
        <f t="array" ref="Q27">+IF(+COUNTIF(Nacsport!AA28:BY28,"*")&gt;1,INDEX(Nacsport!Z28:BX28,MATCH(TRUE,Nacsport!Z28:BX28&gt;0,0)),"")</f>
        <v/>
      </c>
      <c r="R27" s="1" t="str">
        <f>+CONCATENATE(Nacsport!BZ28,Nacsport!CA28)</f>
        <v/>
      </c>
      <c r="S27" s="1" t="str">
        <f>+CONCATENATE(Nacsport!CB28,Nacsport!CC28,Nacsport!CD28)</f>
        <v/>
      </c>
      <c r="T27" s="1" t="str">
        <f>+CONCATENATE(Nacsport!CE28,Nacsport!CF28,Nacsport!CG28,Nacsport!CH28)</f>
        <v>LOST L</v>
      </c>
      <c r="U27" s="1" t="str">
        <f>+CONCATENATE(Nacsport!CI28,Nacsport!CJ28,Nacsport!CK28,Nacsport!CL28,Nacsport!CM28,Nacsport!CN28,Nacsport!CO28,Nacsport!CP28)</f>
        <v>L7</v>
      </c>
      <c r="V27" s="1" t="str">
        <f>+CONCATENATE(Nacsport!CQ28,Nacsport!CR28,Nacsport!CS28,Nacsport!CT28,Nacsport!CU28,Nacsport!CV28)</f>
        <v>ZERO</v>
      </c>
      <c r="W27" s="1" t="str">
        <f>+CONCATENATE(Nacsport!CW28,Nacsport!CX28,Nacsport!CY28,Nacsport!CZ28,Nacsport!DA28,Nacsport!DB28,Nacsport!DC28)</f>
        <v/>
      </c>
      <c r="X27" s="1" t="str">
        <f>+CONCATENATE(Nacsport!DD28,Nacsport!DE28,Nacsport!DF28,Nacsport!DG28,Nacsport!DH28,Nacsport!DI28,Nacsport!DJ28,Nacsport!DK28,Nacsport!DL28,Nacsport!DM28,Nacsport!DN28)</f>
        <v/>
      </c>
      <c r="Y27" s="1" t="str">
        <f>+CONCATENATE(Nacsport!DO28,Nacsport!DP28,Nacsport!DQ28,Nacsport!DR28,Nacsport!DS28,Nacsport!DT28,Nacsport!DU28,Nacsport!DV28,)</f>
        <v/>
      </c>
      <c r="Z27" s="1" t="str">
        <f>+CONCATENATE(Nacsport!DW28,Nacsport!DX28,Nacsport!DY28,Nacsport!DZ28)</f>
        <v/>
      </c>
      <c r="AA27" s="1" t="str">
        <f>+CONCATENATE(Nacsport!EA28,Nacsport!EB28,Nacsport!EC28,Nacsport!ED28,Nacsport!EE28)</f>
        <v/>
      </c>
      <c r="AB27" s="1" t="str">
        <f>+CONCATENATE(Nacsport!EF28,Nacsport!EG28,Nacsport!EH28,Nacsport!EI28,Nacsport!EJ28,Nacsport!EK28)</f>
        <v/>
      </c>
      <c r="AC27" s="1" t="str">
        <f>+CONCATENATE(Nacsport!EL28,Nacsport!EM28,Nacsport!EN28,Nacsport!EO28,Nacsport!EP28,Nacsport!EQ28,Nacsport!ER28)</f>
        <v/>
      </c>
      <c r="AD27" s="1" t="str">
        <f>+CONCATENATE(Nacsport!ES28,Nacsport!ET28,Nacsport!EU28,Nacsport!EV28,Nacsport!EW28,Nacsport!EX28,Nacsport!EY28,Nacsport!EZ28)</f>
        <v/>
      </c>
      <c r="AE27" s="1" t="str">
        <f>+CONCATENATE(Nacsport!FA28,Nacsport!FB28,Nacsport!FC28)</f>
        <v/>
      </c>
      <c r="AF27" s="1" t="str">
        <f>+CONCATENATE(Nacsport!FD28,Nacsport!FE28)</f>
        <v/>
      </c>
      <c r="AG27" s="1" t="str">
        <f>+CONCATENATE(Nacsport!FF28,Nacsport!FG28,Nacsport!FH28,Nacsport!FI28,Nacsport!FJ28)</f>
        <v/>
      </c>
      <c r="AH27" s="1" t="str">
        <f t="shared" si="5"/>
        <v/>
      </c>
      <c r="AI27" s="1" t="str">
        <f>+CONCATENATE(Nacsport!FK28,Nacsport!FL28)</f>
        <v/>
      </c>
      <c r="AJ27" s="34" t="str">
        <f>+CONCATENATE(Nacsport!FM28,Nacsport!FN28)</f>
        <v/>
      </c>
      <c r="AK27" s="1" t="str">
        <f>+IF(OR(K27="ATTACCO",K27="DIFESA"),+CONCATENATE(Nacsport!FO28,Nacsport!FP27,Nacsport!FQ28,Nacsport!FR28,Nacsport!FS28,Nacsport!FT28,Nacsport!FU28,),"")</f>
        <v/>
      </c>
      <c r="AL27" s="1" t="str">
        <f>+IF(OR(K27="ATAQUE",K27="DEFENSA"),+CONCATENATE(Nacsport!FV28,Nacsport!FW28,Nacsport!FX28,Nacsport!FY28,Nacsport!FZ28,Nacsport!GA28,Nacsport!GB28,),"")</f>
        <v/>
      </c>
      <c r="AM27" s="1" t="str">
        <f>+CONCATENATE(Nacsport!GC28,Nacsport!GD28,Nacsport!GE28,Nacsport!GF28,Nacsport!GG28,Nacsport!GH28,Nacsport!GI28,Nacsport!GJ28,)</f>
        <v/>
      </c>
      <c r="AN27" s="1" t="str">
        <f>IF(K27="PUNTOS",LOOKUP(2,1/($K$3:K27="ATAQUE"),$AN$3:AN27),IF(+COUNTIF(Nacsport!GK28:'Nacsport'!GS28,"*")&gt;0,+COUNTIF(Nacsport!GK28:'Nacsport'!GS28,"*"),""))</f>
        <v/>
      </c>
      <c r="AO27" t="str">
        <f ca="1">+IF(K27="QUIEBRE",+IF(L27="SAN LUIS",+COUNTIF(K27:INDIRECT(ADDRESS((LOOKUP(2,1/($K$1:K27="ATAQUE"),Nacsport!$A$1:A28)),3,4)),"RUCK")+1,+COUNTIF(K27:INDIRECT(ADDRESS((LOOKUP(2,1/($K$1:K27="DEFENSA"),Nacsport!$A$1:A28)),3,4)),"RUCK")+1),"")</f>
        <v/>
      </c>
      <c r="AP27" t="str">
        <f ca="1">+IF(OR(K27="PUNTOS",K27="QUIEBRE"),+IF(L27="SAN LUIS",+COUNTIF(K27:INDIRECT(ADDRESS((LOOKUP(2,1/($K$1:K27="ATAQUE"),Nacsport!$A$1:A28)),3,4)),"PASE"),+COUNTIF(K27:INDIRECT(ADDRESS((LOOKUP(2,1/($K$1:K27="DEFENSA"),Nacsport!$A$1:A28)),3,4)),"PASE")),"")</f>
        <v/>
      </c>
      <c r="AQ27" t="str">
        <f>IF(K27="QUIEBRE",LOOKUP(2,1/($K$3:K27="ATAQUE"),$AL$3:AL27),IF(+COUNTIF(Nacsport!GK28:'Nacsport'!GS28,"*")&gt;0,+COUNTIF(Nacsport!GK28:'Nacsport'!GS28,"*"),""))</f>
        <v/>
      </c>
      <c r="AR27" s="1" t="str">
        <f>IF(OR(K27="ATTACCO",K27="DIFESA"),J27,IF(AND(OR(K27="PUNTOS",K27="RUCK",K27="QUIEBRE"),L27="AVEZZANO"),LOOKUP(2,1/($K$3:K27="ATTACCO"),$J$3:J28),IF(AND(OR(K27="PUNTOS",K27="RUCK",K27="QUIEBRE"),L27="RIVAL"),LOOKUP(2,1/($K$3:K27="DIFESA"),$J$3:J28),"")))</f>
        <v/>
      </c>
      <c r="AS27" s="17"/>
    </row>
    <row r="28" spans="1:45" ht="15.75" customHeight="1" x14ac:dyDescent="0.2">
      <c r="A28">
        <f>+Nacsport!A29</f>
        <v>29</v>
      </c>
      <c r="B28">
        <f t="shared" si="1"/>
        <v>27</v>
      </c>
      <c r="C28">
        <f t="shared" si="7"/>
        <v>27</v>
      </c>
      <c r="D28" s="12">
        <v>1</v>
      </c>
      <c r="E28" s="1" t="s">
        <v>1295</v>
      </c>
      <c r="F28" s="14">
        <f>CONVERT(LEFT(Nacsport!E29,2),"mn","hr")/24+CONVERT(MID(Nacsport!E29,4,2),"sec","hr")/24</f>
        <v>7.3611111111111108E-3</v>
      </c>
      <c r="G28" s="15">
        <f>CONVERT((CONVERT(LEFT(Nacsport!F29,2),"mn","hr")/24+CONVERT(MID(Nacsport!F29,4,2),"sec","hr")/24)-(CONVERT(LEFT(Nacsport!E29,2),"mn","hr")/24+CONVERT(MID(Nacsport!E29,4,2),"sec","hr")/24),"hr","sec")*24</f>
        <v>3.0000000000000195</v>
      </c>
      <c r="H28" s="15">
        <f t="shared" si="3"/>
        <v>631</v>
      </c>
      <c r="I28" s="15">
        <f t="shared" si="6"/>
        <v>10.6</v>
      </c>
      <c r="J28" s="1">
        <f>+Nacsport!B29</f>
        <v>8</v>
      </c>
      <c r="K28" s="1" t="str">
        <f>+Nacsport!C29</f>
        <v>RUCK</v>
      </c>
      <c r="L28" s="1" t="str">
        <f>+CONCATENATE(Nacsport!I29,Nacsport!J29)</f>
        <v>SAN BENEDETTO</v>
      </c>
      <c r="M28" s="29" t="str">
        <f>IF(Nacsport!G29&lt;&gt;"",LEFT(Nacsport!G29,FIND(";",Nacsport!G29)-1),"")</f>
        <v>61</v>
      </c>
      <c r="N28" s="1" t="str">
        <f>IFERROR(MID(Nacsport!G29,FIND(";", Nacsport!G29)+1,IFERROR(FIND(" ", Nacsport!G29 &amp; " ", FIND(";", Nacsport!G29)+1) - FIND(";", Nacsport!G29)-1,LEN(Nacsport!G29))),"")</f>
        <v>34</v>
      </c>
      <c r="O28" s="1" t="str">
        <f>+CONCATENATE(Nacsport!K29,Nacsport!L29,Nacsport!M29,Nacsport!N29,Nacsport!O29,Nacsport!P29,Nacsport!Q29,Nacsport!R29,Nacsport!S29,Nacsport!T29,Nacsport!U29,Nacsport!V29,Nacsport!W29,Nacsport!X29,Nacsport!Y29,Nacsport!Z29)</f>
        <v>T2D</v>
      </c>
      <c r="P28" s="1" t="str">
        <f>IF(ISNA(LOOKUP(2,1/(Nacsport!AA29:BY29&lt;&gt;""),Nacsport!AA29:BY29)),"",LOOKUP(2,1/(Nacsport!AA29:BY29&lt;&gt;""),Nacsport!AA29:BY29))</f>
        <v/>
      </c>
      <c r="Q28" s="1" t="str">
        <f t="array" ref="Q28">+IF(+COUNTIF(Nacsport!AA29:BY29,"*")&gt;1,INDEX(Nacsport!Z29:BX29,MATCH(TRUE,Nacsport!Z29:BX29&gt;0,0)),"")</f>
        <v/>
      </c>
      <c r="R28" s="1" t="str">
        <f>+CONCATENATE(Nacsport!BZ29,Nacsport!CA29)</f>
        <v/>
      </c>
      <c r="S28" s="1" t="str">
        <f>+CONCATENATE(Nacsport!CB29,Nacsport!CC29,Nacsport!CD29)</f>
        <v/>
      </c>
      <c r="T28" s="1" t="str">
        <f>+CONCATENATE(Nacsport!CE29,Nacsport!CF29,Nacsport!CG29,Nacsport!CH29)</f>
        <v/>
      </c>
      <c r="U28" s="1" t="str">
        <f>+CONCATENATE(Nacsport!CI29,Nacsport!CJ29,Nacsport!CK29,Nacsport!CL29,Nacsport!CM29,Nacsport!CN29,Nacsport!CO29,Nacsport!CP29)</f>
        <v/>
      </c>
      <c r="V28" s="1" t="str">
        <f>+CONCATENATE(Nacsport!CQ29,Nacsport!CR29,Nacsport!CS29,Nacsport!CT29,Nacsport!CU29,Nacsport!CV29)</f>
        <v/>
      </c>
      <c r="W28" s="1" t="str">
        <f>+CONCATENATE(Nacsport!CW29,Nacsport!CX29,Nacsport!CY29,Nacsport!CZ29,Nacsport!DA29,Nacsport!DB29,Nacsport!DC29)</f>
        <v/>
      </c>
      <c r="X28" s="1" t="str">
        <f>+CONCATENATE(Nacsport!DD29,Nacsport!DE29,Nacsport!DF29,Nacsport!DG29,Nacsport!DH29,Nacsport!DI29,Nacsport!DJ29,Nacsport!DK29,Nacsport!DL29,Nacsport!DM29,Nacsport!DN29)</f>
        <v/>
      </c>
      <c r="Y28" s="1" t="str">
        <f>+CONCATENATE(Nacsport!DO29,Nacsport!DP29,Nacsport!DQ29,Nacsport!DR29,Nacsport!DS29,Nacsport!DT29,Nacsport!DU29,Nacsport!DV29,)</f>
        <v/>
      </c>
      <c r="Z28" s="1" t="str">
        <f>+CONCATENATE(Nacsport!DW29,Nacsport!DX29,Nacsport!DY29,Nacsport!DZ29)</f>
        <v/>
      </c>
      <c r="AA28" s="1" t="str">
        <f>+CONCATENATE(Nacsport!EA29,Nacsport!EB29,Nacsport!EC29,Nacsport!ED29,Nacsport!EE29)</f>
        <v/>
      </c>
      <c r="AB28" s="1" t="str">
        <f>+CONCATENATE(Nacsport!EF29,Nacsport!EG29,Nacsport!EH29,Nacsport!EI29,Nacsport!EJ29,Nacsport!EK29)</f>
        <v/>
      </c>
      <c r="AC28" s="1" t="str">
        <f>+CONCATENATE(Nacsport!EL29,Nacsport!EM29,Nacsport!EN29,Nacsport!EO29,Nacsport!EP29,Nacsport!EQ29,Nacsport!ER29)</f>
        <v/>
      </c>
      <c r="AD28" s="1" t="str">
        <f>+CONCATENATE(Nacsport!ES29,Nacsport!ET29,Nacsport!EU29,Nacsport!EV29,Nacsport!EW29,Nacsport!EX29,Nacsport!EY29,Nacsport!EZ29)</f>
        <v/>
      </c>
      <c r="AE28" s="1" t="str">
        <f>+CONCATENATE(Nacsport!FA29,Nacsport!FB29,Nacsport!FC29)</f>
        <v/>
      </c>
      <c r="AF28" s="1" t="str">
        <f>+CONCATENATE(Nacsport!FD29,Nacsport!FE29)</f>
        <v>SLOW</v>
      </c>
      <c r="AG28" s="1" t="str">
        <f>+CONCATENATE(Nacsport!FF29,Nacsport!FG29,Nacsport!FH29,Nacsport!FI29,Nacsport!FJ29)</f>
        <v/>
      </c>
      <c r="AH28" s="1" t="str">
        <f t="shared" si="5"/>
        <v/>
      </c>
      <c r="AI28" s="1" t="str">
        <f>+CONCATENATE(Nacsport!FK29,Nacsport!FL29)</f>
        <v/>
      </c>
      <c r="AJ28" s="34" t="str">
        <f>+CONCATENATE(Nacsport!FM29,Nacsport!FN29)</f>
        <v/>
      </c>
      <c r="AK28" s="1" t="str">
        <f>+IF(OR(K28="ATTACCO",K28="DIFESA"),+CONCATENATE(Nacsport!FO29,Nacsport!FP28,Nacsport!FQ29,Nacsport!FR29,Nacsport!FS29,Nacsport!FT29,Nacsport!FU29,),"")</f>
        <v/>
      </c>
      <c r="AL28" s="1" t="str">
        <f>+IF(OR(K28="ATAQUE",K28="DEFENSA"),+CONCATENATE(Nacsport!FV29,Nacsport!FW29,Nacsport!FX29,Nacsport!FY29,Nacsport!FZ29,Nacsport!GA29,Nacsport!GB29,),"")</f>
        <v/>
      </c>
      <c r="AM28" s="1" t="str">
        <f>+CONCATENATE(Nacsport!GC29,Nacsport!GD29,Nacsport!GE29,Nacsport!GF29,Nacsport!GG29,Nacsport!GH29,Nacsport!GI29,Nacsport!GJ29,)</f>
        <v/>
      </c>
      <c r="AN28" s="1" t="str">
        <f>IF(K28="PUNTOS",LOOKUP(2,1/($K$3:K28="ATAQUE"),$AN$3:AN28),IF(+COUNTIF(Nacsport!GK29:'Nacsport'!GS29,"*")&gt;0,+COUNTIF(Nacsport!GK29:'Nacsport'!GS29,"*"),""))</f>
        <v/>
      </c>
      <c r="AO28" t="str">
        <f ca="1">+IF(K28="QUIEBRE",+IF(L28="SAN LUIS",+COUNTIF(K28:INDIRECT(ADDRESS((LOOKUP(2,1/($K$1:K28="ATAQUE"),Nacsport!$A$1:A29)),3,4)),"RUCK")+1,+COUNTIF(K28:INDIRECT(ADDRESS((LOOKUP(2,1/($K$1:K28="DEFENSA"),Nacsport!$A$1:A29)),3,4)),"RUCK")+1),"")</f>
        <v/>
      </c>
      <c r="AP28" t="str">
        <f ca="1">+IF(OR(K28="PUNTOS",K28="QUIEBRE"),+IF(L28="SAN LUIS",+COUNTIF(K28:INDIRECT(ADDRESS((LOOKUP(2,1/($K$1:K28="ATAQUE"),Nacsport!$A$1:A29)),3,4)),"PASE"),+COUNTIF(K28:INDIRECT(ADDRESS((LOOKUP(2,1/($K$1:K28="DEFENSA"),Nacsport!$A$1:A29)),3,4)),"PASE")),"")</f>
        <v/>
      </c>
      <c r="AQ28" t="str">
        <f>IF(K28="QUIEBRE",LOOKUP(2,1/($K$3:K28="ATAQUE"),$AL$3:AL28),IF(+COUNTIF(Nacsport!GK29:'Nacsport'!GS29,"*")&gt;0,+COUNTIF(Nacsport!GK29:'Nacsport'!GS29,"*"),""))</f>
        <v/>
      </c>
      <c r="AR28" s="1" t="str">
        <f>IF(OR(K28="ATTACCO",K28="DIFESA"),J28,IF(AND(OR(K28="PUNTOS",K28="RUCK",K28="QUIEBRE"),L28="AVEZZANO"),LOOKUP(2,1/($K$3:K28="ATTACCO"),$J$3:J29),IF(AND(OR(K28="PUNTOS",K28="RUCK",K28="QUIEBRE"),L28="RIVAL"),LOOKUP(2,1/($K$3:K28="DIFESA"),$J$3:J29),"")))</f>
        <v/>
      </c>
      <c r="AS28" s="17"/>
    </row>
    <row r="29" spans="1:45" ht="15.75" customHeight="1" x14ac:dyDescent="0.2">
      <c r="A29">
        <f>+Nacsport!A30</f>
        <v>30</v>
      </c>
      <c r="B29">
        <f t="shared" si="1"/>
        <v>28</v>
      </c>
      <c r="C29">
        <f t="shared" si="7"/>
        <v>28</v>
      </c>
      <c r="D29" s="12">
        <v>1</v>
      </c>
      <c r="E29" s="1" t="s">
        <v>1295</v>
      </c>
      <c r="F29" s="14">
        <f>CONVERT(LEFT(Nacsport!E30,2),"mn","hr")/24+CONVERT(MID(Nacsport!E30,4,2),"sec","hr")/24</f>
        <v>7.4074074074074068E-3</v>
      </c>
      <c r="G29" s="15">
        <f>(CONVERT((CONVERT(LEFT(Nacsport!F30,2),"mn","hr")/24+CONVERT(MID(Nacsport!F30,4,2),"sec","hr")/24)-(CONVERT(LEFT(Nacsport!E30,2),"mn","hr")/24+CONVERT(MID(Nacsport!E30,4,2),"sec","hr")/24),"hr","sec")*24)+2</f>
        <v>5.0000000000000195</v>
      </c>
      <c r="H29" s="15">
        <f t="shared" si="3"/>
        <v>635</v>
      </c>
      <c r="I29" s="15">
        <f t="shared" si="6"/>
        <v>10.666666666666666</v>
      </c>
      <c r="J29" s="1">
        <f>+Nacsport!B30</f>
        <v>7</v>
      </c>
      <c r="K29" s="1" t="str">
        <f>+Nacsport!C30</f>
        <v>TACKLE</v>
      </c>
      <c r="L29" s="1" t="str">
        <f>+CONCATENATE(Nacsport!I30,Nacsport!J30)</f>
        <v>OPPONENT</v>
      </c>
      <c r="M29" s="29" t="str">
        <f>IF(Nacsport!G30&lt;&gt;"",LEFT(Nacsport!G30,FIND(";",Nacsport!G30)-1),"")</f>
        <v/>
      </c>
      <c r="N29" s="1" t="str">
        <f>IFERROR(MID(Nacsport!G30,FIND(";", Nacsport!G30)+1,IFERROR(FIND(" ", Nacsport!G30 &amp; " ", FIND(";", Nacsport!G30)+1) - FIND(";", Nacsport!G30)-1,LEN(Nacsport!G30))),"")</f>
        <v/>
      </c>
      <c r="O29" s="1" t="str">
        <f>+CONCATENATE(Nacsport!K30,Nacsport!L30,Nacsport!M30,Nacsport!N30,Nacsport!O30,Nacsport!P30,Nacsport!Q30,Nacsport!R30,Nacsport!S30,Nacsport!T30,Nacsport!U30,Nacsport!V30,Nacsport!W30,Nacsport!X30,Nacsport!Y30,Nacsport!Z30)</f>
        <v/>
      </c>
      <c r="P29" s="1" t="str">
        <f>IF(ISNA(LOOKUP(2,1/(Nacsport!AA30:BY30&lt;&gt;""),Nacsport!AA30:BY30)),"",LOOKUP(2,1/(Nacsport!AA30:BY30&lt;&gt;""),Nacsport!AA30:BY30))</f>
        <v/>
      </c>
      <c r="Q29" s="1" t="str">
        <f t="array" ref="Q29">+IF(+COUNTIF(Nacsport!AA30:BY30,"*")&gt;1,INDEX(Nacsport!Z30:BX30,MATCH(TRUE,Nacsport!Z30:BX30&gt;0,0)),"")</f>
        <v/>
      </c>
      <c r="R29" s="1" t="str">
        <f>+CONCATENATE(Nacsport!BZ30,Nacsport!CA30)</f>
        <v/>
      </c>
      <c r="S29" s="1" t="str">
        <f>+CONCATENATE(Nacsport!CB30,Nacsport!CC30,Nacsport!CD30)</f>
        <v/>
      </c>
      <c r="T29" s="1" t="str">
        <f>+CONCATENATE(Nacsport!CE30,Nacsport!CF30,Nacsport!CG30,Nacsport!CH30)</f>
        <v/>
      </c>
      <c r="U29" s="1" t="str">
        <f>+CONCATENATE(Nacsport!CI30,Nacsport!CJ30,Nacsport!CK30,Nacsport!CL30,Nacsport!CM30,Nacsport!CN30,Nacsport!CO30,Nacsport!CP30)</f>
        <v/>
      </c>
      <c r="V29" s="1" t="str">
        <f>+CONCATENATE(Nacsport!CQ30,Nacsport!CR30,Nacsport!CS30,Nacsport!CT30,Nacsport!CU30,Nacsport!CV30)</f>
        <v/>
      </c>
      <c r="W29" s="1" t="str">
        <f>+CONCATENATE(Nacsport!CW30,Nacsport!CX30,Nacsport!CY30,Nacsport!CZ30,Nacsport!DA30,Nacsport!DB30,Nacsport!DC30)</f>
        <v/>
      </c>
      <c r="X29" s="1" t="str">
        <f>+CONCATENATE(Nacsport!DD30,Nacsport!DE30,Nacsport!DF30,Nacsport!DG30,Nacsport!DH30,Nacsport!DI30,Nacsport!DJ30,Nacsport!DK30,Nacsport!DL30,Nacsport!DM30,Nacsport!DN30)</f>
        <v/>
      </c>
      <c r="Y29" s="1" t="str">
        <f>+CONCATENATE(Nacsport!DO30,Nacsport!DP30,Nacsport!DQ30,Nacsport!DR30,Nacsport!DS30,Nacsport!DT30,Nacsport!DU30,Nacsport!DV30,)</f>
        <v/>
      </c>
      <c r="Z29" s="1" t="str">
        <f>+CONCATENATE(Nacsport!DW30,Nacsport!DX30,Nacsport!DY30,Nacsport!DZ30)</f>
        <v/>
      </c>
      <c r="AA29" s="1" t="str">
        <f>+CONCATENATE(Nacsport!EA30,Nacsport!EB30,Nacsport!EC30,Nacsport!ED30,Nacsport!EE30)</f>
        <v/>
      </c>
      <c r="AB29" s="1" t="str">
        <f>+CONCATENATE(Nacsport!EF30,Nacsport!EG30,Nacsport!EH30,Nacsport!EI30,Nacsport!EJ30,Nacsport!EK30)</f>
        <v/>
      </c>
      <c r="AC29" s="1" t="str">
        <f>+CONCATENATE(Nacsport!EL30,Nacsport!EM30,Nacsport!EN30,Nacsport!EO30,Nacsport!EP30,Nacsport!EQ30,Nacsport!ER30)</f>
        <v/>
      </c>
      <c r="AD29" s="1" t="str">
        <f>+CONCATENATE(Nacsport!ES30,Nacsport!ET30,Nacsport!EU30,Nacsport!EV30,Nacsport!EW30,Nacsport!EX30,Nacsport!EY30,Nacsport!EZ30)</f>
        <v/>
      </c>
      <c r="AE29" s="1" t="str">
        <f>+CONCATENATE(Nacsport!FA30,Nacsport!FB30,Nacsport!FC30)</f>
        <v/>
      </c>
      <c r="AF29" s="1" t="str">
        <f>+CONCATENATE(Nacsport!FD30,Nacsport!FE30)</f>
        <v/>
      </c>
      <c r="AG29" s="1" t="str">
        <f>+CONCATENATE(Nacsport!FF30,Nacsport!FG30,Nacsport!FH30,Nacsport!FI30,Nacsport!FJ30)</f>
        <v/>
      </c>
      <c r="AH29" s="1" t="str">
        <f t="shared" si="5"/>
        <v/>
      </c>
      <c r="AI29" s="1" t="str">
        <f>+CONCATENATE(Nacsport!FK30,Nacsport!FL30)</f>
        <v/>
      </c>
      <c r="AJ29" s="34" t="str">
        <f>+CONCATENATE(Nacsport!FM30,Nacsport!FN30)</f>
        <v/>
      </c>
      <c r="AK29" s="1" t="str">
        <f>+IF(OR(K29="ATTACCO",K29="DIFESA"),+CONCATENATE(Nacsport!FO30,Nacsport!FP29,Nacsport!FQ30,Nacsport!FR30,Nacsport!FS30,Nacsport!FT30,Nacsport!FU30,),"")</f>
        <v/>
      </c>
      <c r="AL29" s="1" t="str">
        <f>+IF(OR(K29="ATAQUE",K29="DEFENSA"),+CONCATENATE(Nacsport!FV30,Nacsport!FW30,Nacsport!FX30,Nacsport!FY30,Nacsport!FZ30,Nacsport!GA30,Nacsport!GB30,),"")</f>
        <v/>
      </c>
      <c r="AM29" s="1" t="str">
        <f>+CONCATENATE(Nacsport!GC30,Nacsport!GD30,Nacsport!GE30,Nacsport!GF30,Nacsport!GG30,Nacsport!GH30,Nacsport!GI30,Nacsport!GJ30,)</f>
        <v/>
      </c>
      <c r="AN29" s="1" t="str">
        <f>IF(K29="PUNTOS",LOOKUP(2,1/($K$3:K29="ATAQUE"),$AN$3:AN29),IF(+COUNTIF(Nacsport!GK30:'Nacsport'!GS30,"*")&gt;0,+COUNTIF(Nacsport!GK30:'Nacsport'!GS30,"*"),""))</f>
        <v/>
      </c>
      <c r="AO29" t="str">
        <f ca="1">+IF(K29="QUIEBRE",+IF(L29="SAN LUIS",+COUNTIF(K29:INDIRECT(ADDRESS((LOOKUP(2,1/($K$1:K29="ATAQUE"),Nacsport!$A$1:A30)),3,4)),"RUCK")+1,+COUNTIF(K29:INDIRECT(ADDRESS((LOOKUP(2,1/($K$1:K29="DEFENSA"),Nacsport!$A$1:A30)),3,4)),"RUCK")+1),"")</f>
        <v/>
      </c>
      <c r="AP29" t="str">
        <f ca="1">+IF(OR(K29="PUNTOS",K29="QUIEBRE"),+IF(L29="SAN LUIS",+COUNTIF(K29:INDIRECT(ADDRESS((LOOKUP(2,1/($K$1:K29="ATAQUE"),Nacsport!$A$1:A30)),3,4)),"PASE"),+COUNTIF(K29:INDIRECT(ADDRESS((LOOKUP(2,1/($K$1:K29="DEFENSA"),Nacsport!$A$1:A30)),3,4)),"PASE")),"")</f>
        <v/>
      </c>
      <c r="AQ29" t="str">
        <f>IF(K29="QUIEBRE",LOOKUP(2,1/($K$3:K29="ATAQUE"),$AL$3:AL29),IF(+COUNTIF(Nacsport!GK30:'Nacsport'!GS30,"*")&gt;0,+COUNTIF(Nacsport!GK30:'Nacsport'!GS30,"*"),""))</f>
        <v/>
      </c>
      <c r="AR29" s="1" t="str">
        <f>IF(OR(K29="ATTACCO",K29="DIFESA"),J29,IF(AND(OR(K29="PUNTOS",K29="RUCK",K29="QUIEBRE"),L29="AVEZZANO"),LOOKUP(2,1/($K$3:K29="ATTACCO"),$J$3:J30),IF(AND(OR(K29="PUNTOS",K29="RUCK",K29="QUIEBRE"),L29="RIVAL"),LOOKUP(2,1/($K$3:K29="DIFESA"),$J$3:J30),"")))</f>
        <v/>
      </c>
      <c r="AS29" s="17"/>
    </row>
    <row r="30" spans="1:45" ht="15.75" customHeight="1" x14ac:dyDescent="0.2">
      <c r="A30">
        <f>+Nacsport!A31</f>
        <v>31</v>
      </c>
      <c r="B30">
        <f t="shared" si="1"/>
        <v>29</v>
      </c>
      <c r="C30">
        <f t="shared" si="7"/>
        <v>29</v>
      </c>
      <c r="D30" s="12">
        <v>1</v>
      </c>
      <c r="E30" s="1" t="s">
        <v>1295</v>
      </c>
      <c r="F30" s="14">
        <f>CONVERT(LEFT(Nacsport!E31,2),"mn","hr")/24+CONVERT(MID(Nacsport!E31,4,2),"sec","hr")/24</f>
        <v>7.4305555555555548E-3</v>
      </c>
      <c r="G30" s="15">
        <f>CONVERT((CONVERT(LEFT(Nacsport!F31,2),"mn","hr")/24+CONVERT(MID(Nacsport!F31,4,2),"sec","hr")/24)-(CONVERT(LEFT(Nacsport!E31,2),"mn","hr")/24+CONVERT(MID(Nacsport!E31,4,2),"sec","hr")/24),"hr","sec")*24</f>
        <v>3.0000000000000195</v>
      </c>
      <c r="H30" s="15">
        <f t="shared" si="3"/>
        <v>636.99999999999989</v>
      </c>
      <c r="I30" s="15">
        <f t="shared" si="6"/>
        <v>10.699999999999998</v>
      </c>
      <c r="J30" s="1">
        <f>+Nacsport!B31</f>
        <v>9</v>
      </c>
      <c r="K30" s="1" t="str">
        <f>+Nacsport!C31</f>
        <v>RUCK</v>
      </c>
      <c r="L30" s="1" t="str">
        <f>+CONCATENATE(Nacsport!I31,Nacsport!J31)</f>
        <v>SAN BENEDETTO</v>
      </c>
      <c r="M30" s="29" t="str">
        <f>IF(Nacsport!G31&lt;&gt;"",LEFT(Nacsport!G31,FIND(";",Nacsport!G31)-1),"")</f>
        <v>50</v>
      </c>
      <c r="N30" s="1" t="str">
        <f>IFERROR(MID(Nacsport!G31,FIND(";", Nacsport!G31)+1,IFERROR(FIND(" ", Nacsport!G31 &amp; " ", FIND(";", Nacsport!G31)+1) - FIND(";", Nacsport!G31)-1,LEN(Nacsport!G31))),"")</f>
        <v>34</v>
      </c>
      <c r="O30" s="1" t="str">
        <f>+CONCATENATE(Nacsport!K31,Nacsport!L31,Nacsport!M31,Nacsport!N31,Nacsport!O31,Nacsport!P31,Nacsport!Q31,Nacsport!R31,Nacsport!S31,Nacsport!T31,Nacsport!U31,Nacsport!V31,Nacsport!W31,Nacsport!X31,Nacsport!Y31,Nacsport!Z31)</f>
        <v>T2C</v>
      </c>
      <c r="P30" s="1" t="str">
        <f>IF(ISNA(LOOKUP(2,1/(Nacsport!AA31:BY31&lt;&gt;""),Nacsport!AA31:BY31)),"",LOOKUP(2,1/(Nacsport!AA31:BY31&lt;&gt;""),Nacsport!AA31:BY31))</f>
        <v/>
      </c>
      <c r="Q30" s="1" t="str">
        <f t="array" ref="Q30">+IF(+COUNTIF(Nacsport!AA31:BY31,"*")&gt;1,INDEX(Nacsport!Z31:BX31,MATCH(TRUE,Nacsport!Z31:BX31&gt;0,0)),"")</f>
        <v/>
      </c>
      <c r="R30" s="1" t="str">
        <f>+CONCATENATE(Nacsport!BZ31,Nacsport!CA31)</f>
        <v/>
      </c>
      <c r="S30" s="1" t="str">
        <f>+CONCATENATE(Nacsport!CB31,Nacsport!CC31,Nacsport!CD31)</f>
        <v/>
      </c>
      <c r="T30" s="1" t="str">
        <f>+CONCATENATE(Nacsport!CE31,Nacsport!CF31,Nacsport!CG31,Nacsport!CH31)</f>
        <v/>
      </c>
      <c r="U30" s="1" t="str">
        <f>+CONCATENATE(Nacsport!CI31,Nacsport!CJ31,Nacsport!CK31,Nacsport!CL31,Nacsport!CM31,Nacsport!CN31,Nacsport!CO31,Nacsport!CP31)</f>
        <v/>
      </c>
      <c r="V30" s="1" t="str">
        <f>+CONCATENATE(Nacsport!CQ31,Nacsport!CR31,Nacsport!CS31,Nacsport!CT31,Nacsport!CU31,Nacsport!CV31)</f>
        <v/>
      </c>
      <c r="W30" s="1" t="str">
        <f>+CONCATENATE(Nacsport!CW31,Nacsport!CX31,Nacsport!CY31,Nacsport!CZ31,Nacsport!DA31,Nacsport!DB31,Nacsport!DC31)</f>
        <v/>
      </c>
      <c r="X30" s="1" t="str">
        <f>+CONCATENATE(Nacsport!DD31,Nacsport!DE31,Nacsport!DF31,Nacsport!DG31,Nacsport!DH31,Nacsport!DI31,Nacsport!DJ31,Nacsport!DK31,Nacsport!DL31,Nacsport!DM31,Nacsport!DN31)</f>
        <v/>
      </c>
      <c r="Y30" s="1" t="str">
        <f>+CONCATENATE(Nacsport!DO31,Nacsport!DP31,Nacsport!DQ31,Nacsport!DR31,Nacsport!DS31,Nacsport!DT31,Nacsport!DU31,Nacsport!DV31,)</f>
        <v/>
      </c>
      <c r="Z30" s="1" t="str">
        <f>+CONCATENATE(Nacsport!DW31,Nacsport!DX31,Nacsport!DY31,Nacsport!DZ31)</f>
        <v/>
      </c>
      <c r="AA30" s="1" t="str">
        <f>+CONCATENATE(Nacsport!EA31,Nacsport!EB31,Nacsport!EC31,Nacsport!ED31,Nacsport!EE31)</f>
        <v/>
      </c>
      <c r="AB30" s="1" t="str">
        <f>+CONCATENATE(Nacsport!EF31,Nacsport!EG31,Nacsport!EH31,Nacsport!EI31,Nacsport!EJ31,Nacsport!EK31)</f>
        <v/>
      </c>
      <c r="AC30" s="1" t="str">
        <f>+CONCATENATE(Nacsport!EL31,Nacsport!EM31,Nacsport!EN31,Nacsport!EO31,Nacsport!EP31,Nacsport!EQ31,Nacsport!ER31)</f>
        <v/>
      </c>
      <c r="AD30" s="1" t="str">
        <f>+CONCATENATE(Nacsport!ES31,Nacsport!ET31,Nacsport!EU31,Nacsport!EV31,Nacsport!EW31,Nacsport!EX31,Nacsport!EY31,Nacsport!EZ31)</f>
        <v/>
      </c>
      <c r="AE30" s="1" t="str">
        <f>+CONCATENATE(Nacsport!FA31,Nacsport!FB31,Nacsport!FC31)</f>
        <v/>
      </c>
      <c r="AF30" s="1" t="str">
        <f>+CONCATENATE(Nacsport!FD31,Nacsport!FE31)</f>
        <v>SLOW</v>
      </c>
      <c r="AG30" s="1" t="str">
        <f>+CONCATENATE(Nacsport!FF31,Nacsport!FG31,Nacsport!FH31,Nacsport!FI31,Nacsport!FJ31)</f>
        <v/>
      </c>
      <c r="AH30" s="1" t="str">
        <f t="shared" si="5"/>
        <v/>
      </c>
      <c r="AI30" s="1" t="str">
        <f>+CONCATENATE(Nacsport!FK31,Nacsport!FL31)</f>
        <v/>
      </c>
      <c r="AJ30" s="34" t="str">
        <f>+CONCATENATE(Nacsport!FM31,Nacsport!FN31)</f>
        <v/>
      </c>
      <c r="AK30" s="1" t="str">
        <f>+IF(OR(K30="ATTACCO",K30="DIFESA"),+CONCATENATE(Nacsport!FO31,Nacsport!FP30,Nacsport!FQ31,Nacsport!FR31,Nacsport!FS31,Nacsport!FT31,Nacsport!FU31,),"")</f>
        <v/>
      </c>
      <c r="AL30" s="1" t="str">
        <f>+IF(OR(K30="ATAQUE",K30="DEFENSA"),+CONCATENATE(Nacsport!FV31,Nacsport!FW31,Nacsport!FX31,Nacsport!FY31,Nacsport!FZ31,Nacsport!GA31,Nacsport!GB31,),"")</f>
        <v/>
      </c>
      <c r="AM30" s="1" t="str">
        <f>+CONCATENATE(Nacsport!GC31,Nacsport!GD31,Nacsport!GE31,Nacsport!GF31,Nacsport!GG31,Nacsport!GH31,Nacsport!GI31,Nacsport!GJ31,)</f>
        <v/>
      </c>
      <c r="AN30" s="1" t="str">
        <f>IF(K30="PUNTOS",LOOKUP(2,1/($K$3:K30="ATAQUE"),$AN$3:AN30),IF(+COUNTIF(Nacsport!GK31:'Nacsport'!GS31,"*")&gt;0,+COUNTIF(Nacsport!GK31:'Nacsport'!GS31,"*"),""))</f>
        <v/>
      </c>
      <c r="AO30" t="str">
        <f ca="1">+IF(K30="QUIEBRE",+IF(L30="SAN LUIS",+COUNTIF(K30:INDIRECT(ADDRESS((LOOKUP(2,1/($K$1:K30="ATAQUE"),Nacsport!$A$1:A31)),3,4)),"RUCK")+1,+COUNTIF(K30:INDIRECT(ADDRESS((LOOKUP(2,1/($K$1:K30="DEFENSA"),Nacsport!$A$1:A31)),3,4)),"RUCK")+1),"")</f>
        <v/>
      </c>
      <c r="AP30" t="str">
        <f ca="1">+IF(OR(K30="PUNTOS",K30="QUIEBRE"),+IF(L30="SAN LUIS",+COUNTIF(K30:INDIRECT(ADDRESS((LOOKUP(2,1/($K$1:K30="ATAQUE"),Nacsport!$A$1:A31)),3,4)),"PASE"),+COUNTIF(K30:INDIRECT(ADDRESS((LOOKUP(2,1/($K$1:K30="DEFENSA"),Nacsport!$A$1:A31)),3,4)),"PASE")),"")</f>
        <v/>
      </c>
      <c r="AQ30" t="str">
        <f>IF(K30="QUIEBRE",LOOKUP(2,1/($K$3:K30="ATAQUE"),$AL$3:AL30),IF(+COUNTIF(Nacsport!GK31:'Nacsport'!GS31,"*")&gt;0,+COUNTIF(Nacsport!GK31:'Nacsport'!GS31,"*"),""))</f>
        <v/>
      </c>
      <c r="AR30" s="1" t="str">
        <f>IF(OR(K30="ATTACCO",K30="DIFESA"),J30,IF(AND(OR(K30="PUNTOS",K30="RUCK",K30="QUIEBRE"),L30="AVEZZANO"),LOOKUP(2,1/($K$3:K30="ATTACCO"),$J$3:J31),IF(AND(OR(K30="PUNTOS",K30="RUCK",K30="QUIEBRE"),L30="RIVAL"),LOOKUP(2,1/($K$3:K30="DIFESA"),$J$3:J31),"")))</f>
        <v/>
      </c>
      <c r="AS30" s="17"/>
    </row>
    <row r="31" spans="1:45" ht="15.75" customHeight="1" x14ac:dyDescent="0.2">
      <c r="A31">
        <f>+Nacsport!A32</f>
        <v>32</v>
      </c>
      <c r="B31">
        <f t="shared" si="1"/>
        <v>30</v>
      </c>
      <c r="C31">
        <f t="shared" si="7"/>
        <v>30</v>
      </c>
      <c r="D31" s="12">
        <v>1</v>
      </c>
      <c r="E31" s="1" t="s">
        <v>1295</v>
      </c>
      <c r="F31" s="14">
        <f>CONVERT(LEFT(Nacsport!E32,2),"mn","hr")/24+CONVERT(MID(Nacsport!E32,4,2),"sec","hr")/24</f>
        <v>7.4999999999999997E-3</v>
      </c>
      <c r="G31" s="15">
        <f>(CONVERT((CONVERT(LEFT(Nacsport!F32,2),"mn","hr")/24+CONVERT(MID(Nacsport!F32,4,2),"sec","hr")/24)-(CONVERT(LEFT(Nacsport!E32,2),"mn","hr")/24+CONVERT(MID(Nacsport!E32,4,2),"sec","hr")/24),"hr","sec")*24)+2</f>
        <v>5.0000000000000195</v>
      </c>
      <c r="H31" s="15">
        <f t="shared" si="3"/>
        <v>643</v>
      </c>
      <c r="I31" s="15">
        <f t="shared" si="6"/>
        <v>10.8</v>
      </c>
      <c r="J31" s="1">
        <f>+Nacsport!B32</f>
        <v>8</v>
      </c>
      <c r="K31" s="1" t="str">
        <f>+Nacsport!C32</f>
        <v>TACKLE</v>
      </c>
      <c r="L31" s="1" t="str">
        <f>+CONCATENATE(Nacsport!I32,Nacsport!J32)</f>
        <v>OPPONENT</v>
      </c>
      <c r="M31" s="29" t="str">
        <f>IF(Nacsport!G32&lt;&gt;"",LEFT(Nacsport!G32,FIND(";",Nacsport!G32)-1),"")</f>
        <v/>
      </c>
      <c r="N31" s="1" t="str">
        <f>IFERROR(MID(Nacsport!G32,FIND(";", Nacsport!G32)+1,IFERROR(FIND(" ", Nacsport!G32 &amp; " ", FIND(";", Nacsport!G32)+1) - FIND(";", Nacsport!G32)-1,LEN(Nacsport!G32))),"")</f>
        <v/>
      </c>
      <c r="O31" s="1" t="str">
        <f>+CONCATENATE(Nacsport!K32,Nacsport!L32,Nacsport!M32,Nacsport!N32,Nacsport!O32,Nacsport!P32,Nacsport!Q32,Nacsport!R32,Nacsport!S32,Nacsport!T32,Nacsport!U32,Nacsport!V32,Nacsport!W32,Nacsport!X32,Nacsport!Y32,Nacsport!Z32)</f>
        <v/>
      </c>
      <c r="P31" s="1" t="str">
        <f>IF(ISNA(LOOKUP(2,1/(Nacsport!AA32:BY32&lt;&gt;""),Nacsport!AA32:BY32)),"",LOOKUP(2,1/(Nacsport!AA32:BY32&lt;&gt;""),Nacsport!AA32:BY32))</f>
        <v/>
      </c>
      <c r="Q31" s="1" t="str">
        <f t="array" ref="Q31">+IF(+COUNTIF(Nacsport!AA32:BY32,"*")&gt;1,INDEX(Nacsport!Z32:BX32,MATCH(TRUE,Nacsport!Z32:BX32&gt;0,0)),"")</f>
        <v/>
      </c>
      <c r="R31" s="1" t="str">
        <f>+CONCATENATE(Nacsport!BZ32,Nacsport!CA32)</f>
        <v/>
      </c>
      <c r="S31" s="1" t="str">
        <f>+CONCATENATE(Nacsport!CB32,Nacsport!CC32,Nacsport!CD32)</f>
        <v/>
      </c>
      <c r="T31" s="1" t="str">
        <f>+CONCATENATE(Nacsport!CE32,Nacsport!CF32,Nacsport!CG32,Nacsport!CH32)</f>
        <v/>
      </c>
      <c r="U31" s="1" t="str">
        <f>+CONCATENATE(Nacsport!CI32,Nacsport!CJ32,Nacsport!CK32,Nacsport!CL32,Nacsport!CM32,Nacsport!CN32,Nacsport!CO32,Nacsport!CP32)</f>
        <v/>
      </c>
      <c r="V31" s="1" t="str">
        <f>+CONCATENATE(Nacsport!CQ32,Nacsport!CR32,Nacsport!CS32,Nacsport!CT32,Nacsport!CU32,Nacsport!CV32)</f>
        <v/>
      </c>
      <c r="W31" s="1" t="str">
        <f>+CONCATENATE(Nacsport!CW32,Nacsport!CX32,Nacsport!CY32,Nacsport!CZ32,Nacsport!DA32,Nacsport!DB32,Nacsport!DC32)</f>
        <v/>
      </c>
      <c r="X31" s="1" t="str">
        <f>+CONCATENATE(Nacsport!DD32,Nacsport!DE32,Nacsport!DF32,Nacsport!DG32,Nacsport!DH32,Nacsport!DI32,Nacsport!DJ32,Nacsport!DK32,Nacsport!DL32,Nacsport!DM32,Nacsport!DN32)</f>
        <v/>
      </c>
      <c r="Y31" s="1" t="str">
        <f>+CONCATENATE(Nacsport!DO32,Nacsport!DP32,Nacsport!DQ32,Nacsport!DR32,Nacsport!DS32,Nacsport!DT32,Nacsport!DU32,Nacsport!DV32,)</f>
        <v/>
      </c>
      <c r="Z31" s="1" t="str">
        <f>+CONCATENATE(Nacsport!DW32,Nacsport!DX32,Nacsport!DY32,Nacsport!DZ32)</f>
        <v/>
      </c>
      <c r="AA31" s="1" t="str">
        <f>+CONCATENATE(Nacsport!EA32,Nacsport!EB32,Nacsport!EC32,Nacsport!ED32,Nacsport!EE32)</f>
        <v/>
      </c>
      <c r="AB31" s="1" t="str">
        <f>+CONCATENATE(Nacsport!EF32,Nacsport!EG32,Nacsport!EH32,Nacsport!EI32,Nacsport!EJ32,Nacsport!EK32)</f>
        <v/>
      </c>
      <c r="AC31" s="1" t="str">
        <f>+CONCATENATE(Nacsport!EL32,Nacsport!EM32,Nacsport!EN32,Nacsport!EO32,Nacsport!EP32,Nacsport!EQ32,Nacsport!ER32)</f>
        <v/>
      </c>
      <c r="AD31" s="1" t="str">
        <f>+CONCATENATE(Nacsport!ES32,Nacsport!ET32,Nacsport!EU32,Nacsport!EV32,Nacsport!EW32,Nacsport!EX32,Nacsport!EY32,Nacsport!EZ32)</f>
        <v/>
      </c>
      <c r="AE31" s="1" t="str">
        <f>+CONCATENATE(Nacsport!FA32,Nacsport!FB32,Nacsport!FC32)</f>
        <v/>
      </c>
      <c r="AF31" s="1" t="str">
        <f>+CONCATENATE(Nacsport!FD32,Nacsport!FE32)</f>
        <v/>
      </c>
      <c r="AG31" s="1" t="str">
        <f>+CONCATENATE(Nacsport!FF32,Nacsport!FG32,Nacsport!FH32,Nacsport!FI32,Nacsport!FJ32)</f>
        <v/>
      </c>
      <c r="AH31" s="1" t="str">
        <f t="shared" si="5"/>
        <v/>
      </c>
      <c r="AI31" s="1" t="str">
        <f>+CONCATENATE(Nacsport!FK32,Nacsport!FL32)</f>
        <v/>
      </c>
      <c r="AJ31" s="34" t="str">
        <f>+CONCATENATE(Nacsport!FM32,Nacsport!FN32)</f>
        <v/>
      </c>
      <c r="AK31" s="1" t="str">
        <f>+IF(OR(K31="ATTACCO",K31="DIFESA"),+CONCATENATE(Nacsport!FO32,Nacsport!FP31,Nacsport!FQ32,Nacsport!FR32,Nacsport!FS32,Nacsport!FT32,Nacsport!FU32,),"")</f>
        <v/>
      </c>
      <c r="AL31" s="1" t="str">
        <f>+IF(OR(K31="ATAQUE",K31="DEFENSA"),+CONCATENATE(Nacsport!FV32,Nacsport!FW32,Nacsport!FX32,Nacsport!FY32,Nacsport!FZ32,Nacsport!GA32,Nacsport!GB32,),"")</f>
        <v/>
      </c>
      <c r="AM31" s="1" t="str">
        <f>+CONCATENATE(Nacsport!GC32,Nacsport!GD32,Nacsport!GE32,Nacsport!GF32,Nacsport!GG32,Nacsport!GH32,Nacsport!GI32,Nacsport!GJ32,)</f>
        <v/>
      </c>
      <c r="AN31" s="1" t="str">
        <f>IF(K31="PUNTOS",LOOKUP(2,1/($K$3:K31="ATAQUE"),$AN$3:AN31),IF(+COUNTIF(Nacsport!GK32:'Nacsport'!GS32,"*")&gt;0,+COUNTIF(Nacsport!GK32:'Nacsport'!GS32,"*"),""))</f>
        <v/>
      </c>
      <c r="AO31" t="str">
        <f ca="1">+IF(K31="QUIEBRE",+IF(L31="SAN LUIS",+COUNTIF(K31:INDIRECT(ADDRESS((LOOKUP(2,1/($K$1:K31="ATAQUE"),Nacsport!$A$1:A32)),3,4)),"RUCK")+1,+COUNTIF(K31:INDIRECT(ADDRESS((LOOKUP(2,1/($K$1:K31="DEFENSA"),Nacsport!$A$1:A32)),3,4)),"RUCK")+1),"")</f>
        <v/>
      </c>
      <c r="AP31" t="str">
        <f ca="1">+IF(OR(K31="PUNTOS",K31="QUIEBRE"),+IF(L31="SAN LUIS",+COUNTIF(K31:INDIRECT(ADDRESS((LOOKUP(2,1/($K$1:K31="ATAQUE"),Nacsport!$A$1:A32)),3,4)),"PASE"),+COUNTIF(K31:INDIRECT(ADDRESS((LOOKUP(2,1/($K$1:K31="DEFENSA"),Nacsport!$A$1:A32)),3,4)),"PASE")),"")</f>
        <v/>
      </c>
      <c r="AQ31" t="str">
        <f>IF(K31="QUIEBRE",LOOKUP(2,1/($K$3:K31="ATAQUE"),$AL$3:AL31),IF(+COUNTIF(Nacsport!GK32:'Nacsport'!GS32,"*")&gt;0,+COUNTIF(Nacsport!GK32:'Nacsport'!GS32,"*"),""))</f>
        <v/>
      </c>
      <c r="AR31" s="1" t="str">
        <f>IF(OR(K31="ATTACCO",K31="DIFESA"),J31,IF(AND(OR(K31="PUNTOS",K31="RUCK",K31="QUIEBRE"),L31="AVEZZANO"),LOOKUP(2,1/($K$3:K31="ATTACCO"),$J$3:J32),IF(AND(OR(K31="PUNTOS",K31="RUCK",K31="QUIEBRE"),L31="RIVAL"),LOOKUP(2,1/($K$3:K31="DIFESA"),$J$3:J32),"")))</f>
        <v/>
      </c>
      <c r="AS31" s="17"/>
    </row>
    <row r="32" spans="1:45" ht="15.75" customHeight="1" x14ac:dyDescent="0.2">
      <c r="A32">
        <f>+Nacsport!A33</f>
        <v>33</v>
      </c>
      <c r="B32">
        <f t="shared" si="1"/>
        <v>31</v>
      </c>
      <c r="C32">
        <f t="shared" si="7"/>
        <v>31</v>
      </c>
      <c r="D32" s="12">
        <v>1</v>
      </c>
      <c r="E32" s="1" t="s">
        <v>1295</v>
      </c>
      <c r="F32" s="14">
        <f>CONVERT(LEFT(Nacsport!E33,2),"mn","hr")/24+CONVERT(MID(Nacsport!E33,4,2),"sec","hr")/24</f>
        <v>7.5347222222222222E-3</v>
      </c>
      <c r="G32" s="15">
        <f>CONVERT((CONVERT(LEFT(Nacsport!F33,2),"mn","hr")/24+CONVERT(MID(Nacsport!F33,4,2),"sec","hr")/24)-(CONVERT(LEFT(Nacsport!E33,2),"mn","hr")/24+CONVERT(MID(Nacsport!E33,4,2),"sec","hr")/24),"hr","sec")*24</f>
        <v>2.9999999999999445</v>
      </c>
      <c r="H32" s="15">
        <f t="shared" si="3"/>
        <v>646</v>
      </c>
      <c r="I32" s="15">
        <f t="shared" si="6"/>
        <v>10.85</v>
      </c>
      <c r="J32" s="1">
        <f>+Nacsport!B33</f>
        <v>10</v>
      </c>
      <c r="K32" s="1" t="str">
        <f>+Nacsport!C33</f>
        <v>RUCK</v>
      </c>
      <c r="L32" s="1" t="str">
        <f>+CONCATENATE(Nacsport!I33,Nacsport!J33)</f>
        <v>SAN BENEDETTO</v>
      </c>
      <c r="M32" s="29" t="str">
        <f>IF(Nacsport!G33&lt;&gt;"",LEFT(Nacsport!G33,FIND(";",Nacsport!G33)-1),"")</f>
        <v>21</v>
      </c>
      <c r="N32" s="1" t="str">
        <f>IFERROR(MID(Nacsport!G33,FIND(";", Nacsport!G33)+1,IFERROR(FIND(" ", Nacsport!G33 &amp; " ", FIND(";", Nacsport!G33)+1) - FIND(";", Nacsport!G33)-1,LEN(Nacsport!G33))),"")</f>
        <v>19</v>
      </c>
      <c r="O32" s="1" t="str">
        <f>+CONCATENATE(Nacsport!K33,Nacsport!L33,Nacsport!M33,Nacsport!N33,Nacsport!O33,Nacsport!P33,Nacsport!Q33,Nacsport!R33,Nacsport!S33,Nacsport!T33,Nacsport!U33,Nacsport!V33,Nacsport!W33,Nacsport!X33,Nacsport!Y33,Nacsport!Z33)</f>
        <v>DB</v>
      </c>
      <c r="P32" s="1" t="str">
        <f>IF(ISNA(LOOKUP(2,1/(Nacsport!AA33:BY33&lt;&gt;""),Nacsport!AA33:BY33)),"",LOOKUP(2,1/(Nacsport!AA33:BY33&lt;&gt;""),Nacsport!AA33:BY33))</f>
        <v/>
      </c>
      <c r="Q32" s="1" t="str">
        <f t="array" ref="Q32">+IF(+COUNTIF(Nacsport!AA33:BY33,"*")&gt;1,INDEX(Nacsport!Z33:BX33,MATCH(TRUE,Nacsport!Z33:BX33&gt;0,0)),"")</f>
        <v/>
      </c>
      <c r="R32" s="1" t="str">
        <f>+CONCATENATE(Nacsport!BZ33,Nacsport!CA33)</f>
        <v/>
      </c>
      <c r="S32" s="1" t="str">
        <f>+CONCATENATE(Nacsport!CB33,Nacsport!CC33,Nacsport!CD33)</f>
        <v/>
      </c>
      <c r="T32" s="1" t="str">
        <f>+CONCATENATE(Nacsport!CE33,Nacsport!CF33,Nacsport!CG33,Nacsport!CH33)</f>
        <v/>
      </c>
      <c r="U32" s="1" t="str">
        <f>+CONCATENATE(Nacsport!CI33,Nacsport!CJ33,Nacsport!CK33,Nacsport!CL33,Nacsport!CM33,Nacsport!CN33,Nacsport!CO33,Nacsport!CP33)</f>
        <v/>
      </c>
      <c r="V32" s="1" t="str">
        <f>+CONCATENATE(Nacsport!CQ33,Nacsport!CR33,Nacsport!CS33,Nacsport!CT33,Nacsport!CU33,Nacsport!CV33)</f>
        <v/>
      </c>
      <c r="W32" s="1" t="str">
        <f>+CONCATENATE(Nacsport!CW33,Nacsport!CX33,Nacsport!CY33,Nacsport!CZ33,Nacsport!DA33,Nacsport!DB33,Nacsport!DC33)</f>
        <v/>
      </c>
      <c r="X32" s="1" t="str">
        <f>+CONCATENATE(Nacsport!DD33,Nacsport!DE33,Nacsport!DF33,Nacsport!DG33,Nacsport!DH33,Nacsport!DI33,Nacsport!DJ33,Nacsport!DK33,Nacsport!DL33,Nacsport!DM33,Nacsport!DN33)</f>
        <v/>
      </c>
      <c r="Y32" s="1" t="str">
        <f>+CONCATENATE(Nacsport!DO33,Nacsport!DP33,Nacsport!DQ33,Nacsport!DR33,Nacsport!DS33,Nacsport!DT33,Nacsport!DU33,Nacsport!DV33,)</f>
        <v/>
      </c>
      <c r="Z32" s="1" t="str">
        <f>+CONCATENATE(Nacsport!DW33,Nacsport!DX33,Nacsport!DY33,Nacsport!DZ33)</f>
        <v/>
      </c>
      <c r="AA32" s="1" t="str">
        <f>+CONCATENATE(Nacsport!EA33,Nacsport!EB33,Nacsport!EC33,Nacsport!ED33,Nacsport!EE33)</f>
        <v/>
      </c>
      <c r="AB32" s="1" t="str">
        <f>+CONCATENATE(Nacsport!EF33,Nacsport!EG33,Nacsport!EH33,Nacsport!EI33,Nacsport!EJ33,Nacsport!EK33)</f>
        <v/>
      </c>
      <c r="AC32" s="1" t="str">
        <f>+CONCATENATE(Nacsport!EL33,Nacsport!EM33,Nacsport!EN33,Nacsport!EO33,Nacsport!EP33,Nacsport!EQ33,Nacsport!ER33)</f>
        <v/>
      </c>
      <c r="AD32" s="1" t="str">
        <f>+CONCATENATE(Nacsport!ES33,Nacsport!ET33,Nacsport!EU33,Nacsport!EV33,Nacsport!EW33,Nacsport!EX33,Nacsport!EY33,Nacsport!EZ33)</f>
        <v/>
      </c>
      <c r="AE32" s="1" t="str">
        <f>+CONCATENATE(Nacsport!FA33,Nacsport!FB33,Nacsport!FC33)</f>
        <v/>
      </c>
      <c r="AF32" s="1" t="str">
        <f>+CONCATENATE(Nacsport!FD33,Nacsport!FE33)</f>
        <v>FAST</v>
      </c>
      <c r="AG32" s="1" t="str">
        <f>+CONCATENATE(Nacsport!FF33,Nacsport!FG33,Nacsport!FH33,Nacsport!FI33,Nacsport!FJ33)</f>
        <v/>
      </c>
      <c r="AH32" s="1" t="str">
        <f t="shared" si="5"/>
        <v/>
      </c>
      <c r="AI32" s="1" t="str">
        <f>+CONCATENATE(Nacsport!FK33,Nacsport!FL33)</f>
        <v/>
      </c>
      <c r="AJ32" s="34" t="str">
        <f>+CONCATENATE(Nacsport!FM33,Nacsport!FN33)</f>
        <v/>
      </c>
      <c r="AK32" s="1" t="str">
        <f>+IF(OR(K32="ATTACCO",K32="DIFESA"),+CONCATENATE(Nacsport!FO33,Nacsport!FP32,Nacsport!FQ33,Nacsport!FR33,Nacsport!FS33,Nacsport!FT33,Nacsport!FU33,),"")</f>
        <v/>
      </c>
      <c r="AL32" s="1" t="str">
        <f>+IF(OR(K32="ATAQUE",K32="DEFENSA"),+CONCATENATE(Nacsport!FV33,Nacsport!FW33,Nacsport!FX33,Nacsport!FY33,Nacsport!FZ33,Nacsport!GA33,Nacsport!GB33,),"")</f>
        <v/>
      </c>
      <c r="AM32" s="1" t="str">
        <f>+CONCATENATE(Nacsport!GC33,Nacsport!GD33,Nacsport!GE33,Nacsport!GF33,Nacsport!GG33,Nacsport!GH33,Nacsport!GI33,Nacsport!GJ33,)</f>
        <v/>
      </c>
      <c r="AN32" s="1" t="str">
        <f>IF(K32="PUNTOS",LOOKUP(2,1/($K$3:K32="ATAQUE"),$AN$3:AN32),IF(+COUNTIF(Nacsport!GK33:'Nacsport'!GS33,"*")&gt;0,+COUNTIF(Nacsport!GK33:'Nacsport'!GS33,"*"),""))</f>
        <v/>
      </c>
      <c r="AO32" t="str">
        <f ca="1">+IF(K32="QUIEBRE",+IF(L32="SAN LUIS",+COUNTIF(K32:INDIRECT(ADDRESS((LOOKUP(2,1/($K$1:K32="ATAQUE"),Nacsport!$A$1:A33)),3,4)),"RUCK")+1,+COUNTIF(K32:INDIRECT(ADDRESS((LOOKUP(2,1/($K$1:K32="DEFENSA"),Nacsport!$A$1:A33)),3,4)),"RUCK")+1),"")</f>
        <v/>
      </c>
      <c r="AP32" t="str">
        <f ca="1">+IF(OR(K32="PUNTOS",K32="QUIEBRE"),+IF(L32="SAN LUIS",+COUNTIF(K32:INDIRECT(ADDRESS((LOOKUP(2,1/($K$1:K32="ATAQUE"),Nacsport!$A$1:A33)),3,4)),"PASE"),+COUNTIF(K32:INDIRECT(ADDRESS((LOOKUP(2,1/($K$1:K32="DEFENSA"),Nacsport!$A$1:A33)),3,4)),"PASE")),"")</f>
        <v/>
      </c>
      <c r="AQ32" t="str">
        <f>IF(K32="QUIEBRE",LOOKUP(2,1/($K$3:K32="ATAQUE"),$AL$3:AL32),IF(+COUNTIF(Nacsport!GK33:'Nacsport'!GS33,"*")&gt;0,+COUNTIF(Nacsport!GK33:'Nacsport'!GS33,"*"),""))</f>
        <v/>
      </c>
      <c r="AR32" s="1" t="str">
        <f>IF(OR(K32="ATTACCO",K32="DIFESA"),J32,IF(AND(OR(K32="PUNTOS",K32="RUCK",K32="QUIEBRE"),L32="AVEZZANO"),LOOKUP(2,1/($K$3:K32="ATTACCO"),$J$3:J33),IF(AND(OR(K32="PUNTOS",K32="RUCK",K32="QUIEBRE"),L32="RIVAL"),LOOKUP(2,1/($K$3:K32="DIFESA"),$J$3:J33),"")))</f>
        <v/>
      </c>
      <c r="AS32" s="17"/>
    </row>
    <row r="33" spans="1:45" ht="15.75" customHeight="1" x14ac:dyDescent="0.2">
      <c r="A33">
        <f>+Nacsport!A34</f>
        <v>34</v>
      </c>
      <c r="B33">
        <f t="shared" si="1"/>
        <v>32</v>
      </c>
      <c r="C33">
        <f t="shared" si="7"/>
        <v>32</v>
      </c>
      <c r="D33" s="12">
        <v>1</v>
      </c>
      <c r="E33" s="1" t="s">
        <v>1295</v>
      </c>
      <c r="F33" s="14">
        <f>CONVERT(LEFT(Nacsport!E34,2),"mn","hr")/24+CONVERT(MID(Nacsport!E34,4,2),"sec","hr")/24</f>
        <v>7.5462962962962957E-3</v>
      </c>
      <c r="G33" s="15">
        <f>(CONVERT((CONVERT(LEFT(Nacsport!F34,2),"mn","hr")/24+CONVERT(MID(Nacsport!F34,4,2),"sec","hr")/24)-(CONVERT(LEFT(Nacsport!E34,2),"mn","hr")/24+CONVERT(MID(Nacsport!E34,4,2),"sec","hr")/24),"hr","sec")*24)+2</f>
        <v>5.0000000000000195</v>
      </c>
      <c r="H33" s="15">
        <f t="shared" si="3"/>
        <v>647</v>
      </c>
      <c r="I33" s="15">
        <f t="shared" si="6"/>
        <v>10.866666666666665</v>
      </c>
      <c r="J33" s="1">
        <f>+Nacsport!B34</f>
        <v>9</v>
      </c>
      <c r="K33" s="1" t="str">
        <f>+Nacsport!C34</f>
        <v>TACKLE</v>
      </c>
      <c r="L33" s="1" t="str">
        <f>+CONCATENATE(Nacsport!I34,Nacsport!J34)</f>
        <v>OPPONENT</v>
      </c>
      <c r="M33" s="29" t="str">
        <f>IF(Nacsport!G34&lt;&gt;"",LEFT(Nacsport!G34,FIND(";",Nacsport!G34)-1),"")</f>
        <v/>
      </c>
      <c r="N33" s="1" t="str">
        <f>IFERROR(MID(Nacsport!G34,FIND(";", Nacsport!G34)+1,IFERROR(FIND(" ", Nacsport!G34 &amp; " ", FIND(";", Nacsport!G34)+1) - FIND(";", Nacsport!G34)-1,LEN(Nacsport!G34))),"")</f>
        <v/>
      </c>
      <c r="O33" s="1" t="str">
        <f>+CONCATENATE(Nacsport!K34,Nacsport!L34,Nacsport!M34,Nacsport!N34,Nacsport!O34,Nacsport!P34,Nacsport!Q34,Nacsport!R34,Nacsport!S34,Nacsport!T34,Nacsport!U34,Nacsport!V34,Nacsport!W34,Nacsport!X34,Nacsport!Y34,Nacsport!Z34)</f>
        <v/>
      </c>
      <c r="P33" s="1" t="str">
        <f>IF(ISNA(LOOKUP(2,1/(Nacsport!AA34:BY34&lt;&gt;""),Nacsport!AA34:BY34)),"",LOOKUP(2,1/(Nacsport!AA34:BY34&lt;&gt;""),Nacsport!AA34:BY34))</f>
        <v/>
      </c>
      <c r="Q33" s="1" t="str">
        <f t="array" ref="Q33">+IF(+COUNTIF(Nacsport!AA34:BY34,"*")&gt;1,INDEX(Nacsport!Z34:BX34,MATCH(TRUE,Nacsport!Z34:BX34&gt;0,0)),"")</f>
        <v/>
      </c>
      <c r="R33" s="1" t="str">
        <f>+CONCATENATE(Nacsport!BZ34,Nacsport!CA34)</f>
        <v/>
      </c>
      <c r="S33" s="1" t="str">
        <f>+CONCATENATE(Nacsport!CB34,Nacsport!CC34,Nacsport!CD34)</f>
        <v/>
      </c>
      <c r="T33" s="1" t="str">
        <f>+CONCATENATE(Nacsport!CE34,Nacsport!CF34,Nacsport!CG34,Nacsport!CH34)</f>
        <v/>
      </c>
      <c r="U33" s="1" t="str">
        <f>+CONCATENATE(Nacsport!CI34,Nacsport!CJ34,Nacsport!CK34,Nacsport!CL34,Nacsport!CM34,Nacsport!CN34,Nacsport!CO34,Nacsport!CP34)</f>
        <v/>
      </c>
      <c r="V33" s="1" t="str">
        <f>+CONCATENATE(Nacsport!CQ34,Nacsport!CR34,Nacsport!CS34,Nacsport!CT34,Nacsport!CU34,Nacsport!CV34)</f>
        <v/>
      </c>
      <c r="W33" s="1" t="str">
        <f>+CONCATENATE(Nacsport!CW34,Nacsport!CX34,Nacsport!CY34,Nacsport!CZ34,Nacsport!DA34,Nacsport!DB34,Nacsport!DC34)</f>
        <v/>
      </c>
      <c r="X33" s="1" t="str">
        <f>+CONCATENATE(Nacsport!DD34,Nacsport!DE34,Nacsport!DF34,Nacsport!DG34,Nacsport!DH34,Nacsport!DI34,Nacsport!DJ34,Nacsport!DK34,Nacsport!DL34,Nacsport!DM34,Nacsport!DN34)</f>
        <v/>
      </c>
      <c r="Y33" s="1" t="str">
        <f>+CONCATENATE(Nacsport!DO34,Nacsport!DP34,Nacsport!DQ34,Nacsport!DR34,Nacsport!DS34,Nacsport!DT34,Nacsport!DU34,Nacsport!DV34,)</f>
        <v/>
      </c>
      <c r="Z33" s="1" t="str">
        <f>+CONCATENATE(Nacsport!DW34,Nacsport!DX34,Nacsport!DY34,Nacsport!DZ34)</f>
        <v/>
      </c>
      <c r="AA33" s="1" t="str">
        <f>+CONCATENATE(Nacsport!EA34,Nacsport!EB34,Nacsport!EC34,Nacsport!ED34,Nacsport!EE34)</f>
        <v/>
      </c>
      <c r="AB33" s="1" t="str">
        <f>+CONCATENATE(Nacsport!EF34,Nacsport!EG34,Nacsport!EH34,Nacsport!EI34,Nacsport!EJ34,Nacsport!EK34)</f>
        <v/>
      </c>
      <c r="AC33" s="1" t="str">
        <f>+CONCATENATE(Nacsport!EL34,Nacsport!EM34,Nacsport!EN34,Nacsport!EO34,Nacsport!EP34,Nacsport!EQ34,Nacsport!ER34)</f>
        <v/>
      </c>
      <c r="AD33" s="1" t="str">
        <f>+CONCATENATE(Nacsport!ES34,Nacsport!ET34,Nacsport!EU34,Nacsport!EV34,Nacsport!EW34,Nacsport!EX34,Nacsport!EY34,Nacsport!EZ34)</f>
        <v/>
      </c>
      <c r="AE33" s="1" t="str">
        <f>+CONCATENATE(Nacsport!FA34,Nacsport!FB34,Nacsport!FC34)</f>
        <v/>
      </c>
      <c r="AF33" s="1" t="str">
        <f>+CONCATENATE(Nacsport!FD34,Nacsport!FE34)</f>
        <v/>
      </c>
      <c r="AG33" s="1" t="str">
        <f>+CONCATENATE(Nacsport!FF34,Nacsport!FG34,Nacsport!FH34,Nacsport!FI34,Nacsport!FJ34)</f>
        <v/>
      </c>
      <c r="AH33" s="1" t="str">
        <f t="shared" si="5"/>
        <v/>
      </c>
      <c r="AI33" s="1" t="str">
        <f>+CONCATENATE(Nacsport!FK34,Nacsport!FL34)</f>
        <v/>
      </c>
      <c r="AJ33" s="34" t="str">
        <f>+CONCATENATE(Nacsport!FM34,Nacsport!FN34)</f>
        <v/>
      </c>
      <c r="AK33" s="1" t="str">
        <f>+IF(OR(K33="ATTACCO",K33="DIFESA"),+CONCATENATE(Nacsport!FO34,Nacsport!FP33,Nacsport!FQ34,Nacsport!FR34,Nacsport!FS34,Nacsport!FT34,Nacsport!FU34,),"")</f>
        <v/>
      </c>
      <c r="AL33" s="1" t="str">
        <f>+IF(OR(K33="ATAQUE",K33="DEFENSA"),+CONCATENATE(Nacsport!FV34,Nacsport!FW34,Nacsport!FX34,Nacsport!FY34,Nacsport!FZ34,Nacsport!GA34,Nacsport!GB34,),"")</f>
        <v/>
      </c>
      <c r="AM33" s="1" t="str">
        <f>+CONCATENATE(Nacsport!GC34,Nacsport!GD34,Nacsport!GE34,Nacsport!GF34,Nacsport!GG34,Nacsport!GH34,Nacsport!GI34,Nacsport!GJ34,)</f>
        <v/>
      </c>
      <c r="AN33" s="1" t="str">
        <f>IF(K33="PUNTOS",LOOKUP(2,1/($K$3:K33="ATAQUE"),$AN$3:AN33),IF(+COUNTIF(Nacsport!GK34:'Nacsport'!GS34,"*")&gt;0,+COUNTIF(Nacsport!GK34:'Nacsport'!GS34,"*"),""))</f>
        <v/>
      </c>
      <c r="AO33" t="str">
        <f ca="1">+IF(K33="QUIEBRE",+IF(L33="SAN LUIS",+COUNTIF(K33:INDIRECT(ADDRESS((LOOKUP(2,1/($K$1:K33="ATAQUE"),Nacsport!$A$1:A34)),3,4)),"RUCK")+1,+COUNTIF(K33:INDIRECT(ADDRESS((LOOKUP(2,1/($K$1:K33="DEFENSA"),Nacsport!$A$1:A34)),3,4)),"RUCK")+1),"")</f>
        <v/>
      </c>
      <c r="AP33" t="str">
        <f ca="1">+IF(OR(K33="PUNTOS",K33="QUIEBRE"),+IF(L33="SAN LUIS",+COUNTIF(K33:INDIRECT(ADDRESS((LOOKUP(2,1/($K$1:K33="ATAQUE"),Nacsport!$A$1:A34)),3,4)),"PASE"),+COUNTIF(K33:INDIRECT(ADDRESS((LOOKUP(2,1/($K$1:K33="DEFENSA"),Nacsport!$A$1:A34)),3,4)),"PASE")),"")</f>
        <v/>
      </c>
      <c r="AQ33" t="str">
        <f>IF(K33="QUIEBRE",LOOKUP(2,1/($K$3:K33="ATAQUE"),$AL$3:AL33),IF(+COUNTIF(Nacsport!GK34:'Nacsport'!GS34,"*")&gt;0,+COUNTIF(Nacsport!GK34:'Nacsport'!GS34,"*"),""))</f>
        <v/>
      </c>
      <c r="AR33" s="1" t="str">
        <f>IF(OR(K33="ATTACCO",K33="DIFESA"),J33,IF(AND(OR(K33="PUNTOS",K33="RUCK",K33="QUIEBRE"),L33="AVEZZANO"),LOOKUP(2,1/($K$3:K33="ATTACCO"),$J$3:J34),IF(AND(OR(K33="PUNTOS",K33="RUCK",K33="QUIEBRE"),L33="RIVAL"),LOOKUP(2,1/($K$3:K33="DIFESA"),$J$3:J34),"")))</f>
        <v/>
      </c>
      <c r="AS33" s="17"/>
    </row>
    <row r="34" spans="1:45" ht="15.75" customHeight="1" x14ac:dyDescent="0.2">
      <c r="A34">
        <f>+Nacsport!A35</f>
        <v>35</v>
      </c>
      <c r="B34">
        <f t="shared" si="1"/>
        <v>33</v>
      </c>
      <c r="C34">
        <f t="shared" si="7"/>
        <v>33</v>
      </c>
      <c r="D34" s="12">
        <v>1</v>
      </c>
      <c r="E34" s="1" t="s">
        <v>1295</v>
      </c>
      <c r="F34" s="14">
        <f>CONVERT(LEFT(Nacsport!E35,2),"mn","hr")/24+CONVERT(MID(Nacsport!E35,4,2),"sec","hr")/24</f>
        <v>7.5694444444444437E-3</v>
      </c>
      <c r="G34" s="15">
        <f>CONVERT((CONVERT(LEFT(Nacsport!F35,2),"mn","hr")/24+CONVERT(MID(Nacsport!F35,4,2),"sec","hr")/24)-(CONVERT(LEFT(Nacsport!E35,2),"mn","hr")/24+CONVERT(MID(Nacsport!E35,4,2),"sec","hr")/24),"hr","sec")*24</f>
        <v>3.0000000000000195</v>
      </c>
      <c r="H34" s="15">
        <f t="shared" si="3"/>
        <v>648.99999999999989</v>
      </c>
      <c r="I34" s="15">
        <f t="shared" si="6"/>
        <v>10.899999999999999</v>
      </c>
      <c r="J34" s="1">
        <f>+Nacsport!B35</f>
        <v>11</v>
      </c>
      <c r="K34" s="1" t="str">
        <f>+Nacsport!C35</f>
        <v>RUCK</v>
      </c>
      <c r="L34" s="1" t="str">
        <f>+CONCATENATE(Nacsport!I35,Nacsport!J35)</f>
        <v>SAN BENEDETTO</v>
      </c>
      <c r="M34" s="29" t="str">
        <f>IF(Nacsport!G35&lt;&gt;"",LEFT(Nacsport!G35,FIND(";",Nacsport!G35)-1),"")</f>
        <v>13</v>
      </c>
      <c r="N34" s="1" t="str">
        <f>IFERROR(MID(Nacsport!G35,FIND(";", Nacsport!G35)+1,IFERROR(FIND(" ", Nacsport!G35 &amp; " ", FIND(";", Nacsport!G35)+1) - FIND(";", Nacsport!G35)-1,LEN(Nacsport!G35))),"")</f>
        <v>26</v>
      </c>
      <c r="O34" s="1" t="str">
        <f>+CONCATENATE(Nacsport!K35,Nacsport!L35,Nacsport!M35,Nacsport!N35,Nacsport!O35,Nacsport!P35,Nacsport!Q35,Nacsport!R35,Nacsport!S35,Nacsport!T35,Nacsport!U35,Nacsport!V35,Nacsport!W35,Nacsport!X35,Nacsport!Y35,Nacsport!Z35)</f>
        <v>T2A</v>
      </c>
      <c r="P34" s="1" t="str">
        <f>IF(ISNA(LOOKUP(2,1/(Nacsport!AA35:BY35&lt;&gt;""),Nacsport!AA35:BY35)),"",LOOKUP(2,1/(Nacsport!AA35:BY35&lt;&gt;""),Nacsport!AA35:BY35))</f>
        <v/>
      </c>
      <c r="Q34" s="1" t="str">
        <f t="array" ref="Q34">+IF(+COUNTIF(Nacsport!AA35:BY35,"*")&gt;1,INDEX(Nacsport!Z35:BX35,MATCH(TRUE,Nacsport!Z35:BX35&gt;0,0)),"")</f>
        <v/>
      </c>
      <c r="R34" s="1" t="str">
        <f>+CONCATENATE(Nacsport!BZ35,Nacsport!CA35)</f>
        <v/>
      </c>
      <c r="S34" s="1" t="str">
        <f>+CONCATENATE(Nacsport!CB35,Nacsport!CC35,Nacsport!CD35)</f>
        <v/>
      </c>
      <c r="T34" s="1" t="str">
        <f>+CONCATENATE(Nacsport!CE35,Nacsport!CF35,Nacsport!CG35,Nacsport!CH35)</f>
        <v/>
      </c>
      <c r="U34" s="1" t="str">
        <f>+CONCATENATE(Nacsport!CI35,Nacsport!CJ35,Nacsport!CK35,Nacsport!CL35,Nacsport!CM35,Nacsport!CN35,Nacsport!CO35,Nacsport!CP35)</f>
        <v/>
      </c>
      <c r="V34" s="1" t="str">
        <f>+CONCATENATE(Nacsport!CQ35,Nacsport!CR35,Nacsport!CS35,Nacsport!CT35,Nacsport!CU35,Nacsport!CV35)</f>
        <v/>
      </c>
      <c r="W34" s="1" t="str">
        <f>+CONCATENATE(Nacsport!CW35,Nacsport!CX35,Nacsport!CY35,Nacsport!CZ35,Nacsport!DA35,Nacsport!DB35,Nacsport!DC35)</f>
        <v/>
      </c>
      <c r="X34" s="1" t="str">
        <f>+CONCATENATE(Nacsport!DD35,Nacsport!DE35,Nacsport!DF35,Nacsport!DG35,Nacsport!DH35,Nacsport!DI35,Nacsport!DJ35,Nacsport!DK35,Nacsport!DL35,Nacsport!DM35,Nacsport!DN35)</f>
        <v/>
      </c>
      <c r="Y34" s="1" t="str">
        <f>+CONCATENATE(Nacsport!DO35,Nacsport!DP35,Nacsport!DQ35,Nacsport!DR35,Nacsport!DS35,Nacsport!DT35,Nacsport!DU35,Nacsport!DV35,)</f>
        <v/>
      </c>
      <c r="Z34" s="1" t="str">
        <f>+CONCATENATE(Nacsport!DW35,Nacsport!DX35,Nacsport!DY35,Nacsport!DZ35)</f>
        <v/>
      </c>
      <c r="AA34" s="1" t="str">
        <f>+CONCATENATE(Nacsport!EA35,Nacsport!EB35,Nacsport!EC35,Nacsport!ED35,Nacsport!EE35)</f>
        <v/>
      </c>
      <c r="AB34" s="1" t="str">
        <f>+CONCATENATE(Nacsport!EF35,Nacsport!EG35,Nacsport!EH35,Nacsport!EI35,Nacsport!EJ35,Nacsport!EK35)</f>
        <v/>
      </c>
      <c r="AC34" s="1" t="str">
        <f>+CONCATENATE(Nacsport!EL35,Nacsport!EM35,Nacsport!EN35,Nacsport!EO35,Nacsport!EP35,Nacsport!EQ35,Nacsport!ER35)</f>
        <v/>
      </c>
      <c r="AD34" s="1" t="str">
        <f>+CONCATENATE(Nacsport!ES35,Nacsport!ET35,Nacsport!EU35,Nacsport!EV35,Nacsport!EW35,Nacsport!EX35,Nacsport!EY35,Nacsport!EZ35)</f>
        <v/>
      </c>
      <c r="AE34" s="1" t="str">
        <f>+CONCATENATE(Nacsport!FA35,Nacsport!FB35,Nacsport!FC35)</f>
        <v/>
      </c>
      <c r="AF34" s="1" t="str">
        <f>+CONCATENATE(Nacsport!FD35,Nacsport!FE35)</f>
        <v>FAST</v>
      </c>
      <c r="AG34" s="1" t="str">
        <f>+CONCATENATE(Nacsport!FF35,Nacsport!FG35,Nacsport!FH35,Nacsport!FI35,Nacsport!FJ35)</f>
        <v/>
      </c>
      <c r="AH34" s="1" t="str">
        <f t="shared" si="5"/>
        <v/>
      </c>
      <c r="AI34" s="1" t="str">
        <f>+CONCATENATE(Nacsport!FK35,Nacsport!FL35)</f>
        <v/>
      </c>
      <c r="AJ34" s="34" t="str">
        <f>+CONCATENATE(Nacsport!FM35,Nacsport!FN35)</f>
        <v/>
      </c>
      <c r="AK34" s="1" t="str">
        <f>+IF(OR(K34="ATTACCO",K34="DIFESA"),+CONCATENATE(Nacsport!FO35,Nacsport!FP34,Nacsport!FQ35,Nacsport!FR35,Nacsport!FS35,Nacsport!FT35,Nacsport!FU35,),"")</f>
        <v/>
      </c>
      <c r="AL34" s="1" t="str">
        <f>+IF(OR(K34="ATAQUE",K34="DEFENSA"),+CONCATENATE(Nacsport!FV35,Nacsport!FW35,Nacsport!FX35,Nacsport!FY35,Nacsport!FZ35,Nacsport!GA35,Nacsport!GB35,),"")</f>
        <v/>
      </c>
      <c r="AM34" s="1" t="str">
        <f>+CONCATENATE(Nacsport!GC35,Nacsport!GD35,Nacsport!GE35,Nacsport!GF35,Nacsport!GG35,Nacsport!GH35,Nacsport!GI35,Nacsport!GJ35,)</f>
        <v/>
      </c>
      <c r="AN34" s="1" t="str">
        <f>IF(K34="PUNTOS",LOOKUP(2,1/($K$3:K34="ATAQUE"),$AN$3:AN34),IF(+COUNTIF(Nacsport!GK35:'Nacsport'!GS35,"*")&gt;0,+COUNTIF(Nacsport!GK35:'Nacsport'!GS35,"*"),""))</f>
        <v/>
      </c>
      <c r="AO34" t="str">
        <f ca="1">+IF(K34="QUIEBRE",+IF(L34="SAN LUIS",+COUNTIF(K34:INDIRECT(ADDRESS((LOOKUP(2,1/($K$1:K34="ATAQUE"),Nacsport!$A$1:A35)),3,4)),"RUCK")+1,+COUNTIF(K34:INDIRECT(ADDRESS((LOOKUP(2,1/($K$1:K34="DEFENSA"),Nacsport!$A$1:A35)),3,4)),"RUCK")+1),"")</f>
        <v/>
      </c>
      <c r="AP34" t="str">
        <f ca="1">+IF(OR(K34="PUNTOS",K34="QUIEBRE"),+IF(L34="SAN LUIS",+COUNTIF(K34:INDIRECT(ADDRESS((LOOKUP(2,1/($K$1:K34="ATAQUE"),Nacsport!$A$1:A35)),3,4)),"PASE"),+COUNTIF(K34:INDIRECT(ADDRESS((LOOKUP(2,1/($K$1:K34="DEFENSA"),Nacsport!$A$1:A35)),3,4)),"PASE")),"")</f>
        <v/>
      </c>
      <c r="AQ34" t="str">
        <f>IF(K34="QUIEBRE",LOOKUP(2,1/($K$3:K34="ATAQUE"),$AL$3:AL34),IF(+COUNTIF(Nacsport!GK35:'Nacsport'!GS35,"*")&gt;0,+COUNTIF(Nacsport!GK35:'Nacsport'!GS35,"*"),""))</f>
        <v/>
      </c>
      <c r="AR34" s="1" t="str">
        <f>IF(OR(K34="ATTACCO",K34="DIFESA"),J34,IF(AND(OR(K34="PUNTOS",K34="RUCK",K34="QUIEBRE"),L34="AVEZZANO"),LOOKUP(2,1/($K$3:K34="ATTACCO"),$J$3:J35),IF(AND(OR(K34="PUNTOS",K34="RUCK",K34="QUIEBRE"),L34="RIVAL"),LOOKUP(2,1/($K$3:K34="DIFESA"),$J$3:J35),"")))</f>
        <v/>
      </c>
      <c r="AS34" s="17"/>
    </row>
    <row r="35" spans="1:45" ht="15.75" customHeight="1" x14ac:dyDescent="0.2">
      <c r="A35">
        <f>+Nacsport!A36</f>
        <v>36</v>
      </c>
      <c r="B35">
        <f t="shared" si="1"/>
        <v>34</v>
      </c>
      <c r="C35">
        <f t="shared" si="7"/>
        <v>34</v>
      </c>
      <c r="D35" s="12">
        <v>1</v>
      </c>
      <c r="E35" s="1" t="s">
        <v>1295</v>
      </c>
      <c r="F35" s="14">
        <f>CONVERT(LEFT(Nacsport!E36,2),"mn","hr")/24+CONVERT(MID(Nacsport!E36,4,2),"sec","hr")/24</f>
        <v>7.6273148148148142E-3</v>
      </c>
      <c r="G35" s="15">
        <f>(CONVERT((CONVERT(LEFT(Nacsport!F36,2),"mn","hr")/24+CONVERT(MID(Nacsport!F36,4,2),"sec","hr")/24)-(CONVERT(LEFT(Nacsport!E36,2),"mn","hr")/24+CONVERT(MID(Nacsport!E36,4,2),"sec","hr")/24),"hr","sec")*24)+2</f>
        <v>5.0000000000000195</v>
      </c>
      <c r="H35" s="15">
        <f t="shared" si="3"/>
        <v>654</v>
      </c>
      <c r="I35" s="15">
        <f t="shared" si="6"/>
        <v>10.983333333333333</v>
      </c>
      <c r="J35" s="1">
        <f>+Nacsport!B36</f>
        <v>10</v>
      </c>
      <c r="K35" s="1" t="str">
        <f>+Nacsport!C36</f>
        <v>TACKLE</v>
      </c>
      <c r="L35" s="1" t="str">
        <f>+CONCATENATE(Nacsport!I36,Nacsport!J36)</f>
        <v>OPPONENT</v>
      </c>
      <c r="M35" s="29" t="str">
        <f>IF(Nacsport!G36&lt;&gt;"",LEFT(Nacsport!G36,FIND(";",Nacsport!G36)-1),"")</f>
        <v/>
      </c>
      <c r="N35" s="1" t="str">
        <f>IFERROR(MID(Nacsport!G36,FIND(";", Nacsport!G36)+1,IFERROR(FIND(" ", Nacsport!G36 &amp; " ", FIND(";", Nacsport!G36)+1) - FIND(";", Nacsport!G36)-1,LEN(Nacsport!G36))),"")</f>
        <v/>
      </c>
      <c r="O35" s="1" t="str">
        <f>+CONCATENATE(Nacsport!K36,Nacsport!L36,Nacsport!M36,Nacsport!N36,Nacsport!O36,Nacsport!P36,Nacsport!Q36,Nacsport!R36,Nacsport!S36,Nacsport!T36,Nacsport!U36,Nacsport!V36,Nacsport!W36,Nacsport!X36,Nacsport!Y36,Nacsport!Z36)</f>
        <v/>
      </c>
      <c r="P35" s="1" t="str">
        <f>IF(ISNA(LOOKUP(2,1/(Nacsport!AA36:BY36&lt;&gt;""),Nacsport!AA36:BY36)),"",LOOKUP(2,1/(Nacsport!AA36:BY36&lt;&gt;""),Nacsport!AA36:BY36))</f>
        <v/>
      </c>
      <c r="Q35" s="1" t="str">
        <f t="array" ref="Q35">+IF(+COUNTIF(Nacsport!AA36:BY36,"*")&gt;1,INDEX(Nacsport!Z36:BX36,MATCH(TRUE,Nacsport!Z36:BX36&gt;0,0)),"")</f>
        <v/>
      </c>
      <c r="R35" s="1" t="str">
        <f>+CONCATENATE(Nacsport!BZ36,Nacsport!CA36)</f>
        <v/>
      </c>
      <c r="S35" s="1" t="str">
        <f>+CONCATENATE(Nacsport!CB36,Nacsport!CC36,Nacsport!CD36)</f>
        <v/>
      </c>
      <c r="T35" s="1" t="str">
        <f>+CONCATENATE(Nacsport!CE36,Nacsport!CF36,Nacsport!CG36,Nacsport!CH36)</f>
        <v/>
      </c>
      <c r="U35" s="1" t="str">
        <f>+CONCATENATE(Nacsport!CI36,Nacsport!CJ36,Nacsport!CK36,Nacsport!CL36,Nacsport!CM36,Nacsport!CN36,Nacsport!CO36,Nacsport!CP36)</f>
        <v/>
      </c>
      <c r="V35" s="1" t="str">
        <f>+CONCATENATE(Nacsport!CQ36,Nacsport!CR36,Nacsport!CS36,Nacsport!CT36,Nacsport!CU36,Nacsport!CV36)</f>
        <v/>
      </c>
      <c r="W35" s="1" t="str">
        <f>+CONCATENATE(Nacsport!CW36,Nacsport!CX36,Nacsport!CY36,Nacsport!CZ36,Nacsport!DA36,Nacsport!DB36,Nacsport!DC36)</f>
        <v/>
      </c>
      <c r="X35" s="1" t="str">
        <f>+CONCATENATE(Nacsport!DD36,Nacsport!DE36,Nacsport!DF36,Nacsport!DG36,Nacsport!DH36,Nacsport!DI36,Nacsport!DJ36,Nacsport!DK36,Nacsport!DL36,Nacsport!DM36,Nacsport!DN36)</f>
        <v/>
      </c>
      <c r="Y35" s="1" t="str">
        <f>+CONCATENATE(Nacsport!DO36,Nacsport!DP36,Nacsport!DQ36,Nacsport!DR36,Nacsport!DS36,Nacsport!DT36,Nacsport!DU36,Nacsport!DV36,)</f>
        <v/>
      </c>
      <c r="Z35" s="1" t="str">
        <f>+CONCATENATE(Nacsport!DW36,Nacsport!DX36,Nacsport!DY36,Nacsport!DZ36)</f>
        <v/>
      </c>
      <c r="AA35" s="1" t="str">
        <f>+CONCATENATE(Nacsport!EA36,Nacsport!EB36,Nacsport!EC36,Nacsport!ED36,Nacsport!EE36)</f>
        <v/>
      </c>
      <c r="AB35" s="1" t="str">
        <f>+CONCATENATE(Nacsport!EF36,Nacsport!EG36,Nacsport!EH36,Nacsport!EI36,Nacsport!EJ36,Nacsport!EK36)</f>
        <v/>
      </c>
      <c r="AC35" s="1" t="str">
        <f>+CONCATENATE(Nacsport!EL36,Nacsport!EM36,Nacsport!EN36,Nacsport!EO36,Nacsport!EP36,Nacsport!EQ36,Nacsport!ER36)</f>
        <v/>
      </c>
      <c r="AD35" s="1" t="str">
        <f>+CONCATENATE(Nacsport!ES36,Nacsport!ET36,Nacsport!EU36,Nacsport!EV36,Nacsport!EW36,Nacsport!EX36,Nacsport!EY36,Nacsport!EZ36)</f>
        <v/>
      </c>
      <c r="AE35" s="1" t="str">
        <f>+CONCATENATE(Nacsport!FA36,Nacsport!FB36,Nacsport!FC36)</f>
        <v/>
      </c>
      <c r="AF35" s="1" t="str">
        <f>+CONCATENATE(Nacsport!FD36,Nacsport!FE36)</f>
        <v/>
      </c>
      <c r="AG35" s="1" t="str">
        <f>+CONCATENATE(Nacsport!FF36,Nacsport!FG36,Nacsport!FH36,Nacsport!FI36,Nacsport!FJ36)</f>
        <v/>
      </c>
      <c r="AH35" s="1" t="str">
        <f t="shared" si="5"/>
        <v/>
      </c>
      <c r="AI35" s="1" t="str">
        <f>+CONCATENATE(Nacsport!FK36,Nacsport!FL36)</f>
        <v/>
      </c>
      <c r="AJ35" s="34" t="str">
        <f>+CONCATENATE(Nacsport!FM36,Nacsport!FN36)</f>
        <v/>
      </c>
      <c r="AK35" s="1" t="str">
        <f>+IF(OR(K35="ATTACCO",K35="DIFESA"),+CONCATENATE(Nacsport!FO36,Nacsport!FP35,Nacsport!FQ36,Nacsport!FR36,Nacsport!FS36,Nacsport!FT36,Nacsport!FU36,),"")</f>
        <v/>
      </c>
      <c r="AL35" s="1" t="str">
        <f>+IF(OR(K35="ATAQUE",K35="DEFENSA"),+CONCATENATE(Nacsport!FV36,Nacsport!FW36,Nacsport!FX36,Nacsport!FY36,Nacsport!FZ36,Nacsport!GA36,Nacsport!GB36,),"")</f>
        <v/>
      </c>
      <c r="AM35" s="1" t="str">
        <f>+CONCATENATE(Nacsport!GC36,Nacsport!GD36,Nacsport!GE36,Nacsport!GF36,Nacsport!GG36,Nacsport!GH36,Nacsport!GI36,Nacsport!GJ36,)</f>
        <v/>
      </c>
      <c r="AN35" s="1" t="str">
        <f>IF(K35="PUNTOS",LOOKUP(2,1/($K$3:K35="ATAQUE"),$AN$3:AN35),IF(+COUNTIF(Nacsport!GK36:'Nacsport'!GS36,"*")&gt;0,+COUNTIF(Nacsport!GK36:'Nacsport'!GS36,"*"),""))</f>
        <v/>
      </c>
      <c r="AO35" t="str">
        <f ca="1">+IF(K35="QUIEBRE",+IF(L35="SAN LUIS",+COUNTIF(K35:INDIRECT(ADDRESS((LOOKUP(2,1/($K$1:K35="ATAQUE"),Nacsport!$A$1:A36)),3,4)),"RUCK")+1,+COUNTIF(K35:INDIRECT(ADDRESS((LOOKUP(2,1/($K$1:K35="DEFENSA"),Nacsport!$A$1:A36)),3,4)),"RUCK")+1),"")</f>
        <v/>
      </c>
      <c r="AP35" t="str">
        <f ca="1">+IF(OR(K35="PUNTOS",K35="QUIEBRE"),+IF(L35="SAN LUIS",+COUNTIF(K35:INDIRECT(ADDRESS((LOOKUP(2,1/($K$1:K35="ATAQUE"),Nacsport!$A$1:A36)),3,4)),"PASE"),+COUNTIF(K35:INDIRECT(ADDRESS((LOOKUP(2,1/($K$1:K35="DEFENSA"),Nacsport!$A$1:A36)),3,4)),"PASE")),"")</f>
        <v/>
      </c>
      <c r="AQ35" t="str">
        <f>IF(K35="QUIEBRE",LOOKUP(2,1/($K$3:K35="ATAQUE"),$AL$3:AL35),IF(+COUNTIF(Nacsport!GK36:'Nacsport'!GS36,"*")&gt;0,+COUNTIF(Nacsport!GK36:'Nacsport'!GS36,"*"),""))</f>
        <v/>
      </c>
      <c r="AR35" s="1" t="str">
        <f>IF(OR(K35="ATTACCO",K35="DIFESA"),J35,IF(AND(OR(K35="PUNTOS",K35="RUCK",K35="QUIEBRE"),L35="AVEZZANO"),LOOKUP(2,1/($K$3:K35="ATTACCO"),$J$3:J36),IF(AND(OR(K35="PUNTOS",K35="RUCK",K35="QUIEBRE"),L35="RIVAL"),LOOKUP(2,1/($K$3:K35="DIFESA"),$J$3:J36),"")))</f>
        <v/>
      </c>
      <c r="AS35" s="17"/>
    </row>
    <row r="36" spans="1:45" ht="15.75" customHeight="1" x14ac:dyDescent="0.2">
      <c r="A36">
        <f>+Nacsport!A37</f>
        <v>37</v>
      </c>
      <c r="B36">
        <f t="shared" si="1"/>
        <v>35</v>
      </c>
      <c r="C36">
        <f t="shared" si="7"/>
        <v>35</v>
      </c>
      <c r="D36" s="12">
        <v>1</v>
      </c>
      <c r="E36" s="1" t="s">
        <v>1295</v>
      </c>
      <c r="F36" s="14">
        <f>CONVERT(LEFT(Nacsport!E37,2),"mn","hr")/24+CONVERT(MID(Nacsport!E37,4,2),"sec","hr")/24</f>
        <v>7.6504629629629631E-3</v>
      </c>
      <c r="G36" s="15">
        <f>CONVERT((CONVERT(LEFT(Nacsport!F37,2),"mn","hr")/24+CONVERT(MID(Nacsport!F37,4,2),"sec","hr")/24)-(CONVERT(LEFT(Nacsport!E37,2),"mn","hr")/24+CONVERT(MID(Nacsport!E37,4,2),"sec","hr")/24),"hr","sec")*24</f>
        <v>2.9999999999999445</v>
      </c>
      <c r="H36" s="15">
        <f t="shared" si="3"/>
        <v>656</v>
      </c>
      <c r="I36" s="15">
        <f t="shared" si="6"/>
        <v>11.016666666666667</v>
      </c>
      <c r="J36" s="1">
        <f>+Nacsport!B37</f>
        <v>12</v>
      </c>
      <c r="K36" s="1" t="str">
        <f>+Nacsport!C37</f>
        <v>RUCK</v>
      </c>
      <c r="L36" s="1" t="str">
        <f>+CONCATENATE(Nacsport!I37,Nacsport!J37)</f>
        <v>SAN BENEDETTO</v>
      </c>
      <c r="M36" s="29" t="str">
        <f>IF(Nacsport!G37&lt;&gt;"",LEFT(Nacsport!G37,FIND(";",Nacsport!G37)-1),"")</f>
        <v>28</v>
      </c>
      <c r="N36" s="1" t="str">
        <f>IFERROR(MID(Nacsport!G37,FIND(";", Nacsport!G37)+1,IFERROR(FIND(" ", Nacsport!G37 &amp; " ", FIND(";", Nacsport!G37)+1) - FIND(";", Nacsport!G37)-1,LEN(Nacsport!G37))),"")</f>
        <v>19</v>
      </c>
      <c r="O36" s="1" t="str">
        <f>+CONCATENATE(Nacsport!K37,Nacsport!L37,Nacsport!M37,Nacsport!N37,Nacsport!O37,Nacsport!P37,Nacsport!Q37,Nacsport!R37,Nacsport!S37,Nacsport!T37,Nacsport!U37,Nacsport!V37,Nacsport!W37,Nacsport!X37,Nacsport!Y37,Nacsport!Z37)</f>
        <v>DB</v>
      </c>
      <c r="P36" s="1" t="str">
        <f>IF(ISNA(LOOKUP(2,1/(Nacsport!AA37:BY37&lt;&gt;""),Nacsport!AA37:BY37)),"",LOOKUP(2,1/(Nacsport!AA37:BY37&lt;&gt;""),Nacsport!AA37:BY37))</f>
        <v/>
      </c>
      <c r="Q36" s="1" t="str">
        <f t="array" ref="Q36">+IF(+COUNTIF(Nacsport!AA37:BY37,"*")&gt;1,INDEX(Nacsport!Z37:BX37,MATCH(TRUE,Nacsport!Z37:BX37&gt;0,0)),"")</f>
        <v/>
      </c>
      <c r="R36" s="1" t="str">
        <f>+CONCATENATE(Nacsport!BZ37,Nacsport!CA37)</f>
        <v/>
      </c>
      <c r="S36" s="1" t="str">
        <f>+CONCATENATE(Nacsport!CB37,Nacsport!CC37,Nacsport!CD37)</f>
        <v/>
      </c>
      <c r="T36" s="1" t="str">
        <f>+CONCATENATE(Nacsport!CE37,Nacsport!CF37,Nacsport!CG37,Nacsport!CH37)</f>
        <v/>
      </c>
      <c r="U36" s="1" t="str">
        <f>+CONCATENATE(Nacsport!CI37,Nacsport!CJ37,Nacsport!CK37,Nacsport!CL37,Nacsport!CM37,Nacsport!CN37,Nacsport!CO37,Nacsport!CP37)</f>
        <v/>
      </c>
      <c r="V36" s="1" t="str">
        <f>+CONCATENATE(Nacsport!CQ37,Nacsport!CR37,Nacsport!CS37,Nacsport!CT37,Nacsport!CU37,Nacsport!CV37)</f>
        <v/>
      </c>
      <c r="W36" s="1" t="str">
        <f>+CONCATENATE(Nacsport!CW37,Nacsport!CX37,Nacsport!CY37,Nacsport!CZ37,Nacsport!DA37,Nacsport!DB37,Nacsport!DC37)</f>
        <v/>
      </c>
      <c r="X36" s="1" t="str">
        <f>+CONCATENATE(Nacsport!DD37,Nacsport!DE37,Nacsport!DF37,Nacsport!DG37,Nacsport!DH37,Nacsport!DI37,Nacsport!DJ37,Nacsport!DK37,Nacsport!DL37,Nacsport!DM37,Nacsport!DN37)</f>
        <v/>
      </c>
      <c r="Y36" s="1" t="str">
        <f>+CONCATENATE(Nacsport!DO37,Nacsport!DP37,Nacsport!DQ37,Nacsport!DR37,Nacsport!DS37,Nacsport!DT37,Nacsport!DU37,Nacsport!DV37,)</f>
        <v/>
      </c>
      <c r="Z36" s="1" t="str">
        <f>+CONCATENATE(Nacsport!DW37,Nacsport!DX37,Nacsport!DY37,Nacsport!DZ37)</f>
        <v/>
      </c>
      <c r="AA36" s="1" t="str">
        <f>+CONCATENATE(Nacsport!EA37,Nacsport!EB37,Nacsport!EC37,Nacsport!ED37,Nacsport!EE37)</f>
        <v/>
      </c>
      <c r="AB36" s="1" t="str">
        <f>+CONCATENATE(Nacsport!EF37,Nacsport!EG37,Nacsport!EH37,Nacsport!EI37,Nacsport!EJ37,Nacsport!EK37)</f>
        <v/>
      </c>
      <c r="AC36" s="1" t="str">
        <f>+CONCATENATE(Nacsport!EL37,Nacsport!EM37,Nacsport!EN37,Nacsport!EO37,Nacsport!EP37,Nacsport!EQ37,Nacsport!ER37)</f>
        <v/>
      </c>
      <c r="AD36" s="1" t="str">
        <f>+CONCATENATE(Nacsport!ES37,Nacsport!ET37,Nacsport!EU37,Nacsport!EV37,Nacsport!EW37,Nacsport!EX37,Nacsport!EY37,Nacsport!EZ37)</f>
        <v/>
      </c>
      <c r="AE36" s="1" t="str">
        <f>+CONCATENATE(Nacsport!FA37,Nacsport!FB37,Nacsport!FC37)</f>
        <v/>
      </c>
      <c r="AF36" s="1" t="str">
        <f>+CONCATENATE(Nacsport!FD37,Nacsport!FE37)</f>
        <v>FAST</v>
      </c>
      <c r="AG36" s="1" t="str">
        <f>+CONCATENATE(Nacsport!FF37,Nacsport!FG37,Nacsport!FH37,Nacsport!FI37,Nacsport!FJ37)</f>
        <v/>
      </c>
      <c r="AH36" s="1" t="str">
        <f t="shared" si="5"/>
        <v/>
      </c>
      <c r="AI36" s="1" t="str">
        <f>+CONCATENATE(Nacsport!FK37,Nacsport!FL37)</f>
        <v/>
      </c>
      <c r="AJ36" s="34" t="str">
        <f>+CONCATENATE(Nacsport!FM37,Nacsport!FN37)</f>
        <v/>
      </c>
      <c r="AK36" s="1" t="str">
        <f>+IF(OR(K36="ATTACCO",K36="DIFESA"),+CONCATENATE(Nacsport!FO37,Nacsport!FP36,Nacsport!FQ37,Nacsport!FR37,Nacsport!FS37,Nacsport!FT37,Nacsport!FU37,),"")</f>
        <v/>
      </c>
      <c r="AL36" s="1" t="str">
        <f>+IF(OR(K36="ATAQUE",K36="DEFENSA"),+CONCATENATE(Nacsport!FV37,Nacsport!FW37,Nacsport!FX37,Nacsport!FY37,Nacsport!FZ37,Nacsport!GA37,Nacsport!GB37,),"")</f>
        <v/>
      </c>
      <c r="AM36" s="1" t="str">
        <f>+CONCATENATE(Nacsport!GC37,Nacsport!GD37,Nacsport!GE37,Nacsport!GF37,Nacsport!GG37,Nacsport!GH37,Nacsport!GI37,Nacsport!GJ37,)</f>
        <v/>
      </c>
      <c r="AN36" s="1" t="str">
        <f>IF(K36="PUNTOS",LOOKUP(2,1/($K$3:K36="ATAQUE"),$AN$3:AN36),IF(+COUNTIF(Nacsport!GK37:'Nacsport'!GS37,"*")&gt;0,+COUNTIF(Nacsport!GK37:'Nacsport'!GS37,"*"),""))</f>
        <v/>
      </c>
      <c r="AO36" t="str">
        <f ca="1">+IF(K36="QUIEBRE",+IF(L36="SAN LUIS",+COUNTIF(K36:INDIRECT(ADDRESS((LOOKUP(2,1/($K$1:K36="ATAQUE"),Nacsport!$A$1:A37)),3,4)),"RUCK")+1,+COUNTIF(K36:INDIRECT(ADDRESS((LOOKUP(2,1/($K$1:K36="DEFENSA"),Nacsport!$A$1:A37)),3,4)),"RUCK")+1),"")</f>
        <v/>
      </c>
      <c r="AP36" t="str">
        <f ca="1">+IF(OR(K36="PUNTOS",K36="QUIEBRE"),+IF(L36="SAN LUIS",+COUNTIF(K36:INDIRECT(ADDRESS((LOOKUP(2,1/($K$1:K36="ATAQUE"),Nacsport!$A$1:A37)),3,4)),"PASE"),+COUNTIF(K36:INDIRECT(ADDRESS((LOOKUP(2,1/($K$1:K36="DEFENSA"),Nacsport!$A$1:A37)),3,4)),"PASE")),"")</f>
        <v/>
      </c>
      <c r="AQ36" t="str">
        <f>IF(K36="QUIEBRE",LOOKUP(2,1/($K$3:K36="ATAQUE"),$AL$3:AL36),IF(+COUNTIF(Nacsport!GK37:'Nacsport'!GS37,"*")&gt;0,+COUNTIF(Nacsport!GK37:'Nacsport'!GS37,"*"),""))</f>
        <v/>
      </c>
      <c r="AR36" s="1" t="str">
        <f>IF(OR(K36="ATTACCO",K36="DIFESA"),J36,IF(AND(OR(K36="PUNTOS",K36="RUCK",K36="QUIEBRE"),L36="AVEZZANO"),LOOKUP(2,1/($K$3:K36="ATTACCO"),$J$3:J37),IF(AND(OR(K36="PUNTOS",K36="RUCK",K36="QUIEBRE"),L36="RIVAL"),LOOKUP(2,1/($K$3:K36="DIFESA"),$J$3:J37),"")))</f>
        <v/>
      </c>
      <c r="AS36" s="17"/>
    </row>
    <row r="37" spans="1:45" ht="15.75" customHeight="1" x14ac:dyDescent="0.2">
      <c r="A37">
        <f>+Nacsport!A38</f>
        <v>38</v>
      </c>
      <c r="B37">
        <f t="shared" si="1"/>
        <v>36</v>
      </c>
      <c r="C37">
        <f t="shared" si="7"/>
        <v>36</v>
      </c>
      <c r="D37" s="12">
        <v>1</v>
      </c>
      <c r="E37" s="1" t="s">
        <v>1295</v>
      </c>
      <c r="F37" s="14">
        <f>CONVERT(LEFT(Nacsport!E38,2),"mn","hr")/24+CONVERT(MID(Nacsport!E38,4,2),"sec","hr")/24</f>
        <v>7.6851851851851847E-3</v>
      </c>
      <c r="G37" s="15">
        <f>(CONVERT((CONVERT(LEFT(Nacsport!F38,2),"mn","hr")/24+CONVERT(MID(Nacsport!F38,4,2),"sec","hr")/24)-(CONVERT(LEFT(Nacsport!E38,2),"mn","hr")/24+CONVERT(MID(Nacsport!E38,4,2),"sec","hr")/24),"hr","sec")*24)+2</f>
        <v>5.0000000000000195</v>
      </c>
      <c r="H37" s="15">
        <f t="shared" si="3"/>
        <v>659</v>
      </c>
      <c r="I37" s="15">
        <f t="shared" si="6"/>
        <v>11.066666666666666</v>
      </c>
      <c r="J37" s="1">
        <f>+Nacsport!B38</f>
        <v>11</v>
      </c>
      <c r="K37" s="1" t="str">
        <f>+Nacsport!C38</f>
        <v>TACKLE</v>
      </c>
      <c r="L37" s="1" t="str">
        <f>+CONCATENATE(Nacsport!I38,Nacsport!J38)</f>
        <v>OPPONENT</v>
      </c>
      <c r="M37" s="29" t="str">
        <f>IF(Nacsport!G38&lt;&gt;"",LEFT(Nacsport!G38,FIND(";",Nacsport!G38)-1),"")</f>
        <v/>
      </c>
      <c r="N37" s="1" t="str">
        <f>IFERROR(MID(Nacsport!G38,FIND(";", Nacsport!G38)+1,IFERROR(FIND(" ", Nacsport!G38 &amp; " ", FIND(";", Nacsport!G38)+1) - FIND(";", Nacsport!G38)-1,LEN(Nacsport!G38))),"")</f>
        <v/>
      </c>
      <c r="O37" s="1" t="str">
        <f>+CONCATENATE(Nacsport!K38,Nacsport!L38,Nacsport!M38,Nacsport!N38,Nacsport!O38,Nacsport!P38,Nacsport!Q38,Nacsport!R38,Nacsport!S38,Nacsport!T38,Nacsport!U38,Nacsport!V38,Nacsport!W38,Nacsport!X38,Nacsport!Y38,Nacsport!Z38)</f>
        <v/>
      </c>
      <c r="P37" s="1" t="str">
        <f>IF(ISNA(LOOKUP(2,1/(Nacsport!AA38:BY38&lt;&gt;""),Nacsport!AA38:BY38)),"",LOOKUP(2,1/(Nacsport!AA38:BY38&lt;&gt;""),Nacsport!AA38:BY38))</f>
        <v/>
      </c>
      <c r="Q37" s="1" t="str">
        <f t="array" ref="Q37">+IF(+COUNTIF(Nacsport!AA38:BY38,"*")&gt;1,INDEX(Nacsport!Z38:BX38,MATCH(TRUE,Nacsport!Z38:BX38&gt;0,0)),"")</f>
        <v/>
      </c>
      <c r="R37" s="1" t="str">
        <f>+CONCATENATE(Nacsport!BZ38,Nacsport!CA38)</f>
        <v/>
      </c>
      <c r="S37" s="1" t="str">
        <f>+CONCATENATE(Nacsport!CB38,Nacsport!CC38,Nacsport!CD38)</f>
        <v/>
      </c>
      <c r="T37" s="1" t="str">
        <f>+CONCATENATE(Nacsport!CE38,Nacsport!CF38,Nacsport!CG38,Nacsport!CH38)</f>
        <v/>
      </c>
      <c r="U37" s="1" t="str">
        <f>+CONCATENATE(Nacsport!CI38,Nacsport!CJ38,Nacsport!CK38,Nacsport!CL38,Nacsport!CM38,Nacsport!CN38,Nacsport!CO38,Nacsport!CP38)</f>
        <v/>
      </c>
      <c r="V37" s="1" t="str">
        <f>+CONCATENATE(Nacsport!CQ38,Nacsport!CR38,Nacsport!CS38,Nacsport!CT38,Nacsport!CU38,Nacsport!CV38)</f>
        <v/>
      </c>
      <c r="W37" s="1" t="str">
        <f>+CONCATENATE(Nacsport!CW38,Nacsport!CX38,Nacsport!CY38,Nacsport!CZ38,Nacsport!DA38,Nacsport!DB38,Nacsport!DC38)</f>
        <v/>
      </c>
      <c r="X37" s="1" t="str">
        <f>+CONCATENATE(Nacsport!DD38,Nacsport!DE38,Nacsport!DF38,Nacsport!DG38,Nacsport!DH38,Nacsport!DI38,Nacsport!DJ38,Nacsport!DK38,Nacsport!DL38,Nacsport!DM38,Nacsport!DN38)</f>
        <v/>
      </c>
      <c r="Y37" s="1" t="str">
        <f>+CONCATENATE(Nacsport!DO38,Nacsport!DP38,Nacsport!DQ38,Nacsport!DR38,Nacsport!DS38,Nacsport!DT38,Nacsport!DU38,Nacsport!DV38,)</f>
        <v/>
      </c>
      <c r="Z37" s="1" t="str">
        <f>+CONCATENATE(Nacsport!DW38,Nacsport!DX38,Nacsport!DY38,Nacsport!DZ38)</f>
        <v/>
      </c>
      <c r="AA37" s="1" t="str">
        <f>+CONCATENATE(Nacsport!EA38,Nacsport!EB38,Nacsport!EC38,Nacsport!ED38,Nacsport!EE38)</f>
        <v/>
      </c>
      <c r="AB37" s="1" t="str">
        <f>+CONCATENATE(Nacsport!EF38,Nacsport!EG38,Nacsport!EH38,Nacsport!EI38,Nacsport!EJ38,Nacsport!EK38)</f>
        <v/>
      </c>
      <c r="AC37" s="1" t="str">
        <f>+CONCATENATE(Nacsport!EL38,Nacsport!EM38,Nacsport!EN38,Nacsport!EO38,Nacsport!EP38,Nacsport!EQ38,Nacsport!ER38)</f>
        <v/>
      </c>
      <c r="AD37" s="1" t="str">
        <f>+CONCATENATE(Nacsport!ES38,Nacsport!ET38,Nacsport!EU38,Nacsport!EV38,Nacsport!EW38,Nacsport!EX38,Nacsport!EY38,Nacsport!EZ38)</f>
        <v/>
      </c>
      <c r="AE37" s="1" t="str">
        <f>+CONCATENATE(Nacsport!FA38,Nacsport!FB38,Nacsport!FC38)</f>
        <v/>
      </c>
      <c r="AF37" s="1" t="str">
        <f>+CONCATENATE(Nacsport!FD38,Nacsport!FE38)</f>
        <v/>
      </c>
      <c r="AG37" s="1" t="str">
        <f>+CONCATENATE(Nacsport!FF38,Nacsport!FG38,Nacsport!FH38,Nacsport!FI38,Nacsport!FJ38)</f>
        <v/>
      </c>
      <c r="AH37" s="1" t="str">
        <f t="shared" si="5"/>
        <v/>
      </c>
      <c r="AI37" s="1" t="str">
        <f>+CONCATENATE(Nacsport!FK38,Nacsport!FL38)</f>
        <v/>
      </c>
      <c r="AJ37" s="34" t="str">
        <f>+CONCATENATE(Nacsport!FM38,Nacsport!FN38)</f>
        <v/>
      </c>
      <c r="AK37" s="1" t="str">
        <f>+IF(OR(K37="ATTACCO",K37="DIFESA"),+CONCATENATE(Nacsport!FO38,Nacsport!FP37,Nacsport!FQ38,Nacsport!FR38,Nacsport!FS38,Nacsport!FT38,Nacsport!FU38,),"")</f>
        <v/>
      </c>
      <c r="AL37" s="1" t="str">
        <f>+IF(OR(K37="ATAQUE",K37="DEFENSA"),+CONCATENATE(Nacsport!FV38,Nacsport!FW38,Nacsport!FX38,Nacsport!FY38,Nacsport!FZ38,Nacsport!GA38,Nacsport!GB38,),"")</f>
        <v/>
      </c>
      <c r="AM37" s="1" t="str">
        <f>+CONCATENATE(Nacsport!GC38,Nacsport!GD38,Nacsport!GE38,Nacsport!GF38,Nacsport!GG38,Nacsport!GH38,Nacsport!GI38,Nacsport!GJ38,)</f>
        <v/>
      </c>
      <c r="AN37" s="1" t="str">
        <f>IF(K37="PUNTOS",LOOKUP(2,1/($K$3:K37="ATAQUE"),$AN$3:AN37),IF(+COUNTIF(Nacsport!GK38:'Nacsport'!GS38,"*")&gt;0,+COUNTIF(Nacsport!GK38:'Nacsport'!GS38,"*"),""))</f>
        <v/>
      </c>
      <c r="AO37" t="str">
        <f ca="1">+IF(K37="QUIEBRE",+IF(L37="SAN LUIS",+COUNTIF(K37:INDIRECT(ADDRESS((LOOKUP(2,1/($K$1:K37="ATAQUE"),Nacsport!$A$1:A38)),3,4)),"RUCK")+1,+COUNTIF(K37:INDIRECT(ADDRESS((LOOKUP(2,1/($K$1:K37="DEFENSA"),Nacsport!$A$1:A38)),3,4)),"RUCK")+1),"")</f>
        <v/>
      </c>
      <c r="AP37" t="str">
        <f ca="1">+IF(OR(K37="PUNTOS",K37="QUIEBRE"),+IF(L37="SAN LUIS",+COUNTIF(K37:INDIRECT(ADDRESS((LOOKUP(2,1/($K$1:K37="ATAQUE"),Nacsport!$A$1:A38)),3,4)),"PASE"),+COUNTIF(K37:INDIRECT(ADDRESS((LOOKUP(2,1/($K$1:K37="DEFENSA"),Nacsport!$A$1:A38)),3,4)),"PASE")),"")</f>
        <v/>
      </c>
      <c r="AQ37" t="str">
        <f>IF(K37="QUIEBRE",LOOKUP(2,1/($K$3:K37="ATAQUE"),$AL$3:AL37),IF(+COUNTIF(Nacsport!GK38:'Nacsport'!GS38,"*")&gt;0,+COUNTIF(Nacsport!GK38:'Nacsport'!GS38,"*"),""))</f>
        <v/>
      </c>
      <c r="AR37" s="1" t="str">
        <f>IF(OR(K37="ATTACCO",K37="DIFESA"),J37,IF(AND(OR(K37="PUNTOS",K37="RUCK",K37="QUIEBRE"),L37="AVEZZANO"),LOOKUP(2,1/($K$3:K37="ATTACCO"),$J$3:J38),IF(AND(OR(K37="PUNTOS",K37="RUCK",K37="QUIEBRE"),L37="RIVAL"),LOOKUP(2,1/($K$3:K37="DIFESA"),$J$3:J38),"")))</f>
        <v/>
      </c>
      <c r="AS37" s="17"/>
    </row>
    <row r="38" spans="1:45" ht="15.75" customHeight="1" x14ac:dyDescent="0.2">
      <c r="A38">
        <f>+Nacsport!A39</f>
        <v>39</v>
      </c>
      <c r="B38">
        <f t="shared" si="1"/>
        <v>37</v>
      </c>
      <c r="C38">
        <f t="shared" si="7"/>
        <v>37</v>
      </c>
      <c r="D38" s="12">
        <v>1</v>
      </c>
      <c r="E38" s="1" t="s">
        <v>1295</v>
      </c>
      <c r="F38" s="14">
        <f>CONVERT(LEFT(Nacsport!E39,2),"mn","hr")/24+CONVERT(MID(Nacsport!E39,4,2),"sec","hr")/24</f>
        <v>7.7199074074074071E-3</v>
      </c>
      <c r="G38" s="15">
        <f>CONVERT((CONVERT(LEFT(Nacsport!F39,2),"mn","hr")/24+CONVERT(MID(Nacsport!F39,4,2),"sec","hr")/24)-(CONVERT(LEFT(Nacsport!E39,2),"mn","hr")/24+CONVERT(MID(Nacsport!E39,4,2),"sec","hr")/24),"hr","sec")*24</f>
        <v>3.0000000000000195</v>
      </c>
      <c r="H38" s="15">
        <f t="shared" si="3"/>
        <v>662</v>
      </c>
      <c r="I38" s="15">
        <f t="shared" si="6"/>
        <v>11.116666666666665</v>
      </c>
      <c r="J38" s="1">
        <f>+Nacsport!B39</f>
        <v>13</v>
      </c>
      <c r="K38" s="1" t="str">
        <f>+Nacsport!C39</f>
        <v>RUCK</v>
      </c>
      <c r="L38" s="1" t="str">
        <f>+CONCATENATE(Nacsport!I39,Nacsport!J39)</f>
        <v>SAN BENEDETTO</v>
      </c>
      <c r="M38" s="29" t="str">
        <f>IF(Nacsport!G39&lt;&gt;"",LEFT(Nacsport!G39,FIND(";",Nacsport!G39)-1),"")</f>
        <v>37</v>
      </c>
      <c r="N38" s="1" t="str">
        <f>IFERROR(MID(Nacsport!G39,FIND(";", Nacsport!G39)+1,IFERROR(FIND(" ", Nacsport!G39 &amp; " ", FIND(";", Nacsport!G39)+1) - FIND(";", Nacsport!G39)-1,LEN(Nacsport!G39))),"")</f>
        <v>19</v>
      </c>
      <c r="O38" s="1" t="str">
        <f>+CONCATENATE(Nacsport!K39,Nacsport!L39,Nacsport!M39,Nacsport!N39,Nacsport!O39,Nacsport!P39,Nacsport!Q39,Nacsport!R39,Nacsport!S39,Nacsport!T39,Nacsport!U39,Nacsport!V39,Nacsport!W39,Nacsport!X39,Nacsport!Y39,Nacsport!Z39)</f>
        <v>DC</v>
      </c>
      <c r="P38" s="1" t="str">
        <f>IF(ISNA(LOOKUP(2,1/(Nacsport!AA39:BY39&lt;&gt;""),Nacsport!AA39:BY39)),"",LOOKUP(2,1/(Nacsport!AA39:BY39&lt;&gt;""),Nacsport!AA39:BY39))</f>
        <v/>
      </c>
      <c r="Q38" s="1" t="str">
        <f t="array" ref="Q38">+IF(+COUNTIF(Nacsport!AA39:BY39,"*")&gt;1,INDEX(Nacsport!Z39:BX39,MATCH(TRUE,Nacsport!Z39:BX39&gt;0,0)),"")</f>
        <v/>
      </c>
      <c r="R38" s="1" t="str">
        <f>+CONCATENATE(Nacsport!BZ39,Nacsport!CA39)</f>
        <v/>
      </c>
      <c r="S38" s="1" t="str">
        <f>+CONCATENATE(Nacsport!CB39,Nacsport!CC39,Nacsport!CD39)</f>
        <v/>
      </c>
      <c r="T38" s="1" t="str">
        <f>+CONCATENATE(Nacsport!CE39,Nacsport!CF39,Nacsport!CG39,Nacsport!CH39)</f>
        <v/>
      </c>
      <c r="U38" s="1" t="str">
        <f>+CONCATENATE(Nacsport!CI39,Nacsport!CJ39,Nacsport!CK39,Nacsport!CL39,Nacsport!CM39,Nacsport!CN39,Nacsport!CO39,Nacsport!CP39)</f>
        <v/>
      </c>
      <c r="V38" s="1" t="str">
        <f>+CONCATENATE(Nacsport!CQ39,Nacsport!CR39,Nacsport!CS39,Nacsport!CT39,Nacsport!CU39,Nacsport!CV39)</f>
        <v/>
      </c>
      <c r="W38" s="1" t="str">
        <f>+CONCATENATE(Nacsport!CW39,Nacsport!CX39,Nacsport!CY39,Nacsport!CZ39,Nacsport!DA39,Nacsport!DB39,Nacsport!DC39)</f>
        <v/>
      </c>
      <c r="X38" s="1" t="str">
        <f>+CONCATENATE(Nacsport!DD39,Nacsport!DE39,Nacsport!DF39,Nacsport!DG39,Nacsport!DH39,Nacsport!DI39,Nacsport!DJ39,Nacsport!DK39,Nacsport!DL39,Nacsport!DM39,Nacsport!DN39)</f>
        <v/>
      </c>
      <c r="Y38" s="1" t="str">
        <f>+CONCATENATE(Nacsport!DO39,Nacsport!DP39,Nacsport!DQ39,Nacsport!DR39,Nacsport!DS39,Nacsport!DT39,Nacsport!DU39,Nacsport!DV39,)</f>
        <v/>
      </c>
      <c r="Z38" s="1" t="str">
        <f>+CONCATENATE(Nacsport!DW39,Nacsport!DX39,Nacsport!DY39,Nacsport!DZ39)</f>
        <v/>
      </c>
      <c r="AA38" s="1" t="str">
        <f>+CONCATENATE(Nacsport!EA39,Nacsport!EB39,Nacsport!EC39,Nacsport!ED39,Nacsport!EE39)</f>
        <v/>
      </c>
      <c r="AB38" s="1" t="str">
        <f>+CONCATENATE(Nacsport!EF39,Nacsport!EG39,Nacsport!EH39,Nacsport!EI39,Nacsport!EJ39,Nacsport!EK39)</f>
        <v/>
      </c>
      <c r="AC38" s="1" t="str">
        <f>+CONCATENATE(Nacsport!EL39,Nacsport!EM39,Nacsport!EN39,Nacsport!EO39,Nacsport!EP39,Nacsport!EQ39,Nacsport!ER39)</f>
        <v/>
      </c>
      <c r="AD38" s="1" t="str">
        <f>+CONCATENATE(Nacsport!ES39,Nacsport!ET39,Nacsport!EU39,Nacsport!EV39,Nacsport!EW39,Nacsport!EX39,Nacsport!EY39,Nacsport!EZ39)</f>
        <v/>
      </c>
      <c r="AE38" s="1" t="str">
        <f>+CONCATENATE(Nacsport!FA39,Nacsport!FB39,Nacsport!FC39)</f>
        <v/>
      </c>
      <c r="AF38" s="1" t="str">
        <f>+CONCATENATE(Nacsport!FD39,Nacsport!FE39)</f>
        <v>SLOW</v>
      </c>
      <c r="AG38" s="1" t="str">
        <f>+CONCATENATE(Nacsport!FF39,Nacsport!FG39,Nacsport!FH39,Nacsport!FI39,Nacsport!FJ39)</f>
        <v/>
      </c>
      <c r="AH38" s="1" t="str">
        <f t="shared" si="5"/>
        <v/>
      </c>
      <c r="AI38" s="1" t="str">
        <f>+CONCATENATE(Nacsport!FK39,Nacsport!FL39)</f>
        <v/>
      </c>
      <c r="AJ38" s="34" t="str">
        <f>+CONCATENATE(Nacsport!FM39,Nacsport!FN39)</f>
        <v/>
      </c>
      <c r="AK38" s="1" t="str">
        <f>+IF(OR(K38="ATTACCO",K38="DIFESA"),+CONCATENATE(Nacsport!FO39,Nacsport!FP38,Nacsport!FQ39,Nacsport!FR39,Nacsport!FS39,Nacsport!FT39,Nacsport!FU39,),"")</f>
        <v/>
      </c>
      <c r="AL38" s="1" t="str">
        <f>+IF(OR(K38="ATAQUE",K38="DEFENSA"),+CONCATENATE(Nacsport!FV39,Nacsport!FW39,Nacsport!FX39,Nacsport!FY39,Nacsport!FZ39,Nacsport!GA39,Nacsport!GB39,),"")</f>
        <v/>
      </c>
      <c r="AM38" s="1" t="str">
        <f>+CONCATENATE(Nacsport!GC39,Nacsport!GD39,Nacsport!GE39,Nacsport!GF39,Nacsport!GG39,Nacsport!GH39,Nacsport!GI39,Nacsport!GJ39,)</f>
        <v/>
      </c>
      <c r="AN38" s="1" t="str">
        <f>IF(K38="PUNTOS",LOOKUP(2,1/($K$3:K38="ATAQUE"),$AN$3:AN38),IF(+COUNTIF(Nacsport!GK39:'Nacsport'!GS39,"*")&gt;0,+COUNTIF(Nacsport!GK39:'Nacsport'!GS39,"*"),""))</f>
        <v/>
      </c>
      <c r="AO38" t="str">
        <f ca="1">+IF(K38="QUIEBRE",+IF(L38="SAN LUIS",+COUNTIF(K38:INDIRECT(ADDRESS((LOOKUP(2,1/($K$1:K38="ATAQUE"),Nacsport!$A$1:A39)),3,4)),"RUCK")+1,+COUNTIF(K38:INDIRECT(ADDRESS((LOOKUP(2,1/($K$1:K38="DEFENSA"),Nacsport!$A$1:A39)),3,4)),"RUCK")+1),"")</f>
        <v/>
      </c>
      <c r="AP38" t="str">
        <f ca="1">+IF(OR(K38="PUNTOS",K38="QUIEBRE"),+IF(L38="SAN LUIS",+COUNTIF(K38:INDIRECT(ADDRESS((LOOKUP(2,1/($K$1:K38="ATAQUE"),Nacsport!$A$1:A39)),3,4)),"PASE"),+COUNTIF(K38:INDIRECT(ADDRESS((LOOKUP(2,1/($K$1:K38="DEFENSA"),Nacsport!$A$1:A39)),3,4)),"PASE")),"")</f>
        <v/>
      </c>
      <c r="AQ38" t="str">
        <f>IF(K38="QUIEBRE",LOOKUP(2,1/($K$3:K38="ATAQUE"),$AL$3:AL38),IF(+COUNTIF(Nacsport!GK39:'Nacsport'!GS39,"*")&gt;0,+COUNTIF(Nacsport!GK39:'Nacsport'!GS39,"*"),""))</f>
        <v/>
      </c>
      <c r="AR38" s="1" t="str">
        <f>IF(OR(K38="ATTACCO",K38="DIFESA"),J38,IF(AND(OR(K38="PUNTOS",K38="RUCK",K38="QUIEBRE"),L38="AVEZZANO"),LOOKUP(2,1/($K$3:K38="ATTACCO"),$J$3:J39),IF(AND(OR(K38="PUNTOS",K38="RUCK",K38="QUIEBRE"),L38="RIVAL"),LOOKUP(2,1/($K$3:K38="DIFESA"),$J$3:J39),"")))</f>
        <v/>
      </c>
      <c r="AS38" s="17"/>
    </row>
    <row r="39" spans="1:45" ht="15.75" customHeight="1" x14ac:dyDescent="0.2">
      <c r="A39">
        <f>+Nacsport!A40</f>
        <v>40</v>
      </c>
      <c r="B39">
        <f t="shared" si="1"/>
        <v>38</v>
      </c>
      <c r="C39">
        <f t="shared" si="7"/>
        <v>38</v>
      </c>
      <c r="D39" s="12">
        <v>1</v>
      </c>
      <c r="E39" s="1" t="s">
        <v>1295</v>
      </c>
      <c r="F39" s="14">
        <f>CONVERT(LEFT(Nacsport!E40,2),"mn","hr")/24+CONVERT(MID(Nacsport!E40,4,2),"sec","hr")/24</f>
        <v>7.7662037037037031E-3</v>
      </c>
      <c r="G39" s="15">
        <f>CONVERT((CONVERT(LEFT(Nacsport!F40,2),"mn","hr")/24+CONVERT(MID(Nacsport!F40,4,2),"sec","hr")/24)-(CONVERT(LEFT(Nacsport!E40,2),"mn","hr")/24+CONVERT(MID(Nacsport!E40,4,2),"sec","hr")/24),"hr","sec")*24</f>
        <v>3.0000000000000195</v>
      </c>
      <c r="H39" s="15">
        <f t="shared" si="3"/>
        <v>666</v>
      </c>
      <c r="I39" s="15">
        <f t="shared" si="6"/>
        <v>11.183333333333332</v>
      </c>
      <c r="J39" s="1">
        <f>+Nacsport!B40</f>
        <v>1</v>
      </c>
      <c r="K39" s="1" t="str">
        <f>+Nacsport!C40</f>
        <v>KICK</v>
      </c>
      <c r="L39" s="1" t="str">
        <f>+CONCATENATE(Nacsport!I40,Nacsport!J40)</f>
        <v>SAN BENEDETTO</v>
      </c>
      <c r="M39" s="29" t="str">
        <f>IF(Nacsport!G40&lt;&gt;"",LEFT(Nacsport!G40,FIND(";",Nacsport!G40)-1),"")</f>
        <v>47</v>
      </c>
      <c r="N39" s="1" t="str">
        <f>IFERROR(MID(Nacsport!G40,FIND(";", Nacsport!G40)+1,IFERROR(FIND(" ", Nacsport!G40 &amp; " ", FIND(";", Nacsport!G40)+1) - FIND(";", Nacsport!G40)-1,LEN(Nacsport!G40))),"")</f>
        <v>25</v>
      </c>
      <c r="O39" s="1" t="str">
        <f>+CONCATENATE(Nacsport!K40,Nacsport!L40,Nacsport!M40,Nacsport!N40,Nacsport!O40,Nacsport!P40,Nacsport!Q40,Nacsport!R40,Nacsport!S40,Nacsport!T40,Nacsport!U40,Nacsport!V40,Nacsport!W40,Nacsport!X40,Nacsport!Y40,Nacsport!Z40)</f>
        <v>T2C</v>
      </c>
      <c r="P39" s="1" t="str">
        <f>IF(ISNA(LOOKUP(2,1/(Nacsport!AA40:BY40&lt;&gt;""),Nacsport!AA40:BY40)),"",LOOKUP(2,1/(Nacsport!AA40:BY40&lt;&gt;""),Nacsport!AA40:BY40))</f>
        <v>10</v>
      </c>
      <c r="Q39" s="1" t="str">
        <f t="array" ref="Q39">+IF(+COUNTIF(Nacsport!AA40:BY40,"*")&gt;1,INDEX(Nacsport!Z40:BX40,MATCH(TRUE,Nacsport!Z40:BX40&gt;0,0)),"")</f>
        <v/>
      </c>
      <c r="R39" s="1" t="str">
        <f>+CONCATENATE(Nacsport!BZ40,Nacsport!CA40)</f>
        <v/>
      </c>
      <c r="S39" s="1" t="str">
        <f>+CONCATENATE(Nacsport!CB40,Nacsport!CC40,Nacsport!CD40)</f>
        <v/>
      </c>
      <c r="T39" s="1" t="str">
        <f>+CONCATENATE(Nacsport!CE40,Nacsport!CF40,Nacsport!CG40,Nacsport!CH40)</f>
        <v/>
      </c>
      <c r="U39" s="1" t="str">
        <f>+CONCATENATE(Nacsport!CI40,Nacsport!CJ40,Nacsport!CK40,Nacsport!CL40,Nacsport!CM40,Nacsport!CN40,Nacsport!CO40,Nacsport!CP40)</f>
        <v/>
      </c>
      <c r="V39" s="1" t="str">
        <f>+CONCATENATE(Nacsport!CQ40,Nacsport!CR40,Nacsport!CS40,Nacsport!CT40,Nacsport!CU40,Nacsport!CV40)</f>
        <v/>
      </c>
      <c r="W39" s="1" t="str">
        <f>+CONCATENATE(Nacsport!CW40,Nacsport!CX40,Nacsport!CY40,Nacsport!CZ40,Nacsport!DA40,Nacsport!DB40,Nacsport!DC40)</f>
        <v/>
      </c>
      <c r="X39" s="1" t="str">
        <f>+CONCATENATE(Nacsport!DD40,Nacsport!DE40,Nacsport!DF40,Nacsport!DG40,Nacsport!DH40,Nacsport!DI40,Nacsport!DJ40,Nacsport!DK40,Nacsport!DL40,Nacsport!DM40,Nacsport!DN40)</f>
        <v/>
      </c>
      <c r="Y39" s="1" t="str">
        <f>+CONCATENATE(Nacsport!DO40,Nacsport!DP40,Nacsport!DQ40,Nacsport!DR40,Nacsport!DS40,Nacsport!DT40,Nacsport!DU40,Nacsport!DV40,)</f>
        <v/>
      </c>
      <c r="Z39" s="1" t="str">
        <f>+CONCATENATE(Nacsport!DW40,Nacsport!DX40,Nacsport!DY40,Nacsport!DZ40)</f>
        <v/>
      </c>
      <c r="AA39" s="1" t="str">
        <f>+CONCATENATE(Nacsport!EA40,Nacsport!EB40,Nacsport!EC40,Nacsport!ED40,Nacsport!EE40)</f>
        <v/>
      </c>
      <c r="AB39" s="1" t="str">
        <f>+CONCATENATE(Nacsport!EF40,Nacsport!EG40,Nacsport!EH40,Nacsport!EI40,Nacsport!EJ40,Nacsport!EK40)</f>
        <v/>
      </c>
      <c r="AC39" s="1" t="str">
        <f>+CONCATENATE(Nacsport!EL40,Nacsport!EM40,Nacsport!EN40,Nacsport!EO40,Nacsport!EP40,Nacsport!EQ40,Nacsport!ER40)</f>
        <v/>
      </c>
      <c r="AD39" s="1" t="str">
        <f>+CONCATENATE(Nacsport!ES40,Nacsport!ET40,Nacsport!EU40,Nacsport!EV40,Nacsport!EW40,Nacsport!EX40,Nacsport!EY40,Nacsport!EZ40)</f>
        <v>UP&amp;UNDER</v>
      </c>
      <c r="AE39" s="1" t="str">
        <f>+CONCATENATE(Nacsport!FA40,Nacsport!FB40,Nacsport!FC40)</f>
        <v/>
      </c>
      <c r="AF39" s="1" t="str">
        <f>+CONCATENATE(Nacsport!FD40,Nacsport!FE40)</f>
        <v/>
      </c>
      <c r="AG39" s="1" t="str">
        <f>+CONCATENATE(Nacsport!FF40,Nacsport!FG40,Nacsport!FH40,Nacsport!FI40,Nacsport!FJ40)</f>
        <v/>
      </c>
      <c r="AH39" s="1" t="str">
        <f t="shared" si="5"/>
        <v/>
      </c>
      <c r="AI39" s="1" t="str">
        <f>+CONCATENATE(Nacsport!FK40,Nacsport!FL40)</f>
        <v/>
      </c>
      <c r="AJ39" s="34" t="str">
        <f>+CONCATENATE(Nacsport!FM40,Nacsport!FN40)</f>
        <v/>
      </c>
      <c r="AK39" s="1" t="str">
        <f>+IF(OR(K39="ATTACCO",K39="DIFESA"),+CONCATENATE(Nacsport!FO40,Nacsport!FP39,Nacsport!FQ40,Nacsport!FR40,Nacsport!FS40,Nacsport!FT40,Nacsport!FU40,),"")</f>
        <v/>
      </c>
      <c r="AL39" s="1" t="str">
        <f>+IF(OR(K39="ATAQUE",K39="DEFENSA"),+CONCATENATE(Nacsport!FV40,Nacsport!FW40,Nacsport!FX40,Nacsport!FY40,Nacsport!FZ40,Nacsport!GA40,Nacsport!GB40,),"")</f>
        <v/>
      </c>
      <c r="AM39" s="1" t="str">
        <f>+CONCATENATE(Nacsport!GC40,Nacsport!GD40,Nacsport!GE40,Nacsport!GF40,Nacsport!GG40,Nacsport!GH40,Nacsport!GI40,Nacsport!GJ40,)</f>
        <v/>
      </c>
      <c r="AN39" s="1" t="str">
        <f>IF(K39="PUNTOS",LOOKUP(2,1/($K$3:K39="ATAQUE"),$AN$3:AN39),IF(+COUNTIF(Nacsport!GK40:'Nacsport'!GS40,"*")&gt;0,+COUNTIF(Nacsport!GK40:'Nacsport'!GS40,"*"),""))</f>
        <v/>
      </c>
      <c r="AO39" t="str">
        <f ca="1">+IF(K39="QUIEBRE",+IF(L39="SAN LUIS",+COUNTIF(K39:INDIRECT(ADDRESS((LOOKUP(2,1/($K$1:K39="ATAQUE"),Nacsport!$A$1:A40)),3,4)),"RUCK")+1,+COUNTIF(K39:INDIRECT(ADDRESS((LOOKUP(2,1/($K$1:K39="DEFENSA"),Nacsport!$A$1:A40)),3,4)),"RUCK")+1),"")</f>
        <v/>
      </c>
      <c r="AP39" t="str">
        <f ca="1">+IF(OR(K39="PUNTOS",K39="QUIEBRE"),+IF(L39="SAN LUIS",+COUNTIF(K39:INDIRECT(ADDRESS((LOOKUP(2,1/($K$1:K39="ATAQUE"),Nacsport!$A$1:A40)),3,4)),"PASE"),+COUNTIF(K39:INDIRECT(ADDRESS((LOOKUP(2,1/($K$1:K39="DEFENSA"),Nacsport!$A$1:A40)),3,4)),"PASE")),"")</f>
        <v/>
      </c>
      <c r="AQ39" t="str">
        <f>IF(K39="QUIEBRE",LOOKUP(2,1/($K$3:K39="ATAQUE"),$AL$3:AL39),IF(+COUNTIF(Nacsport!GK40:'Nacsport'!GS40,"*")&gt;0,+COUNTIF(Nacsport!GK40:'Nacsport'!GS40,"*"),""))</f>
        <v/>
      </c>
      <c r="AR39" s="1" t="str">
        <f>IF(OR(K39="ATTACCO",K39="DIFESA"),J39,IF(AND(OR(K39="PUNTOS",K39="RUCK",K39="QUIEBRE"),L39="AVEZZANO"),LOOKUP(2,1/($K$3:K39="ATTACCO"),$J$3:J40),IF(AND(OR(K39="PUNTOS",K39="RUCK",K39="QUIEBRE"),L39="RIVAL"),LOOKUP(2,1/($K$3:K39="DIFESA"),$J$3:J40),"")))</f>
        <v/>
      </c>
      <c r="AS39" s="17"/>
    </row>
    <row r="40" spans="1:45" ht="15.75" customHeight="1" x14ac:dyDescent="0.2">
      <c r="A40">
        <f>+Nacsport!A41</f>
        <v>41</v>
      </c>
      <c r="B40">
        <f t="shared" si="1"/>
        <v>39</v>
      </c>
      <c r="C40">
        <f t="shared" si="7"/>
        <v>39</v>
      </c>
      <c r="D40" s="12">
        <v>1</v>
      </c>
      <c r="E40" s="1" t="s">
        <v>1295</v>
      </c>
      <c r="F40" s="14">
        <f>CONVERT(LEFT(Nacsport!E41,2),"mn","hr")/24+CONVERT(MID(Nacsport!E41,4,2),"sec","hr")/24</f>
        <v>7.7662037037037031E-3</v>
      </c>
      <c r="G40" s="15">
        <f>CONVERT((CONVERT(LEFT(Nacsport!F41,2),"mn","hr")/24+CONVERT(MID(Nacsport!F41,4,2),"sec","hr")/24)-(CONVERT(LEFT(Nacsport!E41,2),"mn","hr")/24+CONVERT(MID(Nacsport!E41,4,2),"sec","hr")/24),"hr","sec")*24</f>
        <v>3.0000000000000195</v>
      </c>
      <c r="H40" s="15">
        <f t="shared" si="3"/>
        <v>666</v>
      </c>
      <c r="I40" s="15">
        <f t="shared" si="6"/>
        <v>11.183333333333332</v>
      </c>
      <c r="J40" s="1">
        <f>+Nacsport!B41</f>
        <v>1</v>
      </c>
      <c r="K40" s="1" t="str">
        <f>+Nacsport!C41</f>
        <v>BREAK</v>
      </c>
      <c r="L40" s="1" t="str">
        <f>+CONCATENATE(Nacsport!I41,Nacsport!J41)</f>
        <v>SAN BENEDETTO</v>
      </c>
      <c r="M40" s="29" t="str">
        <f>IF(Nacsport!G41&lt;&gt;"",LEFT(Nacsport!G41,FIND(";",Nacsport!G41)-1),"")</f>
        <v>48</v>
      </c>
      <c r="N40" s="1" t="str">
        <f>IFERROR(MID(Nacsport!G41,FIND(";", Nacsport!G41)+1,IFERROR(FIND(" ", Nacsport!G41 &amp; " ", FIND(";", Nacsport!G41)+1) - FIND(";", Nacsport!G41)-1,LEN(Nacsport!G41))),"")</f>
        <v>15</v>
      </c>
      <c r="O40" s="1" t="str">
        <f>+CONCATENATE(Nacsport!K41,Nacsport!L41,Nacsport!M41,Nacsport!N41,Nacsport!O41,Nacsport!P41,Nacsport!Q41,Nacsport!R41,Nacsport!S41,Nacsport!T41,Nacsport!U41,Nacsport!V41,Nacsport!W41,Nacsport!X41,Nacsport!Y41,Nacsport!Z41)</f>
        <v>DC</v>
      </c>
      <c r="P40" s="1" t="str">
        <f>IF(ISNA(LOOKUP(2,1/(Nacsport!AA41:BY41&lt;&gt;""),Nacsport!AA41:BY41)),"",LOOKUP(2,1/(Nacsport!AA41:BY41&lt;&gt;""),Nacsport!AA41:BY41))</f>
        <v>10</v>
      </c>
      <c r="Q40" s="1" t="str">
        <f t="array" ref="Q40">+IF(+COUNTIF(Nacsport!AA41:BY41,"*")&gt;1,INDEX(Nacsport!Z41:BX41,MATCH(TRUE,Nacsport!Z41:BX41&gt;0,0)),"")</f>
        <v/>
      </c>
      <c r="R40" s="1" t="str">
        <f>+CONCATENATE(Nacsport!BZ41,Nacsport!CA41)</f>
        <v/>
      </c>
      <c r="S40" s="1" t="str">
        <f>+CONCATENATE(Nacsport!CB41,Nacsport!CC41,Nacsport!CD41)</f>
        <v/>
      </c>
      <c r="T40" s="1" t="str">
        <f>+CONCATENATE(Nacsport!CE41,Nacsport!CF41,Nacsport!CG41,Nacsport!CH41)</f>
        <v/>
      </c>
      <c r="U40" s="1" t="str">
        <f>+CONCATENATE(Nacsport!CI41,Nacsport!CJ41,Nacsport!CK41,Nacsport!CL41,Nacsport!CM41,Nacsport!CN41,Nacsport!CO41,Nacsport!CP41)</f>
        <v/>
      </c>
      <c r="V40" s="1" t="str">
        <f>+CONCATENATE(Nacsport!CQ41,Nacsport!CR41,Nacsport!CS41,Nacsport!CT41,Nacsport!CU41,Nacsport!CV41)</f>
        <v/>
      </c>
      <c r="W40" s="1" t="str">
        <f>+CONCATENATE(Nacsport!CW41,Nacsport!CX41,Nacsport!CY41,Nacsport!CZ41,Nacsport!DA41,Nacsport!DB41,Nacsport!DC41)</f>
        <v/>
      </c>
      <c r="X40" s="1" t="str">
        <f>+CONCATENATE(Nacsport!DD41,Nacsport!DE41,Nacsport!DF41,Nacsport!DG41,Nacsport!DH41,Nacsport!DI41,Nacsport!DJ41,Nacsport!DK41,Nacsport!DL41,Nacsport!DM41,Nacsport!DN41)</f>
        <v/>
      </c>
      <c r="Y40" s="1" t="str">
        <f>+CONCATENATE(Nacsport!DO41,Nacsport!DP41,Nacsport!DQ41,Nacsport!DR41,Nacsport!DS41,Nacsport!DT41,Nacsport!DU41,Nacsport!DV41,)</f>
        <v/>
      </c>
      <c r="Z40" s="1" t="str">
        <f>+CONCATENATE(Nacsport!DW41,Nacsport!DX41,Nacsport!DY41,Nacsport!DZ41)</f>
        <v>KICK</v>
      </c>
      <c r="AA40" s="1" t="str">
        <f>+CONCATENATE(Nacsport!EA41,Nacsport!EB41,Nacsport!EC41,Nacsport!ED41,Nacsport!EE41)</f>
        <v/>
      </c>
      <c r="AB40" s="1" t="str">
        <f>+CONCATENATE(Nacsport!EF41,Nacsport!EG41,Nacsport!EH41,Nacsport!EI41,Nacsport!EJ41,Nacsport!EK41)</f>
        <v/>
      </c>
      <c r="AC40" s="1" t="str">
        <f>+CONCATENATE(Nacsport!EL41,Nacsport!EM41,Nacsport!EN41,Nacsport!EO41,Nacsport!EP41,Nacsport!EQ41,Nacsport!ER41)</f>
        <v/>
      </c>
      <c r="AD40" s="1" t="str">
        <f>+CONCATENATE(Nacsport!ES41,Nacsport!ET41,Nacsport!EU41,Nacsport!EV41,Nacsport!EW41,Nacsport!EX41,Nacsport!EY41,Nacsport!EZ41)</f>
        <v/>
      </c>
      <c r="AE40" s="1" t="str">
        <f>+CONCATENATE(Nacsport!FA41,Nacsport!FB41,Nacsport!FC41)</f>
        <v/>
      </c>
      <c r="AF40" s="1" t="str">
        <f>+CONCATENATE(Nacsport!FD41,Nacsport!FE41)</f>
        <v/>
      </c>
      <c r="AG40" s="1" t="str">
        <f>+CONCATENATE(Nacsport!FF41,Nacsport!FG41,Nacsport!FH41,Nacsport!FI41,Nacsport!FJ41)</f>
        <v/>
      </c>
      <c r="AH40" s="1" t="str">
        <f t="shared" si="5"/>
        <v/>
      </c>
      <c r="AI40" s="1" t="str">
        <f>+CONCATENATE(Nacsport!FK41,Nacsport!FL41)</f>
        <v/>
      </c>
      <c r="AJ40" s="34" t="str">
        <f>+CONCATENATE(Nacsport!FM41,Nacsport!FN41)</f>
        <v/>
      </c>
      <c r="AK40" s="1" t="str">
        <f>+IF(OR(K40="ATTACCO",K40="DIFESA"),+CONCATENATE(Nacsport!FO41,Nacsport!FP40,Nacsport!FQ41,Nacsport!FR41,Nacsport!FS41,Nacsport!FT41,Nacsport!FU41,),"")</f>
        <v/>
      </c>
      <c r="AL40" s="1" t="str">
        <f>+IF(OR(K40="ATAQUE",K40="DEFENSA"),+CONCATENATE(Nacsport!FV41,Nacsport!FW41,Nacsport!FX41,Nacsport!FY41,Nacsport!FZ41,Nacsport!GA41,Nacsport!GB41,),"")</f>
        <v/>
      </c>
      <c r="AM40" s="1" t="str">
        <f>+CONCATENATE(Nacsport!GC41,Nacsport!GD41,Nacsport!GE41,Nacsport!GF41,Nacsport!GG41,Nacsport!GH41,Nacsport!GI41,Nacsport!GJ41,)</f>
        <v/>
      </c>
      <c r="AN40" s="1" t="str">
        <f>IF(K40="PUNTOS",LOOKUP(2,1/($K$3:K40="ATAQUE"),$AN$3:AN40),IF(+COUNTIF(Nacsport!GK41:'Nacsport'!GS41,"*")&gt;0,+COUNTIF(Nacsport!GK41:'Nacsport'!GS41,"*"),""))</f>
        <v/>
      </c>
      <c r="AO40" t="str">
        <f ca="1">+IF(K40="QUIEBRE",+IF(L40="SAN LUIS",+COUNTIF(K40:INDIRECT(ADDRESS((LOOKUP(2,1/($K$1:K40="ATAQUE"),Nacsport!$A$1:A41)),3,4)),"RUCK")+1,+COUNTIF(K40:INDIRECT(ADDRESS((LOOKUP(2,1/($K$1:K40="DEFENSA"),Nacsport!$A$1:A41)),3,4)),"RUCK")+1),"")</f>
        <v/>
      </c>
      <c r="AP40" t="str">
        <f ca="1">+IF(OR(K40="PUNTOS",K40="QUIEBRE"),+IF(L40="SAN LUIS",+COUNTIF(K40:INDIRECT(ADDRESS((LOOKUP(2,1/($K$1:K40="ATAQUE"),Nacsport!$A$1:A41)),3,4)),"PASE"),+COUNTIF(K40:INDIRECT(ADDRESS((LOOKUP(2,1/($K$1:K40="DEFENSA"),Nacsport!$A$1:A41)),3,4)),"PASE")),"")</f>
        <v/>
      </c>
      <c r="AQ40" t="str">
        <f>IF(K40="QUIEBRE",LOOKUP(2,1/($K$3:K40="ATAQUE"),$AL$3:AL40),IF(+COUNTIF(Nacsport!GK41:'Nacsport'!GS41,"*")&gt;0,+COUNTIF(Nacsport!GK41:'Nacsport'!GS41,"*"),""))</f>
        <v/>
      </c>
      <c r="AR40" s="1" t="str">
        <f>IF(OR(K40="ATTACCO",K40="DIFESA"),J40,IF(AND(OR(K40="PUNTOS",K40="RUCK",K40="QUIEBRE"),L40="AVEZZANO"),LOOKUP(2,1/($K$3:K40="ATTACCO"),$J$3:J41),IF(AND(OR(K40="PUNTOS",K40="RUCK",K40="QUIEBRE"),L40="RIVAL"),LOOKUP(2,1/($K$3:K40="DIFESA"),$J$3:J41),"")))</f>
        <v/>
      </c>
      <c r="AS40" s="17"/>
    </row>
    <row r="41" spans="1:45" ht="15.75" customHeight="1" x14ac:dyDescent="0.2">
      <c r="A41">
        <f>+Nacsport!A42</f>
        <v>42</v>
      </c>
      <c r="B41">
        <f t="shared" si="1"/>
        <v>40</v>
      </c>
      <c r="C41">
        <f t="shared" si="7"/>
        <v>40</v>
      </c>
      <c r="D41" s="12">
        <v>1</v>
      </c>
      <c r="E41" s="1" t="s">
        <v>1295</v>
      </c>
      <c r="F41" s="14">
        <f>CONVERT(LEFT(Nacsport!E42,2),"mn","hr")/24+CONVERT(MID(Nacsport!E42,4,2),"sec","hr")/24</f>
        <v>7.789351851851852E-3</v>
      </c>
      <c r="G41" s="15">
        <f>CONVERT((CONVERT(LEFT(Nacsport!F42,2),"mn","hr")/24+CONVERT(MID(Nacsport!F42,4,2),"sec","hr")/24)-(CONVERT(LEFT(Nacsport!E42,2),"mn","hr")/24+CONVERT(MID(Nacsport!E42,4,2),"sec","hr")/24),"hr","sec")*24</f>
        <v>0</v>
      </c>
      <c r="H41" s="15">
        <f t="shared" si="3"/>
        <v>668</v>
      </c>
      <c r="I41" s="15">
        <f t="shared" si="6"/>
        <v>11.216666666666667</v>
      </c>
      <c r="J41" s="1">
        <f>+Nacsport!B42</f>
        <v>1</v>
      </c>
      <c r="K41" s="1" t="str">
        <f>+Nacsport!C42</f>
        <v>POINTS</v>
      </c>
      <c r="L41" s="1" t="str">
        <f>+CONCATENATE(Nacsport!I42,Nacsport!J42)</f>
        <v>SAN BENEDETTO</v>
      </c>
      <c r="M41" s="29" t="str">
        <f>IF(Nacsport!G42&lt;&gt;"",LEFT(Nacsport!G42,FIND(";",Nacsport!G42)-1),"")</f>
        <v>59</v>
      </c>
      <c r="N41" s="1" t="str">
        <f>IFERROR(MID(Nacsport!G42,FIND(";", Nacsport!G42)+1,IFERROR(FIND(" ", Nacsport!G42 &amp; " ", FIND(";", Nacsport!G42)+1) - FIND(";", Nacsport!G42)-1,LEN(Nacsport!G42))),"")</f>
        <v>-3</v>
      </c>
      <c r="O41" s="1" t="str">
        <f>+CONCATENATE(Nacsport!K42,Nacsport!L42,Nacsport!M42,Nacsport!N42,Nacsport!O42,Nacsport!P42,Nacsport!Q42,Nacsport!R42,Nacsport!S42,Nacsport!T42,Nacsport!U42,Nacsport!V42,Nacsport!W42,Nacsport!X42,Nacsport!Y42,Nacsport!Z42)</f>
        <v/>
      </c>
      <c r="P41" s="1" t="str">
        <f>IF(ISNA(LOOKUP(2,1/(Nacsport!AA42:BY42&lt;&gt;""),Nacsport!AA42:BY42)),"",LOOKUP(2,1/(Nacsport!AA42:BY42&lt;&gt;""),Nacsport!AA42:BY42))</f>
        <v>10</v>
      </c>
      <c r="Q41" s="1" t="str">
        <f t="array" ref="Q41">+IF(+COUNTIF(Nacsport!AA42:BY42,"*")&gt;1,INDEX(Nacsport!Z42:BX42,MATCH(TRUE,Nacsport!Z42:BX42&gt;0,0)),"")</f>
        <v/>
      </c>
      <c r="R41" s="1" t="str">
        <f>+CONCATENATE(Nacsport!BZ42,Nacsport!CA42)</f>
        <v/>
      </c>
      <c r="S41" s="1" t="str">
        <f>+CONCATENATE(Nacsport!CB42,Nacsport!CC42,Nacsport!CD42)</f>
        <v/>
      </c>
      <c r="T41" s="1" t="str">
        <f>+CONCATENATE(Nacsport!CE42,Nacsport!CF42,Nacsport!CG42,Nacsport!CH42)</f>
        <v/>
      </c>
      <c r="U41" s="1" t="str">
        <f>+CONCATENATE(Nacsport!CI42,Nacsport!CJ42,Nacsport!CK42,Nacsport!CL42,Nacsport!CM42,Nacsport!CN42,Nacsport!CO42,Nacsport!CP42)</f>
        <v/>
      </c>
      <c r="V41" s="1" t="str">
        <f>+CONCATENATE(Nacsport!CQ42,Nacsport!CR42,Nacsport!CS42,Nacsport!CT42,Nacsport!CU42,Nacsport!CV42)</f>
        <v/>
      </c>
      <c r="W41" s="1" t="str">
        <f>+CONCATENATE(Nacsport!CW42,Nacsport!CX42,Nacsport!CY42,Nacsport!CZ42,Nacsport!DA42,Nacsport!DB42,Nacsport!DC42)</f>
        <v/>
      </c>
      <c r="X41" s="1" t="str">
        <f>+CONCATENATE(Nacsport!DD42,Nacsport!DE42,Nacsport!DF42,Nacsport!DG42,Nacsport!DH42,Nacsport!DI42,Nacsport!DJ42,Nacsport!DK42,Nacsport!DL42,Nacsport!DM42,Nacsport!DN42)</f>
        <v/>
      </c>
      <c r="Y41" s="1" t="str">
        <f>+CONCATENATE(Nacsport!DO42,Nacsport!DP42,Nacsport!DQ42,Nacsport!DR42,Nacsport!DS42,Nacsport!DT42,Nacsport!DU42,Nacsport!DV42,)</f>
        <v/>
      </c>
      <c r="Z41" s="1" t="str">
        <f>+CONCATENATE(Nacsport!DW42,Nacsport!DX42,Nacsport!DY42,Nacsport!DZ42)</f>
        <v/>
      </c>
      <c r="AA41" s="1" t="str">
        <f>+CONCATENATE(Nacsport!EA42,Nacsport!EB42,Nacsport!EC42,Nacsport!ED42,Nacsport!EE42)</f>
        <v/>
      </c>
      <c r="AB41" s="1" t="str">
        <f>+CONCATENATE(Nacsport!EF42,Nacsport!EG42,Nacsport!EH42,Nacsport!EI42,Nacsport!EJ42,Nacsport!EK42)</f>
        <v/>
      </c>
      <c r="AC41" s="1" t="str">
        <f>+CONCATENATE(Nacsport!EL42,Nacsport!EM42,Nacsport!EN42,Nacsport!EO42,Nacsport!EP42,Nacsport!EQ42,Nacsport!ER42)</f>
        <v/>
      </c>
      <c r="AD41" s="1" t="str">
        <f>+CONCATENATE(Nacsport!ES42,Nacsport!ET42,Nacsport!EU42,Nacsport!EV42,Nacsport!EW42,Nacsport!EX42,Nacsport!EY42,Nacsport!EZ42)</f>
        <v/>
      </c>
      <c r="AE41" s="1" t="str">
        <f>+CONCATENATE(Nacsport!FA42,Nacsport!FB42,Nacsport!FC42)</f>
        <v/>
      </c>
      <c r="AF41" s="1" t="str">
        <f>+CONCATENATE(Nacsport!FD42,Nacsport!FE42)</f>
        <v/>
      </c>
      <c r="AG41" s="1" t="str">
        <f>+CONCATENATE(Nacsport!FF42,Nacsport!FG42,Nacsport!FH42,Nacsport!FI42,Nacsport!FJ42)</f>
        <v>TRY</v>
      </c>
      <c r="AH41" s="1">
        <f>+IF(AG41="TRY",5,IF(AG41="CONVERSION",2,IF(AG41="PENALTY-KICK",3,IF(AG41="PENALTY-TRY",7,IF(AG41="DROP",3,"")))))</f>
        <v>5</v>
      </c>
      <c r="AI41" s="1" t="str">
        <f>+CONCATENATE(Nacsport!FK42,Nacsport!FL42)</f>
        <v/>
      </c>
      <c r="AJ41" s="34" t="str">
        <f>+CONCATENATE(Nacsport!FM42,Nacsport!FN42)</f>
        <v/>
      </c>
      <c r="AK41" s="1" t="str">
        <f>+IF(OR(K41="ATTACCO",K41="DIFESA"),+CONCATENATE(Nacsport!FO42,Nacsport!FP41,Nacsport!FQ42,Nacsport!FR42,Nacsport!FS42,Nacsport!FT42,Nacsport!FU42,),"")</f>
        <v/>
      </c>
      <c r="AL41" s="1" t="str">
        <f>+IF(OR(K41="ATAQUE",K41="DEFENSA"),+CONCATENATE(Nacsport!FV42,Nacsport!FW42,Nacsport!FX42,Nacsport!FY42,Nacsport!FZ42,Nacsport!GA42,Nacsport!GB42,),"")</f>
        <v/>
      </c>
      <c r="AM41" s="1" t="str">
        <f>+CONCATENATE(Nacsport!GC42,Nacsport!GD42,Nacsport!GE42,Nacsport!GF42,Nacsport!GG42,Nacsport!GH42,Nacsport!GI42,Nacsport!GJ42,)</f>
        <v/>
      </c>
      <c r="AN41" s="1" t="str">
        <f>IF(K41="PUNTOS",LOOKUP(2,1/($K$3:K41="ATAQUE"),$AN$3:AN41),IF(+COUNTIF(Nacsport!GK42:'Nacsport'!GS42,"*")&gt;0,+COUNTIF(Nacsport!GK42:'Nacsport'!GS42,"*"),""))</f>
        <v/>
      </c>
      <c r="AO41" t="str">
        <f ca="1">+IF(K41="QUIEBRE",+IF(L41="SAN LUIS",+COUNTIF(K41:INDIRECT(ADDRESS((LOOKUP(2,1/($K$1:K41="ATAQUE"),Nacsport!$A$1:A42)),3,4)),"RUCK")+1,+COUNTIF(K41:INDIRECT(ADDRESS((LOOKUP(2,1/($K$1:K41="DEFENSA"),Nacsport!$A$1:A42)),3,4)),"RUCK")+1),"")</f>
        <v/>
      </c>
      <c r="AP41" t="str">
        <f ca="1">+IF(OR(K41="PUNTOS",K41="QUIEBRE"),+IF(L41="SAN LUIS",+COUNTIF(K41:INDIRECT(ADDRESS((LOOKUP(2,1/($K$1:K41="ATAQUE"),Nacsport!$A$1:A42)),3,4)),"PASE"),+COUNTIF(K41:INDIRECT(ADDRESS((LOOKUP(2,1/($K$1:K41="DEFENSA"),Nacsport!$A$1:A42)),3,4)),"PASE")),"")</f>
        <v/>
      </c>
      <c r="AQ41" t="str">
        <f>IF(K41="QUIEBRE",LOOKUP(2,1/($K$3:K41="ATAQUE"),$AL$3:AL41),IF(+COUNTIF(Nacsport!GK42:'Nacsport'!GS42,"*")&gt;0,+COUNTIF(Nacsport!GK42:'Nacsport'!GS42,"*"),""))</f>
        <v/>
      </c>
      <c r="AR41" s="1" t="str">
        <f>IF(OR(K41="ATTACCO",K41="DIFESA"),J41,IF(AND(OR(K41="PUNTOS",K41="RUCK",K41="QUIEBRE"),L41="AVEZZANO"),LOOKUP(2,1/($K$3:K41="ATTACCO"),$J$3:J42),IF(AND(OR(K41="PUNTOS",K41="RUCK",K41="QUIEBRE"),L41="RIVAL"),LOOKUP(2,1/($K$3:K41="DIFESA"),$J$3:J42),"")))</f>
        <v/>
      </c>
      <c r="AS41" s="17"/>
    </row>
    <row r="42" spans="1:45" ht="15.75" customHeight="1" x14ac:dyDescent="0.2">
      <c r="A42">
        <f>+Nacsport!A43</f>
        <v>43</v>
      </c>
      <c r="B42">
        <f t="shared" si="1"/>
        <v>41</v>
      </c>
      <c r="C42">
        <f t="shared" si="7"/>
        <v>41</v>
      </c>
      <c r="D42" s="12">
        <v>1</v>
      </c>
      <c r="E42" s="1" t="s">
        <v>1295</v>
      </c>
      <c r="F42" s="14">
        <f>CONVERT(LEFT(Nacsport!E43,2),"mn","hr")/24+CONVERT(MID(Nacsport!E43,4,2),"sec","hr")/24</f>
        <v>7.789351851851852E-3</v>
      </c>
      <c r="G42" s="15">
        <f>CONVERT((CONVERT(LEFT(Nacsport!F43,2),"mn","hr")/24+CONVERT(MID(Nacsport!F43,4,2),"sec","hr")/24)-(CONVERT(LEFT(Nacsport!E43,2),"mn","hr")/24+CONVERT(MID(Nacsport!E43,4,2),"sec","hr")/24),"hr","sec")*24</f>
        <v>0.99999999999995648</v>
      </c>
      <c r="H42" s="15">
        <f t="shared" si="3"/>
        <v>668</v>
      </c>
      <c r="I42" s="15">
        <f t="shared" si="6"/>
        <v>11.216666666666667</v>
      </c>
      <c r="J42" s="1">
        <f>+Nacsport!B43</f>
        <v>2</v>
      </c>
      <c r="K42" s="1" t="str">
        <f>+Nacsport!C43</f>
        <v>END</v>
      </c>
      <c r="L42" s="1" t="str">
        <f>+CONCATENATE(Nacsport!I43,Nacsport!J43)</f>
        <v/>
      </c>
      <c r="M42" s="29" t="str">
        <f>IF(Nacsport!G43&lt;&gt;"",LEFT(Nacsport!G43,FIND(";",Nacsport!G43)-1),"")</f>
        <v/>
      </c>
      <c r="N42" s="1" t="str">
        <f>IFERROR(MID(Nacsport!G43,FIND(";", Nacsport!G43)+1,IFERROR(FIND(" ", Nacsport!G43 &amp; " ", FIND(";", Nacsport!G43)+1) - FIND(";", Nacsport!G43)-1,LEN(Nacsport!G43))),"")</f>
        <v/>
      </c>
      <c r="O42" s="1" t="str">
        <f>+CONCATENATE(Nacsport!K43,Nacsport!L43,Nacsport!M43,Nacsport!N43,Nacsport!O43,Nacsport!P43,Nacsport!Q43,Nacsport!R43,Nacsport!S43,Nacsport!T43,Nacsport!U43,Nacsport!V43,Nacsport!W43,Nacsport!X43,Nacsport!Y43,Nacsport!Z43)</f>
        <v/>
      </c>
      <c r="P42" s="1" t="str">
        <f>IF(ISNA(LOOKUP(2,1/(Nacsport!AA43:BY43&lt;&gt;""),Nacsport!AA43:BY43)),"",LOOKUP(2,1/(Nacsport!AA43:BY43&lt;&gt;""),Nacsport!AA43:BY43))</f>
        <v/>
      </c>
      <c r="Q42" s="1" t="str">
        <f t="array" ref="Q42">+IF(+COUNTIF(Nacsport!AA43:BY43,"*")&gt;1,INDEX(Nacsport!Z43:BX43,MATCH(TRUE,Nacsport!Z43:BX43&gt;0,0)),"")</f>
        <v/>
      </c>
      <c r="R42" s="1" t="str">
        <f>+CONCATENATE(Nacsport!BZ43,Nacsport!CA43)</f>
        <v/>
      </c>
      <c r="S42" s="1" t="str">
        <f>+CONCATENATE(Nacsport!CB43,Nacsport!CC43,Nacsport!CD43)</f>
        <v/>
      </c>
      <c r="T42" s="1" t="str">
        <f>+CONCATENATE(Nacsport!CE43,Nacsport!CF43,Nacsport!CG43,Nacsport!CH43)</f>
        <v/>
      </c>
      <c r="U42" s="1" t="str">
        <f>+CONCATENATE(Nacsport!CI43,Nacsport!CJ43,Nacsport!CK43,Nacsport!CL43,Nacsport!CM43,Nacsport!CN43,Nacsport!CO43,Nacsport!CP43)</f>
        <v/>
      </c>
      <c r="V42" s="1" t="str">
        <f>+CONCATENATE(Nacsport!CQ43,Nacsport!CR43,Nacsport!CS43,Nacsport!CT43,Nacsport!CU43,Nacsport!CV43)</f>
        <v/>
      </c>
      <c r="W42" s="1" t="str">
        <f>+CONCATENATE(Nacsport!CW43,Nacsport!CX43,Nacsport!CY43,Nacsport!CZ43,Nacsport!DA43,Nacsport!DB43,Nacsport!DC43)</f>
        <v/>
      </c>
      <c r="X42" s="1" t="str">
        <f>+CONCATENATE(Nacsport!DD43,Nacsport!DE43,Nacsport!DF43,Nacsport!DG43,Nacsport!DH43,Nacsport!DI43,Nacsport!DJ43,Nacsport!DK43,Nacsport!DL43,Nacsport!DM43,Nacsport!DN43)</f>
        <v/>
      </c>
      <c r="Y42" s="1" t="str">
        <f>+CONCATENATE(Nacsport!DO43,Nacsport!DP43,Nacsport!DQ43,Nacsport!DR43,Nacsport!DS43,Nacsport!DT43,Nacsport!DU43,Nacsport!DV43,)</f>
        <v/>
      </c>
      <c r="Z42" s="1" t="str">
        <f>+CONCATENATE(Nacsport!DW43,Nacsport!DX43,Nacsport!DY43,Nacsport!DZ43)</f>
        <v/>
      </c>
      <c r="AA42" s="1" t="str">
        <f>+CONCATENATE(Nacsport!EA43,Nacsport!EB43,Nacsport!EC43,Nacsport!ED43,Nacsport!EE43)</f>
        <v/>
      </c>
      <c r="AB42" s="1" t="str">
        <f>+CONCATENATE(Nacsport!EF43,Nacsport!EG43,Nacsport!EH43,Nacsport!EI43,Nacsport!EJ43,Nacsport!EK43)</f>
        <v/>
      </c>
      <c r="AC42" s="1" t="str">
        <f>+CONCATENATE(Nacsport!EL43,Nacsport!EM43,Nacsport!EN43,Nacsport!EO43,Nacsport!EP43,Nacsport!EQ43,Nacsport!ER43)</f>
        <v/>
      </c>
      <c r="AD42" s="1" t="str">
        <f>+CONCATENATE(Nacsport!ES43,Nacsport!ET43,Nacsport!EU43,Nacsport!EV43,Nacsport!EW43,Nacsport!EX43,Nacsport!EY43,Nacsport!EZ43)</f>
        <v/>
      </c>
      <c r="AE42" s="1" t="str">
        <f>+CONCATENATE(Nacsport!FA43,Nacsport!FB43,Nacsport!FC43)</f>
        <v/>
      </c>
      <c r="AF42" s="1" t="str">
        <f>+CONCATENATE(Nacsport!FD43,Nacsport!FE43)</f>
        <v/>
      </c>
      <c r="AG42" s="1" t="str">
        <f>+CONCATENATE(Nacsport!FF43,Nacsport!FG43,Nacsport!FH43,Nacsport!FI43,Nacsport!FJ43)</f>
        <v/>
      </c>
      <c r="AH42" s="1" t="str">
        <f t="shared" ref="AH42:AH105" si="8">+IF(AG42="TRY",5,IF(AG42="CONVERSION",2,IF(AG42="PENALTY-KICK",3,IF(AG42="PENALTY-TRY",7,IF(AG42="DROP",3,"")))))</f>
        <v/>
      </c>
      <c r="AI42" s="1" t="str">
        <f>+CONCATENATE(Nacsport!FK43,Nacsport!FL43)</f>
        <v/>
      </c>
      <c r="AJ42" s="34" t="str">
        <f>+CONCATENATE(Nacsport!FM43,Nacsport!FN43)</f>
        <v/>
      </c>
      <c r="AK42" s="1" t="str">
        <f>+IF(OR(K42="ATTACCO",K42="DIFESA"),+CONCATENATE(Nacsport!FO43,Nacsport!FP42,Nacsport!FQ43,Nacsport!FR43,Nacsport!FS43,Nacsport!FT43,Nacsport!FU43,),"")</f>
        <v/>
      </c>
      <c r="AL42" s="1" t="str">
        <f>+IF(OR(K42="ATAQUE",K42="DEFENSA"),+CONCATENATE(Nacsport!FV43,Nacsport!FW43,Nacsport!FX43,Nacsport!FY43,Nacsport!FZ43,Nacsport!GA43,Nacsport!GB43,),"")</f>
        <v/>
      </c>
      <c r="AM42" s="1" t="str">
        <f>+CONCATENATE(Nacsport!GC43,Nacsport!GD43,Nacsport!GE43,Nacsport!GF43,Nacsport!GG43,Nacsport!GH43,Nacsport!GI43,Nacsport!GJ43,)</f>
        <v/>
      </c>
      <c r="AN42" s="1" t="str">
        <f>IF(K42="PUNTOS",LOOKUP(2,1/($K$3:K42="ATAQUE"),$AN$3:AN42),IF(+COUNTIF(Nacsport!GK43:'Nacsport'!GS43,"*")&gt;0,+COUNTIF(Nacsport!GK43:'Nacsport'!GS43,"*"),""))</f>
        <v/>
      </c>
      <c r="AO42" t="str">
        <f ca="1">+IF(K42="QUIEBRE",+IF(L42="SAN LUIS",+COUNTIF(K42:INDIRECT(ADDRESS((LOOKUP(2,1/($K$1:K42="ATAQUE"),Nacsport!$A$1:A43)),3,4)),"RUCK")+1,+COUNTIF(K42:INDIRECT(ADDRESS((LOOKUP(2,1/($K$1:K42="DEFENSA"),Nacsport!$A$1:A43)),3,4)),"RUCK")+1),"")</f>
        <v/>
      </c>
      <c r="AP42" t="str">
        <f ca="1">+IF(OR(K42="PUNTOS",K42="QUIEBRE"),+IF(L42="SAN LUIS",+COUNTIF(K42:INDIRECT(ADDRESS((LOOKUP(2,1/($K$1:K42="ATAQUE"),Nacsport!$A$1:A43)),3,4)),"PASE"),+COUNTIF(K42:INDIRECT(ADDRESS((LOOKUP(2,1/($K$1:K42="DEFENSA"),Nacsport!$A$1:A43)),3,4)),"PASE")),"")</f>
        <v/>
      </c>
      <c r="AQ42" t="str">
        <f>IF(K42="QUIEBRE",LOOKUP(2,1/($K$3:K42="ATAQUE"),$AL$3:AL42),IF(+COUNTIF(Nacsport!GK43:'Nacsport'!GS43,"*")&gt;0,+COUNTIF(Nacsport!GK43:'Nacsport'!GS43,"*"),""))</f>
        <v/>
      </c>
      <c r="AR42" s="1" t="str">
        <f>IF(OR(K42="ATTACCO",K42="DIFESA"),J42,IF(AND(OR(K42="PUNTOS",K42="RUCK",K42="QUIEBRE"),L42="AVEZZANO"),LOOKUP(2,1/($K$3:K42="ATTACCO"),$J$3:J43),IF(AND(OR(K42="PUNTOS",K42="RUCK",K42="QUIEBRE"),L42="RIVAL"),LOOKUP(2,1/($K$3:K42="DIFESA"),$J$3:J43),"")))</f>
        <v/>
      </c>
      <c r="AS42" s="17"/>
    </row>
    <row r="43" spans="1:45" ht="15.75" customHeight="1" x14ac:dyDescent="0.2">
      <c r="A43">
        <f>+Nacsport!A44</f>
        <v>44</v>
      </c>
      <c r="B43">
        <f t="shared" si="1"/>
        <v>42</v>
      </c>
      <c r="C43">
        <f t="shared" si="7"/>
        <v>42</v>
      </c>
      <c r="D43" s="12">
        <v>1</v>
      </c>
      <c r="E43" s="1" t="s">
        <v>1295</v>
      </c>
      <c r="F43" s="14">
        <f>CONVERT(LEFT(Nacsport!E44,2),"mn","hr")/24+CONVERT(MID(Nacsport!E44,4,2),"sec","hr")/24</f>
        <v>8.5763888888888886E-3</v>
      </c>
      <c r="G43" s="15">
        <f>CONVERT((CONVERT(LEFT(Nacsport!F44,2),"mn","hr")/24+CONVERT(MID(Nacsport!F44,4,2),"sec","hr")/24)-(CONVERT(LEFT(Nacsport!E44,2),"mn","hr")/24+CONVERT(MID(Nacsport!E44,4,2),"sec","hr")/24),"hr","sec")*24</f>
        <v>3.0000000000000195</v>
      </c>
      <c r="H43" s="15">
        <f t="shared" si="3"/>
        <v>736</v>
      </c>
      <c r="I43" s="15">
        <f t="shared" si="6"/>
        <v>12.349999999999998</v>
      </c>
      <c r="J43" s="1">
        <f>+Nacsport!B44</f>
        <v>1</v>
      </c>
      <c r="K43" s="1" t="str">
        <f>+Nacsport!C44</f>
        <v>GOAL-KICK</v>
      </c>
      <c r="L43" s="1" t="str">
        <f>+CONCATENATE(Nacsport!I44,Nacsport!J44)</f>
        <v>SAN BENEDETTO</v>
      </c>
      <c r="M43" s="29" t="str">
        <f>IF(Nacsport!G44&lt;&gt;"",LEFT(Nacsport!G44,FIND(";",Nacsport!G44)-1),"")</f>
        <v>62</v>
      </c>
      <c r="N43" s="1" t="str">
        <f>IFERROR(MID(Nacsport!G44,FIND(";", Nacsport!G44)+1,IFERROR(FIND(" ", Nacsport!G44 &amp; " ", FIND(";", Nacsport!G44)+1) - FIND(";", Nacsport!G44)-1,LEN(Nacsport!G44))),"")</f>
        <v>24</v>
      </c>
      <c r="O43" s="1" t="str">
        <f>+CONCATENATE(Nacsport!K44,Nacsport!L44,Nacsport!M44,Nacsport!N44,Nacsport!O44,Nacsport!P44,Nacsport!Q44,Nacsport!R44,Nacsport!S44,Nacsport!T44,Nacsport!U44,Nacsport!V44,Nacsport!W44,Nacsport!X44,Nacsport!Y44,Nacsport!Z44)</f>
        <v>T2D</v>
      </c>
      <c r="P43" s="1" t="str">
        <f>IF(ISNA(LOOKUP(2,1/(Nacsport!AA44:BY44&lt;&gt;""),Nacsport!AA44:BY44)),"",LOOKUP(2,1/(Nacsport!AA44:BY44&lt;&gt;""),Nacsport!AA44:BY44))</f>
        <v>10</v>
      </c>
      <c r="Q43" s="1" t="str">
        <f t="array" ref="Q43">+IF(+COUNTIF(Nacsport!AA44:BY44,"*")&gt;1,INDEX(Nacsport!Z44:BX44,MATCH(TRUE,Nacsport!Z44:BX44&gt;0,0)),"")</f>
        <v/>
      </c>
      <c r="R43" s="1" t="str">
        <f>+CONCATENATE(Nacsport!BZ44,Nacsport!CA44)</f>
        <v/>
      </c>
      <c r="S43" s="1" t="str">
        <f>+CONCATENATE(Nacsport!CB44,Nacsport!CC44,Nacsport!CD44)</f>
        <v/>
      </c>
      <c r="T43" s="1" t="str">
        <f>+CONCATENATE(Nacsport!CE44,Nacsport!CF44,Nacsport!CG44,Nacsport!CH44)</f>
        <v/>
      </c>
      <c r="U43" s="1" t="str">
        <f>+CONCATENATE(Nacsport!CI44,Nacsport!CJ44,Nacsport!CK44,Nacsport!CL44,Nacsport!CM44,Nacsport!CN44,Nacsport!CO44,Nacsport!CP44)</f>
        <v/>
      </c>
      <c r="V43" s="1" t="str">
        <f>+CONCATENATE(Nacsport!CQ44,Nacsport!CR44,Nacsport!CS44,Nacsport!CT44,Nacsport!CU44,Nacsport!CV44)</f>
        <v/>
      </c>
      <c r="W43" s="1" t="str">
        <f>+CONCATENATE(Nacsport!CW44,Nacsport!CX44,Nacsport!CY44,Nacsport!CZ44,Nacsport!DA44,Nacsport!DB44,Nacsport!DC44)</f>
        <v/>
      </c>
      <c r="X43" s="1" t="str">
        <f>+CONCATENATE(Nacsport!DD44,Nacsport!DE44,Nacsport!DF44,Nacsport!DG44,Nacsport!DH44,Nacsport!DI44,Nacsport!DJ44,Nacsport!DK44,Nacsport!DL44,Nacsport!DM44,Nacsport!DN44)</f>
        <v/>
      </c>
      <c r="Y43" s="1" t="str">
        <f>+CONCATENATE(Nacsport!DO44,Nacsport!DP44,Nacsport!DQ44,Nacsport!DR44,Nacsport!DS44,Nacsport!DT44,Nacsport!DU44,Nacsport!DV44,)</f>
        <v/>
      </c>
      <c r="Z43" s="1" t="str">
        <f>+CONCATENATE(Nacsport!DW44,Nacsport!DX44,Nacsport!DY44,Nacsport!DZ44)</f>
        <v/>
      </c>
      <c r="AA43" s="1" t="str">
        <f>+CONCATENATE(Nacsport!EA44,Nacsport!EB44,Nacsport!EC44,Nacsport!ED44,Nacsport!EE44)</f>
        <v/>
      </c>
      <c r="AB43" s="1" t="str">
        <f>+CONCATENATE(Nacsport!EF44,Nacsport!EG44,Nacsport!EH44,Nacsport!EI44,Nacsport!EJ44,Nacsport!EK44)</f>
        <v/>
      </c>
      <c r="AC43" s="1" t="str">
        <f>+CONCATENATE(Nacsport!EL44,Nacsport!EM44,Nacsport!EN44,Nacsport!EO44,Nacsport!EP44,Nacsport!EQ44,Nacsport!ER44)</f>
        <v/>
      </c>
      <c r="AD43" s="1" t="str">
        <f>+CONCATENATE(Nacsport!ES44,Nacsport!ET44,Nacsport!EU44,Nacsport!EV44,Nacsport!EW44,Nacsport!EX44,Nacsport!EY44,Nacsport!EZ44)</f>
        <v/>
      </c>
      <c r="AE43" s="1" t="str">
        <f>+CONCATENATE(Nacsport!FA44,Nacsport!FB44,Nacsport!FC44)</f>
        <v/>
      </c>
      <c r="AF43" s="1" t="str">
        <f>+CONCATENATE(Nacsport!FD44,Nacsport!FE44)</f>
        <v/>
      </c>
      <c r="AG43" s="1" t="str">
        <f>+CONCATENATE(Nacsport!FF44,Nacsport!FG44,Nacsport!FH44,Nacsport!FI44,Nacsport!FJ44)</f>
        <v/>
      </c>
      <c r="AH43" s="1" t="str">
        <f t="shared" si="8"/>
        <v/>
      </c>
      <c r="AI43" s="1" t="str">
        <f>+CONCATENATE(Nacsport!FK44,Nacsport!FL44)</f>
        <v>FAIL</v>
      </c>
      <c r="AJ43" s="34" t="str">
        <f>+CONCATENATE(Nacsport!FM44,Nacsport!FN44)</f>
        <v/>
      </c>
      <c r="AK43" s="1" t="str">
        <f>+IF(OR(K43="ATTACCO",K43="DIFESA"),+CONCATENATE(Nacsport!FO44,Nacsport!FP43,Nacsport!FQ44,Nacsport!FR44,Nacsport!FS44,Nacsport!FT44,Nacsport!FU44,),"")</f>
        <v/>
      </c>
      <c r="AL43" s="1" t="str">
        <f>+IF(OR(K43="ATAQUE",K43="DEFENSA"),+CONCATENATE(Nacsport!FV44,Nacsport!FW44,Nacsport!FX44,Nacsport!FY44,Nacsport!FZ44,Nacsport!GA44,Nacsport!GB44,),"")</f>
        <v/>
      </c>
      <c r="AM43" s="1" t="str">
        <f>+CONCATENATE(Nacsport!GC44,Nacsport!GD44,Nacsport!GE44,Nacsport!GF44,Nacsport!GG44,Nacsport!GH44,Nacsport!GI44,Nacsport!GJ44,)</f>
        <v/>
      </c>
      <c r="AN43" s="1" t="str">
        <f>IF(K43="PUNTOS",LOOKUP(2,1/($K$3:K43="ATAQUE"),$AN$3:AN43),IF(+COUNTIF(Nacsport!GK44:'Nacsport'!GS44,"*")&gt;0,+COUNTIF(Nacsport!GK44:'Nacsport'!GS44,"*"),""))</f>
        <v/>
      </c>
      <c r="AO43" t="str">
        <f ca="1">+IF(K43="QUIEBRE",+IF(L43="SAN LUIS",+COUNTIF(K43:INDIRECT(ADDRESS((LOOKUP(2,1/($K$1:K43="ATAQUE"),Nacsport!$A$1:A44)),3,4)),"RUCK")+1,+COUNTIF(K43:INDIRECT(ADDRESS((LOOKUP(2,1/($K$1:K43="DEFENSA"),Nacsport!$A$1:A44)),3,4)),"RUCK")+1),"")</f>
        <v/>
      </c>
      <c r="AP43" t="str">
        <f ca="1">+IF(OR(K43="PUNTOS",K43="QUIEBRE"),+IF(L43="SAN LUIS",+COUNTIF(K43:INDIRECT(ADDRESS((LOOKUP(2,1/($K$1:K43="ATAQUE"),Nacsport!$A$1:A44)),3,4)),"PASE"),+COUNTIF(K43:INDIRECT(ADDRESS((LOOKUP(2,1/($K$1:K43="DEFENSA"),Nacsport!$A$1:A44)),3,4)),"PASE")),"")</f>
        <v/>
      </c>
      <c r="AQ43" t="str">
        <f>IF(K43="QUIEBRE",LOOKUP(2,1/($K$3:K43="ATAQUE"),$AL$3:AL43),IF(+COUNTIF(Nacsport!GK44:'Nacsport'!GS44,"*")&gt;0,+COUNTIF(Nacsport!GK44:'Nacsport'!GS44,"*"),""))</f>
        <v/>
      </c>
      <c r="AR43" s="1" t="str">
        <f>IF(OR(K43="ATTACCO",K43="DIFESA"),J43,IF(AND(OR(K43="PUNTOS",K43="RUCK",K43="QUIEBRE"),L43="AVEZZANO"),LOOKUP(2,1/($K$3:K43="ATTACCO"),$J$3:J44),IF(AND(OR(K43="PUNTOS",K43="RUCK",K43="QUIEBRE"),L43="RIVAL"),LOOKUP(2,1/($K$3:K43="DIFESA"),$J$3:J44),"")))</f>
        <v/>
      </c>
      <c r="AS43" s="17"/>
    </row>
    <row r="44" spans="1:45" ht="15.75" customHeight="1" x14ac:dyDescent="0.2">
      <c r="A44">
        <f>+Nacsport!A45</f>
        <v>45</v>
      </c>
      <c r="B44">
        <f t="shared" si="1"/>
        <v>43</v>
      </c>
      <c r="C44">
        <f t="shared" si="7"/>
        <v>43</v>
      </c>
      <c r="D44" s="12">
        <v>1</v>
      </c>
      <c r="E44" s="1" t="s">
        <v>1295</v>
      </c>
      <c r="F44" s="14">
        <f>CONVERT(LEFT(Nacsport!E45,2),"mn","hr")/24+CONVERT(MID(Nacsport!E45,4,2),"sec","hr")/24</f>
        <v>8.819444444444444E-3</v>
      </c>
      <c r="G44" s="15">
        <f>CONVERT((CONVERT(LEFT(Nacsport!F45,2),"mn","hr")/24+CONVERT(MID(Nacsport!F45,4,2),"sec","hr")/24)-(CONVERT(LEFT(Nacsport!E45,2),"mn","hr")/24+CONVERT(MID(Nacsport!E45,4,2),"sec","hr")/24),"hr","sec")*24</f>
        <v>3.999999999999976</v>
      </c>
      <c r="H44" s="15">
        <f t="shared" si="3"/>
        <v>757</v>
      </c>
      <c r="I44" s="15">
        <f t="shared" si="6"/>
        <v>12.7</v>
      </c>
      <c r="J44" s="1">
        <f>+Nacsport!B45</f>
        <v>2</v>
      </c>
      <c r="K44" s="1" t="str">
        <f>+Nacsport!C45</f>
        <v>KICK OFF</v>
      </c>
      <c r="L44" s="1" t="str">
        <f>+CONCATENATE(Nacsport!I45,Nacsport!J45)</f>
        <v>OPPONENT</v>
      </c>
      <c r="M44" s="29" t="str">
        <f>IF(Nacsport!G45&lt;&gt;"",LEFT(Nacsport!G45,FIND(";",Nacsport!G45)-1),"")</f>
        <v/>
      </c>
      <c r="N44" s="1" t="str">
        <f>IFERROR(MID(Nacsport!G45,FIND(";", Nacsport!G45)+1,IFERROR(FIND(" ", Nacsport!G45 &amp; " ", FIND(";", Nacsport!G45)+1) - FIND(";", Nacsport!G45)-1,LEN(Nacsport!G45))),"")</f>
        <v/>
      </c>
      <c r="O44" s="1" t="str">
        <f>+CONCATENATE(Nacsport!K45,Nacsport!L45,Nacsport!M45,Nacsport!N45,Nacsport!O45,Nacsport!P45,Nacsport!Q45,Nacsport!R45,Nacsport!S45,Nacsport!T45,Nacsport!U45,Nacsport!V45,Nacsport!W45,Nacsport!X45,Nacsport!Y45,Nacsport!Z45)</f>
        <v/>
      </c>
      <c r="P44" s="1" t="str">
        <f>IF(ISNA(LOOKUP(2,1/(Nacsport!AA45:BY45&lt;&gt;""),Nacsport!AA45:BY45)),"",LOOKUP(2,1/(Nacsport!AA45:BY45&lt;&gt;""),Nacsport!AA45:BY45))</f>
        <v/>
      </c>
      <c r="Q44" s="1" t="str">
        <f t="array" ref="Q44">+IF(+COUNTIF(Nacsport!AA45:BY45,"*")&gt;1,INDEX(Nacsport!Z45:BX45,MATCH(TRUE,Nacsport!Z45:BX45&gt;0,0)),"")</f>
        <v/>
      </c>
      <c r="R44" s="1" t="str">
        <f>+CONCATENATE(Nacsport!BZ45,Nacsport!CA45)</f>
        <v/>
      </c>
      <c r="S44" s="1" t="str">
        <f>+CONCATENATE(Nacsport!CB45,Nacsport!CC45,Nacsport!CD45)</f>
        <v/>
      </c>
      <c r="T44" s="1" t="str">
        <f>+CONCATENATE(Nacsport!CE45,Nacsport!CF45,Nacsport!CG45,Nacsport!CH45)</f>
        <v/>
      </c>
      <c r="U44" s="1" t="str">
        <f>+CONCATENATE(Nacsport!CI45,Nacsport!CJ45,Nacsport!CK45,Nacsport!CL45,Nacsport!CM45,Nacsport!CN45,Nacsport!CO45,Nacsport!CP45)</f>
        <v/>
      </c>
      <c r="V44" s="1" t="str">
        <f>+CONCATENATE(Nacsport!CQ45,Nacsport!CR45,Nacsport!CS45,Nacsport!CT45,Nacsport!CU45,Nacsport!CV45)</f>
        <v/>
      </c>
      <c r="W44" s="1" t="str">
        <f>+CONCATENATE(Nacsport!CW45,Nacsport!CX45,Nacsport!CY45,Nacsport!CZ45,Nacsport!DA45,Nacsport!DB45,Nacsport!DC45)</f>
        <v/>
      </c>
      <c r="X44" s="1" t="str">
        <f>+CONCATENATE(Nacsport!DD45,Nacsport!DE45,Nacsport!DF45,Nacsport!DG45,Nacsport!DH45,Nacsport!DI45,Nacsport!DJ45,Nacsport!DK45,Nacsport!DL45,Nacsport!DM45,Nacsport!DN45)</f>
        <v/>
      </c>
      <c r="Y44" s="1" t="str">
        <f>+CONCATENATE(Nacsport!DO45,Nacsport!DP45,Nacsport!DQ45,Nacsport!DR45,Nacsport!DS45,Nacsport!DT45,Nacsport!DU45,Nacsport!DV45,)</f>
        <v/>
      </c>
      <c r="Z44" s="1" t="str">
        <f>+CONCATENATE(Nacsport!DW45,Nacsport!DX45,Nacsport!DY45,Nacsport!DZ45)</f>
        <v/>
      </c>
      <c r="AA44" s="1" t="str">
        <f>+CONCATENATE(Nacsport!EA45,Nacsport!EB45,Nacsport!EC45,Nacsport!ED45,Nacsport!EE45)</f>
        <v/>
      </c>
      <c r="AB44" s="1" t="str">
        <f>+CONCATENATE(Nacsport!EF45,Nacsport!EG45,Nacsport!EH45,Nacsport!EI45,Nacsport!EJ45,Nacsport!EK45)</f>
        <v/>
      </c>
      <c r="AC44" s="1" t="str">
        <f>+CONCATENATE(Nacsport!EL45,Nacsport!EM45,Nacsport!EN45,Nacsport!EO45,Nacsport!EP45,Nacsport!EQ45,Nacsport!ER45)</f>
        <v/>
      </c>
      <c r="AD44" s="1" t="str">
        <f>+CONCATENATE(Nacsport!ES45,Nacsport!ET45,Nacsport!EU45,Nacsport!EV45,Nacsport!EW45,Nacsport!EX45,Nacsport!EY45,Nacsport!EZ45)</f>
        <v/>
      </c>
      <c r="AE44" s="1" t="str">
        <f>+CONCATENATE(Nacsport!FA45,Nacsport!FB45,Nacsport!FC45)</f>
        <v/>
      </c>
      <c r="AF44" s="1" t="str">
        <f>+CONCATENATE(Nacsport!FD45,Nacsport!FE45)</f>
        <v/>
      </c>
      <c r="AG44" s="1" t="str">
        <f>+CONCATENATE(Nacsport!FF45,Nacsport!FG45,Nacsport!FH45,Nacsport!FI45,Nacsport!FJ45)</f>
        <v/>
      </c>
      <c r="AH44" s="1" t="str">
        <f t="shared" si="8"/>
        <v/>
      </c>
      <c r="AI44" s="1" t="str">
        <f>+CONCATENATE(Nacsport!FK45,Nacsport!FL45)</f>
        <v/>
      </c>
      <c r="AJ44" s="34" t="str">
        <f>+CONCATENATE(Nacsport!FM45,Nacsport!FN45)</f>
        <v/>
      </c>
      <c r="AK44" s="1" t="str">
        <f>+IF(OR(K44="ATTACCO",K44="DIFESA"),+CONCATENATE(Nacsport!FO45,Nacsport!FP44,Nacsport!FQ45,Nacsport!FR45,Nacsport!FS45,Nacsport!FT45,Nacsport!FU45,),"")</f>
        <v/>
      </c>
      <c r="AL44" s="1" t="str">
        <f>+IF(OR(K44="ATAQUE",K44="DEFENSA"),+CONCATENATE(Nacsport!FV45,Nacsport!FW45,Nacsport!FX45,Nacsport!FY45,Nacsport!FZ45,Nacsport!GA45,Nacsport!GB45,),"")</f>
        <v/>
      </c>
      <c r="AM44" s="1" t="str">
        <f>+CONCATENATE(Nacsport!GC45,Nacsport!GD45,Nacsport!GE45,Nacsport!GF45,Nacsport!GG45,Nacsport!GH45,Nacsport!GI45,Nacsport!GJ45,)</f>
        <v/>
      </c>
      <c r="AN44" s="1" t="str">
        <f>IF(K44="PUNTOS",LOOKUP(2,1/($K$3:K44="ATAQUE"),$AN$3:AN44),IF(+COUNTIF(Nacsport!GK45:'Nacsport'!GS45,"*")&gt;0,+COUNTIF(Nacsport!GK45:'Nacsport'!GS45,"*"),""))</f>
        <v/>
      </c>
      <c r="AO44" t="str">
        <f ca="1">+IF(K44="QUIEBRE",+IF(L44="SAN LUIS",+COUNTIF(K44:INDIRECT(ADDRESS((LOOKUP(2,1/($K$1:K44="ATAQUE"),Nacsport!$A$1:A45)),3,4)),"RUCK")+1,+COUNTIF(K44:INDIRECT(ADDRESS((LOOKUP(2,1/($K$1:K44="DEFENSA"),Nacsport!$A$1:A45)),3,4)),"RUCK")+1),"")</f>
        <v/>
      </c>
      <c r="AP44" t="str">
        <f ca="1">+IF(OR(K44="PUNTOS",K44="QUIEBRE"),+IF(L44="SAN LUIS",+COUNTIF(K44:INDIRECT(ADDRESS((LOOKUP(2,1/($K$1:K44="ATAQUE"),Nacsport!$A$1:A45)),3,4)),"PASE"),+COUNTIF(K44:INDIRECT(ADDRESS((LOOKUP(2,1/($K$1:K44="DEFENSA"),Nacsport!$A$1:A45)),3,4)),"PASE")),"")</f>
        <v/>
      </c>
      <c r="AQ44" t="str">
        <f>IF(K44="QUIEBRE",LOOKUP(2,1/($K$3:K44="ATAQUE"),$AL$3:AL44),IF(+COUNTIF(Nacsport!GK45:'Nacsport'!GS45,"*")&gt;0,+COUNTIF(Nacsport!GK45:'Nacsport'!GS45,"*"),""))</f>
        <v/>
      </c>
      <c r="AR44" s="1" t="str">
        <f>IF(OR(K44="ATTACCO",K44="DIFESA"),J44,IF(AND(OR(K44="PUNTOS",K44="RUCK",K44="QUIEBRE"),L44="AVEZZANO"),LOOKUP(2,1/($K$3:K44="ATTACCO"),$J$3:J45),IF(AND(OR(K44="PUNTOS",K44="RUCK",K44="QUIEBRE"),L44="RIVAL"),LOOKUP(2,1/($K$3:K44="DIFESA"),$J$3:J45),"")))</f>
        <v/>
      </c>
      <c r="AS44" s="17"/>
    </row>
    <row r="45" spans="1:45" ht="15.75" customHeight="1" x14ac:dyDescent="0.2">
      <c r="A45">
        <f>+Nacsport!A46</f>
        <v>46</v>
      </c>
      <c r="B45">
        <f t="shared" si="1"/>
        <v>44</v>
      </c>
      <c r="C45">
        <f t="shared" si="7"/>
        <v>44</v>
      </c>
      <c r="D45" s="12">
        <v>1</v>
      </c>
      <c r="E45" s="1" t="s">
        <v>1295</v>
      </c>
      <c r="F45" s="14">
        <f>CONVERT(LEFT(Nacsport!E46,2),"mn","hr")/24+CONVERT(MID(Nacsport!E46,4,2),"sec","hr")/24</f>
        <v>8.8310185185185193E-3</v>
      </c>
      <c r="G45" s="15">
        <f>CONVERT((CONVERT(LEFT(Nacsport!F46,2),"mn","hr")/24+CONVERT(MID(Nacsport!F46,4,2),"sec","hr")/24)-(CONVERT(LEFT(Nacsport!E46,2),"mn","hr")/24+CONVERT(MID(Nacsport!E46,4,2),"sec","hr")/24),"hr","sec")*24</f>
        <v>9.999999999999865</v>
      </c>
      <c r="H45" s="15">
        <f t="shared" si="3"/>
        <v>758</v>
      </c>
      <c r="I45" s="15">
        <f t="shared" si="6"/>
        <v>12.716666666666667</v>
      </c>
      <c r="J45" s="1">
        <f>+Nacsport!B46</f>
        <v>3</v>
      </c>
      <c r="K45" s="1" t="str">
        <f>+Nacsport!C46</f>
        <v>ATTACK</v>
      </c>
      <c r="L45" s="1" t="str">
        <f>+CONCATENATE(Nacsport!I46,Nacsport!J46)</f>
        <v/>
      </c>
      <c r="M45" s="29" t="str">
        <f>IF(Nacsport!G46&lt;&gt;"",LEFT(Nacsport!G46,FIND(";",Nacsport!G46)-1),"")</f>
        <v>59</v>
      </c>
      <c r="N45" s="1" t="str">
        <f>IFERROR(MID(Nacsport!G46,FIND(";", Nacsport!G46)+1,IFERROR(FIND(" ", Nacsport!G46 &amp; " ", FIND(";", Nacsport!G46)+1) - FIND(";", Nacsport!G46)-1,LEN(Nacsport!G46))),"")</f>
        <v>70</v>
      </c>
      <c r="O45" s="1" t="str">
        <f>+CONCATENATE(Nacsport!K46,Nacsport!L46,Nacsport!M46,Nacsport!N46,Nacsport!O46,Nacsport!P46,Nacsport!Q46,Nacsport!R46,Nacsport!S46,Nacsport!T46,Nacsport!U46,Nacsport!V46,Nacsport!W46,Nacsport!X46,Nacsport!Y46,Nacsport!Z46)</f>
        <v/>
      </c>
      <c r="P45" s="1" t="str">
        <f>IF(ISNA(LOOKUP(2,1/(Nacsport!AA46:BY46&lt;&gt;""),Nacsport!AA46:BY46)),"",LOOKUP(2,1/(Nacsport!AA46:BY46&lt;&gt;""),Nacsport!AA46:BY46))</f>
        <v/>
      </c>
      <c r="Q45" s="1" t="str">
        <f t="array" ref="Q45">+IF(+COUNTIF(Nacsport!AA46:BY46,"*")&gt;1,INDEX(Nacsport!Z46:BX46,MATCH(TRUE,Nacsport!Z46:BX46&gt;0,0)),"")</f>
        <v/>
      </c>
      <c r="R45" s="1" t="str">
        <f>+CONCATENATE(Nacsport!BZ46,Nacsport!CA46)</f>
        <v/>
      </c>
      <c r="S45" s="1" t="str">
        <f>+CONCATENATE(Nacsport!CB46,Nacsport!CC46,Nacsport!CD46)</f>
        <v/>
      </c>
      <c r="T45" s="1" t="str">
        <f>+CONCATENATE(Nacsport!CE46,Nacsport!CF46,Nacsport!CG46,Nacsport!CH46)</f>
        <v/>
      </c>
      <c r="U45" s="1" t="str">
        <f>+CONCATENATE(Nacsport!CI46,Nacsport!CJ46,Nacsport!CK46,Nacsport!CL46,Nacsport!CM46,Nacsport!CN46,Nacsport!CO46,Nacsport!CP46)</f>
        <v/>
      </c>
      <c r="V45" s="1" t="str">
        <f>+CONCATENATE(Nacsport!CQ46,Nacsport!CR46,Nacsport!CS46,Nacsport!CT46,Nacsport!CU46,Nacsport!CV46)</f>
        <v/>
      </c>
      <c r="W45" s="1" t="str">
        <f>+CONCATENATE(Nacsport!CW46,Nacsport!CX46,Nacsport!CY46,Nacsport!CZ46,Nacsport!DA46,Nacsport!DB46,Nacsport!DC46)</f>
        <v/>
      </c>
      <c r="X45" s="1" t="str">
        <f>+CONCATENATE(Nacsport!DD46,Nacsport!DE46,Nacsport!DF46,Nacsport!DG46,Nacsport!DH46,Nacsport!DI46,Nacsport!DJ46,Nacsport!DK46,Nacsport!DL46,Nacsport!DM46,Nacsport!DN46)</f>
        <v/>
      </c>
      <c r="Y45" s="1" t="str">
        <f>+CONCATENATE(Nacsport!DO46,Nacsport!DP46,Nacsport!DQ46,Nacsport!DR46,Nacsport!DS46,Nacsport!DT46,Nacsport!DU46,Nacsport!DV46,)</f>
        <v/>
      </c>
      <c r="Z45" s="1" t="str">
        <f>+CONCATENATE(Nacsport!DW46,Nacsport!DX46,Nacsport!DY46,Nacsport!DZ46)</f>
        <v/>
      </c>
      <c r="AA45" s="1" t="str">
        <f>+CONCATENATE(Nacsport!EA46,Nacsport!EB46,Nacsport!EC46,Nacsport!ED46,Nacsport!EE46)</f>
        <v/>
      </c>
      <c r="AB45" s="1" t="str">
        <f>+CONCATENATE(Nacsport!EF46,Nacsport!EG46,Nacsport!EH46,Nacsport!EI46,Nacsport!EJ46,Nacsport!EK46)</f>
        <v/>
      </c>
      <c r="AC45" s="1" t="str">
        <f>+CONCATENATE(Nacsport!EL46,Nacsport!EM46,Nacsport!EN46,Nacsport!EO46,Nacsport!EP46,Nacsport!EQ46,Nacsport!ER46)</f>
        <v/>
      </c>
      <c r="AD45" s="1" t="str">
        <f>+CONCATENATE(Nacsport!ES46,Nacsport!ET46,Nacsport!EU46,Nacsport!EV46,Nacsport!EW46,Nacsport!EX46,Nacsport!EY46,Nacsport!EZ46)</f>
        <v/>
      </c>
      <c r="AE45" s="1" t="str">
        <f>+CONCATENATE(Nacsport!FA46,Nacsport!FB46,Nacsport!FC46)</f>
        <v/>
      </c>
      <c r="AF45" s="1" t="str">
        <f>+CONCATENATE(Nacsport!FD46,Nacsport!FE46)</f>
        <v/>
      </c>
      <c r="AG45" s="1" t="str">
        <f>+CONCATENATE(Nacsport!FF46,Nacsport!FG46,Nacsport!FH46,Nacsport!FI46,Nacsport!FJ46)</f>
        <v/>
      </c>
      <c r="AH45" s="1" t="str">
        <f t="shared" si="8"/>
        <v/>
      </c>
      <c r="AI45" s="1" t="str">
        <f>+CONCATENATE(Nacsport!FK46,Nacsport!FL46)</f>
        <v/>
      </c>
      <c r="AJ45" s="34" t="str">
        <f>+CONCATENATE(Nacsport!FM46,Nacsport!FN46)</f>
        <v/>
      </c>
      <c r="AK45" s="1" t="str">
        <f>+IF(OR(K45="ATTACCO",K45="DIFESA"),+CONCATENATE(Nacsport!FO46,Nacsport!FP45,Nacsport!FQ46,Nacsport!FR46,Nacsport!FS46,Nacsport!FT46,Nacsport!FU46,),"")</f>
        <v/>
      </c>
      <c r="AL45" s="1" t="str">
        <f>+IF(OR(K45="ATAQUE",K45="DEFENSA"),+CONCATENATE(Nacsport!FV46,Nacsport!FW46,Nacsport!FX46,Nacsport!FY46,Nacsport!FZ46,Nacsport!GA46,Nacsport!GB46,),"")</f>
        <v/>
      </c>
      <c r="AM45" s="1" t="str">
        <f>+CONCATENATE(Nacsport!GC46,Nacsport!GD46,Nacsport!GE46,Nacsport!GF46,Nacsport!GG46,Nacsport!GH46,Nacsport!GI46,Nacsport!GJ46,)</f>
        <v/>
      </c>
      <c r="AN45" s="1" t="str">
        <f>IF(K45="PUNTOS",LOOKUP(2,1/($K$3:K45="ATAQUE"),$AN$3:AN45),IF(+COUNTIF(Nacsport!GK46:'Nacsport'!GS46,"*")&gt;0,+COUNTIF(Nacsport!GK46:'Nacsport'!GS46,"*"),""))</f>
        <v/>
      </c>
      <c r="AO45" t="str">
        <f ca="1">+IF(K45="QUIEBRE",+IF(L45="SAN LUIS",+COUNTIF(K45:INDIRECT(ADDRESS((LOOKUP(2,1/($K$1:K45="ATAQUE"),Nacsport!$A$1:A46)),3,4)),"RUCK")+1,+COUNTIF(K45:INDIRECT(ADDRESS((LOOKUP(2,1/($K$1:K45="DEFENSA"),Nacsport!$A$1:A46)),3,4)),"RUCK")+1),"")</f>
        <v/>
      </c>
      <c r="AP45" t="str">
        <f ca="1">+IF(OR(K45="PUNTOS",K45="QUIEBRE"),+IF(L45="SAN LUIS",+COUNTIF(K45:INDIRECT(ADDRESS((LOOKUP(2,1/($K$1:K45="ATAQUE"),Nacsport!$A$1:A46)),3,4)),"PASE"),+COUNTIF(K45:INDIRECT(ADDRESS((LOOKUP(2,1/($K$1:K45="DEFENSA"),Nacsport!$A$1:A46)),3,4)),"PASE")),"")</f>
        <v/>
      </c>
      <c r="AQ45" t="str">
        <f>IF(K45="QUIEBRE",LOOKUP(2,1/($K$3:K45="ATAQUE"),$AL$3:AL45),IF(+COUNTIF(Nacsport!GK46:'Nacsport'!GS46,"*")&gt;0,+COUNTIF(Nacsport!GK46:'Nacsport'!GS46,"*"),""))</f>
        <v/>
      </c>
      <c r="AR45" s="1" t="str">
        <f>IF(OR(K45="ATTACCO",K45="DIFESA"),J45,IF(AND(OR(K45="PUNTOS",K45="RUCK",K45="QUIEBRE"),L45="AVEZZANO"),LOOKUP(2,1/($K$3:K45="ATTACCO"),$J$3:J46),IF(AND(OR(K45="PUNTOS",K45="RUCK",K45="QUIEBRE"),L45="RIVAL"),LOOKUP(2,1/($K$3:K45="DIFESA"),$J$3:J46),"")))</f>
        <v/>
      </c>
      <c r="AS45" s="17"/>
    </row>
    <row r="46" spans="1:45" ht="15.75" customHeight="1" x14ac:dyDescent="0.2">
      <c r="A46">
        <f>+Nacsport!A47</f>
        <v>47</v>
      </c>
      <c r="B46">
        <f t="shared" si="1"/>
        <v>45</v>
      </c>
      <c r="C46">
        <f t="shared" si="7"/>
        <v>45</v>
      </c>
      <c r="D46" s="12">
        <v>1</v>
      </c>
      <c r="E46" s="1" t="s">
        <v>1295</v>
      </c>
      <c r="F46" s="14">
        <f>CONVERT(LEFT(Nacsport!E47,2),"mn","hr")/24+CONVERT(MID(Nacsport!E47,4,2),"sec","hr")/24</f>
        <v>8.8310185185185193E-3</v>
      </c>
      <c r="G46" s="15">
        <f>CONVERT((CONVERT(LEFT(Nacsport!F47,2),"mn","hr")/24+CONVERT(MID(Nacsport!F47,4,2),"sec","hr")/24)-(CONVERT(LEFT(Nacsport!E47,2),"mn","hr")/24+CONVERT(MID(Nacsport!E47,4,2),"sec","hr")/24),"hr","sec")*24</f>
        <v>9.999999999999865</v>
      </c>
      <c r="H46" s="15">
        <f t="shared" si="3"/>
        <v>758</v>
      </c>
      <c r="I46" s="15">
        <f t="shared" si="6"/>
        <v>12.716666666666667</v>
      </c>
      <c r="J46" s="1">
        <f>+Nacsport!B47</f>
        <v>3</v>
      </c>
      <c r="K46" s="1" t="str">
        <f>+Nacsport!C47</f>
        <v>SHORT-MATCH</v>
      </c>
      <c r="L46" s="1" t="str">
        <f>+CONCATENATE(Nacsport!I47,Nacsport!J47)</f>
        <v/>
      </c>
      <c r="M46" s="29" t="str">
        <f>IF(Nacsport!G47&lt;&gt;"",LEFT(Nacsport!G47,FIND(";",Nacsport!G47)-1),"")</f>
        <v>59</v>
      </c>
      <c r="N46" s="1" t="str">
        <f>IFERROR(MID(Nacsport!G47,FIND(";", Nacsport!G47)+1,IFERROR(FIND(" ", Nacsport!G47 &amp; " ", FIND(";", Nacsport!G47)+1) - FIND(";", Nacsport!G47)-1,LEN(Nacsport!G47))),"")</f>
        <v>70</v>
      </c>
      <c r="O46" s="1" t="str">
        <f>+CONCATENATE(Nacsport!K47,Nacsport!L47,Nacsport!M47,Nacsport!N47,Nacsport!O47,Nacsport!P47,Nacsport!Q47,Nacsport!R47,Nacsport!S47,Nacsport!T47,Nacsport!U47,Nacsport!V47,Nacsport!W47,Nacsport!X47,Nacsport!Y47,Nacsport!Z47)</f>
        <v/>
      </c>
      <c r="P46" s="1" t="str">
        <f>IF(ISNA(LOOKUP(2,1/(Nacsport!AA47:BY47&lt;&gt;""),Nacsport!AA47:BY47)),"",LOOKUP(2,1/(Nacsport!AA47:BY47&lt;&gt;""),Nacsport!AA47:BY47))</f>
        <v/>
      </c>
      <c r="Q46" s="1" t="str">
        <f t="array" ref="Q46">+IF(+COUNTIF(Nacsport!AA47:BY47,"*")&gt;1,INDEX(Nacsport!Z47:BX47,MATCH(TRUE,Nacsport!Z47:BX47&gt;0,0)),"")</f>
        <v/>
      </c>
      <c r="R46" s="1" t="str">
        <f>+CONCATENATE(Nacsport!BZ47,Nacsport!CA47)</f>
        <v/>
      </c>
      <c r="S46" s="1" t="str">
        <f>+CONCATENATE(Nacsport!CB47,Nacsport!CC47,Nacsport!CD47)</f>
        <v/>
      </c>
      <c r="T46" s="1" t="str">
        <f>+CONCATENATE(Nacsport!CE47,Nacsport!CF47,Nacsport!CG47,Nacsport!CH47)</f>
        <v/>
      </c>
      <c r="U46" s="1" t="str">
        <f>+CONCATENATE(Nacsport!CI47,Nacsport!CJ47,Nacsport!CK47,Nacsport!CL47,Nacsport!CM47,Nacsport!CN47,Nacsport!CO47,Nacsport!CP47)</f>
        <v/>
      </c>
      <c r="V46" s="1" t="str">
        <f>+CONCATENATE(Nacsport!CQ47,Nacsport!CR47,Nacsport!CS47,Nacsport!CT47,Nacsport!CU47,Nacsport!CV47)</f>
        <v/>
      </c>
      <c r="W46" s="1" t="str">
        <f>+CONCATENATE(Nacsport!CW47,Nacsport!CX47,Nacsport!CY47,Nacsport!CZ47,Nacsport!DA47,Nacsport!DB47,Nacsport!DC47)</f>
        <v/>
      </c>
      <c r="X46" s="1" t="str">
        <f>+CONCATENATE(Nacsport!DD47,Nacsport!DE47,Nacsport!DF47,Nacsport!DG47,Nacsport!DH47,Nacsport!DI47,Nacsport!DJ47,Nacsport!DK47,Nacsport!DL47,Nacsport!DM47,Nacsport!DN47)</f>
        <v/>
      </c>
      <c r="Y46" s="1" t="str">
        <f>+CONCATENATE(Nacsport!DO47,Nacsport!DP47,Nacsport!DQ47,Nacsport!DR47,Nacsport!DS47,Nacsport!DT47,Nacsport!DU47,Nacsport!DV47,)</f>
        <v/>
      </c>
      <c r="Z46" s="1" t="str">
        <f>+CONCATENATE(Nacsport!DW47,Nacsport!DX47,Nacsport!DY47,Nacsport!DZ47)</f>
        <v/>
      </c>
      <c r="AA46" s="1" t="str">
        <f>+CONCATENATE(Nacsport!EA47,Nacsport!EB47,Nacsport!EC47,Nacsport!ED47,Nacsport!EE47)</f>
        <v/>
      </c>
      <c r="AB46" s="1" t="str">
        <f>+CONCATENATE(Nacsport!EF47,Nacsport!EG47,Nacsport!EH47,Nacsport!EI47,Nacsport!EJ47,Nacsport!EK47)</f>
        <v/>
      </c>
      <c r="AC46" s="1" t="str">
        <f>+CONCATENATE(Nacsport!EL47,Nacsport!EM47,Nacsport!EN47,Nacsport!EO47,Nacsport!EP47,Nacsport!EQ47,Nacsport!ER47)</f>
        <v/>
      </c>
      <c r="AD46" s="1" t="str">
        <f>+CONCATENATE(Nacsport!ES47,Nacsport!ET47,Nacsport!EU47,Nacsport!EV47,Nacsport!EW47,Nacsport!EX47,Nacsport!EY47,Nacsport!EZ47)</f>
        <v/>
      </c>
      <c r="AE46" s="1" t="str">
        <f>+CONCATENATE(Nacsport!FA47,Nacsport!FB47,Nacsport!FC47)</f>
        <v/>
      </c>
      <c r="AF46" s="1" t="str">
        <f>+CONCATENATE(Nacsport!FD47,Nacsport!FE47)</f>
        <v/>
      </c>
      <c r="AG46" s="1" t="str">
        <f>+CONCATENATE(Nacsport!FF47,Nacsport!FG47,Nacsport!FH47,Nacsport!FI47,Nacsport!FJ47)</f>
        <v/>
      </c>
      <c r="AH46" s="1" t="str">
        <f t="shared" si="8"/>
        <v/>
      </c>
      <c r="AI46" s="1" t="str">
        <f>+CONCATENATE(Nacsport!FK47,Nacsport!FL47)</f>
        <v/>
      </c>
      <c r="AJ46" s="34" t="str">
        <f>+CONCATENATE(Nacsport!FM47,Nacsport!FN47)</f>
        <v/>
      </c>
      <c r="AK46" s="1" t="str">
        <f>+IF(OR(K46="ATTACCO",K46="DIFESA"),+CONCATENATE(Nacsport!FO47,Nacsport!FP46,Nacsport!FQ47,Nacsport!FR47,Nacsport!FS47,Nacsport!FT47,Nacsport!FU47,),"")</f>
        <v/>
      </c>
      <c r="AL46" s="1" t="str">
        <f>+IF(OR(K46="ATAQUE",K46="DEFENSA"),+CONCATENATE(Nacsport!FV47,Nacsport!FW47,Nacsport!FX47,Nacsport!FY47,Nacsport!FZ47,Nacsport!GA47,Nacsport!GB47,),"")</f>
        <v/>
      </c>
      <c r="AM46" s="1" t="str">
        <f>+CONCATENATE(Nacsport!GC47,Nacsport!GD47,Nacsport!GE47,Nacsport!GF47,Nacsport!GG47,Nacsport!GH47,Nacsport!GI47,Nacsport!GJ47,)</f>
        <v/>
      </c>
      <c r="AN46" s="1" t="str">
        <f>IF(K46="PUNTOS",LOOKUP(2,1/($K$3:K46="ATAQUE"),$AN$3:AN46),IF(+COUNTIF(Nacsport!GK47:'Nacsport'!GS47,"*")&gt;0,+COUNTIF(Nacsport!GK47:'Nacsport'!GS47,"*"),""))</f>
        <v/>
      </c>
      <c r="AO46" t="str">
        <f ca="1">+IF(K46="QUIEBRE",+IF(L46="SAN LUIS",+COUNTIF(K46:INDIRECT(ADDRESS((LOOKUP(2,1/($K$1:K46="ATAQUE"),Nacsport!$A$1:A47)),3,4)),"RUCK")+1,+COUNTIF(K46:INDIRECT(ADDRESS((LOOKUP(2,1/($K$1:K46="DEFENSA"),Nacsport!$A$1:A47)),3,4)),"RUCK")+1),"")</f>
        <v/>
      </c>
      <c r="AP46" t="str">
        <f ca="1">+IF(OR(K46="PUNTOS",K46="QUIEBRE"),+IF(L46="SAN LUIS",+COUNTIF(K46:INDIRECT(ADDRESS((LOOKUP(2,1/($K$1:K46="ATAQUE"),Nacsport!$A$1:A47)),3,4)),"PASE"),+COUNTIF(K46:INDIRECT(ADDRESS((LOOKUP(2,1/($K$1:K46="DEFENSA"),Nacsport!$A$1:A47)),3,4)),"PASE")),"")</f>
        <v/>
      </c>
      <c r="AQ46" t="str">
        <f>IF(K46="QUIEBRE",LOOKUP(2,1/($K$3:K46="ATAQUE"),$AL$3:AL46),IF(+COUNTIF(Nacsport!GK47:'Nacsport'!GS47,"*")&gt;0,+COUNTIF(Nacsport!GK47:'Nacsport'!GS47,"*"),""))</f>
        <v/>
      </c>
      <c r="AR46" s="1" t="str">
        <f>IF(OR(K46="ATTACCO",K46="DIFESA"),J46,IF(AND(OR(K46="PUNTOS",K46="RUCK",K46="QUIEBRE"),L46="AVEZZANO"),LOOKUP(2,1/($K$3:K46="ATTACCO"),$J$3:J47),IF(AND(OR(K46="PUNTOS",K46="RUCK",K46="QUIEBRE"),L46="RIVAL"),LOOKUP(2,1/($K$3:K46="DIFESA"),$J$3:J47),"")))</f>
        <v/>
      </c>
      <c r="AS46" s="17"/>
    </row>
    <row r="47" spans="1:45" ht="15.75" customHeight="1" x14ac:dyDescent="0.2">
      <c r="A47">
        <f>+Nacsport!A48</f>
        <v>48</v>
      </c>
      <c r="B47">
        <f t="shared" si="1"/>
        <v>46</v>
      </c>
      <c r="C47">
        <f t="shared" si="7"/>
        <v>46</v>
      </c>
      <c r="D47" s="12">
        <v>1</v>
      </c>
      <c r="E47" s="1" t="s">
        <v>1295</v>
      </c>
      <c r="F47" s="14">
        <f>CONVERT(LEFT(Nacsport!E48,2),"mn","hr")/24+CONVERT(MID(Nacsport!E48,4,2),"sec","hr")/24</f>
        <v>8.9236111111111113E-3</v>
      </c>
      <c r="G47" s="15">
        <v>8</v>
      </c>
      <c r="H47" s="15">
        <f t="shared" si="3"/>
        <v>766</v>
      </c>
      <c r="I47" s="15">
        <f t="shared" si="6"/>
        <v>12.85</v>
      </c>
      <c r="J47" s="1">
        <f>+Nacsport!B48</f>
        <v>2</v>
      </c>
      <c r="K47" s="1" t="str">
        <f>+Nacsport!C48</f>
        <v>PENALTY</v>
      </c>
      <c r="L47" s="1" t="str">
        <f>+CONCATENATE(Nacsport!I48,Nacsport!J48)</f>
        <v>OPPONENT</v>
      </c>
      <c r="M47" s="29" t="str">
        <f>IF(Nacsport!G48&lt;&gt;"",LEFT(Nacsport!G48,FIND(";",Nacsport!G48)-1),"")</f>
        <v>59</v>
      </c>
      <c r="N47" s="1" t="str">
        <f>IFERROR(MID(Nacsport!G48,FIND(";", Nacsport!G48)+1,IFERROR(FIND(" ", Nacsport!G48 &amp; " ", FIND(";", Nacsport!G48)+1) - FIND(";", Nacsport!G48)-1,LEN(Nacsport!G48))),"")</f>
        <v>70</v>
      </c>
      <c r="O47" s="1" t="str">
        <f>+CONCATENATE(Nacsport!K48,Nacsport!L48,Nacsport!M48,Nacsport!N48,Nacsport!O48,Nacsport!P48,Nacsport!Q48,Nacsport!R48,Nacsport!S48,Nacsport!T48,Nacsport!U48,Nacsport!V48,Nacsport!W48,Nacsport!X48,Nacsport!Y48,Nacsport!Z48)</f>
        <v>T1D</v>
      </c>
      <c r="P47" s="1" t="str">
        <f>IF(ISNA(LOOKUP(2,1/(Nacsport!AA48:BY48&lt;&gt;""),Nacsport!AA48:BY48)),"",LOOKUP(2,1/(Nacsport!AA48:BY48&lt;&gt;""),Nacsport!AA48:BY48))</f>
        <v/>
      </c>
      <c r="Q47" s="1" t="str">
        <f t="array" ref="Q47">+IF(+COUNTIF(Nacsport!AA48:BY48,"*")&gt;1,INDEX(Nacsport!Z48:BX48,MATCH(TRUE,Nacsport!Z48:BX48&gt;0,0)),"")</f>
        <v/>
      </c>
      <c r="R47" s="1" t="str">
        <f>+CONCATENATE(Nacsport!BZ48,Nacsport!CA48)</f>
        <v/>
      </c>
      <c r="S47" s="1" t="str">
        <f>+CONCATENATE(Nacsport!CB48,Nacsport!CC48,Nacsport!CD48)</f>
        <v/>
      </c>
      <c r="T47" s="1" t="str">
        <f>+CONCATENATE(Nacsport!CE48,Nacsport!CF48,Nacsport!CG48,Nacsport!CH48)</f>
        <v/>
      </c>
      <c r="U47" s="1" t="str">
        <f>+CONCATENATE(Nacsport!CI48,Nacsport!CJ48,Nacsport!CK48,Nacsport!CL48,Nacsport!CM48,Nacsport!CN48,Nacsport!CO48,Nacsport!CP48)</f>
        <v/>
      </c>
      <c r="V47" s="1" t="str">
        <f>+CONCATENATE(Nacsport!CQ48,Nacsport!CR48,Nacsport!CS48,Nacsport!CT48,Nacsport!CU48,Nacsport!CV48)</f>
        <v/>
      </c>
      <c r="W47" s="1" t="str">
        <f>+CONCATENATE(Nacsport!CW48,Nacsport!CX48,Nacsport!CY48,Nacsport!CZ48,Nacsport!DA48,Nacsport!DB48,Nacsport!DC48)</f>
        <v/>
      </c>
      <c r="X47" s="1" t="str">
        <f>+CONCATENATE(Nacsport!DD48,Nacsport!DE48,Nacsport!DF48,Nacsport!DG48,Nacsport!DH48,Nacsport!DI48,Nacsport!DJ48,Nacsport!DK48,Nacsport!DL48,Nacsport!DM48,Nacsport!DN48)</f>
        <v/>
      </c>
      <c r="Y47" s="1" t="str">
        <f>+CONCATENATE(Nacsport!DO48,Nacsport!DP48,Nacsport!DQ48,Nacsport!DR48,Nacsport!DS48,Nacsport!DT48,Nacsport!DU48,Nacsport!DV48,)</f>
        <v/>
      </c>
      <c r="Z47" s="1" t="str">
        <f>+CONCATENATE(Nacsport!DW48,Nacsport!DX48,Nacsport!DY48,Nacsport!DZ48)</f>
        <v/>
      </c>
      <c r="AA47" s="1" t="str">
        <f>+CONCATENATE(Nacsport!EA48,Nacsport!EB48,Nacsport!EC48,Nacsport!ED48,Nacsport!EE48)</f>
        <v/>
      </c>
      <c r="AB47" s="1" t="str">
        <f>+CONCATENATE(Nacsport!EF48,Nacsport!EG48,Nacsport!EH48,Nacsport!EI48,Nacsport!EJ48,Nacsport!EK48)</f>
        <v/>
      </c>
      <c r="AC47" s="1" t="str">
        <f>+CONCATENATE(Nacsport!EL48,Nacsport!EM48,Nacsport!EN48,Nacsport!EO48,Nacsport!EP48,Nacsport!EQ48,Nacsport!ER48)</f>
        <v>FOUL-PLAY</v>
      </c>
      <c r="AD47" s="1" t="str">
        <f>+CONCATENATE(Nacsport!ES48,Nacsport!ET48,Nacsport!EU48,Nacsport!EV48,Nacsport!EW48,Nacsport!EX48,Nacsport!EY48,Nacsport!EZ48)</f>
        <v/>
      </c>
      <c r="AE47" s="1" t="str">
        <f>+CONCATENATE(Nacsport!FA48,Nacsport!FB48,Nacsport!FC48)</f>
        <v/>
      </c>
      <c r="AF47" s="1" t="str">
        <f>+CONCATENATE(Nacsport!FD48,Nacsport!FE48)</f>
        <v/>
      </c>
      <c r="AG47" s="1" t="str">
        <f>+CONCATENATE(Nacsport!FF48,Nacsport!FG48,Nacsport!FH48,Nacsport!FI48,Nacsport!FJ48)</f>
        <v/>
      </c>
      <c r="AH47" s="1" t="str">
        <f t="shared" si="8"/>
        <v/>
      </c>
      <c r="AI47" s="1" t="str">
        <f>+CONCATENATE(Nacsport!FK48,Nacsport!FL48)</f>
        <v/>
      </c>
      <c r="AJ47" s="34" t="str">
        <f>+CONCATENATE(Nacsport!FM48,Nacsport!FN48)</f>
        <v/>
      </c>
      <c r="AK47" s="1" t="str">
        <f>+IF(OR(K47="ATTACCO",K47="DIFESA"),+CONCATENATE(Nacsport!FO48,Nacsport!FP47,Nacsport!FQ48,Nacsport!FR48,Nacsport!FS48,Nacsport!FT48,Nacsport!FU48,),"")</f>
        <v/>
      </c>
      <c r="AL47" s="1" t="str">
        <f>+IF(OR(K47="ATAQUE",K47="DEFENSA"),+CONCATENATE(Nacsport!FV48,Nacsport!FW48,Nacsport!FX48,Nacsport!FY48,Nacsport!FZ48,Nacsport!GA48,Nacsport!GB48,),"")</f>
        <v/>
      </c>
      <c r="AM47" s="1" t="str">
        <f>+CONCATENATE(Nacsport!GC48,Nacsport!GD48,Nacsport!GE48,Nacsport!GF48,Nacsport!GG48,Nacsport!GH48,Nacsport!GI48,Nacsport!GJ48,)</f>
        <v/>
      </c>
      <c r="AN47" s="1" t="str">
        <f>IF(K47="PUNTOS",LOOKUP(2,1/($K$3:K47="ATAQUE"),$AN$3:AN47),IF(+COUNTIF(Nacsport!GK48:'Nacsport'!GS48,"*")&gt;0,+COUNTIF(Nacsport!GK48:'Nacsport'!GS48,"*"),""))</f>
        <v/>
      </c>
      <c r="AO47" t="str">
        <f ca="1">+IF(K47="QUIEBRE",+IF(L47="SAN LUIS",+COUNTIF(K47:INDIRECT(ADDRESS((LOOKUP(2,1/($K$1:K47="ATAQUE"),Nacsport!$A$1:A48)),3,4)),"RUCK")+1,+COUNTIF(K47:INDIRECT(ADDRESS((LOOKUP(2,1/($K$1:K47="DEFENSA"),Nacsport!$A$1:A48)),3,4)),"RUCK")+1),"")</f>
        <v/>
      </c>
      <c r="AP47" t="str">
        <f ca="1">+IF(OR(K47="PUNTOS",K47="QUIEBRE"),+IF(L47="SAN LUIS",+COUNTIF(K47:INDIRECT(ADDRESS((LOOKUP(2,1/($K$1:K47="ATAQUE"),Nacsport!$A$1:A48)),3,4)),"PASE"),+COUNTIF(K47:INDIRECT(ADDRESS((LOOKUP(2,1/($K$1:K47="DEFENSA"),Nacsport!$A$1:A48)),3,4)),"PASE")),"")</f>
        <v/>
      </c>
      <c r="AQ47" t="str">
        <f>IF(K47="QUIEBRE",LOOKUP(2,1/($K$3:K47="ATAQUE"),$AL$3:AL47),IF(+COUNTIF(Nacsport!GK48:'Nacsport'!GS48,"*")&gt;0,+COUNTIF(Nacsport!GK48:'Nacsport'!GS48,"*"),""))</f>
        <v/>
      </c>
      <c r="AR47" s="1" t="str">
        <f>IF(OR(K47="ATTACCO",K47="DIFESA"),J47,IF(AND(OR(K47="PUNTOS",K47="RUCK",K47="QUIEBRE"),L47="AVEZZANO"),LOOKUP(2,1/($K$3:K47="ATTACCO"),$J$3:J48),IF(AND(OR(K47="PUNTOS",K47="RUCK",K47="QUIEBRE"),L47="RIVAL"),LOOKUP(2,1/($K$3:K47="DIFESA"),$J$3:J48),"")))</f>
        <v/>
      </c>
      <c r="AS47" s="17"/>
    </row>
    <row r="48" spans="1:45" ht="15.75" customHeight="1" x14ac:dyDescent="0.2">
      <c r="A48">
        <f>+Nacsport!A49</f>
        <v>49</v>
      </c>
      <c r="B48">
        <f t="shared" si="1"/>
        <v>47</v>
      </c>
      <c r="C48">
        <f t="shared" si="7"/>
        <v>47</v>
      </c>
      <c r="D48" s="12">
        <v>1</v>
      </c>
      <c r="E48" s="1" t="s">
        <v>1295</v>
      </c>
      <c r="F48" s="14">
        <f>CONVERT(LEFT(Nacsport!E49,2),"mn","hr")/24+CONVERT(MID(Nacsport!E49,4,2),"sec","hr")/24</f>
        <v>8.9467592592592585E-3</v>
      </c>
      <c r="G48" s="15">
        <f>CONVERT((CONVERT(LEFT(Nacsport!F49,2),"mn","hr")/24+CONVERT(MID(Nacsport!F49,4,2),"sec","hr")/24)-(CONVERT(LEFT(Nacsport!E49,2),"mn","hr")/24+CONVERT(MID(Nacsport!E49,4,2),"sec","hr")/24),"hr","sec")*24</f>
        <v>1.0000000000001064</v>
      </c>
      <c r="H48" s="15">
        <f t="shared" si="3"/>
        <v>767.99999999999989</v>
      </c>
      <c r="I48" s="15">
        <f t="shared" si="6"/>
        <v>12.883333333333329</v>
      </c>
      <c r="J48" s="1">
        <f>+Nacsport!B49</f>
        <v>3</v>
      </c>
      <c r="K48" s="1" t="str">
        <f>+Nacsport!C49</f>
        <v>END</v>
      </c>
      <c r="L48" s="1" t="str">
        <f>+CONCATENATE(Nacsport!I49,Nacsport!J49)</f>
        <v/>
      </c>
      <c r="M48" s="29" t="str">
        <f>IF(Nacsport!G49&lt;&gt;"",LEFT(Nacsport!G49,FIND(";",Nacsport!G49)-1),"")</f>
        <v/>
      </c>
      <c r="N48" s="1" t="str">
        <f>IFERROR(MID(Nacsport!G49,FIND(";", Nacsport!G49)+1,IFERROR(FIND(" ", Nacsport!G49 &amp; " ", FIND(";", Nacsport!G49)+1) - FIND(";", Nacsport!G49)-1,LEN(Nacsport!G49))),"")</f>
        <v/>
      </c>
      <c r="O48" s="1" t="str">
        <f>+CONCATENATE(Nacsport!K49,Nacsport!L49,Nacsport!M49,Nacsport!N49,Nacsport!O49,Nacsport!P49,Nacsport!Q49,Nacsport!R49,Nacsport!S49,Nacsport!T49,Nacsport!U49,Nacsport!V49,Nacsport!W49,Nacsport!X49,Nacsport!Y49,Nacsport!Z49)</f>
        <v/>
      </c>
      <c r="P48" s="1" t="str">
        <f>IF(ISNA(LOOKUP(2,1/(Nacsport!AA49:BY49&lt;&gt;""),Nacsport!AA49:BY49)),"",LOOKUP(2,1/(Nacsport!AA49:BY49&lt;&gt;""),Nacsport!AA49:BY49))</f>
        <v/>
      </c>
      <c r="Q48" s="1" t="str">
        <f t="array" ref="Q48">+IF(+COUNTIF(Nacsport!AA49:BY49,"*")&gt;1,INDEX(Nacsport!Z49:BX49,MATCH(TRUE,Nacsport!Z49:BX49&gt;0,0)),"")</f>
        <v/>
      </c>
      <c r="R48" s="1" t="str">
        <f>+CONCATENATE(Nacsport!BZ49,Nacsport!CA49)</f>
        <v/>
      </c>
      <c r="S48" s="1" t="str">
        <f>+CONCATENATE(Nacsport!CB49,Nacsport!CC49,Nacsport!CD49)</f>
        <v/>
      </c>
      <c r="T48" s="1" t="str">
        <f>+CONCATENATE(Nacsport!CE49,Nacsport!CF49,Nacsport!CG49,Nacsport!CH49)</f>
        <v/>
      </c>
      <c r="U48" s="1" t="str">
        <f>+CONCATENATE(Nacsport!CI49,Nacsport!CJ49,Nacsport!CK49,Nacsport!CL49,Nacsport!CM49,Nacsport!CN49,Nacsport!CO49,Nacsport!CP49)</f>
        <v/>
      </c>
      <c r="V48" s="1" t="str">
        <f>+CONCATENATE(Nacsport!CQ49,Nacsport!CR49,Nacsport!CS49,Nacsport!CT49,Nacsport!CU49,Nacsport!CV49)</f>
        <v/>
      </c>
      <c r="W48" s="1" t="str">
        <f>+CONCATENATE(Nacsport!CW49,Nacsport!CX49,Nacsport!CY49,Nacsport!CZ49,Nacsport!DA49,Nacsport!DB49,Nacsport!DC49)</f>
        <v/>
      </c>
      <c r="X48" s="1" t="str">
        <f>+CONCATENATE(Nacsport!DD49,Nacsport!DE49,Nacsport!DF49,Nacsport!DG49,Nacsport!DH49,Nacsport!DI49,Nacsport!DJ49,Nacsport!DK49,Nacsport!DL49,Nacsport!DM49,Nacsport!DN49)</f>
        <v/>
      </c>
      <c r="Y48" s="1" t="str">
        <f>+CONCATENATE(Nacsport!DO49,Nacsport!DP49,Nacsport!DQ49,Nacsport!DR49,Nacsport!DS49,Nacsport!DT49,Nacsport!DU49,Nacsport!DV49,)</f>
        <v/>
      </c>
      <c r="Z48" s="1" t="str">
        <f>+CONCATENATE(Nacsport!DW49,Nacsport!DX49,Nacsport!DY49,Nacsport!DZ49)</f>
        <v/>
      </c>
      <c r="AA48" s="1" t="str">
        <f>+CONCATENATE(Nacsport!EA49,Nacsport!EB49,Nacsport!EC49,Nacsport!ED49,Nacsport!EE49)</f>
        <v/>
      </c>
      <c r="AB48" s="1" t="str">
        <f>+CONCATENATE(Nacsport!EF49,Nacsport!EG49,Nacsport!EH49,Nacsport!EI49,Nacsport!EJ49,Nacsport!EK49)</f>
        <v/>
      </c>
      <c r="AC48" s="1" t="str">
        <f>+CONCATENATE(Nacsport!EL49,Nacsport!EM49,Nacsport!EN49,Nacsport!EO49,Nacsport!EP49,Nacsport!EQ49,Nacsport!ER49)</f>
        <v/>
      </c>
      <c r="AD48" s="1" t="str">
        <f>+CONCATENATE(Nacsport!ES49,Nacsport!ET49,Nacsport!EU49,Nacsport!EV49,Nacsport!EW49,Nacsport!EX49,Nacsport!EY49,Nacsport!EZ49)</f>
        <v/>
      </c>
      <c r="AE48" s="1" t="str">
        <f>+CONCATENATE(Nacsport!FA49,Nacsport!FB49,Nacsport!FC49)</f>
        <v/>
      </c>
      <c r="AF48" s="1" t="str">
        <f>+CONCATENATE(Nacsport!FD49,Nacsport!FE49)</f>
        <v/>
      </c>
      <c r="AG48" s="1" t="str">
        <f>+CONCATENATE(Nacsport!FF49,Nacsport!FG49,Nacsport!FH49,Nacsport!FI49,Nacsport!FJ49)</f>
        <v/>
      </c>
      <c r="AH48" s="1" t="str">
        <f t="shared" si="8"/>
        <v/>
      </c>
      <c r="AI48" s="1" t="str">
        <f>+CONCATENATE(Nacsport!FK49,Nacsport!FL49)</f>
        <v/>
      </c>
      <c r="AJ48" s="34" t="str">
        <f>+CONCATENATE(Nacsport!FM49,Nacsport!FN49)</f>
        <v/>
      </c>
      <c r="AK48" s="1" t="str">
        <f>+IF(OR(K48="ATTACCO",K48="DIFESA"),+CONCATENATE(Nacsport!FO49,Nacsport!FP48,Nacsport!FQ49,Nacsport!FR49,Nacsport!FS49,Nacsport!FT49,Nacsport!FU49,),"")</f>
        <v/>
      </c>
      <c r="AL48" s="1" t="str">
        <f>+IF(OR(K48="ATAQUE",K48="DEFENSA"),+CONCATENATE(Nacsport!FV49,Nacsport!FW49,Nacsport!FX49,Nacsport!FY49,Nacsport!FZ49,Nacsport!GA49,Nacsport!GB49,),"")</f>
        <v/>
      </c>
      <c r="AM48" s="1" t="str">
        <f>+CONCATENATE(Nacsport!GC49,Nacsport!GD49,Nacsport!GE49,Nacsport!GF49,Nacsport!GG49,Nacsport!GH49,Nacsport!GI49,Nacsport!GJ49,)</f>
        <v/>
      </c>
      <c r="AN48" s="1" t="str">
        <f>IF(K48="PUNTOS",LOOKUP(2,1/($K$3:K48="ATAQUE"),$AN$3:AN48),IF(+COUNTIF(Nacsport!GK49:'Nacsport'!GS49,"*")&gt;0,+COUNTIF(Nacsport!GK49:'Nacsport'!GS49,"*"),""))</f>
        <v/>
      </c>
      <c r="AO48" t="str">
        <f ca="1">+IF(K48="QUIEBRE",+IF(L48="SAN LUIS",+COUNTIF(K48:INDIRECT(ADDRESS((LOOKUP(2,1/($K$1:K48="ATAQUE"),Nacsport!$A$1:A49)),3,4)),"RUCK")+1,+COUNTIF(K48:INDIRECT(ADDRESS((LOOKUP(2,1/($K$1:K48="DEFENSA"),Nacsport!$A$1:A49)),3,4)),"RUCK")+1),"")</f>
        <v/>
      </c>
      <c r="AP48" t="str">
        <f ca="1">+IF(OR(K48="PUNTOS",K48="QUIEBRE"),+IF(L48="SAN LUIS",+COUNTIF(K48:INDIRECT(ADDRESS((LOOKUP(2,1/($K$1:K48="ATAQUE"),Nacsport!$A$1:A49)),3,4)),"PASE"),+COUNTIF(K48:INDIRECT(ADDRESS((LOOKUP(2,1/($K$1:K48="DEFENSA"),Nacsport!$A$1:A49)),3,4)),"PASE")),"")</f>
        <v/>
      </c>
      <c r="AQ48" t="str">
        <f>IF(K48="QUIEBRE",LOOKUP(2,1/($K$3:K48="ATAQUE"),$AL$3:AL48),IF(+COUNTIF(Nacsport!GK49:'Nacsport'!GS49,"*")&gt;0,+COUNTIF(Nacsport!GK49:'Nacsport'!GS49,"*"),""))</f>
        <v/>
      </c>
      <c r="AR48" s="1" t="str">
        <f>IF(OR(K48="ATTACCO",K48="DIFESA"),J48,IF(AND(OR(K48="PUNTOS",K48="RUCK",K48="QUIEBRE"),L48="AVEZZANO"),LOOKUP(2,1/($K$3:K48="ATTACCO"),$J$3:J49),IF(AND(OR(K48="PUNTOS",K48="RUCK",K48="QUIEBRE"),L48="RIVAL"),LOOKUP(2,1/($K$3:K48="DIFESA"),$J$3:J49),"")))</f>
        <v/>
      </c>
      <c r="AS48" s="17"/>
    </row>
    <row r="49" spans="1:45" ht="15.75" customHeight="1" x14ac:dyDescent="0.2">
      <c r="A49">
        <f>+Nacsport!A50</f>
        <v>50</v>
      </c>
      <c r="B49">
        <f t="shared" si="1"/>
        <v>48</v>
      </c>
      <c r="C49">
        <f t="shared" si="7"/>
        <v>48</v>
      </c>
      <c r="D49" s="12">
        <v>1</v>
      </c>
      <c r="E49" s="1" t="s">
        <v>1295</v>
      </c>
      <c r="F49" s="14">
        <f>CONVERT(LEFT(Nacsport!E50,2),"mn","hr")/24+CONVERT(MID(Nacsport!E50,4,2),"sec","hr")/24</f>
        <v>9.3750000000000014E-3</v>
      </c>
      <c r="G49" s="15">
        <f>CONVERT((CONVERT(LEFT(Nacsport!F50,2),"mn","hr")/24+CONVERT(MID(Nacsport!F50,4,2),"sec","hr")/24)-(CONVERT(LEFT(Nacsport!E50,2),"mn","hr")/24+CONVERT(MID(Nacsport!E50,4,2),"sec","hr")/24),"hr","sec")*24</f>
        <v>29.999999999999893</v>
      </c>
      <c r="H49" s="15">
        <f t="shared" si="3"/>
        <v>805.00000000000023</v>
      </c>
      <c r="I49" s="15">
        <f t="shared" si="6"/>
        <v>13.500000000000004</v>
      </c>
      <c r="J49" s="1">
        <f>+Nacsport!B50</f>
        <v>4</v>
      </c>
      <c r="K49" s="1" t="str">
        <f>+Nacsport!C50</f>
        <v>ATTACK</v>
      </c>
      <c r="L49" s="1" t="str">
        <f>+CONCATENATE(Nacsport!I50,Nacsport!J50)</f>
        <v/>
      </c>
      <c r="M49" s="29" t="str">
        <f>IF(Nacsport!G50&lt;&gt;"",LEFT(Nacsport!G50,FIND(";",Nacsport!G50)-1),"")</f>
        <v>69</v>
      </c>
      <c r="N49" s="1" t="str">
        <f>IFERROR(MID(Nacsport!G50,FIND(";", Nacsport!G50)+1,IFERROR(FIND(" ", Nacsport!G50 &amp; " ", FIND(";", Nacsport!G50)+1) - FIND(";", Nacsport!G50)-1,LEN(Nacsport!G50))),"")</f>
        <v>34</v>
      </c>
      <c r="O49" s="1" t="str">
        <f>+CONCATENATE(Nacsport!K50,Nacsport!L50,Nacsport!M50,Nacsport!N50,Nacsport!O50,Nacsport!P50,Nacsport!Q50,Nacsport!R50,Nacsport!S50,Nacsport!T50,Nacsport!U50,Nacsport!V50,Nacsport!W50,Nacsport!X50,Nacsport!Y50,Nacsport!Z50)</f>
        <v/>
      </c>
      <c r="P49" s="1" t="str">
        <f>IF(ISNA(LOOKUP(2,1/(Nacsport!AA50:BY50&lt;&gt;""),Nacsport!AA50:BY50)),"",LOOKUP(2,1/(Nacsport!AA50:BY50&lt;&gt;""),Nacsport!AA50:BY50))</f>
        <v/>
      </c>
      <c r="Q49" s="1" t="str">
        <f t="array" ref="Q49">+IF(+COUNTIF(Nacsport!AA50:BY50,"*")&gt;1,INDEX(Nacsport!Z50:BX50,MATCH(TRUE,Nacsport!Z50:BX50&gt;0,0)),"")</f>
        <v/>
      </c>
      <c r="R49" s="1" t="str">
        <f>+CONCATENATE(Nacsport!BZ50,Nacsport!CA50)</f>
        <v/>
      </c>
      <c r="S49" s="1" t="str">
        <f>+CONCATENATE(Nacsport!CB50,Nacsport!CC50,Nacsport!CD50)</f>
        <v/>
      </c>
      <c r="T49" s="1" t="str">
        <f>+CONCATENATE(Nacsport!CE50,Nacsport!CF50,Nacsport!CG50,Nacsport!CH50)</f>
        <v/>
      </c>
      <c r="U49" s="1" t="str">
        <f>+CONCATENATE(Nacsport!CI50,Nacsport!CJ50,Nacsport!CK50,Nacsport!CL50,Nacsport!CM50,Nacsport!CN50,Nacsport!CO50,Nacsport!CP50)</f>
        <v/>
      </c>
      <c r="V49" s="1" t="str">
        <f>+CONCATENATE(Nacsport!CQ50,Nacsport!CR50,Nacsport!CS50,Nacsport!CT50,Nacsport!CU50,Nacsport!CV50)</f>
        <v/>
      </c>
      <c r="W49" s="1" t="str">
        <f>+CONCATENATE(Nacsport!CW50,Nacsport!CX50,Nacsport!CY50,Nacsport!CZ50,Nacsport!DA50,Nacsport!DB50,Nacsport!DC50)</f>
        <v/>
      </c>
      <c r="X49" s="1" t="str">
        <f>+CONCATENATE(Nacsport!DD50,Nacsport!DE50,Nacsport!DF50,Nacsport!DG50,Nacsport!DH50,Nacsport!DI50,Nacsport!DJ50,Nacsport!DK50,Nacsport!DL50,Nacsport!DM50,Nacsport!DN50)</f>
        <v/>
      </c>
      <c r="Y49" s="1" t="str">
        <f>+CONCATENATE(Nacsport!DO50,Nacsport!DP50,Nacsport!DQ50,Nacsport!DR50,Nacsport!DS50,Nacsport!DT50,Nacsport!DU50,Nacsport!DV50,)</f>
        <v/>
      </c>
      <c r="Z49" s="1" t="str">
        <f>+CONCATENATE(Nacsport!DW50,Nacsport!DX50,Nacsport!DY50,Nacsport!DZ50)</f>
        <v/>
      </c>
      <c r="AA49" s="1" t="str">
        <f>+CONCATENATE(Nacsport!EA50,Nacsport!EB50,Nacsport!EC50,Nacsport!ED50,Nacsport!EE50)</f>
        <v/>
      </c>
      <c r="AB49" s="1" t="str">
        <f>+CONCATENATE(Nacsport!EF50,Nacsport!EG50,Nacsport!EH50,Nacsport!EI50,Nacsport!EJ50,Nacsport!EK50)</f>
        <v/>
      </c>
      <c r="AC49" s="1" t="str">
        <f>+CONCATENATE(Nacsport!EL50,Nacsport!EM50,Nacsport!EN50,Nacsport!EO50,Nacsport!EP50,Nacsport!EQ50,Nacsport!ER50)</f>
        <v/>
      </c>
      <c r="AD49" s="1" t="str">
        <f>+CONCATENATE(Nacsport!ES50,Nacsport!ET50,Nacsport!EU50,Nacsport!EV50,Nacsport!EW50,Nacsport!EX50,Nacsport!EY50,Nacsport!EZ50)</f>
        <v/>
      </c>
      <c r="AE49" s="1" t="str">
        <f>+CONCATENATE(Nacsport!FA50,Nacsport!FB50,Nacsport!FC50)</f>
        <v/>
      </c>
      <c r="AF49" s="1" t="str">
        <f>+CONCATENATE(Nacsport!FD50,Nacsport!FE50)</f>
        <v/>
      </c>
      <c r="AG49" s="1" t="str">
        <f>+CONCATENATE(Nacsport!FF50,Nacsport!FG50,Nacsport!FH50,Nacsport!FI50,Nacsport!FJ50)</f>
        <v/>
      </c>
      <c r="AH49" s="1" t="str">
        <f t="shared" si="8"/>
        <v/>
      </c>
      <c r="AI49" s="1" t="str">
        <f>+CONCATENATE(Nacsport!FK50,Nacsport!FL50)</f>
        <v/>
      </c>
      <c r="AJ49" s="34" t="str">
        <f>+CONCATENATE(Nacsport!FM50,Nacsport!FN50)</f>
        <v/>
      </c>
      <c r="AK49" s="1" t="str">
        <f>+IF(OR(K49="ATTACCO",K49="DIFESA"),+CONCATENATE(Nacsport!FO50,Nacsport!FP49,Nacsport!FQ50,Nacsport!FR50,Nacsport!FS50,Nacsport!FT50,Nacsport!FU50,),"")</f>
        <v/>
      </c>
      <c r="AL49" s="1" t="str">
        <f>+IF(OR(K49="ATAQUE",K49="DEFENSA"),+CONCATENATE(Nacsport!FV50,Nacsport!FW50,Nacsport!FX50,Nacsport!FY50,Nacsport!FZ50,Nacsport!GA50,Nacsport!GB50,),"")</f>
        <v/>
      </c>
      <c r="AM49" s="1" t="str">
        <f>+CONCATENATE(Nacsport!GC50,Nacsport!GD50,Nacsport!GE50,Nacsport!GF50,Nacsport!GG50,Nacsport!GH50,Nacsport!GI50,Nacsport!GJ50,)</f>
        <v/>
      </c>
      <c r="AN49" s="1" t="str">
        <f>IF(K49="PUNTOS",LOOKUP(2,1/($K$3:K49="ATAQUE"),$AN$3:AN49),IF(+COUNTIF(Nacsport!GK50:'Nacsport'!GS50,"*")&gt;0,+COUNTIF(Nacsport!GK50:'Nacsport'!GS50,"*"),""))</f>
        <v/>
      </c>
      <c r="AO49" t="str">
        <f ca="1">+IF(K49="QUIEBRE",+IF(L49="SAN LUIS",+COUNTIF(K49:INDIRECT(ADDRESS((LOOKUP(2,1/($K$1:K49="ATAQUE"),Nacsport!$A$1:A50)),3,4)),"RUCK")+1,+COUNTIF(K49:INDIRECT(ADDRESS((LOOKUP(2,1/($K$1:K49="DEFENSA"),Nacsport!$A$1:A50)),3,4)),"RUCK")+1),"")</f>
        <v/>
      </c>
      <c r="AP49" t="str">
        <f ca="1">+IF(OR(K49="PUNTOS",K49="QUIEBRE"),+IF(L49="SAN LUIS",+COUNTIF(K49:INDIRECT(ADDRESS((LOOKUP(2,1/($K$1:K49="ATAQUE"),Nacsport!$A$1:A50)),3,4)),"PASE"),+COUNTIF(K49:INDIRECT(ADDRESS((LOOKUP(2,1/($K$1:K49="DEFENSA"),Nacsport!$A$1:A50)),3,4)),"PASE")),"")</f>
        <v/>
      </c>
      <c r="AQ49" t="str">
        <f>IF(K49="QUIEBRE",LOOKUP(2,1/($K$3:K49="ATAQUE"),$AL$3:AL49),IF(+COUNTIF(Nacsport!GK50:'Nacsport'!GS50,"*")&gt;0,+COUNTIF(Nacsport!GK50:'Nacsport'!GS50,"*"),""))</f>
        <v/>
      </c>
      <c r="AR49" s="1" t="str">
        <f>IF(OR(K49="ATTACCO",K49="DIFESA"),J49,IF(AND(OR(K49="PUNTOS",K49="RUCK",K49="QUIEBRE"),L49="AVEZZANO"),LOOKUP(2,1/($K$3:K49="ATTACCO"),$J$3:J50),IF(AND(OR(K49="PUNTOS",K49="RUCK",K49="QUIEBRE"),L49="RIVAL"),LOOKUP(2,1/($K$3:K49="DIFESA"),$J$3:J50),"")))</f>
        <v/>
      </c>
      <c r="AS49" s="17"/>
    </row>
    <row r="50" spans="1:45" ht="15.75" customHeight="1" x14ac:dyDescent="0.2">
      <c r="A50">
        <f>+Nacsport!A51</f>
        <v>51</v>
      </c>
      <c r="B50">
        <f t="shared" si="1"/>
        <v>49</v>
      </c>
      <c r="C50">
        <f t="shared" si="7"/>
        <v>49</v>
      </c>
      <c r="D50" s="12">
        <v>1</v>
      </c>
      <c r="E50" s="1" t="s">
        <v>1295</v>
      </c>
      <c r="F50" s="14">
        <f>CONVERT(LEFT(Nacsport!E51,2),"mn","hr")/24+CONVERT(MID(Nacsport!E51,4,2),"sec","hr")/24</f>
        <v>9.3750000000000014E-3</v>
      </c>
      <c r="G50" s="15">
        <f>CONVERT((CONVERT(LEFT(Nacsport!F51,2),"mn","hr")/24+CONVERT(MID(Nacsport!F51,4,2),"sec","hr")/24)-(CONVERT(LEFT(Nacsport!E51,2),"mn","hr")/24+CONVERT(MID(Nacsport!E51,4,2),"sec","hr")/24),"hr","sec")*24</f>
        <v>29.999999999999893</v>
      </c>
      <c r="H50" s="15">
        <f t="shared" si="3"/>
        <v>805.00000000000023</v>
      </c>
      <c r="I50" s="15">
        <f t="shared" si="6"/>
        <v>13.500000000000004</v>
      </c>
      <c r="J50" s="1">
        <f>+Nacsport!B51</f>
        <v>4</v>
      </c>
      <c r="K50" s="1" t="str">
        <f>+Nacsport!C51</f>
        <v>SHORT-MATCH</v>
      </c>
      <c r="L50" s="1" t="str">
        <f>+CONCATENATE(Nacsport!I51,Nacsport!J51)</f>
        <v/>
      </c>
      <c r="M50" s="29" t="str">
        <f>IF(Nacsport!G51&lt;&gt;"",LEFT(Nacsport!G51,FIND(";",Nacsport!G51)-1),"")</f>
        <v>69</v>
      </c>
      <c r="N50" s="1" t="str">
        <f>IFERROR(MID(Nacsport!G51,FIND(";", Nacsport!G51)+1,IFERROR(FIND(" ", Nacsport!G51 &amp; " ", FIND(";", Nacsport!G51)+1) - FIND(";", Nacsport!G51)-1,LEN(Nacsport!G51))),"")</f>
        <v>34</v>
      </c>
      <c r="O50" s="1" t="str">
        <f>+CONCATENATE(Nacsport!K51,Nacsport!L51,Nacsport!M51,Nacsport!N51,Nacsport!O51,Nacsport!P51,Nacsport!Q51,Nacsport!R51,Nacsport!S51,Nacsport!T51,Nacsport!U51,Nacsport!V51,Nacsport!W51,Nacsport!X51,Nacsport!Y51,Nacsport!Z51)</f>
        <v/>
      </c>
      <c r="P50" s="1" t="str">
        <f>IF(ISNA(LOOKUP(2,1/(Nacsport!AA51:BY51&lt;&gt;""),Nacsport!AA51:BY51)),"",LOOKUP(2,1/(Nacsport!AA51:BY51&lt;&gt;""),Nacsport!AA51:BY51))</f>
        <v/>
      </c>
      <c r="Q50" s="1" t="str">
        <f t="array" ref="Q50">+IF(+COUNTIF(Nacsport!AA51:BY51,"*")&gt;1,INDEX(Nacsport!Z51:BX51,MATCH(TRUE,Nacsport!Z51:BX51&gt;0,0)),"")</f>
        <v/>
      </c>
      <c r="R50" s="1" t="str">
        <f>+CONCATENATE(Nacsport!BZ51,Nacsport!CA51)</f>
        <v/>
      </c>
      <c r="S50" s="1" t="str">
        <f>+CONCATENATE(Nacsport!CB51,Nacsport!CC51,Nacsport!CD51)</f>
        <v/>
      </c>
      <c r="T50" s="1" t="str">
        <f>+CONCATENATE(Nacsport!CE51,Nacsport!CF51,Nacsport!CG51,Nacsport!CH51)</f>
        <v/>
      </c>
      <c r="U50" s="1" t="str">
        <f>+CONCATENATE(Nacsport!CI51,Nacsport!CJ51,Nacsport!CK51,Nacsport!CL51,Nacsport!CM51,Nacsport!CN51,Nacsport!CO51,Nacsport!CP51)</f>
        <v/>
      </c>
      <c r="V50" s="1" t="str">
        <f>+CONCATENATE(Nacsport!CQ51,Nacsport!CR51,Nacsport!CS51,Nacsport!CT51,Nacsport!CU51,Nacsport!CV51)</f>
        <v/>
      </c>
      <c r="W50" s="1" t="str">
        <f>+CONCATENATE(Nacsport!CW51,Nacsport!CX51,Nacsport!CY51,Nacsport!CZ51,Nacsport!DA51,Nacsport!DB51,Nacsport!DC51)</f>
        <v/>
      </c>
      <c r="X50" s="1" t="str">
        <f>+CONCATENATE(Nacsport!DD51,Nacsport!DE51,Nacsport!DF51,Nacsport!DG51,Nacsport!DH51,Nacsport!DI51,Nacsport!DJ51,Nacsport!DK51,Nacsport!DL51,Nacsport!DM51,Nacsport!DN51)</f>
        <v/>
      </c>
      <c r="Y50" s="1" t="str">
        <f>+CONCATENATE(Nacsport!DO51,Nacsport!DP51,Nacsport!DQ51,Nacsport!DR51,Nacsport!DS51,Nacsport!DT51,Nacsport!DU51,Nacsport!DV51,)</f>
        <v/>
      </c>
      <c r="Z50" s="1" t="str">
        <f>+CONCATENATE(Nacsport!DW51,Nacsport!DX51,Nacsport!DY51,Nacsport!DZ51)</f>
        <v/>
      </c>
      <c r="AA50" s="1" t="str">
        <f>+CONCATENATE(Nacsport!EA51,Nacsport!EB51,Nacsport!EC51,Nacsport!ED51,Nacsport!EE51)</f>
        <v/>
      </c>
      <c r="AB50" s="1" t="str">
        <f>+CONCATENATE(Nacsport!EF51,Nacsport!EG51,Nacsport!EH51,Nacsport!EI51,Nacsport!EJ51,Nacsport!EK51)</f>
        <v/>
      </c>
      <c r="AC50" s="1" t="str">
        <f>+CONCATENATE(Nacsport!EL51,Nacsport!EM51,Nacsport!EN51,Nacsport!EO51,Nacsport!EP51,Nacsport!EQ51,Nacsport!ER51)</f>
        <v/>
      </c>
      <c r="AD50" s="1" t="str">
        <f>+CONCATENATE(Nacsport!ES51,Nacsport!ET51,Nacsport!EU51,Nacsport!EV51,Nacsport!EW51,Nacsport!EX51,Nacsport!EY51,Nacsport!EZ51)</f>
        <v/>
      </c>
      <c r="AE50" s="1" t="str">
        <f>+CONCATENATE(Nacsport!FA51,Nacsport!FB51,Nacsport!FC51)</f>
        <v/>
      </c>
      <c r="AF50" s="1" t="str">
        <f>+CONCATENATE(Nacsport!FD51,Nacsport!FE51)</f>
        <v/>
      </c>
      <c r="AG50" s="1" t="str">
        <f>+CONCATENATE(Nacsport!FF51,Nacsport!FG51,Nacsport!FH51,Nacsport!FI51,Nacsport!FJ51)</f>
        <v/>
      </c>
      <c r="AH50" s="1" t="str">
        <f t="shared" si="8"/>
        <v/>
      </c>
      <c r="AI50" s="1" t="str">
        <f>+CONCATENATE(Nacsport!FK51,Nacsport!FL51)</f>
        <v/>
      </c>
      <c r="AJ50" s="34" t="str">
        <f>+CONCATENATE(Nacsport!FM51,Nacsport!FN51)</f>
        <v/>
      </c>
      <c r="AK50" s="1" t="str">
        <f>+IF(OR(K50="ATTACCO",K50="DIFESA"),+CONCATENATE(Nacsport!FO51,Nacsport!FP50,Nacsport!FQ51,Nacsport!FR51,Nacsport!FS51,Nacsport!FT51,Nacsport!FU51,),"")</f>
        <v/>
      </c>
      <c r="AL50" s="1" t="str">
        <f>+IF(OR(K50="ATAQUE",K50="DEFENSA"),+CONCATENATE(Nacsport!FV51,Nacsport!FW51,Nacsport!FX51,Nacsport!FY51,Nacsport!FZ51,Nacsport!GA51,Nacsport!GB51,),"")</f>
        <v/>
      </c>
      <c r="AM50" s="1" t="str">
        <f>+CONCATENATE(Nacsport!GC51,Nacsport!GD51,Nacsport!GE51,Nacsport!GF51,Nacsport!GG51,Nacsport!GH51,Nacsport!GI51,Nacsport!GJ51,)</f>
        <v/>
      </c>
      <c r="AN50" s="1" t="str">
        <f>IF(K50="PUNTOS",LOOKUP(2,1/($K$3:K50="ATAQUE"),$AN$3:AN50),IF(+COUNTIF(Nacsport!GK51:'Nacsport'!GS51,"*")&gt;0,+COUNTIF(Nacsport!GK51:'Nacsport'!GS51,"*"),""))</f>
        <v/>
      </c>
      <c r="AO50" t="str">
        <f ca="1">+IF(K50="QUIEBRE",+IF(L50="SAN LUIS",+COUNTIF(K50:INDIRECT(ADDRESS((LOOKUP(2,1/($K$1:K50="ATAQUE"),Nacsport!$A$1:A51)),3,4)),"RUCK")+1,+COUNTIF(K50:INDIRECT(ADDRESS((LOOKUP(2,1/($K$1:K50="DEFENSA"),Nacsport!$A$1:A51)),3,4)),"RUCK")+1),"")</f>
        <v/>
      </c>
      <c r="AP50" t="str">
        <f ca="1">+IF(OR(K50="PUNTOS",K50="QUIEBRE"),+IF(L50="SAN LUIS",+COUNTIF(K50:INDIRECT(ADDRESS((LOOKUP(2,1/($K$1:K50="ATAQUE"),Nacsport!$A$1:A51)),3,4)),"PASE"),+COUNTIF(K50:INDIRECT(ADDRESS((LOOKUP(2,1/($K$1:K50="DEFENSA"),Nacsport!$A$1:A51)),3,4)),"PASE")),"")</f>
        <v/>
      </c>
      <c r="AQ50" t="str">
        <f>IF(K50="QUIEBRE",LOOKUP(2,1/($K$3:K50="ATAQUE"),$AL$3:AL50),IF(+COUNTIF(Nacsport!GK51:'Nacsport'!GS51,"*")&gt;0,+COUNTIF(Nacsport!GK51:'Nacsport'!GS51,"*"),""))</f>
        <v/>
      </c>
      <c r="AR50" s="1" t="str">
        <f>IF(OR(K50="ATTACCO",K50="DIFESA"),J50,IF(AND(OR(K50="PUNTOS",K50="RUCK",K50="QUIEBRE"),L50="AVEZZANO"),LOOKUP(2,1/($K$3:K50="ATTACCO"),$J$3:J51),IF(AND(OR(K50="PUNTOS",K50="RUCK",K50="QUIEBRE"),L50="RIVAL"),LOOKUP(2,1/($K$3:K50="DIFESA"),$J$3:J51),"")))</f>
        <v/>
      </c>
      <c r="AS50" s="17"/>
    </row>
    <row r="51" spans="1:45" ht="15.75" customHeight="1" x14ac:dyDescent="0.2">
      <c r="A51">
        <f>+Nacsport!A52</f>
        <v>52</v>
      </c>
      <c r="B51">
        <f t="shared" si="1"/>
        <v>50</v>
      </c>
      <c r="C51">
        <f t="shared" si="7"/>
        <v>50</v>
      </c>
      <c r="D51" s="12">
        <v>1</v>
      </c>
      <c r="E51" s="1" t="s">
        <v>1295</v>
      </c>
      <c r="F51" s="14">
        <f>CONVERT(LEFT(Nacsport!E52,2),"mn","hr")/24+CONVERT(MID(Nacsport!E52,4,2),"sec","hr")/24</f>
        <v>9.4560185185185198E-3</v>
      </c>
      <c r="G51" s="15">
        <f>CONVERT((CONVERT(LEFT(Nacsport!F52,2),"mn","hr")/24+CONVERT(MID(Nacsport!F52,4,2),"sec","hr")/24)-(CONVERT(LEFT(Nacsport!E52,2),"mn","hr")/24+CONVERT(MID(Nacsport!E52,4,2),"sec","hr")/24),"hr","sec")*24</f>
        <v>6.9999999999999947</v>
      </c>
      <c r="H51" s="15">
        <f t="shared" si="3"/>
        <v>812.00000000000011</v>
      </c>
      <c r="I51" s="15">
        <f t="shared" si="6"/>
        <v>13.616666666666669</v>
      </c>
      <c r="J51" s="1">
        <f>+Nacsport!B52</f>
        <v>2</v>
      </c>
      <c r="K51" s="1" t="str">
        <f>+Nacsport!C52</f>
        <v>LINEOUT</v>
      </c>
      <c r="L51" s="1" t="str">
        <f>+CONCATENATE(Nacsport!I52,Nacsport!J52)</f>
        <v>SAN BENEDETTO</v>
      </c>
      <c r="M51" s="29" t="str">
        <f>IF(Nacsport!G52&lt;&gt;"",LEFT(Nacsport!G52,FIND(";",Nacsport!G52)-1),"")</f>
        <v>69</v>
      </c>
      <c r="N51" s="1" t="str">
        <f>IFERROR(MID(Nacsport!G52,FIND(";", Nacsport!G52)+1,IFERROR(FIND(" ", Nacsport!G52 &amp; " ", FIND(";", Nacsport!G52)+1) - FIND(";", Nacsport!G52)-1,LEN(Nacsport!G52))),"")</f>
        <v>34</v>
      </c>
      <c r="O51" s="1" t="str">
        <f>+CONCATENATE(Nacsport!K52,Nacsport!L52,Nacsport!M52,Nacsport!N52,Nacsport!O52,Nacsport!P52,Nacsport!Q52,Nacsport!R52,Nacsport!S52,Nacsport!T52,Nacsport!U52,Nacsport!V52,Nacsport!W52,Nacsport!X52,Nacsport!Y52,Nacsport!Z52)</f>
        <v>T2D</v>
      </c>
      <c r="P51" s="1" t="str">
        <f>IF(ISNA(LOOKUP(2,1/(Nacsport!AA52:BY52&lt;&gt;""),Nacsport!AA52:BY52)),"",LOOKUP(2,1/(Nacsport!AA52:BY52&lt;&gt;""),Nacsport!AA52:BY52))</f>
        <v>6</v>
      </c>
      <c r="Q51" s="1" t="str">
        <f t="array" ref="Q51">+IF(+COUNTIF(Nacsport!AA52:BY52,"*")&gt;1,INDEX(Nacsport!Z52:BX52,MATCH(TRUE,Nacsport!Z52:BX52&gt;0,0)),"")</f>
        <v/>
      </c>
      <c r="R51" s="1" t="str">
        <f>+CONCATENATE(Nacsport!BZ52,Nacsport!CA52)</f>
        <v/>
      </c>
      <c r="S51" s="1" t="str">
        <f>+CONCATENATE(Nacsport!CB52,Nacsport!CC52,Nacsport!CD52)</f>
        <v/>
      </c>
      <c r="T51" s="1" t="str">
        <f>+CONCATENATE(Nacsport!CE52,Nacsport!CF52,Nacsport!CG52,Nacsport!CH52)</f>
        <v>CLEAN</v>
      </c>
      <c r="U51" s="1" t="str">
        <f>+CONCATENATE(Nacsport!CI52,Nacsport!CJ52,Nacsport!CK52,Nacsport!CL52,Nacsport!CM52,Nacsport!CN52,Nacsport!CO52,Nacsport!CP52)</f>
        <v>L5</v>
      </c>
      <c r="V51" s="1" t="str">
        <f>+CONCATENATE(Nacsport!CQ52,Nacsport!CR52,Nacsport!CS52,Nacsport!CT52,Nacsport!CU52,Nacsport!CV52)</f>
        <v>B</v>
      </c>
      <c r="W51" s="1" t="str">
        <f>+CONCATENATE(Nacsport!CW52,Nacsport!CX52,Nacsport!CY52,Nacsport!CZ52,Nacsport!DA52,Nacsport!DB52,Nacsport!DC52)</f>
        <v/>
      </c>
      <c r="X51" s="1" t="str">
        <f>+CONCATENATE(Nacsport!DD52,Nacsport!DE52,Nacsport!DF52,Nacsport!DG52,Nacsport!DH52,Nacsport!DI52,Nacsport!DJ52,Nacsport!DK52,Nacsport!DL52,Nacsport!DM52,Nacsport!DN52)</f>
        <v/>
      </c>
      <c r="Y51" s="1" t="str">
        <f>+CONCATENATE(Nacsport!DO52,Nacsport!DP52,Nacsport!DQ52,Nacsport!DR52,Nacsport!DS52,Nacsport!DT52,Nacsport!DU52,Nacsport!DV52,)</f>
        <v/>
      </c>
      <c r="Z51" s="1" t="str">
        <f>+CONCATENATE(Nacsport!DW52,Nacsport!DX52,Nacsport!DY52,Nacsport!DZ52)</f>
        <v/>
      </c>
      <c r="AA51" s="1" t="str">
        <f>+CONCATENATE(Nacsport!EA52,Nacsport!EB52,Nacsport!EC52,Nacsport!ED52,Nacsport!EE52)</f>
        <v/>
      </c>
      <c r="AB51" s="1" t="str">
        <f>+CONCATENATE(Nacsport!EF52,Nacsport!EG52,Nacsport!EH52,Nacsport!EI52,Nacsport!EJ52,Nacsport!EK52)</f>
        <v/>
      </c>
      <c r="AC51" s="1" t="str">
        <f>+CONCATENATE(Nacsport!EL52,Nacsport!EM52,Nacsport!EN52,Nacsport!EO52,Nacsport!EP52,Nacsport!EQ52,Nacsport!ER52)</f>
        <v/>
      </c>
      <c r="AD51" s="1" t="str">
        <f>+CONCATENATE(Nacsport!ES52,Nacsport!ET52,Nacsport!EU52,Nacsport!EV52,Nacsport!EW52,Nacsport!EX52,Nacsport!EY52,Nacsport!EZ52)</f>
        <v/>
      </c>
      <c r="AE51" s="1" t="str">
        <f>+CONCATENATE(Nacsport!FA52,Nacsport!FB52,Nacsport!FC52)</f>
        <v/>
      </c>
      <c r="AF51" s="1" t="str">
        <f>+CONCATENATE(Nacsport!FD52,Nacsport!FE52)</f>
        <v/>
      </c>
      <c r="AG51" s="1" t="str">
        <f>+CONCATENATE(Nacsport!FF52,Nacsport!FG52,Nacsport!FH52,Nacsport!FI52,Nacsport!FJ52)</f>
        <v/>
      </c>
      <c r="AH51" s="1" t="str">
        <f t="shared" si="8"/>
        <v/>
      </c>
      <c r="AI51" s="1" t="str">
        <f>+CONCATENATE(Nacsport!FK52,Nacsport!FL52)</f>
        <v/>
      </c>
      <c r="AJ51" s="34" t="str">
        <f>+CONCATENATE(Nacsport!FM52,Nacsport!FN52)</f>
        <v/>
      </c>
      <c r="AK51" s="1" t="str">
        <f>+IF(OR(K51="ATTACCO",K51="DIFESA"),+CONCATENATE(Nacsport!FO52,Nacsport!FP51,Nacsport!FQ52,Nacsport!FR52,Nacsport!FS52,Nacsport!FT52,Nacsport!FU52,),"")</f>
        <v/>
      </c>
      <c r="AL51" s="1" t="str">
        <f>+IF(OR(K51="ATAQUE",K51="DEFENSA"),+CONCATENATE(Nacsport!FV52,Nacsport!FW52,Nacsport!FX52,Nacsport!FY52,Nacsport!FZ52,Nacsport!GA52,Nacsport!GB52,),"")</f>
        <v/>
      </c>
      <c r="AM51" s="1" t="str">
        <f>+CONCATENATE(Nacsport!GC52,Nacsport!GD52,Nacsport!GE52,Nacsport!GF52,Nacsport!GG52,Nacsport!GH52,Nacsport!GI52,Nacsport!GJ52,)</f>
        <v/>
      </c>
      <c r="AN51" s="1" t="str">
        <f>IF(K51="PUNTOS",LOOKUP(2,1/($K$3:K51="ATAQUE"),$AN$3:AN51),IF(+COUNTIF(Nacsport!GK52:'Nacsport'!GS52,"*")&gt;0,+COUNTIF(Nacsport!GK52:'Nacsport'!GS52,"*"),""))</f>
        <v/>
      </c>
      <c r="AO51" t="str">
        <f ca="1">+IF(K51="QUIEBRE",+IF(L51="SAN LUIS",+COUNTIF(K51:INDIRECT(ADDRESS((LOOKUP(2,1/($K$1:K51="ATAQUE"),Nacsport!$A$1:A52)),3,4)),"RUCK")+1,+COUNTIF(K51:INDIRECT(ADDRESS((LOOKUP(2,1/($K$1:K51="DEFENSA"),Nacsport!$A$1:A52)),3,4)),"RUCK")+1),"")</f>
        <v/>
      </c>
      <c r="AP51" t="str">
        <f ca="1">+IF(OR(K51="PUNTOS",K51="QUIEBRE"),+IF(L51="SAN LUIS",+COUNTIF(K51:INDIRECT(ADDRESS((LOOKUP(2,1/($K$1:K51="ATAQUE"),Nacsport!$A$1:A52)),3,4)),"PASE"),+COUNTIF(K51:INDIRECT(ADDRESS((LOOKUP(2,1/($K$1:K51="DEFENSA"),Nacsport!$A$1:A52)),3,4)),"PASE")),"")</f>
        <v/>
      </c>
      <c r="AQ51" t="str">
        <f>IF(K51="QUIEBRE",LOOKUP(2,1/($K$3:K51="ATAQUE"),$AL$3:AL51),IF(+COUNTIF(Nacsport!GK52:'Nacsport'!GS52,"*")&gt;0,+COUNTIF(Nacsport!GK52:'Nacsport'!GS52,"*"),""))</f>
        <v/>
      </c>
      <c r="AR51" s="1" t="str">
        <f>IF(OR(K51="ATTACCO",K51="DIFESA"),J51,IF(AND(OR(K51="PUNTOS",K51="RUCK",K51="QUIEBRE"),L51="AVEZZANO"),LOOKUP(2,1/($K$3:K51="ATTACCO"),$J$3:J52),IF(AND(OR(K51="PUNTOS",K51="RUCK",K51="QUIEBRE"),L51="RIVAL"),LOOKUP(2,1/($K$3:K51="DIFESA"),$J$3:J52),"")))</f>
        <v/>
      </c>
      <c r="AS51" s="17"/>
    </row>
    <row r="52" spans="1:45" ht="15.75" customHeight="1" x14ac:dyDescent="0.2">
      <c r="A52">
        <f>+Nacsport!A53</f>
        <v>53</v>
      </c>
      <c r="B52">
        <f t="shared" si="1"/>
        <v>51</v>
      </c>
      <c r="C52">
        <f t="shared" si="7"/>
        <v>51</v>
      </c>
      <c r="D52" s="12">
        <v>1</v>
      </c>
      <c r="E52" s="1" t="s">
        <v>1295</v>
      </c>
      <c r="F52" s="14">
        <f>CONVERT(LEFT(Nacsport!E53,2),"mn","hr")/24+CONVERT(MID(Nacsport!E53,4,2),"sec","hr")/24</f>
        <v>9.5254629629629647E-3</v>
      </c>
      <c r="G52" s="15">
        <f>(CONVERT((CONVERT(LEFT(Nacsport!F53,2),"mn","hr")/24+CONVERT(MID(Nacsport!F53,4,2),"sec","hr")/24)-(CONVERT(LEFT(Nacsport!E53,2),"mn","hr")/24+CONVERT(MID(Nacsport!E53,4,2),"sec","hr")/24),"hr","sec")*24)+2</f>
        <v>4.9999999999998694</v>
      </c>
      <c r="H52" s="15">
        <f t="shared" si="3"/>
        <v>818.00000000000011</v>
      </c>
      <c r="I52" s="15">
        <f t="shared" si="6"/>
        <v>13.716666666666669</v>
      </c>
      <c r="J52" s="1">
        <f>+Nacsport!B53</f>
        <v>12</v>
      </c>
      <c r="K52" s="1" t="str">
        <f>+Nacsport!C53</f>
        <v>TACKLE</v>
      </c>
      <c r="L52" s="1" t="str">
        <f>+CONCATENATE(Nacsport!I53,Nacsport!J53)</f>
        <v>OPPONENT</v>
      </c>
      <c r="M52" s="29" t="str">
        <f>IF(Nacsport!G53&lt;&gt;"",LEFT(Nacsport!G53,FIND(";",Nacsport!G53)-1),"")</f>
        <v/>
      </c>
      <c r="N52" s="1" t="str">
        <f>IFERROR(MID(Nacsport!G53,FIND(";", Nacsport!G53)+1,IFERROR(FIND(" ", Nacsport!G53 &amp; " ", FIND(";", Nacsport!G53)+1) - FIND(";", Nacsport!G53)-1,LEN(Nacsport!G53))),"")</f>
        <v/>
      </c>
      <c r="O52" s="1" t="str">
        <f>+CONCATENATE(Nacsport!K53,Nacsport!L53,Nacsport!M53,Nacsport!N53,Nacsport!O53,Nacsport!P53,Nacsport!Q53,Nacsport!R53,Nacsport!S53,Nacsport!T53,Nacsport!U53,Nacsport!V53,Nacsport!W53,Nacsport!X53,Nacsport!Y53,Nacsport!Z53)</f>
        <v/>
      </c>
      <c r="P52" s="1" t="str">
        <f>IF(ISNA(LOOKUP(2,1/(Nacsport!AA53:BY53&lt;&gt;""),Nacsport!AA53:BY53)),"",LOOKUP(2,1/(Nacsport!AA53:BY53&lt;&gt;""),Nacsport!AA53:BY53))</f>
        <v/>
      </c>
      <c r="Q52" s="1" t="str">
        <f t="array" ref="Q52">+IF(+COUNTIF(Nacsport!AA53:BY53,"*")&gt;1,INDEX(Nacsport!Z53:BX53,MATCH(TRUE,Nacsport!Z53:BX53&gt;0,0)),"")</f>
        <v/>
      </c>
      <c r="R52" s="1" t="str">
        <f>+CONCATENATE(Nacsport!BZ53,Nacsport!CA53)</f>
        <v/>
      </c>
      <c r="S52" s="1" t="str">
        <f>+CONCATENATE(Nacsport!CB53,Nacsport!CC53,Nacsport!CD53)</f>
        <v/>
      </c>
      <c r="T52" s="1" t="str">
        <f>+CONCATENATE(Nacsport!CE53,Nacsport!CF53,Nacsport!CG53,Nacsport!CH53)</f>
        <v/>
      </c>
      <c r="U52" s="1" t="str">
        <f>+CONCATENATE(Nacsport!CI53,Nacsport!CJ53,Nacsport!CK53,Nacsport!CL53,Nacsport!CM53,Nacsport!CN53,Nacsport!CO53,Nacsport!CP53)</f>
        <v/>
      </c>
      <c r="V52" s="1" t="str">
        <f>+CONCATENATE(Nacsport!CQ53,Nacsport!CR53,Nacsport!CS53,Nacsport!CT53,Nacsport!CU53,Nacsport!CV53)</f>
        <v/>
      </c>
      <c r="W52" s="1" t="str">
        <f>+CONCATENATE(Nacsport!CW53,Nacsport!CX53,Nacsport!CY53,Nacsport!CZ53,Nacsport!DA53,Nacsport!DB53,Nacsport!DC53)</f>
        <v/>
      </c>
      <c r="X52" s="1" t="str">
        <f>+CONCATENATE(Nacsport!DD53,Nacsport!DE53,Nacsport!DF53,Nacsport!DG53,Nacsport!DH53,Nacsport!DI53,Nacsport!DJ53,Nacsport!DK53,Nacsport!DL53,Nacsport!DM53,Nacsport!DN53)</f>
        <v/>
      </c>
      <c r="Y52" s="1" t="str">
        <f>+CONCATENATE(Nacsport!DO53,Nacsport!DP53,Nacsport!DQ53,Nacsport!DR53,Nacsport!DS53,Nacsport!DT53,Nacsport!DU53,Nacsport!DV53,)</f>
        <v/>
      </c>
      <c r="Z52" s="1" t="str">
        <f>+CONCATENATE(Nacsport!DW53,Nacsport!DX53,Nacsport!DY53,Nacsport!DZ53)</f>
        <v/>
      </c>
      <c r="AA52" s="1" t="str">
        <f>+CONCATENATE(Nacsport!EA53,Nacsport!EB53,Nacsport!EC53,Nacsport!ED53,Nacsport!EE53)</f>
        <v/>
      </c>
      <c r="AB52" s="1" t="str">
        <f>+CONCATENATE(Nacsport!EF53,Nacsport!EG53,Nacsport!EH53,Nacsport!EI53,Nacsport!EJ53,Nacsport!EK53)</f>
        <v/>
      </c>
      <c r="AC52" s="1" t="str">
        <f>+CONCATENATE(Nacsport!EL53,Nacsport!EM53,Nacsport!EN53,Nacsport!EO53,Nacsport!EP53,Nacsport!EQ53,Nacsport!ER53)</f>
        <v/>
      </c>
      <c r="AD52" s="1" t="str">
        <f>+CONCATENATE(Nacsport!ES53,Nacsport!ET53,Nacsport!EU53,Nacsport!EV53,Nacsport!EW53,Nacsport!EX53,Nacsport!EY53,Nacsport!EZ53)</f>
        <v/>
      </c>
      <c r="AE52" s="1" t="str">
        <f>+CONCATENATE(Nacsport!FA53,Nacsport!FB53,Nacsport!FC53)</f>
        <v/>
      </c>
      <c r="AF52" s="1" t="str">
        <f>+CONCATENATE(Nacsport!FD53,Nacsport!FE53)</f>
        <v/>
      </c>
      <c r="AG52" s="1" t="str">
        <f>+CONCATENATE(Nacsport!FF53,Nacsport!FG53,Nacsport!FH53,Nacsport!FI53,Nacsport!FJ53)</f>
        <v/>
      </c>
      <c r="AH52" s="1" t="str">
        <f t="shared" si="8"/>
        <v/>
      </c>
      <c r="AI52" s="1" t="str">
        <f>+CONCATENATE(Nacsport!FK53,Nacsport!FL53)</f>
        <v/>
      </c>
      <c r="AJ52" s="34" t="str">
        <f>+CONCATENATE(Nacsport!FM53,Nacsport!FN53)</f>
        <v/>
      </c>
      <c r="AK52" s="1" t="str">
        <f>+IF(OR(K52="ATTACCO",K52="DIFESA"),+CONCATENATE(Nacsport!FO53,Nacsport!FP52,Nacsport!FQ53,Nacsport!FR53,Nacsport!FS53,Nacsport!FT53,Nacsport!FU53,),"")</f>
        <v/>
      </c>
      <c r="AL52" s="1" t="str">
        <f>+IF(OR(K52="ATAQUE",K52="DEFENSA"),+CONCATENATE(Nacsport!FV53,Nacsport!FW53,Nacsport!FX53,Nacsport!FY53,Nacsport!FZ53,Nacsport!GA53,Nacsport!GB53,),"")</f>
        <v/>
      </c>
      <c r="AM52" s="1" t="str">
        <f>+CONCATENATE(Nacsport!GC53,Nacsport!GD53,Nacsport!GE53,Nacsport!GF53,Nacsport!GG53,Nacsport!GH53,Nacsport!GI53,Nacsport!GJ53,)</f>
        <v/>
      </c>
      <c r="AN52" s="1" t="str">
        <f>IF(K52="PUNTOS",LOOKUP(2,1/($K$3:K52="ATAQUE"),$AN$3:AN52),IF(+COUNTIF(Nacsport!GK53:'Nacsport'!GS53,"*")&gt;0,+COUNTIF(Nacsport!GK53:'Nacsport'!GS53,"*"),""))</f>
        <v/>
      </c>
      <c r="AO52" t="str">
        <f ca="1">+IF(K52="QUIEBRE",+IF(L52="SAN LUIS",+COUNTIF(K52:INDIRECT(ADDRESS((LOOKUP(2,1/($K$1:K52="ATAQUE"),Nacsport!$A$1:A53)),3,4)),"RUCK")+1,+COUNTIF(K52:INDIRECT(ADDRESS((LOOKUP(2,1/($K$1:K52="DEFENSA"),Nacsport!$A$1:A53)),3,4)),"RUCK")+1),"")</f>
        <v/>
      </c>
      <c r="AP52" t="str">
        <f ca="1">+IF(OR(K52="PUNTOS",K52="QUIEBRE"),+IF(L52="SAN LUIS",+COUNTIF(K52:INDIRECT(ADDRESS((LOOKUP(2,1/($K$1:K52="ATAQUE"),Nacsport!$A$1:A53)),3,4)),"PASE"),+COUNTIF(K52:INDIRECT(ADDRESS((LOOKUP(2,1/($K$1:K52="DEFENSA"),Nacsport!$A$1:A53)),3,4)),"PASE")),"")</f>
        <v/>
      </c>
      <c r="AQ52" t="str">
        <f>IF(K52="QUIEBRE",LOOKUP(2,1/($K$3:K52="ATAQUE"),$AL$3:AL52),IF(+COUNTIF(Nacsport!GK53:'Nacsport'!GS53,"*")&gt;0,+COUNTIF(Nacsport!GK53:'Nacsport'!GS53,"*"),""))</f>
        <v/>
      </c>
      <c r="AR52" s="1" t="str">
        <f>IF(OR(K52="ATTACCO",K52="DIFESA"),J52,IF(AND(OR(K52="PUNTOS",K52="RUCK",K52="QUIEBRE"),L52="AVEZZANO"),LOOKUP(2,1/($K$3:K52="ATTACCO"),$J$3:J53),IF(AND(OR(K52="PUNTOS",K52="RUCK",K52="QUIEBRE"),L52="RIVAL"),LOOKUP(2,1/($K$3:K52="DIFESA"),$J$3:J53),"")))</f>
        <v/>
      </c>
      <c r="AS52" s="17"/>
    </row>
    <row r="53" spans="1:45" ht="15.75" customHeight="1" x14ac:dyDescent="0.2">
      <c r="A53">
        <f>+Nacsport!A54</f>
        <v>54</v>
      </c>
      <c r="B53">
        <f t="shared" si="1"/>
        <v>52</v>
      </c>
      <c r="C53">
        <f t="shared" si="7"/>
        <v>52</v>
      </c>
      <c r="D53" s="12">
        <v>1</v>
      </c>
      <c r="E53" s="1" t="s">
        <v>1295</v>
      </c>
      <c r="F53" s="14">
        <f>CONVERT(LEFT(Nacsport!E54,2),"mn","hr")/24+CONVERT(MID(Nacsport!E54,4,2),"sec","hr")/24</f>
        <v>9.5486111111111119E-3</v>
      </c>
      <c r="G53" s="15">
        <f>CONVERT((CONVERT(LEFT(Nacsport!F54,2),"mn","hr")/24+CONVERT(MID(Nacsport!F54,4,2),"sec","hr")/24)-(CONVERT(LEFT(Nacsport!E54,2),"mn","hr")/24+CONVERT(MID(Nacsport!E54,4,2),"sec","hr")/24),"hr","sec")*24</f>
        <v>3.0000000000000195</v>
      </c>
      <c r="H53" s="15">
        <f t="shared" si="3"/>
        <v>820</v>
      </c>
      <c r="I53" s="15">
        <f t="shared" si="6"/>
        <v>13.75</v>
      </c>
      <c r="J53" s="1">
        <f>+Nacsport!B54</f>
        <v>14</v>
      </c>
      <c r="K53" s="1" t="str">
        <f>+Nacsport!C54</f>
        <v>RUCK</v>
      </c>
      <c r="L53" s="1" t="str">
        <f>+CONCATENATE(Nacsport!I54,Nacsport!J54)</f>
        <v>SAN BENEDETTO</v>
      </c>
      <c r="M53" s="29" t="str">
        <f>IF(Nacsport!G54&lt;&gt;"",LEFT(Nacsport!G54,FIND(";",Nacsport!G54)-1),"")</f>
        <v>50</v>
      </c>
      <c r="N53" s="1" t="str">
        <f>IFERROR(MID(Nacsport!G54,FIND(";", Nacsport!G54)+1,IFERROR(FIND(" ", Nacsport!G54 &amp; " ", FIND(";", Nacsport!G54)+1) - FIND(";", Nacsport!G54)-1,LEN(Nacsport!G54))),"")</f>
        <v>38</v>
      </c>
      <c r="O53" s="1" t="str">
        <f>+CONCATENATE(Nacsport!K54,Nacsport!L54,Nacsport!M54,Nacsport!N54,Nacsport!O54,Nacsport!P54,Nacsport!Q54,Nacsport!R54,Nacsport!S54,Nacsport!T54,Nacsport!U54,Nacsport!V54,Nacsport!W54,Nacsport!X54,Nacsport!Y54,Nacsport!Z54)</f>
        <v>T2C</v>
      </c>
      <c r="P53" s="1" t="str">
        <f>IF(ISNA(LOOKUP(2,1/(Nacsport!AA54:BY54&lt;&gt;""),Nacsport!AA54:BY54)),"",LOOKUP(2,1/(Nacsport!AA54:BY54&lt;&gt;""),Nacsport!AA54:BY54))</f>
        <v/>
      </c>
      <c r="Q53" s="1" t="str">
        <f t="array" ref="Q53">+IF(+COUNTIF(Nacsport!AA54:BY54,"*")&gt;1,INDEX(Nacsport!Z54:BX54,MATCH(TRUE,Nacsport!Z54:BX54&gt;0,0)),"")</f>
        <v/>
      </c>
      <c r="R53" s="1" t="str">
        <f>+CONCATENATE(Nacsport!BZ54,Nacsport!CA54)</f>
        <v/>
      </c>
      <c r="S53" s="1" t="str">
        <f>+CONCATENATE(Nacsport!CB54,Nacsport!CC54,Nacsport!CD54)</f>
        <v/>
      </c>
      <c r="T53" s="1" t="str">
        <f>+CONCATENATE(Nacsport!CE54,Nacsport!CF54,Nacsport!CG54,Nacsport!CH54)</f>
        <v/>
      </c>
      <c r="U53" s="1" t="str">
        <f>+CONCATENATE(Nacsport!CI54,Nacsport!CJ54,Nacsport!CK54,Nacsport!CL54,Nacsport!CM54,Nacsport!CN54,Nacsport!CO54,Nacsport!CP54)</f>
        <v/>
      </c>
      <c r="V53" s="1" t="str">
        <f>+CONCATENATE(Nacsport!CQ54,Nacsport!CR54,Nacsport!CS54,Nacsport!CT54,Nacsport!CU54,Nacsport!CV54)</f>
        <v/>
      </c>
      <c r="W53" s="1" t="str">
        <f>+CONCATENATE(Nacsport!CW54,Nacsport!CX54,Nacsport!CY54,Nacsport!CZ54,Nacsport!DA54,Nacsport!DB54,Nacsport!DC54)</f>
        <v/>
      </c>
      <c r="X53" s="1" t="str">
        <f>+CONCATENATE(Nacsport!DD54,Nacsport!DE54,Nacsport!DF54,Nacsport!DG54,Nacsport!DH54,Nacsport!DI54,Nacsport!DJ54,Nacsport!DK54,Nacsport!DL54,Nacsport!DM54,Nacsport!DN54)</f>
        <v/>
      </c>
      <c r="Y53" s="1" t="str">
        <f>+CONCATENATE(Nacsport!DO54,Nacsport!DP54,Nacsport!DQ54,Nacsport!DR54,Nacsport!DS54,Nacsport!DT54,Nacsport!DU54,Nacsport!DV54,)</f>
        <v/>
      </c>
      <c r="Z53" s="1" t="str">
        <f>+CONCATENATE(Nacsport!DW54,Nacsport!DX54,Nacsport!DY54,Nacsport!DZ54)</f>
        <v/>
      </c>
      <c r="AA53" s="1" t="str">
        <f>+CONCATENATE(Nacsport!EA54,Nacsport!EB54,Nacsport!EC54,Nacsport!ED54,Nacsport!EE54)</f>
        <v/>
      </c>
      <c r="AB53" s="1" t="str">
        <f>+CONCATENATE(Nacsport!EF54,Nacsport!EG54,Nacsport!EH54,Nacsport!EI54,Nacsport!EJ54,Nacsport!EK54)</f>
        <v/>
      </c>
      <c r="AC53" s="1" t="str">
        <f>+CONCATENATE(Nacsport!EL54,Nacsport!EM54,Nacsport!EN54,Nacsport!EO54,Nacsport!EP54,Nacsport!EQ54,Nacsport!ER54)</f>
        <v/>
      </c>
      <c r="AD53" s="1" t="str">
        <f>+CONCATENATE(Nacsport!ES54,Nacsport!ET54,Nacsport!EU54,Nacsport!EV54,Nacsport!EW54,Nacsport!EX54,Nacsport!EY54,Nacsport!EZ54)</f>
        <v/>
      </c>
      <c r="AE53" s="1" t="str">
        <f>+CONCATENATE(Nacsport!FA54,Nacsport!FB54,Nacsport!FC54)</f>
        <v/>
      </c>
      <c r="AF53" s="1" t="str">
        <f>+CONCATENATE(Nacsport!FD54,Nacsport!FE54)</f>
        <v>SLOW</v>
      </c>
      <c r="AG53" s="1" t="str">
        <f>+CONCATENATE(Nacsport!FF54,Nacsport!FG54,Nacsport!FH54,Nacsport!FI54,Nacsport!FJ54)</f>
        <v/>
      </c>
      <c r="AH53" s="1" t="str">
        <f t="shared" si="8"/>
        <v/>
      </c>
      <c r="AI53" s="1" t="str">
        <f>+CONCATENATE(Nacsport!FK54,Nacsport!FL54)</f>
        <v/>
      </c>
      <c r="AJ53" s="34" t="str">
        <f>+CONCATENATE(Nacsport!FM54,Nacsport!FN54)</f>
        <v/>
      </c>
      <c r="AK53" s="1" t="str">
        <f>+IF(OR(K53="ATTACCO",K53="DIFESA"),+CONCATENATE(Nacsport!FO54,Nacsport!FP53,Nacsport!FQ54,Nacsport!FR54,Nacsport!FS54,Nacsport!FT54,Nacsport!FU54,),"")</f>
        <v/>
      </c>
      <c r="AL53" s="1" t="str">
        <f>+IF(OR(K53="ATAQUE",K53="DEFENSA"),+CONCATENATE(Nacsport!FV54,Nacsport!FW54,Nacsport!FX54,Nacsport!FY54,Nacsport!FZ54,Nacsport!GA54,Nacsport!GB54,),"")</f>
        <v/>
      </c>
      <c r="AM53" s="1" t="str">
        <f>+CONCATENATE(Nacsport!GC54,Nacsport!GD54,Nacsport!GE54,Nacsport!GF54,Nacsport!GG54,Nacsport!GH54,Nacsport!GI54,Nacsport!GJ54,)</f>
        <v/>
      </c>
      <c r="AN53" s="1" t="str">
        <f>IF(K53="PUNTOS",LOOKUP(2,1/($K$3:K53="ATAQUE"),$AN$3:AN53),IF(+COUNTIF(Nacsport!GK54:'Nacsport'!GS54,"*")&gt;0,+COUNTIF(Nacsport!GK54:'Nacsport'!GS54,"*"),""))</f>
        <v/>
      </c>
      <c r="AO53" t="str">
        <f ca="1">+IF(K53="QUIEBRE",+IF(L53="SAN LUIS",+COUNTIF(K53:INDIRECT(ADDRESS((LOOKUP(2,1/($K$1:K53="ATAQUE"),Nacsport!$A$1:A54)),3,4)),"RUCK")+1,+COUNTIF(K53:INDIRECT(ADDRESS((LOOKUP(2,1/($K$1:K53="DEFENSA"),Nacsport!$A$1:A54)),3,4)),"RUCK")+1),"")</f>
        <v/>
      </c>
      <c r="AP53" t="str">
        <f ca="1">+IF(OR(K53="PUNTOS",K53="QUIEBRE"),+IF(L53="SAN LUIS",+COUNTIF(K53:INDIRECT(ADDRESS((LOOKUP(2,1/($K$1:K53="ATAQUE"),Nacsport!$A$1:A54)),3,4)),"PASE"),+COUNTIF(K53:INDIRECT(ADDRESS((LOOKUP(2,1/($K$1:K53="DEFENSA"),Nacsport!$A$1:A54)),3,4)),"PASE")),"")</f>
        <v/>
      </c>
      <c r="AQ53" t="str">
        <f>IF(K53="QUIEBRE",LOOKUP(2,1/($K$3:K53="ATAQUE"),$AL$3:AL53),IF(+COUNTIF(Nacsport!GK54:'Nacsport'!GS54,"*")&gt;0,+COUNTIF(Nacsport!GK54:'Nacsport'!GS54,"*"),""))</f>
        <v/>
      </c>
      <c r="AR53" s="1" t="str">
        <f>IF(OR(K53="ATTACCO",K53="DIFESA"),J53,IF(AND(OR(K53="PUNTOS",K53="RUCK",K53="QUIEBRE"),L53="AVEZZANO"),LOOKUP(2,1/($K$3:K53="ATTACCO"),$J$3:J54),IF(AND(OR(K53="PUNTOS",K53="RUCK",K53="QUIEBRE"),L53="RIVAL"),LOOKUP(2,1/($K$3:K53="DIFESA"),$J$3:J54),"")))</f>
        <v/>
      </c>
      <c r="AS53" s="17"/>
    </row>
    <row r="54" spans="1:45" ht="15.75" customHeight="1" x14ac:dyDescent="0.2">
      <c r="A54">
        <f>+Nacsport!A55</f>
        <v>55</v>
      </c>
      <c r="B54">
        <f t="shared" si="1"/>
        <v>53</v>
      </c>
      <c r="C54">
        <f t="shared" si="7"/>
        <v>53</v>
      </c>
      <c r="D54" s="12">
        <v>1</v>
      </c>
      <c r="E54" s="1" t="s">
        <v>1295</v>
      </c>
      <c r="F54" s="14">
        <f>CONVERT(LEFT(Nacsport!E55,2),"mn","hr")/24+CONVERT(MID(Nacsport!E55,4,2),"sec","hr")/24</f>
        <v>9.6064814814814832E-3</v>
      </c>
      <c r="G54" s="15">
        <f>(CONVERT((CONVERT(LEFT(Nacsport!F55,2),"mn","hr")/24+CONVERT(MID(Nacsport!F55,4,2),"sec","hr")/24)-(CONVERT(LEFT(Nacsport!E55,2),"mn","hr")/24+CONVERT(MID(Nacsport!E55,4,2),"sec","hr")/24),"hr","sec")*24)+2</f>
        <v>4.9999999999998694</v>
      </c>
      <c r="H54" s="15">
        <f t="shared" si="3"/>
        <v>825.00000000000023</v>
      </c>
      <c r="I54" s="15">
        <f t="shared" si="6"/>
        <v>13.833333333333337</v>
      </c>
      <c r="J54" s="1">
        <f>+Nacsport!B55</f>
        <v>13</v>
      </c>
      <c r="K54" s="1" t="str">
        <f>+Nacsport!C55</f>
        <v>TACKLE</v>
      </c>
      <c r="L54" s="1" t="str">
        <f>+CONCATENATE(Nacsport!I55,Nacsport!J55)</f>
        <v>OPPONENT</v>
      </c>
      <c r="M54" s="29" t="str">
        <f>IF(Nacsport!G55&lt;&gt;"",LEFT(Nacsport!G55,FIND(";",Nacsport!G55)-1),"")</f>
        <v/>
      </c>
      <c r="N54" s="1" t="str">
        <f>IFERROR(MID(Nacsport!G55,FIND(";", Nacsport!G55)+1,IFERROR(FIND(" ", Nacsport!G55 &amp; " ", FIND(";", Nacsport!G55)+1) - FIND(";", Nacsport!G55)-1,LEN(Nacsport!G55))),"")</f>
        <v/>
      </c>
      <c r="O54" s="1" t="str">
        <f>+CONCATENATE(Nacsport!K55,Nacsport!L55,Nacsport!M55,Nacsport!N55,Nacsport!O55,Nacsport!P55,Nacsport!Q55,Nacsport!R55,Nacsport!S55,Nacsport!T55,Nacsport!U55,Nacsport!V55,Nacsport!W55,Nacsport!X55,Nacsport!Y55,Nacsport!Z55)</f>
        <v/>
      </c>
      <c r="P54" s="1" t="str">
        <f>IF(ISNA(LOOKUP(2,1/(Nacsport!AA55:BY55&lt;&gt;""),Nacsport!AA55:BY55)),"",LOOKUP(2,1/(Nacsport!AA55:BY55&lt;&gt;""),Nacsport!AA55:BY55))</f>
        <v/>
      </c>
      <c r="Q54" s="1" t="str">
        <f t="array" ref="Q54">+IF(+COUNTIF(Nacsport!AA55:BY55,"*")&gt;1,INDEX(Nacsport!Z55:BX55,MATCH(TRUE,Nacsport!Z55:BX55&gt;0,0)),"")</f>
        <v/>
      </c>
      <c r="R54" s="1" t="str">
        <f>+CONCATENATE(Nacsport!BZ55,Nacsport!CA55)</f>
        <v/>
      </c>
      <c r="S54" s="1" t="str">
        <f>+CONCATENATE(Nacsport!CB55,Nacsport!CC55,Nacsport!CD55)</f>
        <v/>
      </c>
      <c r="T54" s="1" t="str">
        <f>+CONCATENATE(Nacsport!CE55,Nacsport!CF55,Nacsport!CG55,Nacsport!CH55)</f>
        <v/>
      </c>
      <c r="U54" s="1" t="str">
        <f>+CONCATENATE(Nacsport!CI55,Nacsport!CJ55,Nacsport!CK55,Nacsport!CL55,Nacsport!CM55,Nacsport!CN55,Nacsport!CO55,Nacsport!CP55)</f>
        <v/>
      </c>
      <c r="V54" s="1" t="str">
        <f>+CONCATENATE(Nacsport!CQ55,Nacsport!CR55,Nacsport!CS55,Nacsport!CT55,Nacsport!CU55,Nacsport!CV55)</f>
        <v/>
      </c>
      <c r="W54" s="1" t="str">
        <f>+CONCATENATE(Nacsport!CW55,Nacsport!CX55,Nacsport!CY55,Nacsport!CZ55,Nacsport!DA55,Nacsport!DB55,Nacsport!DC55)</f>
        <v/>
      </c>
      <c r="X54" s="1" t="str">
        <f>+CONCATENATE(Nacsport!DD55,Nacsport!DE55,Nacsport!DF55,Nacsport!DG55,Nacsport!DH55,Nacsport!DI55,Nacsport!DJ55,Nacsport!DK55,Nacsport!DL55,Nacsport!DM55,Nacsport!DN55)</f>
        <v/>
      </c>
      <c r="Y54" s="1" t="str">
        <f>+CONCATENATE(Nacsport!DO55,Nacsport!DP55,Nacsport!DQ55,Nacsport!DR55,Nacsport!DS55,Nacsport!DT55,Nacsport!DU55,Nacsport!DV55,)</f>
        <v/>
      </c>
      <c r="Z54" s="1" t="str">
        <f>+CONCATENATE(Nacsport!DW55,Nacsport!DX55,Nacsport!DY55,Nacsport!DZ55)</f>
        <v/>
      </c>
      <c r="AA54" s="1" t="str">
        <f>+CONCATENATE(Nacsport!EA55,Nacsport!EB55,Nacsport!EC55,Nacsport!ED55,Nacsport!EE55)</f>
        <v/>
      </c>
      <c r="AB54" s="1" t="str">
        <f>+CONCATENATE(Nacsport!EF55,Nacsport!EG55,Nacsport!EH55,Nacsport!EI55,Nacsport!EJ55,Nacsport!EK55)</f>
        <v/>
      </c>
      <c r="AC54" s="1" t="str">
        <f>+CONCATENATE(Nacsport!EL55,Nacsport!EM55,Nacsport!EN55,Nacsport!EO55,Nacsport!EP55,Nacsport!EQ55,Nacsport!ER55)</f>
        <v/>
      </c>
      <c r="AD54" s="1" t="str">
        <f>+CONCATENATE(Nacsport!ES55,Nacsport!ET55,Nacsport!EU55,Nacsport!EV55,Nacsport!EW55,Nacsport!EX55,Nacsport!EY55,Nacsport!EZ55)</f>
        <v/>
      </c>
      <c r="AE54" s="1" t="str">
        <f>+CONCATENATE(Nacsport!FA55,Nacsport!FB55,Nacsport!FC55)</f>
        <v/>
      </c>
      <c r="AF54" s="1" t="str">
        <f>+CONCATENATE(Nacsport!FD55,Nacsport!FE55)</f>
        <v/>
      </c>
      <c r="AG54" s="1" t="str">
        <f>+CONCATENATE(Nacsport!FF55,Nacsport!FG55,Nacsport!FH55,Nacsport!FI55,Nacsport!FJ55)</f>
        <v/>
      </c>
      <c r="AH54" s="1" t="str">
        <f t="shared" si="8"/>
        <v/>
      </c>
      <c r="AI54" s="1" t="str">
        <f>+CONCATENATE(Nacsport!FK55,Nacsport!FL55)</f>
        <v/>
      </c>
      <c r="AJ54" s="34" t="str">
        <f>+CONCATENATE(Nacsport!FM55,Nacsport!FN55)</f>
        <v/>
      </c>
      <c r="AK54" s="1" t="str">
        <f>+IF(OR(K54="ATTACCO",K54="DIFESA"),+CONCATENATE(Nacsport!FO55,Nacsport!FP54,Nacsport!FQ55,Nacsport!FR55,Nacsport!FS55,Nacsport!FT55,Nacsport!FU55,),"")</f>
        <v/>
      </c>
      <c r="AL54" s="1" t="str">
        <f>+IF(OR(K54="ATAQUE",K54="DEFENSA"),+CONCATENATE(Nacsport!FV55,Nacsport!FW55,Nacsport!FX55,Nacsport!FY55,Nacsport!FZ55,Nacsport!GA55,Nacsport!GB55,),"")</f>
        <v/>
      </c>
      <c r="AM54" s="1" t="str">
        <f>+CONCATENATE(Nacsport!GC55,Nacsport!GD55,Nacsport!GE55,Nacsport!GF55,Nacsport!GG55,Nacsport!GH55,Nacsport!GI55,Nacsport!GJ55,)</f>
        <v/>
      </c>
      <c r="AN54" s="1" t="str">
        <f>IF(K54="PUNTOS",LOOKUP(2,1/($K$3:K54="ATAQUE"),$AN$3:AN54),IF(+COUNTIF(Nacsport!GK55:'Nacsport'!GS55,"*")&gt;0,+COUNTIF(Nacsport!GK55:'Nacsport'!GS55,"*"),""))</f>
        <v/>
      </c>
      <c r="AO54" t="str">
        <f ca="1">+IF(K54="QUIEBRE",+IF(L54="SAN LUIS",+COUNTIF(K54:INDIRECT(ADDRESS((LOOKUP(2,1/($K$1:K54="ATAQUE"),Nacsport!$A$1:A55)),3,4)),"RUCK")+1,+COUNTIF(K54:INDIRECT(ADDRESS((LOOKUP(2,1/($K$1:K54="DEFENSA"),Nacsport!$A$1:A55)),3,4)),"RUCK")+1),"")</f>
        <v/>
      </c>
      <c r="AP54" t="str">
        <f ca="1">+IF(OR(K54="PUNTOS",K54="QUIEBRE"),+IF(L54="SAN LUIS",+COUNTIF(K54:INDIRECT(ADDRESS((LOOKUP(2,1/($K$1:K54="ATAQUE"),Nacsport!$A$1:A55)),3,4)),"PASE"),+COUNTIF(K54:INDIRECT(ADDRESS((LOOKUP(2,1/($K$1:K54="DEFENSA"),Nacsport!$A$1:A55)),3,4)),"PASE")),"")</f>
        <v/>
      </c>
      <c r="AQ54" t="str">
        <f>IF(K54="QUIEBRE",LOOKUP(2,1/($K$3:K54="ATAQUE"),$AL$3:AL54),IF(+COUNTIF(Nacsport!GK55:'Nacsport'!GS55,"*")&gt;0,+COUNTIF(Nacsport!GK55:'Nacsport'!GS55,"*"),""))</f>
        <v/>
      </c>
      <c r="AR54" s="1" t="str">
        <f>IF(OR(K54="ATTACCO",K54="DIFESA"),J54,IF(AND(OR(K54="PUNTOS",K54="RUCK",K54="QUIEBRE"),L54="AVEZZANO"),LOOKUP(2,1/($K$3:K54="ATTACCO"),$J$3:J55),IF(AND(OR(K54="PUNTOS",K54="RUCK",K54="QUIEBRE"),L54="RIVAL"),LOOKUP(2,1/($K$3:K54="DIFESA"),$J$3:J55),"")))</f>
        <v/>
      </c>
      <c r="AS54" s="17"/>
    </row>
    <row r="55" spans="1:45" ht="15.75" customHeight="1" x14ac:dyDescent="0.2">
      <c r="A55">
        <f>+Nacsport!A56</f>
        <v>56</v>
      </c>
      <c r="B55">
        <f t="shared" si="1"/>
        <v>54</v>
      </c>
      <c r="C55">
        <f t="shared" si="7"/>
        <v>54</v>
      </c>
      <c r="D55" s="12">
        <v>1</v>
      </c>
      <c r="E55" s="1" t="s">
        <v>1295</v>
      </c>
      <c r="F55" s="14">
        <f>CONVERT(LEFT(Nacsport!E56,2),"mn","hr")/24+CONVERT(MID(Nacsport!E56,4,2),"sec","hr")/24</f>
        <v>9.6064814814814832E-3</v>
      </c>
      <c r="G55" s="15">
        <f>CONVERT((CONVERT(LEFT(Nacsport!F56,2),"mn","hr")/24+CONVERT(MID(Nacsport!F56,4,2),"sec","hr")/24)-(CONVERT(LEFT(Nacsport!E56,2),"mn","hr")/24+CONVERT(MID(Nacsport!E56,4,2),"sec","hr")/24),"hr","sec")*24</f>
        <v>2.9999999999998694</v>
      </c>
      <c r="H55" s="15">
        <f t="shared" si="3"/>
        <v>825.00000000000023</v>
      </c>
      <c r="I55" s="15">
        <f t="shared" si="6"/>
        <v>13.833333333333337</v>
      </c>
      <c r="J55" s="1">
        <f>+Nacsport!B56</f>
        <v>15</v>
      </c>
      <c r="K55" s="1" t="str">
        <f>+Nacsport!C56</f>
        <v>RUCK</v>
      </c>
      <c r="L55" s="1" t="str">
        <f>+CONCATENATE(Nacsport!I56,Nacsport!J56)</f>
        <v>SAN BENEDETTO</v>
      </c>
      <c r="M55" s="29" t="str">
        <f>IF(Nacsport!G56&lt;&gt;"",LEFT(Nacsport!G56,FIND(";",Nacsport!G56)-1),"")</f>
        <v>39</v>
      </c>
      <c r="N55" s="1" t="str">
        <f>IFERROR(MID(Nacsport!G56,FIND(";", Nacsport!G56)+1,IFERROR(FIND(" ", Nacsport!G56 &amp; " ", FIND(";", Nacsport!G56)+1) - FIND(";", Nacsport!G56)-1,LEN(Nacsport!G56))),"")</f>
        <v>36</v>
      </c>
      <c r="O55" s="1" t="str">
        <f>+CONCATENATE(Nacsport!K56,Nacsport!L56,Nacsport!M56,Nacsport!N56,Nacsport!O56,Nacsport!P56,Nacsport!Q56,Nacsport!R56,Nacsport!S56,Nacsport!T56,Nacsport!U56,Nacsport!V56,Nacsport!W56,Nacsport!X56,Nacsport!Y56,Nacsport!Z56)</f>
        <v>T2C</v>
      </c>
      <c r="P55" s="1" t="str">
        <f>IF(ISNA(LOOKUP(2,1/(Nacsport!AA56:BY56&lt;&gt;""),Nacsport!AA56:BY56)),"",LOOKUP(2,1/(Nacsport!AA56:BY56&lt;&gt;""),Nacsport!AA56:BY56))</f>
        <v/>
      </c>
      <c r="Q55" s="1" t="str">
        <f t="array" ref="Q55">+IF(+COUNTIF(Nacsport!AA56:BY56,"*")&gt;1,INDEX(Nacsport!Z56:BX56,MATCH(TRUE,Nacsport!Z56:BX56&gt;0,0)),"")</f>
        <v/>
      </c>
      <c r="R55" s="1" t="str">
        <f>+CONCATENATE(Nacsport!BZ56,Nacsport!CA56)</f>
        <v/>
      </c>
      <c r="S55" s="1" t="str">
        <f>+CONCATENATE(Nacsport!CB56,Nacsport!CC56,Nacsport!CD56)</f>
        <v/>
      </c>
      <c r="T55" s="1" t="str">
        <f>+CONCATENATE(Nacsport!CE56,Nacsport!CF56,Nacsport!CG56,Nacsport!CH56)</f>
        <v/>
      </c>
      <c r="U55" s="1" t="str">
        <f>+CONCATENATE(Nacsport!CI56,Nacsport!CJ56,Nacsport!CK56,Nacsport!CL56,Nacsport!CM56,Nacsport!CN56,Nacsport!CO56,Nacsport!CP56)</f>
        <v/>
      </c>
      <c r="V55" s="1" t="str">
        <f>+CONCATENATE(Nacsport!CQ56,Nacsport!CR56,Nacsport!CS56,Nacsport!CT56,Nacsport!CU56,Nacsport!CV56)</f>
        <v/>
      </c>
      <c r="W55" s="1" t="str">
        <f>+CONCATENATE(Nacsport!CW56,Nacsport!CX56,Nacsport!CY56,Nacsport!CZ56,Nacsport!DA56,Nacsport!DB56,Nacsport!DC56)</f>
        <v/>
      </c>
      <c r="X55" s="1" t="str">
        <f>+CONCATENATE(Nacsport!DD56,Nacsport!DE56,Nacsport!DF56,Nacsport!DG56,Nacsport!DH56,Nacsport!DI56,Nacsport!DJ56,Nacsport!DK56,Nacsport!DL56,Nacsport!DM56,Nacsport!DN56)</f>
        <v/>
      </c>
      <c r="Y55" s="1" t="str">
        <f>+CONCATENATE(Nacsport!DO56,Nacsport!DP56,Nacsport!DQ56,Nacsport!DR56,Nacsport!DS56,Nacsport!DT56,Nacsport!DU56,Nacsport!DV56,)</f>
        <v/>
      </c>
      <c r="Z55" s="1" t="str">
        <f>+CONCATENATE(Nacsport!DW56,Nacsport!DX56,Nacsport!DY56,Nacsport!DZ56)</f>
        <v/>
      </c>
      <c r="AA55" s="1" t="str">
        <f>+CONCATENATE(Nacsport!EA56,Nacsport!EB56,Nacsport!EC56,Nacsport!ED56,Nacsport!EE56)</f>
        <v/>
      </c>
      <c r="AB55" s="1" t="str">
        <f>+CONCATENATE(Nacsport!EF56,Nacsport!EG56,Nacsport!EH56,Nacsport!EI56,Nacsport!EJ56,Nacsport!EK56)</f>
        <v/>
      </c>
      <c r="AC55" s="1" t="str">
        <f>+CONCATENATE(Nacsport!EL56,Nacsport!EM56,Nacsport!EN56,Nacsport!EO56,Nacsport!EP56,Nacsport!EQ56,Nacsport!ER56)</f>
        <v/>
      </c>
      <c r="AD55" s="1" t="str">
        <f>+CONCATENATE(Nacsport!ES56,Nacsport!ET56,Nacsport!EU56,Nacsport!EV56,Nacsport!EW56,Nacsport!EX56,Nacsport!EY56,Nacsport!EZ56)</f>
        <v/>
      </c>
      <c r="AE55" s="1" t="str">
        <f>+CONCATENATE(Nacsport!FA56,Nacsport!FB56,Nacsport!FC56)</f>
        <v/>
      </c>
      <c r="AF55" s="1" t="str">
        <f>+CONCATENATE(Nacsport!FD56,Nacsport!FE56)</f>
        <v>FAST</v>
      </c>
      <c r="AG55" s="1" t="str">
        <f>+CONCATENATE(Nacsport!FF56,Nacsport!FG56,Nacsport!FH56,Nacsport!FI56,Nacsport!FJ56)</f>
        <v/>
      </c>
      <c r="AH55" s="1" t="str">
        <f t="shared" si="8"/>
        <v/>
      </c>
      <c r="AI55" s="1" t="str">
        <f>+CONCATENATE(Nacsport!FK56,Nacsport!FL56)</f>
        <v/>
      </c>
      <c r="AJ55" s="34" t="str">
        <f>+CONCATENATE(Nacsport!FM56,Nacsport!FN56)</f>
        <v/>
      </c>
      <c r="AK55" s="1" t="str">
        <f>+IF(OR(K55="ATTACCO",K55="DIFESA"),+CONCATENATE(Nacsport!FO56,Nacsport!FP55,Nacsport!FQ56,Nacsport!FR56,Nacsport!FS56,Nacsport!FT56,Nacsport!FU56,),"")</f>
        <v/>
      </c>
      <c r="AL55" s="1" t="str">
        <f>+IF(OR(K55="ATAQUE",K55="DEFENSA"),+CONCATENATE(Nacsport!FV56,Nacsport!FW56,Nacsport!FX56,Nacsport!FY56,Nacsport!FZ56,Nacsport!GA56,Nacsport!GB56,),"")</f>
        <v/>
      </c>
      <c r="AM55" s="1" t="str">
        <f>+CONCATENATE(Nacsport!GC56,Nacsport!GD56,Nacsport!GE56,Nacsport!GF56,Nacsport!GG56,Nacsport!GH56,Nacsport!GI56,Nacsport!GJ56,)</f>
        <v/>
      </c>
      <c r="AN55" s="1" t="str">
        <f>IF(K55="PUNTOS",LOOKUP(2,1/($K$3:K55="ATAQUE"),$AN$3:AN55),IF(+COUNTIF(Nacsport!GK56:'Nacsport'!GS56,"*")&gt;0,+COUNTIF(Nacsport!GK56:'Nacsport'!GS56,"*"),""))</f>
        <v/>
      </c>
      <c r="AO55" t="str">
        <f ca="1">+IF(K55="QUIEBRE",+IF(L55="SAN LUIS",+COUNTIF(K55:INDIRECT(ADDRESS((LOOKUP(2,1/($K$1:K55="ATAQUE"),Nacsport!$A$1:A56)),3,4)),"RUCK")+1,+COUNTIF(K55:INDIRECT(ADDRESS((LOOKUP(2,1/($K$1:K55="DEFENSA"),Nacsport!$A$1:A56)),3,4)),"RUCK")+1),"")</f>
        <v/>
      </c>
      <c r="AP55" t="str">
        <f ca="1">+IF(OR(K55="PUNTOS",K55="QUIEBRE"),+IF(L55="SAN LUIS",+COUNTIF(K55:INDIRECT(ADDRESS((LOOKUP(2,1/($K$1:K55="ATAQUE"),Nacsport!$A$1:A56)),3,4)),"PASE"),+COUNTIF(K55:INDIRECT(ADDRESS((LOOKUP(2,1/($K$1:K55="DEFENSA"),Nacsport!$A$1:A56)),3,4)),"PASE")),"")</f>
        <v/>
      </c>
      <c r="AQ55" t="str">
        <f>IF(K55="QUIEBRE",LOOKUP(2,1/($K$3:K55="ATAQUE"),$AL$3:AL55),IF(+COUNTIF(Nacsport!GK56:'Nacsport'!GS56,"*")&gt;0,+COUNTIF(Nacsport!GK56:'Nacsport'!GS56,"*"),""))</f>
        <v/>
      </c>
      <c r="AR55" s="1" t="str">
        <f>IF(OR(K55="ATTACCO",K55="DIFESA"),J55,IF(AND(OR(K55="PUNTOS",K55="RUCK",K55="QUIEBRE"),L55="AVEZZANO"),LOOKUP(2,1/($K$3:K55="ATTACCO"),$J$3:J56),IF(AND(OR(K55="PUNTOS",K55="RUCK",K55="QUIEBRE"),L55="RIVAL"),LOOKUP(2,1/($K$3:K55="DIFESA"),$J$3:J56),"")))</f>
        <v/>
      </c>
      <c r="AS55" s="17"/>
    </row>
    <row r="56" spans="1:45" ht="15.75" customHeight="1" x14ac:dyDescent="0.2">
      <c r="A56">
        <f>+Nacsport!A57</f>
        <v>57</v>
      </c>
      <c r="B56">
        <f t="shared" si="1"/>
        <v>55</v>
      </c>
      <c r="C56">
        <f t="shared" si="7"/>
        <v>55</v>
      </c>
      <c r="D56" s="12">
        <v>1</v>
      </c>
      <c r="E56" s="1" t="s">
        <v>1295</v>
      </c>
      <c r="F56" s="14">
        <f>CONVERT(LEFT(Nacsport!E57,2),"mn","hr")/24+CONVERT(MID(Nacsport!E57,4,2),"sec","hr")/24</f>
        <v>9.6643518518518528E-3</v>
      </c>
      <c r="G56" s="15">
        <f>CONVERT((CONVERT(LEFT(Nacsport!F57,2),"mn","hr")/24+CONVERT(MID(Nacsport!F57,4,2),"sec","hr")/24)-(CONVERT(LEFT(Nacsport!E57,2),"mn","hr")/24+CONVERT(MID(Nacsport!E57,4,2),"sec","hr")/24),"hr","sec")*24</f>
        <v>3.0000000000000195</v>
      </c>
      <c r="H56" s="15">
        <f t="shared" si="3"/>
        <v>830.00000000000011</v>
      </c>
      <c r="I56" s="15">
        <f t="shared" si="6"/>
        <v>13.916666666666668</v>
      </c>
      <c r="J56" s="1">
        <f>+Nacsport!B57</f>
        <v>2</v>
      </c>
      <c r="K56" s="1" t="str">
        <f>+Nacsport!C57</f>
        <v>BREAK</v>
      </c>
      <c r="L56" s="1" t="str">
        <f>+CONCATENATE(Nacsport!I57,Nacsport!J57)</f>
        <v>SAN BENEDETTO</v>
      </c>
      <c r="M56" s="29" t="str">
        <f>IF(Nacsport!G57&lt;&gt;"",LEFT(Nacsport!G57,FIND(";",Nacsport!G57)-1),"")</f>
        <v>2</v>
      </c>
      <c r="N56" s="1" t="str">
        <f>IFERROR(MID(Nacsport!G57,FIND(";", Nacsport!G57)+1,IFERROR(FIND(" ", Nacsport!G57 &amp; " ", FIND(";", Nacsport!G57)+1) - FIND(";", Nacsport!G57)-1,LEN(Nacsport!G57))),"")</f>
        <v>35</v>
      </c>
      <c r="O56" s="1" t="str">
        <f>+CONCATENATE(Nacsport!K57,Nacsport!L57,Nacsport!M57,Nacsport!N57,Nacsport!O57,Nacsport!P57,Nacsport!Q57,Nacsport!R57,Nacsport!S57,Nacsport!T57,Nacsport!U57,Nacsport!V57,Nacsport!W57,Nacsport!X57,Nacsport!Y57,Nacsport!Z57)</f>
        <v>T2A</v>
      </c>
      <c r="P56" s="1" t="str">
        <f>IF(ISNA(LOOKUP(2,1/(Nacsport!AA57:BY57&lt;&gt;""),Nacsport!AA57:BY57)),"",LOOKUP(2,1/(Nacsport!AA57:BY57&lt;&gt;""),Nacsport!AA57:BY57))</f>
        <v>11</v>
      </c>
      <c r="Q56" s="1" t="str">
        <f t="array" ref="Q56">+IF(+COUNTIF(Nacsport!AA57:BY57,"*")&gt;1,INDEX(Nacsport!Z57:BX57,MATCH(TRUE,Nacsport!Z57:BX57&gt;0,0)),"")</f>
        <v/>
      </c>
      <c r="R56" s="1" t="str">
        <f>+CONCATENATE(Nacsport!BZ57,Nacsport!CA57)</f>
        <v/>
      </c>
      <c r="S56" s="1" t="str">
        <f>+CONCATENATE(Nacsport!CB57,Nacsport!CC57,Nacsport!CD57)</f>
        <v/>
      </c>
      <c r="T56" s="1" t="str">
        <f>+CONCATENATE(Nacsport!CE57,Nacsport!CF57,Nacsport!CG57,Nacsport!CH57)</f>
        <v/>
      </c>
      <c r="U56" s="1" t="str">
        <f>+CONCATENATE(Nacsport!CI57,Nacsport!CJ57,Nacsport!CK57,Nacsport!CL57,Nacsport!CM57,Nacsport!CN57,Nacsport!CO57,Nacsport!CP57)</f>
        <v/>
      </c>
      <c r="V56" s="1" t="str">
        <f>+CONCATENATE(Nacsport!CQ57,Nacsport!CR57,Nacsport!CS57,Nacsport!CT57,Nacsport!CU57,Nacsport!CV57)</f>
        <v/>
      </c>
      <c r="W56" s="1" t="str">
        <f>+CONCATENATE(Nacsport!CW57,Nacsport!CX57,Nacsport!CY57,Nacsport!CZ57,Nacsport!DA57,Nacsport!DB57,Nacsport!DC57)</f>
        <v/>
      </c>
      <c r="X56" s="1" t="str">
        <f>+CONCATENATE(Nacsport!DD57,Nacsport!DE57,Nacsport!DF57,Nacsport!DG57,Nacsport!DH57,Nacsport!DI57,Nacsport!DJ57,Nacsport!DK57,Nacsport!DL57,Nacsport!DM57,Nacsport!DN57)</f>
        <v/>
      </c>
      <c r="Y56" s="1" t="str">
        <f>+CONCATENATE(Nacsport!DO57,Nacsport!DP57,Nacsport!DQ57,Nacsport!DR57,Nacsport!DS57,Nacsport!DT57,Nacsport!DU57,Nacsport!DV57,)</f>
        <v/>
      </c>
      <c r="Z56" s="1" t="str">
        <f>+CONCATENATE(Nacsport!DW57,Nacsport!DX57,Nacsport!DY57,Nacsport!DZ57)</f>
        <v>NUMBERS</v>
      </c>
      <c r="AA56" s="1" t="str">
        <f>+CONCATENATE(Nacsport!EA57,Nacsport!EB57,Nacsport!EC57,Nacsport!ED57,Nacsport!EE57)</f>
        <v/>
      </c>
      <c r="AB56" s="1" t="str">
        <f>+CONCATENATE(Nacsport!EF57,Nacsport!EG57,Nacsport!EH57,Nacsport!EI57,Nacsport!EJ57,Nacsport!EK57)</f>
        <v/>
      </c>
      <c r="AC56" s="1" t="str">
        <f>+CONCATENATE(Nacsport!EL57,Nacsport!EM57,Nacsport!EN57,Nacsport!EO57,Nacsport!EP57,Nacsport!EQ57,Nacsport!ER57)</f>
        <v/>
      </c>
      <c r="AD56" s="1" t="str">
        <f>+CONCATENATE(Nacsport!ES57,Nacsport!ET57,Nacsport!EU57,Nacsport!EV57,Nacsport!EW57,Nacsport!EX57,Nacsport!EY57,Nacsport!EZ57)</f>
        <v/>
      </c>
      <c r="AE56" s="1" t="str">
        <f>+CONCATENATE(Nacsport!FA57,Nacsport!FB57,Nacsport!FC57)</f>
        <v/>
      </c>
      <c r="AF56" s="1" t="str">
        <f>+CONCATENATE(Nacsport!FD57,Nacsport!FE57)</f>
        <v/>
      </c>
      <c r="AG56" s="1" t="str">
        <f>+CONCATENATE(Nacsport!FF57,Nacsport!FG57,Nacsport!FH57,Nacsport!FI57,Nacsport!FJ57)</f>
        <v/>
      </c>
      <c r="AH56" s="1" t="str">
        <f t="shared" si="8"/>
        <v/>
      </c>
      <c r="AI56" s="1" t="str">
        <f>+CONCATENATE(Nacsport!FK57,Nacsport!FL57)</f>
        <v/>
      </c>
      <c r="AJ56" s="34" t="str">
        <f>+CONCATENATE(Nacsport!FM57,Nacsport!FN57)</f>
        <v/>
      </c>
      <c r="AK56" s="1" t="str">
        <f>+IF(OR(K56="ATTACCO",K56="DIFESA"),+CONCATENATE(Nacsport!FO57,Nacsport!FP56,Nacsport!FQ57,Nacsport!FR57,Nacsport!FS57,Nacsport!FT57,Nacsport!FU57,),"")</f>
        <v/>
      </c>
      <c r="AL56" s="1" t="str">
        <f>+IF(OR(K56="ATAQUE",K56="DEFENSA"),+CONCATENATE(Nacsport!FV57,Nacsport!FW57,Nacsport!FX57,Nacsport!FY57,Nacsport!FZ57,Nacsport!GA57,Nacsport!GB57,),"")</f>
        <v/>
      </c>
      <c r="AM56" s="1" t="str">
        <f>+CONCATENATE(Nacsport!GC57,Nacsport!GD57,Nacsport!GE57,Nacsport!GF57,Nacsport!GG57,Nacsport!GH57,Nacsport!GI57,Nacsport!GJ57,)</f>
        <v/>
      </c>
      <c r="AN56" s="1" t="str">
        <f>IF(K56="PUNTOS",LOOKUP(2,1/($K$3:K56="ATAQUE"),$AN$3:AN56),IF(+COUNTIF(Nacsport!GK57:'Nacsport'!GS57,"*")&gt;0,+COUNTIF(Nacsport!GK57:'Nacsport'!GS57,"*"),""))</f>
        <v/>
      </c>
      <c r="AO56" t="str">
        <f ca="1">+IF(K56="QUIEBRE",+IF(L56="SAN LUIS",+COUNTIF(K56:INDIRECT(ADDRESS((LOOKUP(2,1/($K$1:K56="ATAQUE"),Nacsport!$A$1:A57)),3,4)),"RUCK")+1,+COUNTIF(K56:INDIRECT(ADDRESS((LOOKUP(2,1/($K$1:K56="DEFENSA"),Nacsport!$A$1:A57)),3,4)),"RUCK")+1),"")</f>
        <v/>
      </c>
      <c r="AP56" t="str">
        <f ca="1">+IF(OR(K56="PUNTOS",K56="QUIEBRE"),+IF(L56="SAN LUIS",+COUNTIF(K56:INDIRECT(ADDRESS((LOOKUP(2,1/($K$1:K56="ATAQUE"),Nacsport!$A$1:A57)),3,4)),"PASE"),+COUNTIF(K56:INDIRECT(ADDRESS((LOOKUP(2,1/($K$1:K56="DEFENSA"),Nacsport!$A$1:A57)),3,4)),"PASE")),"")</f>
        <v/>
      </c>
      <c r="AQ56" t="str">
        <f>IF(K56="QUIEBRE",LOOKUP(2,1/($K$3:K56="ATAQUE"),$AL$3:AL56),IF(+COUNTIF(Nacsport!GK57:'Nacsport'!GS57,"*")&gt;0,+COUNTIF(Nacsport!GK57:'Nacsport'!GS57,"*"),""))</f>
        <v/>
      </c>
      <c r="AR56" s="1" t="str">
        <f>IF(OR(K56="ATTACCO",K56="DIFESA"),J56,IF(AND(OR(K56="PUNTOS",K56="RUCK",K56="QUIEBRE"),L56="AVEZZANO"),LOOKUP(2,1/($K$3:K56="ATTACCO"),$J$3:J57),IF(AND(OR(K56="PUNTOS",K56="RUCK",K56="QUIEBRE"),L56="RIVAL"),LOOKUP(2,1/($K$3:K56="DIFESA"),$J$3:J57),"")))</f>
        <v/>
      </c>
      <c r="AS56" s="17"/>
    </row>
    <row r="57" spans="1:45" ht="15.75" customHeight="1" x14ac:dyDescent="0.2">
      <c r="A57">
        <f>+Nacsport!A58</f>
        <v>58</v>
      </c>
      <c r="B57">
        <f t="shared" si="1"/>
        <v>56</v>
      </c>
      <c r="C57">
        <f t="shared" si="7"/>
        <v>56</v>
      </c>
      <c r="D57" s="12">
        <v>1</v>
      </c>
      <c r="E57" s="1" t="s">
        <v>1295</v>
      </c>
      <c r="F57" s="14">
        <f>CONVERT(LEFT(Nacsport!E58,2),"mn","hr")/24+CONVERT(MID(Nacsport!E58,4,2),"sec","hr")/24</f>
        <v>9.7222222222222224E-3</v>
      </c>
      <c r="G57" s="15">
        <f>CONVERT((CONVERT(LEFT(Nacsport!F58,2),"mn","hr")/24+CONVERT(MID(Nacsport!F58,4,2),"sec","hr")/24)-(CONVERT(LEFT(Nacsport!E58,2),"mn","hr")/24+CONVERT(MID(Nacsport!E58,4,2),"sec","hr")/24),"hr","sec")*24</f>
        <v>4.9999999999999325</v>
      </c>
      <c r="H57" s="15">
        <f t="shared" si="3"/>
        <v>835</v>
      </c>
      <c r="I57" s="15">
        <f t="shared" si="6"/>
        <v>14</v>
      </c>
      <c r="J57" s="1">
        <f>+Nacsport!B58</f>
        <v>1</v>
      </c>
      <c r="K57" s="1" t="str">
        <f>+Nacsport!C58</f>
        <v>TURNOVER-</v>
      </c>
      <c r="L57" s="1" t="str">
        <f>+CONCATENATE(Nacsport!I58,Nacsport!J58)</f>
        <v>SAN BENEDETTO</v>
      </c>
      <c r="M57" s="29" t="str">
        <f>IF(Nacsport!G58&lt;&gt;"",LEFT(Nacsport!G58,FIND(";",Nacsport!G58)-1),"")</f>
        <v/>
      </c>
      <c r="N57" s="1" t="str">
        <f>IFERROR(MID(Nacsport!G58,FIND(";", Nacsport!G58)+1,IFERROR(FIND(" ", Nacsport!G58 &amp; " ", FIND(";", Nacsport!G58)+1) - FIND(";", Nacsport!G58)-1,LEN(Nacsport!G58))),"")</f>
        <v/>
      </c>
      <c r="O57" s="1" t="str">
        <f>+CONCATENATE(Nacsport!K58,Nacsport!L58,Nacsport!M58,Nacsport!N58,Nacsport!O58,Nacsport!P58,Nacsport!Q58,Nacsport!R58,Nacsport!S58,Nacsport!T58,Nacsport!U58,Nacsport!V58,Nacsport!W58,Nacsport!X58,Nacsport!Y58,Nacsport!Z58)</f>
        <v/>
      </c>
      <c r="P57" s="1">
        <f>IF(ISNA(LOOKUP(2,1/(Nacsport!AA58:BY58&lt;&gt;""),Nacsport!AA58:BY58)),"",LOOKUP(2,1/(Nacsport!AA58:BY58&lt;&gt;""),Nacsport!AA58:BY58))</f>
        <v>11</v>
      </c>
      <c r="Q57" s="1" t="str">
        <f t="array" ref="Q57">+IF(+COUNTIF(Nacsport!AA58:BY58,"*")&gt;1,INDEX(Nacsport!Z58:BX58,MATCH(TRUE,Nacsport!Z58:BX58&gt;0,0)),"")</f>
        <v/>
      </c>
      <c r="R57" s="1" t="str">
        <f>+CONCATENATE(Nacsport!BZ58,Nacsport!CA58)</f>
        <v/>
      </c>
      <c r="S57" s="1" t="str">
        <f>+CONCATENATE(Nacsport!CB58,Nacsport!CC58,Nacsport!CD58)</f>
        <v/>
      </c>
      <c r="T57" s="1" t="str">
        <f>+CONCATENATE(Nacsport!CE58,Nacsport!CF58,Nacsport!CG58,Nacsport!CH58)</f>
        <v/>
      </c>
      <c r="U57" s="1" t="str">
        <f>+CONCATENATE(Nacsport!CI58,Nacsport!CJ58,Nacsport!CK58,Nacsport!CL58,Nacsport!CM58,Nacsport!CN58,Nacsport!CO58,Nacsport!CP58)</f>
        <v/>
      </c>
      <c r="V57" s="1" t="str">
        <f>+CONCATENATE(Nacsport!CQ58,Nacsport!CR58,Nacsport!CS58,Nacsport!CT58,Nacsport!CU58,Nacsport!CV58)</f>
        <v/>
      </c>
      <c r="W57" s="1" t="str">
        <f>+CONCATENATE(Nacsport!CW58,Nacsport!CX58,Nacsport!CY58,Nacsport!CZ58,Nacsport!DA58,Nacsport!DB58,Nacsport!DC58)</f>
        <v/>
      </c>
      <c r="X57" s="1" t="str">
        <f>+CONCATENATE(Nacsport!DD58,Nacsport!DE58,Nacsport!DF58,Nacsport!DG58,Nacsport!DH58,Nacsport!DI58,Nacsport!DJ58,Nacsport!DK58,Nacsport!DL58,Nacsport!DM58,Nacsport!DN58)</f>
        <v/>
      </c>
      <c r="Y57" s="1" t="str">
        <f>+CONCATENATE(Nacsport!DO58,Nacsport!DP58,Nacsport!DQ58,Nacsport!DR58,Nacsport!DS58,Nacsport!DT58,Nacsport!DU58,Nacsport!DV58,)</f>
        <v/>
      </c>
      <c r="Z57" s="1" t="str">
        <f>+CONCATENATE(Nacsport!DW58,Nacsport!DX58,Nacsport!DY58,Nacsport!DZ58)</f>
        <v/>
      </c>
      <c r="AA57" s="1" t="str">
        <f>+CONCATENATE(Nacsport!EA58,Nacsport!EB58,Nacsport!EC58,Nacsport!ED58,Nacsport!EE58)</f>
        <v/>
      </c>
      <c r="AB57" s="1" t="str">
        <f>+CONCATENATE(Nacsport!EF58,Nacsport!EG58,Nacsport!EH58,Nacsport!EI58,Nacsport!EJ58,Nacsport!EK58)</f>
        <v>TOUCH</v>
      </c>
      <c r="AC57" s="1" t="str">
        <f>+CONCATENATE(Nacsport!EL58,Nacsport!EM58,Nacsport!EN58,Nacsport!EO58,Nacsport!EP58,Nacsport!EQ58,Nacsport!ER58)</f>
        <v/>
      </c>
      <c r="AD57" s="1" t="str">
        <f>+CONCATENATE(Nacsport!ES58,Nacsport!ET58,Nacsport!EU58,Nacsport!EV58,Nacsport!EW58,Nacsport!EX58,Nacsport!EY58,Nacsport!EZ58)</f>
        <v/>
      </c>
      <c r="AE57" s="1" t="str">
        <f>+CONCATENATE(Nacsport!FA58,Nacsport!FB58,Nacsport!FC58)</f>
        <v/>
      </c>
      <c r="AF57" s="1" t="str">
        <f>+CONCATENATE(Nacsport!FD58,Nacsport!FE58)</f>
        <v/>
      </c>
      <c r="AG57" s="1" t="str">
        <f>+CONCATENATE(Nacsport!FF58,Nacsport!FG58,Nacsport!FH58,Nacsport!FI58,Nacsport!FJ58)</f>
        <v/>
      </c>
      <c r="AH57" s="1" t="str">
        <f t="shared" si="8"/>
        <v/>
      </c>
      <c r="AI57" s="1" t="str">
        <f>+CONCATENATE(Nacsport!FK58,Nacsport!FL58)</f>
        <v/>
      </c>
      <c r="AJ57" s="34" t="str">
        <f>+CONCATENATE(Nacsport!FM58,Nacsport!FN58)</f>
        <v/>
      </c>
      <c r="AK57" s="1" t="str">
        <f>+IF(OR(K57="ATTACCO",K57="DIFESA"),+CONCATENATE(Nacsport!FO58,Nacsport!FP57,Nacsport!FQ58,Nacsport!FR58,Nacsport!FS58,Nacsport!FT58,Nacsport!FU58,),"")</f>
        <v/>
      </c>
      <c r="AL57" s="1" t="str">
        <f>+IF(OR(K57="ATAQUE",K57="DEFENSA"),+CONCATENATE(Nacsport!FV58,Nacsport!FW58,Nacsport!FX58,Nacsport!FY58,Nacsport!FZ58,Nacsport!GA58,Nacsport!GB58,),"")</f>
        <v/>
      </c>
      <c r="AM57" s="1" t="str">
        <f>+CONCATENATE(Nacsport!GC58,Nacsport!GD58,Nacsport!GE58,Nacsport!GF58,Nacsport!GG58,Nacsport!GH58,Nacsport!GI58,Nacsport!GJ58,)</f>
        <v/>
      </c>
      <c r="AN57" s="1" t="str">
        <f>IF(K57="PUNTOS",LOOKUP(2,1/($K$3:K57="ATAQUE"),$AN$3:AN57),IF(+COUNTIF(Nacsport!GK58:'Nacsport'!GS58,"*")&gt;0,+COUNTIF(Nacsport!GK58:'Nacsport'!GS58,"*"),""))</f>
        <v/>
      </c>
      <c r="AO57" t="str">
        <f ca="1">+IF(K57="QUIEBRE",+IF(L57="SAN LUIS",+COUNTIF(K57:INDIRECT(ADDRESS((LOOKUP(2,1/($K$1:K57="ATAQUE"),Nacsport!$A$1:A58)),3,4)),"RUCK")+1,+COUNTIF(K57:INDIRECT(ADDRESS((LOOKUP(2,1/($K$1:K57="DEFENSA"),Nacsport!$A$1:A58)),3,4)),"RUCK")+1),"")</f>
        <v/>
      </c>
      <c r="AP57" t="str">
        <f ca="1">+IF(OR(K57="PUNTOS",K57="QUIEBRE"),+IF(L57="SAN LUIS",+COUNTIF(K57:INDIRECT(ADDRESS((LOOKUP(2,1/($K$1:K57="ATAQUE"),Nacsport!$A$1:A58)),3,4)),"PASE"),+COUNTIF(K57:INDIRECT(ADDRESS((LOOKUP(2,1/($K$1:K57="DEFENSA"),Nacsport!$A$1:A58)),3,4)),"PASE")),"")</f>
        <v/>
      </c>
      <c r="AQ57" t="str">
        <f>IF(K57="QUIEBRE",LOOKUP(2,1/($K$3:K57="ATAQUE"),$AL$3:AL57),IF(+COUNTIF(Nacsport!GK58:'Nacsport'!GS58,"*")&gt;0,+COUNTIF(Nacsport!GK58:'Nacsport'!GS58,"*"),""))</f>
        <v/>
      </c>
      <c r="AR57" s="1" t="str">
        <f>IF(OR(K57="ATTACCO",K57="DIFESA"),J57,IF(AND(OR(K57="PUNTOS",K57="RUCK",K57="QUIEBRE"),L57="AVEZZANO"),LOOKUP(2,1/($K$3:K57="ATTACCO"),$J$3:J58),IF(AND(OR(K57="PUNTOS",K57="RUCK",K57="QUIEBRE"),L57="RIVAL"),LOOKUP(2,1/($K$3:K57="DIFESA"),$J$3:J58),"")))</f>
        <v/>
      </c>
      <c r="AS57" s="17"/>
    </row>
    <row r="58" spans="1:45" ht="15.75" customHeight="1" x14ac:dyDescent="0.2">
      <c r="A58">
        <f>+Nacsport!A59</f>
        <v>59</v>
      </c>
      <c r="B58">
        <f t="shared" si="1"/>
        <v>57</v>
      </c>
      <c r="C58">
        <f t="shared" si="7"/>
        <v>57</v>
      </c>
      <c r="D58" s="12">
        <v>1</v>
      </c>
      <c r="E58" s="1" t="s">
        <v>1295</v>
      </c>
      <c r="F58" s="14">
        <f>CONVERT(LEFT(Nacsport!E59,2),"mn","hr")/24+CONVERT(MID(Nacsport!E59,4,2),"sec","hr")/24</f>
        <v>9.7222222222222224E-3</v>
      </c>
      <c r="G58" s="15">
        <f>CONVERT((CONVERT(LEFT(Nacsport!F59,2),"mn","hr")/24+CONVERT(MID(Nacsport!F59,4,2),"sec","hr")/24)-(CONVERT(LEFT(Nacsport!E59,2),"mn","hr")/24+CONVERT(MID(Nacsport!E59,4,2),"sec","hr")/24),"hr","sec")*24</f>
        <v>0.99999999999995648</v>
      </c>
      <c r="H58" s="15">
        <f t="shared" si="3"/>
        <v>835</v>
      </c>
      <c r="I58" s="15">
        <f t="shared" si="6"/>
        <v>14</v>
      </c>
      <c r="J58" s="1">
        <f>+Nacsport!B59</f>
        <v>4</v>
      </c>
      <c r="K58" s="1" t="str">
        <f>+Nacsport!C59</f>
        <v>END</v>
      </c>
      <c r="L58" s="1" t="str">
        <f>+CONCATENATE(Nacsport!I59,Nacsport!J59)</f>
        <v/>
      </c>
      <c r="M58" s="29" t="str">
        <f>IF(Nacsport!G59&lt;&gt;"",LEFT(Nacsport!G59,FIND(";",Nacsport!G59)-1),"")</f>
        <v/>
      </c>
      <c r="N58" s="1" t="str">
        <f>IFERROR(MID(Nacsport!G59,FIND(";", Nacsport!G59)+1,IFERROR(FIND(" ", Nacsport!G59 &amp; " ", FIND(";", Nacsport!G59)+1) - FIND(";", Nacsport!G59)-1,LEN(Nacsport!G59))),"")</f>
        <v/>
      </c>
      <c r="O58" s="1" t="str">
        <f>+CONCATENATE(Nacsport!K59,Nacsport!L59,Nacsport!M59,Nacsport!N59,Nacsport!O59,Nacsport!P59,Nacsport!Q59,Nacsport!R59,Nacsport!S59,Nacsport!T59,Nacsport!U59,Nacsport!V59,Nacsport!W59,Nacsport!X59,Nacsport!Y59,Nacsport!Z59)</f>
        <v/>
      </c>
      <c r="P58" s="1" t="str">
        <f>IF(ISNA(LOOKUP(2,1/(Nacsport!AA59:BY59&lt;&gt;""),Nacsport!AA59:BY59)),"",LOOKUP(2,1/(Nacsport!AA59:BY59&lt;&gt;""),Nacsport!AA59:BY59))</f>
        <v/>
      </c>
      <c r="Q58" s="1" t="str">
        <f t="array" ref="Q58">+IF(+COUNTIF(Nacsport!AA59:BY59,"*")&gt;1,INDEX(Nacsport!Z59:BX59,MATCH(TRUE,Nacsport!Z59:BX59&gt;0,0)),"")</f>
        <v/>
      </c>
      <c r="R58" s="1" t="str">
        <f>+CONCATENATE(Nacsport!BZ59,Nacsport!CA59)</f>
        <v/>
      </c>
      <c r="S58" s="1" t="str">
        <f>+CONCATENATE(Nacsport!CB59,Nacsport!CC59,Nacsport!CD59)</f>
        <v/>
      </c>
      <c r="T58" s="1" t="str">
        <f>+CONCATENATE(Nacsport!CE59,Nacsport!CF59,Nacsport!CG59,Nacsport!CH59)</f>
        <v/>
      </c>
      <c r="U58" s="1" t="str">
        <f>+CONCATENATE(Nacsport!CI59,Nacsport!CJ59,Nacsport!CK59,Nacsport!CL59,Nacsport!CM59,Nacsport!CN59,Nacsport!CO59,Nacsport!CP59)</f>
        <v/>
      </c>
      <c r="V58" s="1" t="str">
        <f>+CONCATENATE(Nacsport!CQ59,Nacsport!CR59,Nacsport!CS59,Nacsport!CT59,Nacsport!CU59,Nacsport!CV59)</f>
        <v/>
      </c>
      <c r="W58" s="1" t="str">
        <f>+CONCATENATE(Nacsport!CW59,Nacsport!CX59,Nacsport!CY59,Nacsport!CZ59,Nacsport!DA59,Nacsport!DB59,Nacsport!DC59)</f>
        <v/>
      </c>
      <c r="X58" s="1" t="str">
        <f>+CONCATENATE(Nacsport!DD59,Nacsport!DE59,Nacsport!DF59,Nacsport!DG59,Nacsport!DH59,Nacsport!DI59,Nacsport!DJ59,Nacsport!DK59,Nacsport!DL59,Nacsport!DM59,Nacsport!DN59)</f>
        <v/>
      </c>
      <c r="Y58" s="1" t="str">
        <f>+CONCATENATE(Nacsport!DO59,Nacsport!DP59,Nacsport!DQ59,Nacsport!DR59,Nacsport!DS59,Nacsport!DT59,Nacsport!DU59,Nacsport!DV59,)</f>
        <v/>
      </c>
      <c r="Z58" s="1" t="str">
        <f>+CONCATENATE(Nacsport!DW59,Nacsport!DX59,Nacsport!DY59,Nacsport!DZ59)</f>
        <v/>
      </c>
      <c r="AA58" s="1" t="str">
        <f>+CONCATENATE(Nacsport!EA59,Nacsport!EB59,Nacsport!EC59,Nacsport!ED59,Nacsport!EE59)</f>
        <v/>
      </c>
      <c r="AB58" s="1" t="str">
        <f>+CONCATENATE(Nacsport!EF59,Nacsport!EG59,Nacsport!EH59,Nacsport!EI59,Nacsport!EJ59,Nacsport!EK59)</f>
        <v/>
      </c>
      <c r="AC58" s="1" t="str">
        <f>+CONCATENATE(Nacsport!EL59,Nacsport!EM59,Nacsport!EN59,Nacsport!EO59,Nacsport!EP59,Nacsport!EQ59,Nacsport!ER59)</f>
        <v/>
      </c>
      <c r="AD58" s="1" t="str">
        <f>+CONCATENATE(Nacsport!ES59,Nacsport!ET59,Nacsport!EU59,Nacsport!EV59,Nacsport!EW59,Nacsport!EX59,Nacsport!EY59,Nacsport!EZ59)</f>
        <v/>
      </c>
      <c r="AE58" s="1" t="str">
        <f>+CONCATENATE(Nacsport!FA59,Nacsport!FB59,Nacsport!FC59)</f>
        <v/>
      </c>
      <c r="AF58" s="1" t="str">
        <f>+CONCATENATE(Nacsport!FD59,Nacsport!FE59)</f>
        <v/>
      </c>
      <c r="AG58" s="1" t="str">
        <f>+CONCATENATE(Nacsport!FF59,Nacsport!FG59,Nacsport!FH59,Nacsport!FI59,Nacsport!FJ59)</f>
        <v/>
      </c>
      <c r="AH58" s="1" t="str">
        <f t="shared" si="8"/>
        <v/>
      </c>
      <c r="AI58" s="1" t="str">
        <f>+CONCATENATE(Nacsport!FK59,Nacsport!FL59)</f>
        <v/>
      </c>
      <c r="AJ58" s="34" t="str">
        <f>+CONCATENATE(Nacsport!FM59,Nacsport!FN59)</f>
        <v/>
      </c>
      <c r="AK58" s="1" t="str">
        <f>+IF(OR(K58="ATTACCO",K58="DIFESA"),+CONCATENATE(Nacsport!FO59,Nacsport!FP58,Nacsport!FQ59,Nacsport!FR59,Nacsport!FS59,Nacsport!FT59,Nacsport!FU59,),"")</f>
        <v/>
      </c>
      <c r="AL58" s="1" t="str">
        <f>+IF(OR(K58="ATAQUE",K58="DEFENSA"),+CONCATENATE(Nacsport!FV59,Nacsport!FW59,Nacsport!FX59,Nacsport!FY59,Nacsport!FZ59,Nacsport!GA59,Nacsport!GB59,),"")</f>
        <v/>
      </c>
      <c r="AM58" s="1" t="str">
        <f>+CONCATENATE(Nacsport!GC59,Nacsport!GD59,Nacsport!GE59,Nacsport!GF59,Nacsport!GG59,Nacsport!GH59,Nacsport!GI59,Nacsport!GJ59,)</f>
        <v/>
      </c>
      <c r="AN58" s="1" t="str">
        <f>IF(K58="PUNTOS",LOOKUP(2,1/($K$3:K58="ATAQUE"),$AN$3:AN58),IF(+COUNTIF(Nacsport!GK59:'Nacsport'!GS59,"*")&gt;0,+COUNTIF(Nacsport!GK59:'Nacsport'!GS59,"*"),""))</f>
        <v/>
      </c>
      <c r="AO58" t="str">
        <f ca="1">+IF(K58="QUIEBRE",+IF(L58="SAN LUIS",+COUNTIF(K58:INDIRECT(ADDRESS((LOOKUP(2,1/($K$1:K58="ATAQUE"),Nacsport!$A$1:A59)),3,4)),"RUCK")+1,+COUNTIF(K58:INDIRECT(ADDRESS((LOOKUP(2,1/($K$1:K58="DEFENSA"),Nacsport!$A$1:A59)),3,4)),"RUCK")+1),"")</f>
        <v/>
      </c>
      <c r="AP58" t="str">
        <f ca="1">+IF(OR(K58="PUNTOS",K58="QUIEBRE"),+IF(L58="SAN LUIS",+COUNTIF(K58:INDIRECT(ADDRESS((LOOKUP(2,1/($K$1:K58="ATAQUE"),Nacsport!$A$1:A59)),3,4)),"PASE"),+COUNTIF(K58:INDIRECT(ADDRESS((LOOKUP(2,1/($K$1:K58="DEFENSA"),Nacsport!$A$1:A59)),3,4)),"PASE")),"")</f>
        <v/>
      </c>
      <c r="AQ58" t="str">
        <f>IF(K58="QUIEBRE",LOOKUP(2,1/($K$3:K58="ATAQUE"),$AL$3:AL58),IF(+COUNTIF(Nacsport!GK59:'Nacsport'!GS59,"*")&gt;0,+COUNTIF(Nacsport!GK59:'Nacsport'!GS59,"*"),""))</f>
        <v/>
      </c>
      <c r="AR58" s="1" t="str">
        <f>IF(OR(K58="ATTACCO",K58="DIFESA"),J58,IF(AND(OR(K58="PUNTOS",K58="RUCK",K58="QUIEBRE"),L58="AVEZZANO"),LOOKUP(2,1/($K$3:K58="ATTACCO"),$J$3:J59),IF(AND(OR(K58="PUNTOS",K58="RUCK",K58="QUIEBRE"),L58="RIVAL"),LOOKUP(2,1/($K$3:K58="DIFESA"),$J$3:J59),"")))</f>
        <v/>
      </c>
      <c r="AS58" s="17"/>
    </row>
    <row r="59" spans="1:45" ht="15.75" customHeight="1" x14ac:dyDescent="0.2">
      <c r="A59">
        <f>+Nacsport!A60</f>
        <v>60</v>
      </c>
      <c r="B59">
        <f t="shared" si="1"/>
        <v>58</v>
      </c>
      <c r="C59">
        <f t="shared" si="7"/>
        <v>58</v>
      </c>
      <c r="D59" s="12">
        <v>1</v>
      </c>
      <c r="E59" s="1" t="s">
        <v>1295</v>
      </c>
      <c r="F59" s="14">
        <f>CONVERT(LEFT(Nacsport!E60,2),"mn","hr")/24+CONVERT(MID(Nacsport!E60,4,2),"sec","hr")/24</f>
        <v>1.0069444444444445E-2</v>
      </c>
      <c r="G59" s="15">
        <f>CONVERT((CONVERT(LEFT(Nacsport!F60,2),"mn","hr")/24+CONVERT(MID(Nacsport!F60,4,2),"sec","hr")/24)-(CONVERT(LEFT(Nacsport!E60,2),"mn","hr")/24+CONVERT(MID(Nacsport!E60,4,2),"sec","hr")/24),"hr","sec")*24</f>
        <v>13.999999999999989</v>
      </c>
      <c r="H59" s="15">
        <f t="shared" si="3"/>
        <v>865</v>
      </c>
      <c r="I59" s="15">
        <f t="shared" si="6"/>
        <v>14.5</v>
      </c>
      <c r="J59" s="1">
        <f>+Nacsport!B60</f>
        <v>3</v>
      </c>
      <c r="K59" s="1" t="str">
        <f>+Nacsport!C60</f>
        <v>DEFENCE</v>
      </c>
      <c r="L59" s="1" t="str">
        <f>+CONCATENATE(Nacsport!I60,Nacsport!J60)</f>
        <v/>
      </c>
      <c r="M59" s="29" t="str">
        <f>IF(Nacsport!G60&lt;&gt;"",LEFT(Nacsport!G60,FIND(";",Nacsport!G60)-1),"")</f>
        <v/>
      </c>
      <c r="N59" s="1" t="str">
        <f>IFERROR(MID(Nacsport!G60,FIND(";", Nacsport!G60)+1,IFERROR(FIND(" ", Nacsport!G60 &amp; " ", FIND(";", Nacsport!G60)+1) - FIND(";", Nacsport!G60)-1,LEN(Nacsport!G60))),"")</f>
        <v/>
      </c>
      <c r="O59" s="1" t="str">
        <f>+CONCATENATE(Nacsport!K60,Nacsport!L60,Nacsport!M60,Nacsport!N60,Nacsport!O60,Nacsport!P60,Nacsport!Q60,Nacsport!R60,Nacsport!S60,Nacsport!T60,Nacsport!U60,Nacsport!V60,Nacsport!W60,Nacsport!X60,Nacsport!Y60,Nacsport!Z60)</f>
        <v/>
      </c>
      <c r="P59" s="1" t="str">
        <f>IF(ISNA(LOOKUP(2,1/(Nacsport!AA60:BY60&lt;&gt;""),Nacsport!AA60:BY60)),"",LOOKUP(2,1/(Nacsport!AA60:BY60&lt;&gt;""),Nacsport!AA60:BY60))</f>
        <v/>
      </c>
      <c r="Q59" s="1" t="str">
        <f t="array" ref="Q59">+IF(+COUNTIF(Nacsport!AA60:BY60,"*")&gt;1,INDEX(Nacsport!Z60:BX60,MATCH(TRUE,Nacsport!Z60:BX60&gt;0,0)),"")</f>
        <v/>
      </c>
      <c r="R59" s="1" t="str">
        <f>+CONCATENATE(Nacsport!BZ60,Nacsport!CA60)</f>
        <v/>
      </c>
      <c r="S59" s="1" t="str">
        <f>+CONCATENATE(Nacsport!CB60,Nacsport!CC60,Nacsport!CD60)</f>
        <v/>
      </c>
      <c r="T59" s="1" t="str">
        <f>+CONCATENATE(Nacsport!CE60,Nacsport!CF60,Nacsport!CG60,Nacsport!CH60)</f>
        <v/>
      </c>
      <c r="U59" s="1" t="str">
        <f>+CONCATENATE(Nacsport!CI60,Nacsport!CJ60,Nacsport!CK60,Nacsport!CL60,Nacsport!CM60,Nacsport!CN60,Nacsport!CO60,Nacsport!CP60)</f>
        <v/>
      </c>
      <c r="V59" s="1" t="str">
        <f>+CONCATENATE(Nacsport!CQ60,Nacsport!CR60,Nacsport!CS60,Nacsport!CT60,Nacsport!CU60,Nacsport!CV60)</f>
        <v/>
      </c>
      <c r="W59" s="1" t="str">
        <f>+CONCATENATE(Nacsport!CW60,Nacsport!CX60,Nacsport!CY60,Nacsport!CZ60,Nacsport!DA60,Nacsport!DB60,Nacsport!DC60)</f>
        <v/>
      </c>
      <c r="X59" s="1" t="str">
        <f>+CONCATENATE(Nacsport!DD60,Nacsport!DE60,Nacsport!DF60,Nacsport!DG60,Nacsport!DH60,Nacsport!DI60,Nacsport!DJ60,Nacsport!DK60,Nacsport!DL60,Nacsport!DM60,Nacsport!DN60)</f>
        <v/>
      </c>
      <c r="Y59" s="1" t="str">
        <f>+CONCATENATE(Nacsport!DO60,Nacsport!DP60,Nacsport!DQ60,Nacsport!DR60,Nacsport!DS60,Nacsport!DT60,Nacsport!DU60,Nacsport!DV60,)</f>
        <v/>
      </c>
      <c r="Z59" s="1" t="str">
        <f>+CONCATENATE(Nacsport!DW60,Nacsport!DX60,Nacsport!DY60,Nacsport!DZ60)</f>
        <v/>
      </c>
      <c r="AA59" s="1" t="str">
        <f>+CONCATENATE(Nacsport!EA60,Nacsport!EB60,Nacsport!EC60,Nacsport!ED60,Nacsport!EE60)</f>
        <v/>
      </c>
      <c r="AB59" s="1" t="str">
        <f>+CONCATENATE(Nacsport!EF60,Nacsport!EG60,Nacsport!EH60,Nacsport!EI60,Nacsport!EJ60,Nacsport!EK60)</f>
        <v/>
      </c>
      <c r="AC59" s="1" t="str">
        <f>+CONCATENATE(Nacsport!EL60,Nacsport!EM60,Nacsport!EN60,Nacsport!EO60,Nacsport!EP60,Nacsport!EQ60,Nacsport!ER60)</f>
        <v/>
      </c>
      <c r="AD59" s="1" t="str">
        <f>+CONCATENATE(Nacsport!ES60,Nacsport!ET60,Nacsport!EU60,Nacsport!EV60,Nacsport!EW60,Nacsport!EX60,Nacsport!EY60,Nacsport!EZ60)</f>
        <v/>
      </c>
      <c r="AE59" s="1" t="str">
        <f>+CONCATENATE(Nacsport!FA60,Nacsport!FB60,Nacsport!FC60)</f>
        <v/>
      </c>
      <c r="AF59" s="1" t="str">
        <f>+CONCATENATE(Nacsport!FD60,Nacsport!FE60)</f>
        <v/>
      </c>
      <c r="AG59" s="1" t="str">
        <f>+CONCATENATE(Nacsport!FF60,Nacsport!FG60,Nacsport!FH60,Nacsport!FI60,Nacsport!FJ60)</f>
        <v/>
      </c>
      <c r="AH59" s="1" t="str">
        <f t="shared" si="8"/>
        <v/>
      </c>
      <c r="AI59" s="1" t="str">
        <f>+CONCATENATE(Nacsport!FK60,Nacsport!FL60)</f>
        <v/>
      </c>
      <c r="AJ59" s="34" t="str">
        <f>+CONCATENATE(Nacsport!FM60,Nacsport!FN60)</f>
        <v/>
      </c>
      <c r="AK59" s="1" t="str">
        <f>+IF(OR(K59="ATTACCO",K59="DIFESA"),+CONCATENATE(Nacsport!FO60,Nacsport!FP59,Nacsport!FQ60,Nacsport!FR60,Nacsport!FS60,Nacsport!FT60,Nacsport!FU60,),"")</f>
        <v/>
      </c>
      <c r="AL59" s="1" t="str">
        <f>+IF(OR(K59="ATAQUE",K59="DEFENSA"),+CONCATENATE(Nacsport!FV60,Nacsport!FW60,Nacsport!FX60,Nacsport!FY60,Nacsport!FZ60,Nacsport!GA60,Nacsport!GB60,),"")</f>
        <v/>
      </c>
      <c r="AM59" s="1" t="str">
        <f>+CONCATENATE(Nacsport!GC60,Nacsport!GD60,Nacsport!GE60,Nacsport!GF60,Nacsport!GG60,Nacsport!GH60,Nacsport!GI60,Nacsport!GJ60,)</f>
        <v/>
      </c>
      <c r="AN59" s="1" t="str">
        <f>IF(K59="PUNTOS",LOOKUP(2,1/($K$3:K59="ATAQUE"),$AN$3:AN59),IF(+COUNTIF(Nacsport!GK60:'Nacsport'!GS60,"*")&gt;0,+COUNTIF(Nacsport!GK60:'Nacsport'!GS60,"*"),""))</f>
        <v/>
      </c>
      <c r="AO59" t="str">
        <f ca="1">+IF(K59="QUIEBRE",+IF(L59="SAN LUIS",+COUNTIF(K59:INDIRECT(ADDRESS((LOOKUP(2,1/($K$1:K59="ATAQUE"),Nacsport!$A$1:A60)),3,4)),"RUCK")+1,+COUNTIF(K59:INDIRECT(ADDRESS((LOOKUP(2,1/($K$1:K59="DEFENSA"),Nacsport!$A$1:A60)),3,4)),"RUCK")+1),"")</f>
        <v/>
      </c>
      <c r="AP59" t="str">
        <f ca="1">+IF(OR(K59="PUNTOS",K59="QUIEBRE"),+IF(L59="SAN LUIS",+COUNTIF(K59:INDIRECT(ADDRESS((LOOKUP(2,1/($K$1:K59="ATAQUE"),Nacsport!$A$1:A60)),3,4)),"PASE"),+COUNTIF(K59:INDIRECT(ADDRESS((LOOKUP(2,1/($K$1:K59="DEFENSA"),Nacsport!$A$1:A60)),3,4)),"PASE")),"")</f>
        <v/>
      </c>
      <c r="AQ59" t="str">
        <f>IF(K59="QUIEBRE",LOOKUP(2,1/($K$3:K59="ATAQUE"),$AL$3:AL59),IF(+COUNTIF(Nacsport!GK60:'Nacsport'!GS60,"*")&gt;0,+COUNTIF(Nacsport!GK60:'Nacsport'!GS60,"*"),""))</f>
        <v/>
      </c>
      <c r="AR59" s="1" t="str">
        <f>IF(OR(K59="ATTACCO",K59="DIFESA"),J59,IF(AND(OR(K59="PUNTOS",K59="RUCK",K59="QUIEBRE"),L59="AVEZZANO"),LOOKUP(2,1/($K$3:K59="ATTACCO"),$J$3:J60),IF(AND(OR(K59="PUNTOS",K59="RUCK",K59="QUIEBRE"),L59="RIVAL"),LOOKUP(2,1/($K$3:K59="DIFESA"),$J$3:J60),"")))</f>
        <v/>
      </c>
      <c r="AS59" s="17"/>
    </row>
    <row r="60" spans="1:45" ht="15.75" customHeight="1" x14ac:dyDescent="0.2">
      <c r="A60">
        <f>+Nacsport!A61</f>
        <v>61</v>
      </c>
      <c r="B60">
        <f t="shared" si="1"/>
        <v>59</v>
      </c>
      <c r="C60">
        <f t="shared" si="7"/>
        <v>59</v>
      </c>
      <c r="D60" s="12">
        <v>1</v>
      </c>
      <c r="E60" s="1" t="s">
        <v>1295</v>
      </c>
      <c r="F60" s="14">
        <f>CONVERT(LEFT(Nacsport!E61,2),"mn","hr")/24+CONVERT(MID(Nacsport!E61,4,2),"sec","hr")/24</f>
        <v>1.0069444444444445E-2</v>
      </c>
      <c r="G60" s="15">
        <f>CONVERT((CONVERT(LEFT(Nacsport!F61,2),"mn","hr")/24+CONVERT(MID(Nacsport!F61,4,2),"sec","hr")/24)-(CONVERT(LEFT(Nacsport!E61,2),"mn","hr")/24+CONVERT(MID(Nacsport!E61,4,2),"sec","hr")/24),"hr","sec")*24</f>
        <v>20.999999999999986</v>
      </c>
      <c r="H60" s="15">
        <f t="shared" si="3"/>
        <v>865</v>
      </c>
      <c r="I60" s="15">
        <f t="shared" si="6"/>
        <v>14.5</v>
      </c>
      <c r="J60" s="1">
        <f>+Nacsport!B61</f>
        <v>5</v>
      </c>
      <c r="K60" s="1" t="str">
        <f>+Nacsport!C61</f>
        <v>SHORT-MATCH</v>
      </c>
      <c r="L60" s="1" t="str">
        <f>+CONCATENATE(Nacsport!I61,Nacsport!J61)</f>
        <v/>
      </c>
      <c r="M60" s="29" t="str">
        <f>IF(Nacsport!G61&lt;&gt;"",LEFT(Nacsport!G61,FIND(";",Nacsport!G61)-1),"")</f>
        <v>10</v>
      </c>
      <c r="N60" s="1" t="str">
        <f>IFERROR(MID(Nacsport!G61,FIND(";", Nacsport!G61)+1,IFERROR(FIND(" ", Nacsport!G61 &amp; " ", FIND(";", Nacsport!G61)+1) - FIND(";", Nacsport!G61)-1,LEN(Nacsport!G61))),"")</f>
        <v>29</v>
      </c>
      <c r="O60" s="1" t="str">
        <f>+CONCATENATE(Nacsport!K61,Nacsport!L61,Nacsport!M61,Nacsport!N61,Nacsport!O61,Nacsport!P61,Nacsport!Q61,Nacsport!R61,Nacsport!S61,Nacsport!T61,Nacsport!U61,Nacsport!V61,Nacsport!W61,Nacsport!X61,Nacsport!Y61,Nacsport!Z61)</f>
        <v/>
      </c>
      <c r="P60" s="1" t="str">
        <f>IF(ISNA(LOOKUP(2,1/(Nacsport!AA61:BY61&lt;&gt;""),Nacsport!AA61:BY61)),"",LOOKUP(2,1/(Nacsport!AA61:BY61&lt;&gt;""),Nacsport!AA61:BY61))</f>
        <v/>
      </c>
      <c r="Q60" s="1" t="str">
        <f t="array" ref="Q60">+IF(+COUNTIF(Nacsport!AA61:BY61,"*")&gt;1,INDEX(Nacsport!Z61:BX61,MATCH(TRUE,Nacsport!Z61:BX61&gt;0,0)),"")</f>
        <v/>
      </c>
      <c r="R60" s="1" t="str">
        <f>+CONCATENATE(Nacsport!BZ61,Nacsport!CA61)</f>
        <v/>
      </c>
      <c r="S60" s="1" t="str">
        <f>+CONCATENATE(Nacsport!CB61,Nacsport!CC61,Nacsport!CD61)</f>
        <v/>
      </c>
      <c r="T60" s="1" t="str">
        <f>+CONCATENATE(Nacsport!CE61,Nacsport!CF61,Nacsport!CG61,Nacsport!CH61)</f>
        <v/>
      </c>
      <c r="U60" s="1" t="str">
        <f>+CONCATENATE(Nacsport!CI61,Nacsport!CJ61,Nacsport!CK61,Nacsport!CL61,Nacsport!CM61,Nacsport!CN61,Nacsport!CO61,Nacsport!CP61)</f>
        <v/>
      </c>
      <c r="V60" s="1" t="str">
        <f>+CONCATENATE(Nacsport!CQ61,Nacsport!CR61,Nacsport!CS61,Nacsport!CT61,Nacsport!CU61,Nacsport!CV61)</f>
        <v/>
      </c>
      <c r="W60" s="1" t="str">
        <f>+CONCATENATE(Nacsport!CW61,Nacsport!CX61,Nacsport!CY61,Nacsport!CZ61,Nacsport!DA61,Nacsport!DB61,Nacsport!DC61)</f>
        <v/>
      </c>
      <c r="X60" s="1" t="str">
        <f>+CONCATENATE(Nacsport!DD61,Nacsport!DE61,Nacsport!DF61,Nacsport!DG61,Nacsport!DH61,Nacsport!DI61,Nacsport!DJ61,Nacsport!DK61,Nacsport!DL61,Nacsport!DM61,Nacsport!DN61)</f>
        <v/>
      </c>
      <c r="Y60" s="1" t="str">
        <f>+CONCATENATE(Nacsport!DO61,Nacsport!DP61,Nacsport!DQ61,Nacsport!DR61,Nacsport!DS61,Nacsport!DT61,Nacsport!DU61,Nacsport!DV61,)</f>
        <v/>
      </c>
      <c r="Z60" s="1" t="str">
        <f>+CONCATENATE(Nacsport!DW61,Nacsport!DX61,Nacsport!DY61,Nacsport!DZ61)</f>
        <v/>
      </c>
      <c r="AA60" s="1" t="str">
        <f>+CONCATENATE(Nacsport!EA61,Nacsport!EB61,Nacsport!EC61,Nacsport!ED61,Nacsport!EE61)</f>
        <v/>
      </c>
      <c r="AB60" s="1" t="str">
        <f>+CONCATENATE(Nacsport!EF61,Nacsport!EG61,Nacsport!EH61,Nacsport!EI61,Nacsport!EJ61,Nacsport!EK61)</f>
        <v/>
      </c>
      <c r="AC60" s="1" t="str">
        <f>+CONCATENATE(Nacsport!EL61,Nacsport!EM61,Nacsport!EN61,Nacsport!EO61,Nacsport!EP61,Nacsport!EQ61,Nacsport!ER61)</f>
        <v/>
      </c>
      <c r="AD60" s="1" t="str">
        <f>+CONCATENATE(Nacsport!ES61,Nacsport!ET61,Nacsport!EU61,Nacsport!EV61,Nacsport!EW61,Nacsport!EX61,Nacsport!EY61,Nacsport!EZ61)</f>
        <v/>
      </c>
      <c r="AE60" s="1" t="str">
        <f>+CONCATENATE(Nacsport!FA61,Nacsport!FB61,Nacsport!FC61)</f>
        <v/>
      </c>
      <c r="AF60" s="1" t="str">
        <f>+CONCATENATE(Nacsport!FD61,Nacsport!FE61)</f>
        <v/>
      </c>
      <c r="AG60" s="1" t="str">
        <f>+CONCATENATE(Nacsport!FF61,Nacsport!FG61,Nacsport!FH61,Nacsport!FI61,Nacsport!FJ61)</f>
        <v/>
      </c>
      <c r="AH60" s="1" t="str">
        <f t="shared" si="8"/>
        <v/>
      </c>
      <c r="AI60" s="1" t="str">
        <f>+CONCATENATE(Nacsport!FK61,Nacsport!FL61)</f>
        <v/>
      </c>
      <c r="AJ60" s="34" t="str">
        <f>+CONCATENATE(Nacsport!FM61,Nacsport!FN61)</f>
        <v/>
      </c>
      <c r="AK60" s="1" t="str">
        <f>+IF(OR(K60="ATTACCO",K60="DIFESA"),+CONCATENATE(Nacsport!FO61,Nacsport!FP60,Nacsport!FQ61,Nacsport!FR61,Nacsport!FS61,Nacsport!FT61,Nacsport!FU61,),"")</f>
        <v/>
      </c>
      <c r="AL60" s="1" t="str">
        <f>+IF(OR(K60="ATAQUE",K60="DEFENSA"),+CONCATENATE(Nacsport!FV61,Nacsport!FW61,Nacsport!FX61,Nacsport!FY61,Nacsport!FZ61,Nacsport!GA61,Nacsport!GB61,),"")</f>
        <v/>
      </c>
      <c r="AM60" s="1" t="str">
        <f>+CONCATENATE(Nacsport!GC61,Nacsport!GD61,Nacsport!GE61,Nacsport!GF61,Nacsport!GG61,Nacsport!GH61,Nacsport!GI61,Nacsport!GJ61,)</f>
        <v/>
      </c>
      <c r="AN60" s="1" t="str">
        <f>IF(K60="PUNTOS",LOOKUP(2,1/($K$3:K60="ATAQUE"),$AN$3:AN60),IF(+COUNTIF(Nacsport!GK61:'Nacsport'!GS61,"*")&gt;0,+COUNTIF(Nacsport!GK61:'Nacsport'!GS61,"*"),""))</f>
        <v/>
      </c>
      <c r="AO60" t="str">
        <f ca="1">+IF(K60="QUIEBRE",+IF(L60="SAN LUIS",+COUNTIF(K60:INDIRECT(ADDRESS((LOOKUP(2,1/($K$1:K60="ATAQUE"),Nacsport!$A$1:A61)),3,4)),"RUCK")+1,+COUNTIF(K60:INDIRECT(ADDRESS((LOOKUP(2,1/($K$1:K60="DEFENSA"),Nacsport!$A$1:A61)),3,4)),"RUCK")+1),"")</f>
        <v/>
      </c>
      <c r="AP60" t="str">
        <f ca="1">+IF(OR(K60="PUNTOS",K60="QUIEBRE"),+IF(L60="SAN LUIS",+COUNTIF(K60:INDIRECT(ADDRESS((LOOKUP(2,1/($K$1:K60="ATAQUE"),Nacsport!$A$1:A61)),3,4)),"PASE"),+COUNTIF(K60:INDIRECT(ADDRESS((LOOKUP(2,1/($K$1:K60="DEFENSA"),Nacsport!$A$1:A61)),3,4)),"PASE")),"")</f>
        <v/>
      </c>
      <c r="AQ60" t="str">
        <f>IF(K60="QUIEBRE",LOOKUP(2,1/($K$3:K60="ATAQUE"),$AL$3:AL60),IF(+COUNTIF(Nacsport!GK61:'Nacsport'!GS61,"*")&gt;0,+COUNTIF(Nacsport!GK61:'Nacsport'!GS61,"*"),""))</f>
        <v/>
      </c>
      <c r="AR60" s="1" t="str">
        <f>IF(OR(K60="ATTACCO",K60="DIFESA"),J60,IF(AND(OR(K60="PUNTOS",K60="RUCK",K60="QUIEBRE"),L60="AVEZZANO"),LOOKUP(2,1/($K$3:K60="ATTACCO"),$J$3:J61),IF(AND(OR(K60="PUNTOS",K60="RUCK",K60="QUIEBRE"),L60="RIVAL"),LOOKUP(2,1/($K$3:K60="DIFESA"),$J$3:J61),"")))</f>
        <v/>
      </c>
      <c r="AS60" s="17"/>
    </row>
    <row r="61" spans="1:45" ht="15.75" customHeight="1" x14ac:dyDescent="0.2">
      <c r="A61">
        <f>+Nacsport!A62</f>
        <v>62</v>
      </c>
      <c r="B61">
        <f t="shared" si="1"/>
        <v>60</v>
      </c>
      <c r="C61">
        <f t="shared" si="7"/>
        <v>60</v>
      </c>
      <c r="D61" s="12">
        <v>1</v>
      </c>
      <c r="E61" s="1" t="s">
        <v>1295</v>
      </c>
      <c r="F61" s="14">
        <f>CONVERT(LEFT(Nacsport!E62,2),"mn","hr")/24+CONVERT(MID(Nacsport!E62,4,2),"sec","hr")/24</f>
        <v>1.0231481481481482E-2</v>
      </c>
      <c r="G61" s="15">
        <f>CONVERT((CONVERT(LEFT(Nacsport!F62,2),"mn","hr")/24+CONVERT(MID(Nacsport!F62,4,2),"sec","hr")/24)-(CONVERT(LEFT(Nacsport!E62,2),"mn","hr")/24+CONVERT(MID(Nacsport!E62,4,2),"sec","hr")/24),"hr","sec")*24</f>
        <v>6.9999999999999947</v>
      </c>
      <c r="H61" s="15">
        <f t="shared" si="3"/>
        <v>879</v>
      </c>
      <c r="I61" s="15">
        <f t="shared" si="6"/>
        <v>14.733333333333334</v>
      </c>
      <c r="J61" s="1">
        <f>+Nacsport!B62</f>
        <v>3</v>
      </c>
      <c r="K61" s="1" t="str">
        <f>+Nacsport!C62</f>
        <v>LINEOUT</v>
      </c>
      <c r="L61" s="1" t="str">
        <f>+CONCATENATE(Nacsport!I62,Nacsport!J62)</f>
        <v>OPPONENT</v>
      </c>
      <c r="M61" s="29" t="str">
        <f>IF(Nacsport!G62&lt;&gt;"",LEFT(Nacsport!G62,FIND(";",Nacsport!G62)-1),"")</f>
        <v/>
      </c>
      <c r="N61" s="1" t="str">
        <f>IFERROR(MID(Nacsport!G62,FIND(";", Nacsport!G62)+1,IFERROR(FIND(" ", Nacsport!G62 &amp; " ", FIND(";", Nacsport!G62)+1) - FIND(";", Nacsport!G62)-1,LEN(Nacsport!G62))),"")</f>
        <v/>
      </c>
      <c r="O61" s="1" t="str">
        <f>+CONCATENATE(Nacsport!K62,Nacsport!L62,Nacsport!M62,Nacsport!N62,Nacsport!O62,Nacsport!P62,Nacsport!Q62,Nacsport!R62,Nacsport!S62,Nacsport!T62,Nacsport!U62,Nacsport!V62,Nacsport!W62,Nacsport!X62,Nacsport!Y62,Nacsport!Z62)</f>
        <v/>
      </c>
      <c r="P61" s="1" t="str">
        <f>IF(ISNA(LOOKUP(2,1/(Nacsport!AA62:BY62&lt;&gt;""),Nacsport!AA62:BY62)),"",LOOKUP(2,1/(Nacsport!AA62:BY62&lt;&gt;""),Nacsport!AA62:BY62))</f>
        <v/>
      </c>
      <c r="Q61" s="1" t="str">
        <f t="array" ref="Q61">+IF(+COUNTIF(Nacsport!AA62:BY62,"*")&gt;1,INDEX(Nacsport!Z62:BX62,MATCH(TRUE,Nacsport!Z62:BX62&gt;0,0)),"")</f>
        <v/>
      </c>
      <c r="R61" s="1" t="str">
        <f>+CONCATENATE(Nacsport!BZ62,Nacsport!CA62)</f>
        <v/>
      </c>
      <c r="S61" s="1" t="str">
        <f>+CONCATENATE(Nacsport!CB62,Nacsport!CC62,Nacsport!CD62)</f>
        <v/>
      </c>
      <c r="T61" s="1" t="str">
        <f>+CONCATENATE(Nacsport!CE62,Nacsport!CF62,Nacsport!CG62,Nacsport!CH62)</f>
        <v>LOST L</v>
      </c>
      <c r="U61" s="1" t="str">
        <f>+CONCATENATE(Nacsport!CI62,Nacsport!CJ62,Nacsport!CK62,Nacsport!CL62,Nacsport!CM62,Nacsport!CN62,Nacsport!CO62,Nacsport!CP62)</f>
        <v>L5</v>
      </c>
      <c r="V61" s="1" t="str">
        <f>+CONCATENATE(Nacsport!CQ62,Nacsport!CR62,Nacsport!CS62,Nacsport!CT62,Nacsport!CU62,Nacsport!CV62)</f>
        <v>A</v>
      </c>
      <c r="W61" s="1" t="str">
        <f>+CONCATENATE(Nacsport!CW62,Nacsport!CX62,Nacsport!CY62,Nacsport!CZ62,Nacsport!DA62,Nacsport!DB62,Nacsport!DC62)</f>
        <v/>
      </c>
      <c r="X61" s="1" t="str">
        <f>+CONCATENATE(Nacsport!DD62,Nacsport!DE62,Nacsport!DF62,Nacsport!DG62,Nacsport!DH62,Nacsport!DI62,Nacsport!DJ62,Nacsport!DK62,Nacsport!DL62,Nacsport!DM62,Nacsport!DN62)</f>
        <v/>
      </c>
      <c r="Y61" s="1" t="str">
        <f>+CONCATENATE(Nacsport!DO62,Nacsport!DP62,Nacsport!DQ62,Nacsport!DR62,Nacsport!DS62,Nacsport!DT62,Nacsport!DU62,Nacsport!DV62,)</f>
        <v/>
      </c>
      <c r="Z61" s="1" t="str">
        <f>+CONCATENATE(Nacsport!DW62,Nacsport!DX62,Nacsport!DY62,Nacsport!DZ62)</f>
        <v/>
      </c>
      <c r="AA61" s="1" t="str">
        <f>+CONCATENATE(Nacsport!EA62,Nacsport!EB62,Nacsport!EC62,Nacsport!ED62,Nacsport!EE62)</f>
        <v/>
      </c>
      <c r="AB61" s="1" t="str">
        <f>+CONCATENATE(Nacsport!EF62,Nacsport!EG62,Nacsport!EH62,Nacsport!EI62,Nacsport!EJ62,Nacsport!EK62)</f>
        <v/>
      </c>
      <c r="AC61" s="1" t="str">
        <f>+CONCATENATE(Nacsport!EL62,Nacsport!EM62,Nacsport!EN62,Nacsport!EO62,Nacsport!EP62,Nacsport!EQ62,Nacsport!ER62)</f>
        <v/>
      </c>
      <c r="AD61" s="1" t="str">
        <f>+CONCATENATE(Nacsport!ES62,Nacsport!ET62,Nacsport!EU62,Nacsport!EV62,Nacsport!EW62,Nacsport!EX62,Nacsport!EY62,Nacsport!EZ62)</f>
        <v/>
      </c>
      <c r="AE61" s="1" t="str">
        <f>+CONCATENATE(Nacsport!FA62,Nacsport!FB62,Nacsport!FC62)</f>
        <v/>
      </c>
      <c r="AF61" s="1" t="str">
        <f>+CONCATENATE(Nacsport!FD62,Nacsport!FE62)</f>
        <v/>
      </c>
      <c r="AG61" s="1" t="str">
        <f>+CONCATENATE(Nacsport!FF62,Nacsport!FG62,Nacsport!FH62,Nacsport!FI62,Nacsport!FJ62)</f>
        <v/>
      </c>
      <c r="AH61" s="1" t="str">
        <f t="shared" si="8"/>
        <v/>
      </c>
      <c r="AI61" s="1" t="str">
        <f>+CONCATENATE(Nacsport!FK62,Nacsport!FL62)</f>
        <v/>
      </c>
      <c r="AJ61" s="34" t="str">
        <f>+CONCATENATE(Nacsport!FM62,Nacsport!FN62)</f>
        <v/>
      </c>
      <c r="AK61" s="1" t="str">
        <f>+IF(OR(K61="ATTACCO",K61="DIFESA"),+CONCATENATE(Nacsport!FO62,Nacsport!FP61,Nacsport!FQ62,Nacsport!FR62,Nacsport!FS62,Nacsport!FT62,Nacsport!FU62,),"")</f>
        <v/>
      </c>
      <c r="AL61" s="1" t="str">
        <f>+IF(OR(K61="ATAQUE",K61="DEFENSA"),+CONCATENATE(Nacsport!FV62,Nacsport!FW62,Nacsport!FX62,Nacsport!FY62,Nacsport!FZ62,Nacsport!GA62,Nacsport!GB62,),"")</f>
        <v/>
      </c>
      <c r="AM61" s="1" t="str">
        <f>+CONCATENATE(Nacsport!GC62,Nacsport!GD62,Nacsport!GE62,Nacsport!GF62,Nacsport!GG62,Nacsport!GH62,Nacsport!GI62,Nacsport!GJ62,)</f>
        <v/>
      </c>
      <c r="AN61" s="1" t="str">
        <f>IF(K61="PUNTOS",LOOKUP(2,1/($K$3:K61="ATAQUE"),$AN$3:AN61),IF(+COUNTIF(Nacsport!GK62:'Nacsport'!GS62,"*")&gt;0,+COUNTIF(Nacsport!GK62:'Nacsport'!GS62,"*"),""))</f>
        <v/>
      </c>
      <c r="AO61" t="str">
        <f ca="1">+IF(K61="QUIEBRE",+IF(L61="SAN LUIS",+COUNTIF(K61:INDIRECT(ADDRESS((LOOKUP(2,1/($K$1:K61="ATAQUE"),Nacsport!$A$1:A62)),3,4)),"RUCK")+1,+COUNTIF(K61:INDIRECT(ADDRESS((LOOKUP(2,1/($K$1:K61="DEFENSA"),Nacsport!$A$1:A62)),3,4)),"RUCK")+1),"")</f>
        <v/>
      </c>
      <c r="AP61" t="str">
        <f ca="1">+IF(OR(K61="PUNTOS",K61="QUIEBRE"),+IF(L61="SAN LUIS",+COUNTIF(K61:INDIRECT(ADDRESS((LOOKUP(2,1/($K$1:K61="ATAQUE"),Nacsport!$A$1:A62)),3,4)),"PASE"),+COUNTIF(K61:INDIRECT(ADDRESS((LOOKUP(2,1/($K$1:K61="DEFENSA"),Nacsport!$A$1:A62)),3,4)),"PASE")),"")</f>
        <v/>
      </c>
      <c r="AQ61" t="str">
        <f>IF(K61="QUIEBRE",LOOKUP(2,1/($K$3:K61="ATAQUE"),$AL$3:AL61),IF(+COUNTIF(Nacsport!GK62:'Nacsport'!GS62,"*")&gt;0,+COUNTIF(Nacsport!GK62:'Nacsport'!GS62,"*"),""))</f>
        <v/>
      </c>
      <c r="AR61" s="1" t="str">
        <f>IF(OR(K61="ATTACCO",K61="DIFESA"),J61,IF(AND(OR(K61="PUNTOS",K61="RUCK",K61="QUIEBRE"),L61="AVEZZANO"),LOOKUP(2,1/($K$3:K61="ATTACCO"),$J$3:J62),IF(AND(OR(K61="PUNTOS",K61="RUCK",K61="QUIEBRE"),L61="RIVAL"),LOOKUP(2,1/($K$3:K61="DIFESA"),$J$3:J62),"")))</f>
        <v/>
      </c>
      <c r="AS61" s="17"/>
    </row>
    <row r="62" spans="1:45" ht="15.75" customHeight="1" x14ac:dyDescent="0.2">
      <c r="A62">
        <f>+Nacsport!A63</f>
        <v>63</v>
      </c>
      <c r="B62">
        <f t="shared" si="1"/>
        <v>61</v>
      </c>
      <c r="C62">
        <f t="shared" si="7"/>
        <v>61</v>
      </c>
      <c r="D62" s="12">
        <v>1</v>
      </c>
      <c r="E62" s="1" t="s">
        <v>1295</v>
      </c>
      <c r="F62" s="14">
        <f>CONVERT(LEFT(Nacsport!E63,2),"mn","hr")/24+CONVERT(MID(Nacsport!E63,4,2),"sec","hr")/24</f>
        <v>1.0231481481481482E-2</v>
      </c>
      <c r="G62" s="15">
        <f>CONVERT((CONVERT(LEFT(Nacsport!F63,2),"mn","hr")/24+CONVERT(MID(Nacsport!F63,4,2),"sec","hr")/24)-(CONVERT(LEFT(Nacsport!E63,2),"mn","hr")/24+CONVERT(MID(Nacsport!E63,4,2),"sec","hr")/24),"hr","sec")*24</f>
        <v>6.9999999999999947</v>
      </c>
      <c r="H62" s="15">
        <f t="shared" si="3"/>
        <v>879</v>
      </c>
      <c r="I62" s="15">
        <f t="shared" si="6"/>
        <v>14.733333333333334</v>
      </c>
      <c r="J62" s="1">
        <f>+Nacsport!B63</f>
        <v>5</v>
      </c>
      <c r="K62" s="1" t="str">
        <f>+Nacsport!C63</f>
        <v>ATTACK</v>
      </c>
      <c r="L62" s="1" t="str">
        <f>+CONCATENATE(Nacsport!I63,Nacsport!J63)</f>
        <v/>
      </c>
      <c r="M62" s="29" t="str">
        <f>IF(Nacsport!G63&lt;&gt;"",LEFT(Nacsport!G63,FIND(";",Nacsport!G63)-1),"")</f>
        <v>10</v>
      </c>
      <c r="N62" s="1" t="str">
        <f>IFERROR(MID(Nacsport!G63,FIND(";", Nacsport!G63)+1,IFERROR(FIND(" ", Nacsport!G63 &amp; " ", FIND(";", Nacsport!G63)+1) - FIND(";", Nacsport!G63)-1,LEN(Nacsport!G63))),"")</f>
        <v>29</v>
      </c>
      <c r="O62" s="1" t="str">
        <f>+CONCATENATE(Nacsport!K63,Nacsport!L63,Nacsport!M63,Nacsport!N63,Nacsport!O63,Nacsport!P63,Nacsport!Q63,Nacsport!R63,Nacsport!S63,Nacsport!T63,Nacsport!U63,Nacsport!V63,Nacsport!W63,Nacsport!X63,Nacsport!Y63,Nacsport!Z63)</f>
        <v/>
      </c>
      <c r="P62" s="1" t="str">
        <f>IF(ISNA(LOOKUP(2,1/(Nacsport!AA63:BY63&lt;&gt;""),Nacsport!AA63:BY63)),"",LOOKUP(2,1/(Nacsport!AA63:BY63&lt;&gt;""),Nacsport!AA63:BY63))</f>
        <v/>
      </c>
      <c r="Q62" s="1" t="str">
        <f t="array" ref="Q62">+IF(+COUNTIF(Nacsport!AA63:BY63,"*")&gt;1,INDEX(Nacsport!Z63:BX63,MATCH(TRUE,Nacsport!Z63:BX63&gt;0,0)),"")</f>
        <v/>
      </c>
      <c r="R62" s="1" t="str">
        <f>+CONCATENATE(Nacsport!BZ63,Nacsport!CA63)</f>
        <v/>
      </c>
      <c r="S62" s="1" t="str">
        <f>+CONCATENATE(Nacsport!CB63,Nacsport!CC63,Nacsport!CD63)</f>
        <v/>
      </c>
      <c r="T62" s="1" t="str">
        <f>+CONCATENATE(Nacsport!CE63,Nacsport!CF63,Nacsport!CG63,Nacsport!CH63)</f>
        <v/>
      </c>
      <c r="U62" s="1" t="str">
        <f>+CONCATENATE(Nacsport!CI63,Nacsport!CJ63,Nacsport!CK63,Nacsport!CL63,Nacsport!CM63,Nacsport!CN63,Nacsport!CO63,Nacsport!CP63)</f>
        <v/>
      </c>
      <c r="V62" s="1" t="str">
        <f>+CONCATENATE(Nacsport!CQ63,Nacsport!CR63,Nacsport!CS63,Nacsport!CT63,Nacsport!CU63,Nacsport!CV63)</f>
        <v/>
      </c>
      <c r="W62" s="1" t="str">
        <f>+CONCATENATE(Nacsport!CW63,Nacsport!CX63,Nacsport!CY63,Nacsport!CZ63,Nacsport!DA63,Nacsport!DB63,Nacsport!DC63)</f>
        <v/>
      </c>
      <c r="X62" s="1" t="str">
        <f>+CONCATENATE(Nacsport!DD63,Nacsport!DE63,Nacsport!DF63,Nacsport!DG63,Nacsport!DH63,Nacsport!DI63,Nacsport!DJ63,Nacsport!DK63,Nacsport!DL63,Nacsport!DM63,Nacsport!DN63)</f>
        <v/>
      </c>
      <c r="Y62" s="1" t="str">
        <f>+CONCATENATE(Nacsport!DO63,Nacsport!DP63,Nacsport!DQ63,Nacsport!DR63,Nacsport!DS63,Nacsport!DT63,Nacsport!DU63,Nacsport!DV63,)</f>
        <v/>
      </c>
      <c r="Z62" s="1" t="str">
        <f>+CONCATENATE(Nacsport!DW63,Nacsport!DX63,Nacsport!DY63,Nacsport!DZ63)</f>
        <v/>
      </c>
      <c r="AA62" s="1" t="str">
        <f>+CONCATENATE(Nacsport!EA63,Nacsport!EB63,Nacsport!EC63,Nacsport!ED63,Nacsport!EE63)</f>
        <v/>
      </c>
      <c r="AB62" s="1" t="str">
        <f>+CONCATENATE(Nacsport!EF63,Nacsport!EG63,Nacsport!EH63,Nacsport!EI63,Nacsport!EJ63,Nacsport!EK63)</f>
        <v/>
      </c>
      <c r="AC62" s="1" t="str">
        <f>+CONCATENATE(Nacsport!EL63,Nacsport!EM63,Nacsport!EN63,Nacsport!EO63,Nacsport!EP63,Nacsport!EQ63,Nacsport!ER63)</f>
        <v/>
      </c>
      <c r="AD62" s="1" t="str">
        <f>+CONCATENATE(Nacsport!ES63,Nacsport!ET63,Nacsport!EU63,Nacsport!EV63,Nacsport!EW63,Nacsport!EX63,Nacsport!EY63,Nacsport!EZ63)</f>
        <v/>
      </c>
      <c r="AE62" s="1" t="str">
        <f>+CONCATENATE(Nacsport!FA63,Nacsport!FB63,Nacsport!FC63)</f>
        <v/>
      </c>
      <c r="AF62" s="1" t="str">
        <f>+CONCATENATE(Nacsport!FD63,Nacsport!FE63)</f>
        <v/>
      </c>
      <c r="AG62" s="1" t="str">
        <f>+CONCATENATE(Nacsport!FF63,Nacsport!FG63,Nacsport!FH63,Nacsport!FI63,Nacsport!FJ63)</f>
        <v/>
      </c>
      <c r="AH62" s="1" t="str">
        <f t="shared" si="8"/>
        <v/>
      </c>
      <c r="AI62" s="1" t="str">
        <f>+CONCATENATE(Nacsport!FK63,Nacsport!FL63)</f>
        <v/>
      </c>
      <c r="AJ62" s="34" t="str">
        <f>+CONCATENATE(Nacsport!FM63,Nacsport!FN63)</f>
        <v/>
      </c>
      <c r="AK62" s="1" t="str">
        <f>+IF(OR(K62="ATTACCO",K62="DIFESA"),+CONCATENATE(Nacsport!FO63,Nacsport!FP62,Nacsport!FQ63,Nacsport!FR63,Nacsport!FS63,Nacsport!FT63,Nacsport!FU63,),"")</f>
        <v/>
      </c>
      <c r="AL62" s="1" t="str">
        <f>+IF(OR(K62="ATAQUE",K62="DEFENSA"),+CONCATENATE(Nacsport!FV63,Nacsport!FW63,Nacsport!FX63,Nacsport!FY63,Nacsport!FZ63,Nacsport!GA63,Nacsport!GB63,),"")</f>
        <v/>
      </c>
      <c r="AM62" s="1" t="str">
        <f>+CONCATENATE(Nacsport!GC63,Nacsport!GD63,Nacsport!GE63,Nacsport!GF63,Nacsport!GG63,Nacsport!GH63,Nacsport!GI63,Nacsport!GJ63,)</f>
        <v/>
      </c>
      <c r="AN62" s="1" t="str">
        <f>IF(K62="PUNTOS",LOOKUP(2,1/($K$3:K62="ATAQUE"),$AN$3:AN62),IF(+COUNTIF(Nacsport!GK63:'Nacsport'!GS63,"*")&gt;0,+COUNTIF(Nacsport!GK63:'Nacsport'!GS63,"*"),""))</f>
        <v/>
      </c>
      <c r="AO62" t="str">
        <f ca="1">+IF(K62="QUIEBRE",+IF(L62="SAN LUIS",+COUNTIF(K62:INDIRECT(ADDRESS((LOOKUP(2,1/($K$1:K62="ATAQUE"),Nacsport!$A$1:A63)),3,4)),"RUCK")+1,+COUNTIF(K62:INDIRECT(ADDRESS((LOOKUP(2,1/($K$1:K62="DEFENSA"),Nacsport!$A$1:A63)),3,4)),"RUCK")+1),"")</f>
        <v/>
      </c>
      <c r="AP62" t="str">
        <f ca="1">+IF(OR(K62="PUNTOS",K62="QUIEBRE"),+IF(L62="SAN LUIS",+COUNTIF(K62:INDIRECT(ADDRESS((LOOKUP(2,1/($K$1:K62="ATAQUE"),Nacsport!$A$1:A63)),3,4)),"PASE"),+COUNTIF(K62:INDIRECT(ADDRESS((LOOKUP(2,1/($K$1:K62="DEFENSA"),Nacsport!$A$1:A63)),3,4)),"PASE")),"")</f>
        <v/>
      </c>
      <c r="AQ62" t="str">
        <f>IF(K62="QUIEBRE",LOOKUP(2,1/($K$3:K62="ATAQUE"),$AL$3:AL62),IF(+COUNTIF(Nacsport!GK63:'Nacsport'!GS63,"*")&gt;0,+COUNTIF(Nacsport!GK63:'Nacsport'!GS63,"*"),""))</f>
        <v/>
      </c>
      <c r="AR62" s="1" t="str">
        <f>IF(OR(K62="ATTACCO",K62="DIFESA"),J62,IF(AND(OR(K62="PUNTOS",K62="RUCK",K62="QUIEBRE"),L62="AVEZZANO"),LOOKUP(2,1/($K$3:K62="ATTACCO"),$J$3:J63),IF(AND(OR(K62="PUNTOS",K62="RUCK",K62="QUIEBRE"),L62="RIVAL"),LOOKUP(2,1/($K$3:K62="DIFESA"),$J$3:J63),"")))</f>
        <v/>
      </c>
      <c r="AS62" s="17"/>
    </row>
    <row r="63" spans="1:45" ht="15.75" customHeight="1" x14ac:dyDescent="0.2">
      <c r="A63">
        <f>+Nacsport!A64</f>
        <v>64</v>
      </c>
      <c r="B63">
        <f t="shared" si="1"/>
        <v>62</v>
      </c>
      <c r="C63">
        <f t="shared" si="7"/>
        <v>62</v>
      </c>
      <c r="D63" s="12">
        <v>1</v>
      </c>
      <c r="E63" s="1" t="s">
        <v>1295</v>
      </c>
      <c r="F63" s="14">
        <f>CONVERT(LEFT(Nacsport!E64,2),"mn","hr")/24+CONVERT(MID(Nacsport!E64,4,2),"sec","hr")/24</f>
        <v>1.0289351851851852E-2</v>
      </c>
      <c r="G63" s="15">
        <f>CONVERT((CONVERT(LEFT(Nacsport!F64,2),"mn","hr")/24+CONVERT(MID(Nacsport!F64,4,2),"sec","hr")/24)-(CONVERT(LEFT(Nacsport!E64,2),"mn","hr")/24+CONVERT(MID(Nacsport!E64,4,2),"sec","hr")/24),"hr","sec")*24</f>
        <v>5.0000000000000817</v>
      </c>
      <c r="H63" s="15">
        <f t="shared" si="3"/>
        <v>884</v>
      </c>
      <c r="I63" s="15">
        <f t="shared" si="6"/>
        <v>14.816666666666665</v>
      </c>
      <c r="J63" s="1">
        <f>+Nacsport!B64</f>
        <v>2</v>
      </c>
      <c r="K63" s="1" t="str">
        <f>+Nacsport!C64</f>
        <v>TURNOVER-</v>
      </c>
      <c r="L63" s="1" t="str">
        <f>+CONCATENATE(Nacsport!I64,Nacsport!J64)</f>
        <v>SAN BENEDETTO</v>
      </c>
      <c r="M63" s="29" t="str">
        <f>IF(Nacsport!G64&lt;&gt;"",LEFT(Nacsport!G64,FIND(";",Nacsport!G64)-1),"")</f>
        <v/>
      </c>
      <c r="N63" s="1" t="str">
        <f>IFERROR(MID(Nacsport!G64,FIND(";", Nacsport!G64)+1,IFERROR(FIND(" ", Nacsport!G64 &amp; " ", FIND(";", Nacsport!G64)+1) - FIND(";", Nacsport!G64)-1,LEN(Nacsport!G64))),"")</f>
        <v/>
      </c>
      <c r="O63" s="1" t="str">
        <f>+CONCATENATE(Nacsport!K64,Nacsport!L64,Nacsport!M64,Nacsport!N64,Nacsport!O64,Nacsport!P64,Nacsport!Q64,Nacsport!R64,Nacsport!S64,Nacsport!T64,Nacsport!U64,Nacsport!V64,Nacsport!W64,Nacsport!X64,Nacsport!Y64,Nacsport!Z64)</f>
        <v/>
      </c>
      <c r="P63" s="1" t="str">
        <f>IF(ISNA(LOOKUP(2,1/(Nacsport!AA64:BY64&lt;&gt;""),Nacsport!AA64:BY64)),"",LOOKUP(2,1/(Nacsport!AA64:BY64&lt;&gt;""),Nacsport!AA64:BY64))</f>
        <v>19</v>
      </c>
      <c r="Q63" s="1" t="str">
        <f t="array" ref="Q63">+IF(+COUNTIF(Nacsport!AA64:BY64,"*")&gt;1,INDEX(Nacsport!Z64:BX64,MATCH(TRUE,Nacsport!Z64:BX64&gt;0,0)),"")</f>
        <v/>
      </c>
      <c r="R63" s="1" t="str">
        <f>+CONCATENATE(Nacsport!BZ64,Nacsport!CA64)</f>
        <v/>
      </c>
      <c r="S63" s="1" t="str">
        <f>+CONCATENATE(Nacsport!CB64,Nacsport!CC64,Nacsport!CD64)</f>
        <v/>
      </c>
      <c r="T63" s="1" t="str">
        <f>+CONCATENATE(Nacsport!CE64,Nacsport!CF64,Nacsport!CG64,Nacsport!CH64)</f>
        <v/>
      </c>
      <c r="U63" s="1" t="str">
        <f>+CONCATENATE(Nacsport!CI64,Nacsport!CJ64,Nacsport!CK64,Nacsport!CL64,Nacsport!CM64,Nacsport!CN64,Nacsport!CO64,Nacsport!CP64)</f>
        <v/>
      </c>
      <c r="V63" s="1" t="str">
        <f>+CONCATENATE(Nacsport!CQ64,Nacsport!CR64,Nacsport!CS64,Nacsport!CT64,Nacsport!CU64,Nacsport!CV64)</f>
        <v/>
      </c>
      <c r="W63" s="1" t="str">
        <f>+CONCATENATE(Nacsport!CW64,Nacsport!CX64,Nacsport!CY64,Nacsport!CZ64,Nacsport!DA64,Nacsport!DB64,Nacsport!DC64)</f>
        <v/>
      </c>
      <c r="X63" s="1" t="str">
        <f>+CONCATENATE(Nacsport!DD64,Nacsport!DE64,Nacsport!DF64,Nacsport!DG64,Nacsport!DH64,Nacsport!DI64,Nacsport!DJ64,Nacsport!DK64,Nacsport!DL64,Nacsport!DM64,Nacsport!DN64)</f>
        <v/>
      </c>
      <c r="Y63" s="1" t="str">
        <f>+CONCATENATE(Nacsport!DO64,Nacsport!DP64,Nacsport!DQ64,Nacsport!DR64,Nacsport!DS64,Nacsport!DT64,Nacsport!DU64,Nacsport!DV64,)</f>
        <v/>
      </c>
      <c r="Z63" s="1" t="str">
        <f>+CONCATENATE(Nacsport!DW64,Nacsport!DX64,Nacsport!DY64,Nacsport!DZ64)</f>
        <v/>
      </c>
      <c r="AA63" s="1" t="str">
        <f>+CONCATENATE(Nacsport!EA64,Nacsport!EB64,Nacsport!EC64,Nacsport!ED64,Nacsport!EE64)</f>
        <v/>
      </c>
      <c r="AB63" s="1" t="str">
        <f>+CONCATENATE(Nacsport!EF64,Nacsport!EG64,Nacsport!EH64,Nacsport!EI64,Nacsport!EJ64,Nacsport!EK64)</f>
        <v>KNOCK-ON</v>
      </c>
      <c r="AC63" s="1" t="str">
        <f>+CONCATENATE(Nacsport!EL64,Nacsport!EM64,Nacsport!EN64,Nacsport!EO64,Nacsport!EP64,Nacsport!EQ64,Nacsport!ER64)</f>
        <v/>
      </c>
      <c r="AD63" s="1" t="str">
        <f>+CONCATENATE(Nacsport!ES64,Nacsport!ET64,Nacsport!EU64,Nacsport!EV64,Nacsport!EW64,Nacsport!EX64,Nacsport!EY64,Nacsport!EZ64)</f>
        <v/>
      </c>
      <c r="AE63" s="1" t="str">
        <f>+CONCATENATE(Nacsport!FA64,Nacsport!FB64,Nacsport!FC64)</f>
        <v/>
      </c>
      <c r="AF63" s="1" t="str">
        <f>+CONCATENATE(Nacsport!FD64,Nacsport!FE64)</f>
        <v/>
      </c>
      <c r="AG63" s="1" t="str">
        <f>+CONCATENATE(Nacsport!FF64,Nacsport!FG64,Nacsport!FH64,Nacsport!FI64,Nacsport!FJ64)</f>
        <v/>
      </c>
      <c r="AH63" s="1" t="str">
        <f t="shared" si="8"/>
        <v/>
      </c>
      <c r="AI63" s="1" t="str">
        <f>+CONCATENATE(Nacsport!FK64,Nacsport!FL64)</f>
        <v/>
      </c>
      <c r="AJ63" s="34" t="str">
        <f>+CONCATENATE(Nacsport!FM64,Nacsport!FN64)</f>
        <v/>
      </c>
      <c r="AK63" s="1" t="str">
        <f>+IF(OR(K63="ATTACCO",K63="DIFESA"),+CONCATENATE(Nacsport!FO64,Nacsport!FP63,Nacsport!FQ64,Nacsport!FR64,Nacsport!FS64,Nacsport!FT64,Nacsport!FU64,),"")</f>
        <v/>
      </c>
      <c r="AL63" s="1" t="str">
        <f>+IF(OR(K63="ATAQUE",K63="DEFENSA"),+CONCATENATE(Nacsport!FV64,Nacsport!FW64,Nacsport!FX64,Nacsport!FY64,Nacsport!FZ64,Nacsport!GA64,Nacsport!GB64,),"")</f>
        <v/>
      </c>
      <c r="AM63" s="1" t="str">
        <f>+CONCATENATE(Nacsport!GC64,Nacsport!GD64,Nacsport!GE64,Nacsport!GF64,Nacsport!GG64,Nacsport!GH64,Nacsport!GI64,Nacsport!GJ64,)</f>
        <v/>
      </c>
      <c r="AN63" s="1" t="str">
        <f>IF(K63="PUNTOS",LOOKUP(2,1/($K$3:K63="ATAQUE"),$AN$3:AN63),IF(+COUNTIF(Nacsport!GK64:'Nacsport'!GS64,"*")&gt;0,+COUNTIF(Nacsport!GK64:'Nacsport'!GS64,"*"),""))</f>
        <v/>
      </c>
      <c r="AO63" t="str">
        <f ca="1">+IF(K63="QUIEBRE",+IF(L63="SAN LUIS",+COUNTIF(K63:INDIRECT(ADDRESS((LOOKUP(2,1/($K$1:K63="ATAQUE"),Nacsport!$A$1:A64)),3,4)),"RUCK")+1,+COUNTIF(K63:INDIRECT(ADDRESS((LOOKUP(2,1/($K$1:K63="DEFENSA"),Nacsport!$A$1:A64)),3,4)),"RUCK")+1),"")</f>
        <v/>
      </c>
      <c r="AP63" t="str">
        <f ca="1">+IF(OR(K63="PUNTOS",K63="QUIEBRE"),+IF(L63="SAN LUIS",+COUNTIF(K63:INDIRECT(ADDRESS((LOOKUP(2,1/($K$1:K63="ATAQUE"),Nacsport!$A$1:A64)),3,4)),"PASE"),+COUNTIF(K63:INDIRECT(ADDRESS((LOOKUP(2,1/($K$1:K63="DEFENSA"),Nacsport!$A$1:A64)),3,4)),"PASE")),"")</f>
        <v/>
      </c>
      <c r="AQ63" t="str">
        <f>IF(K63="QUIEBRE",LOOKUP(2,1/($K$3:K63="ATAQUE"),$AL$3:AL63),IF(+COUNTIF(Nacsport!GK64:'Nacsport'!GS64,"*")&gt;0,+COUNTIF(Nacsport!GK64:'Nacsport'!GS64,"*"),""))</f>
        <v/>
      </c>
      <c r="AR63" s="1" t="str">
        <f>IF(OR(K63="ATTACCO",K63="DIFESA"),J63,IF(AND(OR(K63="PUNTOS",K63="RUCK",K63="QUIEBRE"),L63="AVEZZANO"),LOOKUP(2,1/($K$3:K63="ATTACCO"),$J$3:J64),IF(AND(OR(K63="PUNTOS",K63="RUCK",K63="QUIEBRE"),L63="RIVAL"),LOOKUP(2,1/($K$3:K63="DIFESA"),$J$3:J64),"")))</f>
        <v/>
      </c>
      <c r="AS63" s="17"/>
    </row>
    <row r="64" spans="1:45" ht="15.75" customHeight="1" x14ac:dyDescent="0.2">
      <c r="A64">
        <f>+Nacsport!A65</f>
        <v>65</v>
      </c>
      <c r="B64">
        <f t="shared" si="1"/>
        <v>63</v>
      </c>
      <c r="C64">
        <f t="shared" si="7"/>
        <v>63</v>
      </c>
      <c r="D64" s="12">
        <v>1</v>
      </c>
      <c r="E64" s="1" t="s">
        <v>1295</v>
      </c>
      <c r="F64" s="14">
        <f>CONVERT(LEFT(Nacsport!E65,2),"mn","hr")/24+CONVERT(MID(Nacsport!E65,4,2),"sec","hr")/24</f>
        <v>1.0289351851851852E-2</v>
      </c>
      <c r="G64" s="15">
        <v>8</v>
      </c>
      <c r="H64" s="15">
        <f t="shared" si="3"/>
        <v>884</v>
      </c>
      <c r="I64" s="15">
        <f t="shared" si="6"/>
        <v>14.816666666666665</v>
      </c>
      <c r="J64" s="1">
        <f>+Nacsport!B65</f>
        <v>3</v>
      </c>
      <c r="K64" s="1" t="str">
        <f>+Nacsport!C65</f>
        <v>PENALTY</v>
      </c>
      <c r="L64" s="1" t="str">
        <f>+CONCATENATE(Nacsport!I65,Nacsport!J65)</f>
        <v>SAN BENEDETTO</v>
      </c>
      <c r="M64" s="29" t="str">
        <f>IF(Nacsport!G65&lt;&gt;"",LEFT(Nacsport!G65,FIND(";",Nacsport!G65)-1),"")</f>
        <v>10</v>
      </c>
      <c r="N64" s="1" t="str">
        <f>IFERROR(MID(Nacsport!G65,FIND(";", Nacsport!G65)+1,IFERROR(FIND(" ", Nacsport!G65 &amp; " ", FIND(";", Nacsport!G65)+1) - FIND(";", Nacsport!G65)-1,LEN(Nacsport!G65))),"")</f>
        <v>29</v>
      </c>
      <c r="O64" s="1" t="str">
        <f>+CONCATENATE(Nacsport!K65,Nacsport!L65,Nacsport!M65,Nacsport!N65,Nacsport!O65,Nacsport!P65,Nacsport!Q65,Nacsport!R65,Nacsport!S65,Nacsport!T65,Nacsport!U65,Nacsport!V65,Nacsport!W65,Nacsport!X65,Nacsport!Y65,Nacsport!Z65)</f>
        <v>T2A</v>
      </c>
      <c r="P64" s="1" t="str">
        <f>IF(ISNA(LOOKUP(2,1/(Nacsport!AA65:BY65&lt;&gt;""),Nacsport!AA65:BY65)),"",LOOKUP(2,1/(Nacsport!AA65:BY65&lt;&gt;""),Nacsport!AA65:BY65))</f>
        <v>3</v>
      </c>
      <c r="Q64" s="1" t="str">
        <f t="array" ref="Q64">+IF(+COUNTIF(Nacsport!AA65:BY65,"*")&gt;1,INDEX(Nacsport!Z65:BX65,MATCH(TRUE,Nacsport!Z65:BX65&gt;0,0)),"")</f>
        <v/>
      </c>
      <c r="R64" s="1" t="str">
        <f>+CONCATENATE(Nacsport!BZ65,Nacsport!CA65)</f>
        <v/>
      </c>
      <c r="S64" s="1" t="str">
        <f>+CONCATENATE(Nacsport!CB65,Nacsport!CC65,Nacsport!CD65)</f>
        <v/>
      </c>
      <c r="T64" s="1" t="str">
        <f>+CONCATENATE(Nacsport!CE65,Nacsport!CF65,Nacsport!CG65,Nacsport!CH65)</f>
        <v/>
      </c>
      <c r="U64" s="1" t="str">
        <f>+CONCATENATE(Nacsport!CI65,Nacsport!CJ65,Nacsport!CK65,Nacsport!CL65,Nacsport!CM65,Nacsport!CN65,Nacsport!CO65,Nacsport!CP65)</f>
        <v/>
      </c>
      <c r="V64" s="1" t="str">
        <f>+CONCATENATE(Nacsport!CQ65,Nacsport!CR65,Nacsport!CS65,Nacsport!CT65,Nacsport!CU65,Nacsport!CV65)</f>
        <v/>
      </c>
      <c r="W64" s="1" t="str">
        <f>+CONCATENATE(Nacsport!CW65,Nacsport!CX65,Nacsport!CY65,Nacsport!CZ65,Nacsport!DA65,Nacsport!DB65,Nacsport!DC65)</f>
        <v/>
      </c>
      <c r="X64" s="1" t="str">
        <f>+CONCATENATE(Nacsport!DD65,Nacsport!DE65,Nacsport!DF65,Nacsport!DG65,Nacsport!DH65,Nacsport!DI65,Nacsport!DJ65,Nacsport!DK65,Nacsport!DL65,Nacsport!DM65,Nacsport!DN65)</f>
        <v/>
      </c>
      <c r="Y64" s="1" t="str">
        <f>+CONCATENATE(Nacsport!DO65,Nacsport!DP65,Nacsport!DQ65,Nacsport!DR65,Nacsport!DS65,Nacsport!DT65,Nacsport!DU65,Nacsport!DV65,)</f>
        <v/>
      </c>
      <c r="Z64" s="1" t="str">
        <f>+CONCATENATE(Nacsport!DW65,Nacsport!DX65,Nacsport!DY65,Nacsport!DZ65)</f>
        <v/>
      </c>
      <c r="AA64" s="1" t="str">
        <f>+CONCATENATE(Nacsport!EA65,Nacsport!EB65,Nacsport!EC65,Nacsport!ED65,Nacsport!EE65)</f>
        <v/>
      </c>
      <c r="AB64" s="1" t="str">
        <f>+CONCATENATE(Nacsport!EF65,Nacsport!EG65,Nacsport!EH65,Nacsport!EI65,Nacsport!EJ65,Nacsport!EK65)</f>
        <v/>
      </c>
      <c r="AC64" s="1" t="str">
        <f>+CONCATENATE(Nacsport!EL65,Nacsport!EM65,Nacsport!EN65,Nacsport!EO65,Nacsport!EP65,Nacsport!EQ65,Nacsport!ER65)</f>
        <v>OFFSIDE</v>
      </c>
      <c r="AD64" s="1" t="str">
        <f>+CONCATENATE(Nacsport!ES65,Nacsport!ET65,Nacsport!EU65,Nacsport!EV65,Nacsport!EW65,Nacsport!EX65,Nacsport!EY65,Nacsport!EZ65)</f>
        <v/>
      </c>
      <c r="AE64" s="1" t="str">
        <f>+CONCATENATE(Nacsport!FA65,Nacsport!FB65,Nacsport!FC65)</f>
        <v/>
      </c>
      <c r="AF64" s="1" t="str">
        <f>+CONCATENATE(Nacsport!FD65,Nacsport!FE65)</f>
        <v/>
      </c>
      <c r="AG64" s="1" t="str">
        <f>+CONCATENATE(Nacsport!FF65,Nacsport!FG65,Nacsport!FH65,Nacsport!FI65,Nacsport!FJ65)</f>
        <v/>
      </c>
      <c r="AH64" s="1" t="str">
        <f t="shared" si="8"/>
        <v/>
      </c>
      <c r="AI64" s="1" t="str">
        <f>+CONCATENATE(Nacsport!FK65,Nacsport!FL65)</f>
        <v/>
      </c>
      <c r="AJ64" s="34" t="str">
        <f>+CONCATENATE(Nacsport!FM65,Nacsport!FN65)</f>
        <v/>
      </c>
      <c r="AK64" s="1" t="str">
        <f>+IF(OR(K64="ATTACCO",K64="DIFESA"),+CONCATENATE(Nacsport!FO65,Nacsport!FP64,Nacsport!FQ65,Nacsport!FR65,Nacsport!FS65,Nacsport!FT65,Nacsport!FU65,),"")</f>
        <v/>
      </c>
      <c r="AL64" s="1" t="str">
        <f>+IF(OR(K64="ATAQUE",K64="DEFENSA"),+CONCATENATE(Nacsport!FV65,Nacsport!FW65,Nacsport!FX65,Nacsport!FY65,Nacsport!FZ65,Nacsport!GA65,Nacsport!GB65,),"")</f>
        <v/>
      </c>
      <c r="AM64" s="1" t="str">
        <f>+CONCATENATE(Nacsport!GC65,Nacsport!GD65,Nacsport!GE65,Nacsport!GF65,Nacsport!GG65,Nacsport!GH65,Nacsport!GI65,Nacsport!GJ65,)</f>
        <v/>
      </c>
      <c r="AN64" s="1" t="str">
        <f>IF(K64="PUNTOS",LOOKUP(2,1/($K$3:K64="ATAQUE"),$AN$3:AN64),IF(+COUNTIF(Nacsport!GK65:'Nacsport'!GS65,"*")&gt;0,+COUNTIF(Nacsport!GK65:'Nacsport'!GS65,"*"),""))</f>
        <v/>
      </c>
      <c r="AO64" t="str">
        <f ca="1">+IF(K64="QUIEBRE",+IF(L64="SAN LUIS",+COUNTIF(K64:INDIRECT(ADDRESS((LOOKUP(2,1/($K$1:K64="ATAQUE"),Nacsport!$A$1:A65)),3,4)),"RUCK")+1,+COUNTIF(K64:INDIRECT(ADDRESS((LOOKUP(2,1/($K$1:K64="DEFENSA"),Nacsport!$A$1:A65)),3,4)),"RUCK")+1),"")</f>
        <v/>
      </c>
      <c r="AP64" t="str">
        <f ca="1">+IF(OR(K64="PUNTOS",K64="QUIEBRE"),+IF(L64="SAN LUIS",+COUNTIF(K64:INDIRECT(ADDRESS((LOOKUP(2,1/($K$1:K64="ATAQUE"),Nacsport!$A$1:A65)),3,4)),"PASE"),+COUNTIF(K64:INDIRECT(ADDRESS((LOOKUP(2,1/($K$1:K64="DEFENSA"),Nacsport!$A$1:A65)),3,4)),"PASE")),"")</f>
        <v/>
      </c>
      <c r="AQ64" t="str">
        <f>IF(K64="QUIEBRE",LOOKUP(2,1/($K$3:K64="ATAQUE"),$AL$3:AL64),IF(+COUNTIF(Nacsport!GK65:'Nacsport'!GS65,"*")&gt;0,+COUNTIF(Nacsport!GK65:'Nacsport'!GS65,"*"),""))</f>
        <v/>
      </c>
      <c r="AR64" s="1" t="str">
        <f>IF(OR(K64="ATTACCO",K64="DIFESA"),J64,IF(AND(OR(K64="PUNTOS",K64="RUCK",K64="QUIEBRE"),L64="AVEZZANO"),LOOKUP(2,1/($K$3:K64="ATTACCO"),$J$3:J65),IF(AND(OR(K64="PUNTOS",K64="RUCK",K64="QUIEBRE"),L64="RIVAL"),LOOKUP(2,1/($K$3:K64="DIFESA"),$J$3:J65),"")))</f>
        <v/>
      </c>
      <c r="AS64" s="17"/>
    </row>
    <row r="65" spans="1:45" ht="15.75" customHeight="1" x14ac:dyDescent="0.2">
      <c r="A65">
        <f>+Nacsport!A66</f>
        <v>66</v>
      </c>
      <c r="B65">
        <f t="shared" si="1"/>
        <v>64</v>
      </c>
      <c r="C65">
        <f t="shared" si="7"/>
        <v>64</v>
      </c>
      <c r="D65" s="12">
        <v>1</v>
      </c>
      <c r="E65" s="1" t="s">
        <v>1295</v>
      </c>
      <c r="F65" s="14">
        <f>CONVERT(LEFT(Nacsport!E66,2),"mn","hr")/24+CONVERT(MID(Nacsport!E66,4,2),"sec","hr")/24</f>
        <v>1.03125E-2</v>
      </c>
      <c r="G65" s="15">
        <f>CONVERT((CONVERT(LEFT(Nacsport!F66,2),"mn","hr")/24+CONVERT(MID(Nacsport!F66,4,2),"sec","hr")/24)-(CONVERT(LEFT(Nacsport!E66,2),"mn","hr")/24+CONVERT(MID(Nacsport!E66,4,2),"sec","hr")/24),"hr","sec")*24</f>
        <v>0.99999999999995648</v>
      </c>
      <c r="H65" s="15">
        <f t="shared" si="3"/>
        <v>886</v>
      </c>
      <c r="I65" s="15">
        <f t="shared" si="6"/>
        <v>14.850000000000001</v>
      </c>
      <c r="J65" s="1">
        <f>+Nacsport!B66</f>
        <v>5</v>
      </c>
      <c r="K65" s="1" t="str">
        <f>+Nacsport!C66</f>
        <v>END</v>
      </c>
      <c r="L65" s="1" t="str">
        <f>+CONCATENATE(Nacsport!I66,Nacsport!J66)</f>
        <v/>
      </c>
      <c r="M65" s="29" t="str">
        <f>IF(Nacsport!G66&lt;&gt;"",LEFT(Nacsport!G66,FIND(";",Nacsport!G66)-1),"")</f>
        <v/>
      </c>
      <c r="N65" s="1" t="str">
        <f>IFERROR(MID(Nacsport!G66,FIND(";", Nacsport!G66)+1,IFERROR(FIND(" ", Nacsport!G66 &amp; " ", FIND(";", Nacsport!G66)+1) - FIND(";", Nacsport!G66)-1,LEN(Nacsport!G66))),"")</f>
        <v/>
      </c>
      <c r="O65" s="1" t="str">
        <f>+CONCATENATE(Nacsport!K66,Nacsport!L66,Nacsport!M66,Nacsport!N66,Nacsport!O66,Nacsport!P66,Nacsport!Q66,Nacsport!R66,Nacsport!S66,Nacsport!T66,Nacsport!U66,Nacsport!V66,Nacsport!W66,Nacsport!X66,Nacsport!Y66,Nacsport!Z66)</f>
        <v/>
      </c>
      <c r="P65" s="1" t="str">
        <f>IF(ISNA(LOOKUP(2,1/(Nacsport!AA66:BY66&lt;&gt;""),Nacsport!AA66:BY66)),"",LOOKUP(2,1/(Nacsport!AA66:BY66&lt;&gt;""),Nacsport!AA66:BY66))</f>
        <v/>
      </c>
      <c r="Q65" s="1" t="str">
        <f t="array" ref="Q65">+IF(+COUNTIF(Nacsport!AA66:BY66,"*")&gt;1,INDEX(Nacsport!Z66:BX66,MATCH(TRUE,Nacsport!Z66:BX66&gt;0,0)),"")</f>
        <v/>
      </c>
      <c r="R65" s="1" t="str">
        <f>+CONCATENATE(Nacsport!BZ66,Nacsport!CA66)</f>
        <v/>
      </c>
      <c r="S65" s="1" t="str">
        <f>+CONCATENATE(Nacsport!CB66,Nacsport!CC66,Nacsport!CD66)</f>
        <v/>
      </c>
      <c r="T65" s="1" t="str">
        <f>+CONCATENATE(Nacsport!CE66,Nacsport!CF66,Nacsport!CG66,Nacsport!CH66)</f>
        <v/>
      </c>
      <c r="U65" s="1" t="str">
        <f>+CONCATENATE(Nacsport!CI66,Nacsport!CJ66,Nacsport!CK66,Nacsport!CL66,Nacsport!CM66,Nacsport!CN66,Nacsport!CO66,Nacsport!CP66)</f>
        <v/>
      </c>
      <c r="V65" s="1" t="str">
        <f>+CONCATENATE(Nacsport!CQ66,Nacsport!CR66,Nacsport!CS66,Nacsport!CT66,Nacsport!CU66,Nacsport!CV66)</f>
        <v/>
      </c>
      <c r="W65" s="1" t="str">
        <f>+CONCATENATE(Nacsport!CW66,Nacsport!CX66,Nacsport!CY66,Nacsport!CZ66,Nacsport!DA66,Nacsport!DB66,Nacsport!DC66)</f>
        <v/>
      </c>
      <c r="X65" s="1" t="str">
        <f>+CONCATENATE(Nacsport!DD66,Nacsport!DE66,Nacsport!DF66,Nacsport!DG66,Nacsport!DH66,Nacsport!DI66,Nacsport!DJ66,Nacsport!DK66,Nacsport!DL66,Nacsport!DM66,Nacsport!DN66)</f>
        <v/>
      </c>
      <c r="Y65" s="1" t="str">
        <f>+CONCATENATE(Nacsport!DO66,Nacsport!DP66,Nacsport!DQ66,Nacsport!DR66,Nacsport!DS66,Nacsport!DT66,Nacsport!DU66,Nacsport!DV66,)</f>
        <v/>
      </c>
      <c r="Z65" s="1" t="str">
        <f>+CONCATENATE(Nacsport!DW66,Nacsport!DX66,Nacsport!DY66,Nacsport!DZ66)</f>
        <v/>
      </c>
      <c r="AA65" s="1" t="str">
        <f>+CONCATENATE(Nacsport!EA66,Nacsport!EB66,Nacsport!EC66,Nacsport!ED66,Nacsport!EE66)</f>
        <v/>
      </c>
      <c r="AB65" s="1" t="str">
        <f>+CONCATENATE(Nacsport!EF66,Nacsport!EG66,Nacsport!EH66,Nacsport!EI66,Nacsport!EJ66,Nacsport!EK66)</f>
        <v/>
      </c>
      <c r="AC65" s="1" t="str">
        <f>+CONCATENATE(Nacsport!EL66,Nacsport!EM66,Nacsport!EN66,Nacsport!EO66,Nacsport!EP66,Nacsport!EQ66,Nacsport!ER66)</f>
        <v/>
      </c>
      <c r="AD65" s="1" t="str">
        <f>+CONCATENATE(Nacsport!ES66,Nacsport!ET66,Nacsport!EU66,Nacsport!EV66,Nacsport!EW66,Nacsport!EX66,Nacsport!EY66,Nacsport!EZ66)</f>
        <v/>
      </c>
      <c r="AE65" s="1" t="str">
        <f>+CONCATENATE(Nacsport!FA66,Nacsport!FB66,Nacsport!FC66)</f>
        <v/>
      </c>
      <c r="AF65" s="1" t="str">
        <f>+CONCATENATE(Nacsport!FD66,Nacsport!FE66)</f>
        <v/>
      </c>
      <c r="AG65" s="1" t="str">
        <f>+CONCATENATE(Nacsport!FF66,Nacsport!FG66,Nacsport!FH66,Nacsport!FI66,Nacsport!FJ66)</f>
        <v/>
      </c>
      <c r="AH65" s="1" t="str">
        <f t="shared" si="8"/>
        <v/>
      </c>
      <c r="AI65" s="1" t="str">
        <f>+CONCATENATE(Nacsport!FK66,Nacsport!FL66)</f>
        <v/>
      </c>
      <c r="AJ65" s="34" t="str">
        <f>+CONCATENATE(Nacsport!FM66,Nacsport!FN66)</f>
        <v/>
      </c>
      <c r="AK65" s="1" t="str">
        <f>+IF(OR(K65="ATTACCO",K65="DIFESA"),+CONCATENATE(Nacsport!FO66,Nacsport!FP65,Nacsport!FQ66,Nacsport!FR66,Nacsport!FS66,Nacsport!FT66,Nacsport!FU66,),"")</f>
        <v/>
      </c>
      <c r="AL65" s="1" t="str">
        <f>+IF(OR(K65="ATAQUE",K65="DEFENSA"),+CONCATENATE(Nacsport!FV66,Nacsport!FW66,Nacsport!FX66,Nacsport!FY66,Nacsport!FZ66,Nacsport!GA66,Nacsport!GB66,),"")</f>
        <v/>
      </c>
      <c r="AM65" s="1" t="str">
        <f>+CONCATENATE(Nacsport!GC66,Nacsport!GD66,Nacsport!GE66,Nacsport!GF66,Nacsport!GG66,Nacsport!GH66,Nacsport!GI66,Nacsport!GJ66,)</f>
        <v/>
      </c>
      <c r="AN65" s="1" t="str">
        <f>IF(K65="PUNTOS",LOOKUP(2,1/($K$3:K65="ATAQUE"),$AN$3:AN65),IF(+COUNTIF(Nacsport!GK66:'Nacsport'!GS66,"*")&gt;0,+COUNTIF(Nacsport!GK66:'Nacsport'!GS66,"*"),""))</f>
        <v/>
      </c>
      <c r="AO65" t="str">
        <f ca="1">+IF(K65="QUIEBRE",+IF(L65="SAN LUIS",+COUNTIF(K65:INDIRECT(ADDRESS((LOOKUP(2,1/($K$1:K65="ATAQUE"),Nacsport!$A$1:A66)),3,4)),"RUCK")+1,+COUNTIF(K65:INDIRECT(ADDRESS((LOOKUP(2,1/($K$1:K65="DEFENSA"),Nacsport!$A$1:A66)),3,4)),"RUCK")+1),"")</f>
        <v/>
      </c>
      <c r="AP65" t="str">
        <f ca="1">+IF(OR(K65="PUNTOS",K65="QUIEBRE"),+IF(L65="SAN LUIS",+COUNTIF(K65:INDIRECT(ADDRESS((LOOKUP(2,1/($K$1:K65="ATAQUE"),Nacsport!$A$1:A66)),3,4)),"PASE"),+COUNTIF(K65:INDIRECT(ADDRESS((LOOKUP(2,1/($K$1:K65="DEFENSA"),Nacsport!$A$1:A66)),3,4)),"PASE")),"")</f>
        <v/>
      </c>
      <c r="AQ65" t="str">
        <f>IF(K65="QUIEBRE",LOOKUP(2,1/($K$3:K65="ATAQUE"),$AL$3:AL65),IF(+COUNTIF(Nacsport!GK66:'Nacsport'!GS66,"*")&gt;0,+COUNTIF(Nacsport!GK66:'Nacsport'!GS66,"*"),""))</f>
        <v/>
      </c>
      <c r="AR65" s="1" t="str">
        <f>IF(OR(K65="ATTACCO",K65="DIFESA"),J65,IF(AND(OR(K65="PUNTOS",K65="RUCK",K65="QUIEBRE"),L65="AVEZZANO"),LOOKUP(2,1/($K$3:K65="ATTACCO"),$J$3:J66),IF(AND(OR(K65="PUNTOS",K65="RUCK",K65="QUIEBRE"),L65="RIVAL"),LOOKUP(2,1/($K$3:K65="DIFESA"),$J$3:J66),"")))</f>
        <v/>
      </c>
      <c r="AS65" s="17"/>
    </row>
    <row r="66" spans="1:45" ht="15.75" customHeight="1" x14ac:dyDescent="0.2">
      <c r="A66">
        <f>+Nacsport!A67</f>
        <v>67</v>
      </c>
      <c r="B66">
        <f t="shared" si="1"/>
        <v>65</v>
      </c>
      <c r="C66">
        <f t="shared" si="7"/>
        <v>65</v>
      </c>
      <c r="D66" s="12">
        <v>1</v>
      </c>
      <c r="E66" s="1" t="s">
        <v>1295</v>
      </c>
      <c r="F66" s="14">
        <f>CONVERT(LEFT(Nacsport!E67,2),"mn","hr")/24+CONVERT(MID(Nacsport!E67,4,2),"sec","hr")/24</f>
        <v>1.0543981481481481E-2</v>
      </c>
      <c r="G66" s="15">
        <f>CONVERT((CONVERT(LEFT(Nacsport!F67,2),"mn","hr")/24+CONVERT(MID(Nacsport!F67,4,2),"sec","hr")/24)-(CONVERT(LEFT(Nacsport!E67,2),"mn","hr")/24+CONVERT(MID(Nacsport!E67,4,2),"sec","hr")/24),"hr","sec")*24</f>
        <v>5.0000000000000817</v>
      </c>
      <c r="H66" s="15">
        <f t="shared" si="3"/>
        <v>905.99999999999989</v>
      </c>
      <c r="I66" s="15">
        <f t="shared" si="6"/>
        <v>15.183333333333334</v>
      </c>
      <c r="J66" s="1">
        <f>+Nacsport!B67</f>
        <v>3</v>
      </c>
      <c r="K66" s="1" t="str">
        <f>+Nacsport!C67</f>
        <v>TURNOVER+</v>
      </c>
      <c r="L66" s="1" t="str">
        <f>+CONCATENATE(Nacsport!I67,Nacsport!J67)</f>
        <v>SAN BENEDETTO</v>
      </c>
      <c r="M66" s="29" t="str">
        <f>IF(Nacsport!G67&lt;&gt;"",LEFT(Nacsport!G67,FIND(";",Nacsport!G67)-1),"")</f>
        <v/>
      </c>
      <c r="N66" s="1" t="str">
        <f>IFERROR(MID(Nacsport!G67,FIND(";", Nacsport!G67)+1,IFERROR(FIND(" ", Nacsport!G67 &amp; " ", FIND(";", Nacsport!G67)+1) - FIND(";", Nacsport!G67)-1,LEN(Nacsport!G67))),"")</f>
        <v/>
      </c>
      <c r="O66" s="1" t="str">
        <f>+CONCATENATE(Nacsport!K67,Nacsport!L67,Nacsport!M67,Nacsport!N67,Nacsport!O67,Nacsport!P67,Nacsport!Q67,Nacsport!R67,Nacsport!S67,Nacsport!T67,Nacsport!U67,Nacsport!V67,Nacsport!W67,Nacsport!X67,Nacsport!Y67,Nacsport!Z67)</f>
        <v/>
      </c>
      <c r="P66" s="1" t="str">
        <f>IF(ISNA(LOOKUP(2,1/(Nacsport!AA67:BY67&lt;&gt;""),Nacsport!AA67:BY67)),"",LOOKUP(2,1/(Nacsport!AA67:BY67&lt;&gt;""),Nacsport!AA67:BY67))</f>
        <v/>
      </c>
      <c r="Q66" s="1" t="str">
        <f t="array" ref="Q66">+IF(+COUNTIF(Nacsport!AA67:BY67,"*")&gt;1,INDEX(Nacsport!Z67:BX67,MATCH(TRUE,Nacsport!Z67:BX67&gt;0,0)),"")</f>
        <v/>
      </c>
      <c r="R66" s="1" t="str">
        <f>+CONCATENATE(Nacsport!BZ67,Nacsport!CA67)</f>
        <v/>
      </c>
      <c r="S66" s="1" t="str">
        <f>+CONCATENATE(Nacsport!CB67,Nacsport!CC67,Nacsport!CD67)</f>
        <v/>
      </c>
      <c r="T66" s="1" t="str">
        <f>+CONCATENATE(Nacsport!CE67,Nacsport!CF67,Nacsport!CG67,Nacsport!CH67)</f>
        <v/>
      </c>
      <c r="U66" s="1" t="str">
        <f>+CONCATENATE(Nacsport!CI67,Nacsport!CJ67,Nacsport!CK67,Nacsport!CL67,Nacsport!CM67,Nacsport!CN67,Nacsport!CO67,Nacsport!CP67)</f>
        <v/>
      </c>
      <c r="V66" s="1" t="str">
        <f>+CONCATENATE(Nacsport!CQ67,Nacsport!CR67,Nacsport!CS67,Nacsport!CT67,Nacsport!CU67,Nacsport!CV67)</f>
        <v/>
      </c>
      <c r="W66" s="1" t="str">
        <f>+CONCATENATE(Nacsport!CW67,Nacsport!CX67,Nacsport!CY67,Nacsport!CZ67,Nacsport!DA67,Nacsport!DB67,Nacsport!DC67)</f>
        <v/>
      </c>
      <c r="X66" s="1" t="str">
        <f>+CONCATENATE(Nacsport!DD67,Nacsport!DE67,Nacsport!DF67,Nacsport!DG67,Nacsport!DH67,Nacsport!DI67,Nacsport!DJ67,Nacsport!DK67,Nacsport!DL67,Nacsport!DM67,Nacsport!DN67)</f>
        <v/>
      </c>
      <c r="Y66" s="1" t="str">
        <f>+CONCATENATE(Nacsport!DO67,Nacsport!DP67,Nacsport!DQ67,Nacsport!DR67,Nacsport!DS67,Nacsport!DT67,Nacsport!DU67,Nacsport!DV67,)</f>
        <v/>
      </c>
      <c r="Z66" s="1" t="str">
        <f>+CONCATENATE(Nacsport!DW67,Nacsport!DX67,Nacsport!DY67,Nacsport!DZ67)</f>
        <v>KICK</v>
      </c>
      <c r="AA66" s="1" t="str">
        <f>+CONCATENATE(Nacsport!EA67,Nacsport!EB67,Nacsport!EC67,Nacsport!ED67,Nacsport!EE67)</f>
        <v/>
      </c>
      <c r="AB66" s="1" t="str">
        <f>+CONCATENATE(Nacsport!EF67,Nacsport!EG67,Nacsport!EH67,Nacsport!EI67,Nacsport!EJ67,Nacsport!EK67)</f>
        <v/>
      </c>
      <c r="AC66" s="1" t="str">
        <f>+CONCATENATE(Nacsport!EL67,Nacsport!EM67,Nacsport!EN67,Nacsport!EO67,Nacsport!EP67,Nacsport!EQ67,Nacsport!ER67)</f>
        <v/>
      </c>
      <c r="AD66" s="1" t="str">
        <f>+CONCATENATE(Nacsport!ES67,Nacsport!ET67,Nacsport!EU67,Nacsport!EV67,Nacsport!EW67,Nacsport!EX67,Nacsport!EY67,Nacsport!EZ67)</f>
        <v/>
      </c>
      <c r="AE66" s="1" t="str">
        <f>+CONCATENATE(Nacsport!FA67,Nacsport!FB67,Nacsport!FC67)</f>
        <v/>
      </c>
      <c r="AF66" s="1" t="str">
        <f>+CONCATENATE(Nacsport!FD67,Nacsport!FE67)</f>
        <v/>
      </c>
      <c r="AG66" s="1" t="str">
        <f>+CONCATENATE(Nacsport!FF67,Nacsport!FG67,Nacsport!FH67,Nacsport!FI67,Nacsport!FJ67)</f>
        <v/>
      </c>
      <c r="AH66" s="1" t="str">
        <f t="shared" si="8"/>
        <v/>
      </c>
      <c r="AI66" s="1" t="str">
        <f>+CONCATENATE(Nacsport!FK67,Nacsport!FL67)</f>
        <v/>
      </c>
      <c r="AJ66" s="34" t="str">
        <f>+CONCATENATE(Nacsport!FM67,Nacsport!FN67)</f>
        <v/>
      </c>
      <c r="AK66" s="1" t="str">
        <f>+IF(OR(K66="ATTACCO",K66="DIFESA"),+CONCATENATE(Nacsport!FO67,Nacsport!FP66,Nacsport!FQ67,Nacsport!FR67,Nacsport!FS67,Nacsport!FT67,Nacsport!FU67,),"")</f>
        <v/>
      </c>
      <c r="AL66" s="1" t="str">
        <f>+IF(OR(K66="ATAQUE",K66="DEFENSA"),+CONCATENATE(Nacsport!FV67,Nacsport!FW67,Nacsport!FX67,Nacsport!FY67,Nacsport!FZ67,Nacsport!GA67,Nacsport!GB67,),"")</f>
        <v/>
      </c>
      <c r="AM66" s="1" t="str">
        <f>+CONCATENATE(Nacsport!GC67,Nacsport!GD67,Nacsport!GE67,Nacsport!GF67,Nacsport!GG67,Nacsport!GH67,Nacsport!GI67,Nacsport!GJ67,)</f>
        <v/>
      </c>
      <c r="AN66" s="1" t="str">
        <f>IF(K66="PUNTOS",LOOKUP(2,1/($K$3:K66="ATAQUE"),$AN$3:AN66),IF(+COUNTIF(Nacsport!GK67:'Nacsport'!GS67,"*")&gt;0,+COUNTIF(Nacsport!GK67:'Nacsport'!GS67,"*"),""))</f>
        <v/>
      </c>
      <c r="AO66" t="str">
        <f ca="1">+IF(K66="QUIEBRE",+IF(L66="SAN LUIS",+COUNTIF(K66:INDIRECT(ADDRESS((LOOKUP(2,1/($K$1:K66="ATAQUE"),Nacsport!$A$1:A67)),3,4)),"RUCK")+1,+COUNTIF(K66:INDIRECT(ADDRESS((LOOKUP(2,1/($K$1:K66="DEFENSA"),Nacsport!$A$1:A67)),3,4)),"RUCK")+1),"")</f>
        <v/>
      </c>
      <c r="AP66" t="str">
        <f ca="1">+IF(OR(K66="PUNTOS",K66="QUIEBRE"),+IF(L66="SAN LUIS",+COUNTIF(K66:INDIRECT(ADDRESS((LOOKUP(2,1/($K$1:K66="ATAQUE"),Nacsport!$A$1:A67)),3,4)),"PASE"),+COUNTIF(K66:INDIRECT(ADDRESS((LOOKUP(2,1/($K$1:K66="DEFENSA"),Nacsport!$A$1:A67)),3,4)),"PASE")),"")</f>
        <v/>
      </c>
      <c r="AQ66" t="str">
        <f>IF(K66="QUIEBRE",LOOKUP(2,1/($K$3:K66="ATAQUE"),$AL$3:AL66),IF(+COUNTIF(Nacsport!GK67:'Nacsport'!GS67,"*")&gt;0,+COUNTIF(Nacsport!GK67:'Nacsport'!GS67,"*"),""))</f>
        <v/>
      </c>
      <c r="AR66" s="1" t="str">
        <f>IF(OR(K66="ATTACCO",K66="DIFESA"),J66,IF(AND(OR(K66="PUNTOS",K66="RUCK",K66="QUIEBRE"),L66="AVEZZANO"),LOOKUP(2,1/($K$3:K66="ATTACCO"),$J$3:J67),IF(AND(OR(K66="PUNTOS",K66="RUCK",K66="QUIEBRE"),L66="RIVAL"),LOOKUP(2,1/($K$3:K66="DIFESA"),$J$3:J67),"")))</f>
        <v/>
      </c>
      <c r="AS66" s="17"/>
    </row>
    <row r="67" spans="1:45" ht="15.75" customHeight="1" x14ac:dyDescent="0.2">
      <c r="A67">
        <f>+Nacsport!A68</f>
        <v>68</v>
      </c>
      <c r="B67">
        <f t="shared" si="1"/>
        <v>66</v>
      </c>
      <c r="C67">
        <f t="shared" si="7"/>
        <v>66</v>
      </c>
      <c r="D67" s="12">
        <v>1</v>
      </c>
      <c r="E67" s="1" t="s">
        <v>1295</v>
      </c>
      <c r="F67" s="14">
        <f>CONVERT(LEFT(Nacsport!E68,2),"mn","hr")/24+CONVERT(MID(Nacsport!E68,4,2),"sec","hr")/24</f>
        <v>1.0543981481481481E-2</v>
      </c>
      <c r="G67" s="15">
        <f>CONVERT((CONVERT(LEFT(Nacsport!F68,2),"mn","hr")/24+CONVERT(MID(Nacsport!F68,4,2),"sec","hr")/24)-(CONVERT(LEFT(Nacsport!E68,2),"mn","hr")/24+CONVERT(MID(Nacsport!E68,4,2),"sec","hr")/24),"hr","sec")*24</f>
        <v>15.000000000000096</v>
      </c>
      <c r="H67" s="15">
        <f t="shared" ref="H67:H130" si="9">(+CONVERT(F67,"hr","sec")*24)-5</f>
        <v>905.99999999999989</v>
      </c>
      <c r="I67" s="15">
        <f t="shared" si="6"/>
        <v>15.183333333333334</v>
      </c>
      <c r="J67" s="1">
        <f>+Nacsport!B68</f>
        <v>6</v>
      </c>
      <c r="K67" s="1" t="str">
        <f>+Nacsport!C68</f>
        <v>ATTACK</v>
      </c>
      <c r="L67" s="1" t="str">
        <f>+CONCATENATE(Nacsport!I68,Nacsport!J68)</f>
        <v/>
      </c>
      <c r="M67" s="29" t="str">
        <f>IF(Nacsport!G68&lt;&gt;"",LEFT(Nacsport!G68,FIND(";",Nacsport!G68)-1),"")</f>
        <v>31</v>
      </c>
      <c r="N67" s="1" t="str">
        <f>IFERROR(MID(Nacsport!G68,FIND(";", Nacsport!G68)+1,IFERROR(FIND(" ", Nacsport!G68 &amp; " ", FIND(";", Nacsport!G68)+1) - FIND(";", Nacsport!G68)-1,LEN(Nacsport!G68))),"")</f>
        <v>82</v>
      </c>
      <c r="O67" s="1" t="str">
        <f>+CONCATENATE(Nacsport!K68,Nacsport!L68,Nacsport!M68,Nacsport!N68,Nacsport!O68,Nacsport!P68,Nacsport!Q68,Nacsport!R68,Nacsport!S68,Nacsport!T68,Nacsport!U68,Nacsport!V68,Nacsport!W68,Nacsport!X68,Nacsport!Y68,Nacsport!Z68)</f>
        <v/>
      </c>
      <c r="P67" s="1" t="str">
        <f>IF(ISNA(LOOKUP(2,1/(Nacsport!AA68:BY68&lt;&gt;""),Nacsport!AA68:BY68)),"",LOOKUP(2,1/(Nacsport!AA68:BY68&lt;&gt;""),Nacsport!AA68:BY68))</f>
        <v/>
      </c>
      <c r="Q67" s="1" t="str">
        <f t="array" ref="Q67">+IF(+COUNTIF(Nacsport!AA68:BY68,"*")&gt;1,INDEX(Nacsport!Z68:BX68,MATCH(TRUE,Nacsport!Z68:BX68&gt;0,0)),"")</f>
        <v/>
      </c>
      <c r="R67" s="1" t="str">
        <f>+CONCATENATE(Nacsport!BZ68,Nacsport!CA68)</f>
        <v/>
      </c>
      <c r="S67" s="1" t="str">
        <f>+CONCATENATE(Nacsport!CB68,Nacsport!CC68,Nacsport!CD68)</f>
        <v/>
      </c>
      <c r="T67" s="1" t="str">
        <f>+CONCATENATE(Nacsport!CE68,Nacsport!CF68,Nacsport!CG68,Nacsport!CH68)</f>
        <v/>
      </c>
      <c r="U67" s="1" t="str">
        <f>+CONCATENATE(Nacsport!CI68,Nacsport!CJ68,Nacsport!CK68,Nacsport!CL68,Nacsport!CM68,Nacsport!CN68,Nacsport!CO68,Nacsport!CP68)</f>
        <v/>
      </c>
      <c r="V67" s="1" t="str">
        <f>+CONCATENATE(Nacsport!CQ68,Nacsport!CR68,Nacsport!CS68,Nacsport!CT68,Nacsport!CU68,Nacsport!CV68)</f>
        <v/>
      </c>
      <c r="W67" s="1" t="str">
        <f>+CONCATENATE(Nacsport!CW68,Nacsport!CX68,Nacsport!CY68,Nacsport!CZ68,Nacsport!DA68,Nacsport!DB68,Nacsport!DC68)</f>
        <v/>
      </c>
      <c r="X67" s="1" t="str">
        <f>+CONCATENATE(Nacsport!DD68,Nacsport!DE68,Nacsport!DF68,Nacsport!DG68,Nacsport!DH68,Nacsport!DI68,Nacsport!DJ68,Nacsport!DK68,Nacsport!DL68,Nacsport!DM68,Nacsport!DN68)</f>
        <v/>
      </c>
      <c r="Y67" s="1" t="str">
        <f>+CONCATENATE(Nacsport!DO68,Nacsport!DP68,Nacsport!DQ68,Nacsport!DR68,Nacsport!DS68,Nacsport!DT68,Nacsport!DU68,Nacsport!DV68,)</f>
        <v/>
      </c>
      <c r="Z67" s="1" t="str">
        <f>+CONCATENATE(Nacsport!DW68,Nacsport!DX68,Nacsport!DY68,Nacsport!DZ68)</f>
        <v/>
      </c>
      <c r="AA67" s="1" t="str">
        <f>+CONCATENATE(Nacsport!EA68,Nacsport!EB68,Nacsport!EC68,Nacsport!ED68,Nacsport!EE68)</f>
        <v/>
      </c>
      <c r="AB67" s="1" t="str">
        <f>+CONCATENATE(Nacsport!EF68,Nacsport!EG68,Nacsport!EH68,Nacsport!EI68,Nacsport!EJ68,Nacsport!EK68)</f>
        <v/>
      </c>
      <c r="AC67" s="1" t="str">
        <f>+CONCATENATE(Nacsport!EL68,Nacsport!EM68,Nacsport!EN68,Nacsport!EO68,Nacsport!EP68,Nacsport!EQ68,Nacsport!ER68)</f>
        <v/>
      </c>
      <c r="AD67" s="1" t="str">
        <f>+CONCATENATE(Nacsport!ES68,Nacsport!ET68,Nacsport!EU68,Nacsport!EV68,Nacsport!EW68,Nacsport!EX68,Nacsport!EY68,Nacsport!EZ68)</f>
        <v/>
      </c>
      <c r="AE67" s="1" t="str">
        <f>+CONCATENATE(Nacsport!FA68,Nacsport!FB68,Nacsport!FC68)</f>
        <v/>
      </c>
      <c r="AF67" s="1" t="str">
        <f>+CONCATENATE(Nacsport!FD68,Nacsport!FE68)</f>
        <v/>
      </c>
      <c r="AG67" s="1" t="str">
        <f>+CONCATENATE(Nacsport!FF68,Nacsport!FG68,Nacsport!FH68,Nacsport!FI68,Nacsport!FJ68)</f>
        <v/>
      </c>
      <c r="AH67" s="1" t="str">
        <f t="shared" si="8"/>
        <v/>
      </c>
      <c r="AI67" s="1" t="str">
        <f>+CONCATENATE(Nacsport!FK68,Nacsport!FL68)</f>
        <v/>
      </c>
      <c r="AJ67" s="34" t="str">
        <f>+CONCATENATE(Nacsport!FM68,Nacsport!FN68)</f>
        <v/>
      </c>
      <c r="AK67" s="1" t="str">
        <f>+IF(OR(K67="ATTACCO",K67="DIFESA"),+CONCATENATE(Nacsport!FO68,Nacsport!FP67,Nacsport!FQ68,Nacsport!FR68,Nacsport!FS68,Nacsport!FT68,Nacsport!FU68,),"")</f>
        <v/>
      </c>
      <c r="AL67" s="1" t="str">
        <f>+IF(OR(K67="ATAQUE",K67="DEFENSA"),+CONCATENATE(Nacsport!FV68,Nacsport!FW68,Nacsport!FX68,Nacsport!FY68,Nacsport!FZ68,Nacsport!GA68,Nacsport!GB68,),"")</f>
        <v/>
      </c>
      <c r="AM67" s="1" t="str">
        <f>+CONCATENATE(Nacsport!GC68,Nacsport!GD68,Nacsport!GE68,Nacsport!GF68,Nacsport!GG68,Nacsport!GH68,Nacsport!GI68,Nacsport!GJ68,)</f>
        <v/>
      </c>
      <c r="AN67" s="1" t="str">
        <f>IF(K67="PUNTOS",LOOKUP(2,1/($K$3:K67="ATAQUE"),$AN$3:AN67),IF(+COUNTIF(Nacsport!GK68:'Nacsport'!GS68,"*")&gt;0,+COUNTIF(Nacsport!GK68:'Nacsport'!GS68,"*"),""))</f>
        <v/>
      </c>
      <c r="AO67" t="str">
        <f ca="1">+IF(K67="QUIEBRE",+IF(L67="SAN LUIS",+COUNTIF(K67:INDIRECT(ADDRESS((LOOKUP(2,1/($K$1:K67="ATAQUE"),Nacsport!$A$1:A68)),3,4)),"RUCK")+1,+COUNTIF(K67:INDIRECT(ADDRESS((LOOKUP(2,1/($K$1:K67="DEFENSA"),Nacsport!$A$1:A68)),3,4)),"RUCK")+1),"")</f>
        <v/>
      </c>
      <c r="AP67" t="str">
        <f ca="1">+IF(OR(K67="PUNTOS",K67="QUIEBRE"),+IF(L67="SAN LUIS",+COUNTIF(K67:INDIRECT(ADDRESS((LOOKUP(2,1/($K$1:K67="ATAQUE"),Nacsport!$A$1:A68)),3,4)),"PASE"),+COUNTIF(K67:INDIRECT(ADDRESS((LOOKUP(2,1/($K$1:K67="DEFENSA"),Nacsport!$A$1:A68)),3,4)),"PASE")),"")</f>
        <v/>
      </c>
      <c r="AQ67" t="str">
        <f>IF(K67="QUIEBRE",LOOKUP(2,1/($K$3:K67="ATAQUE"),$AL$3:AL67),IF(+COUNTIF(Nacsport!GK68:'Nacsport'!GS68,"*")&gt;0,+COUNTIF(Nacsport!GK68:'Nacsport'!GS68,"*"),""))</f>
        <v/>
      </c>
      <c r="AR67" s="1" t="str">
        <f>IF(OR(K67="ATTACCO",K67="DIFESA"),J67,IF(AND(OR(K67="PUNTOS",K67="RUCK",K67="QUIEBRE"),L67="AVEZZANO"),LOOKUP(2,1/($K$3:K67="ATTACCO"),$J$3:J68),IF(AND(OR(K67="PUNTOS",K67="RUCK",K67="QUIEBRE"),L67="RIVAL"),LOOKUP(2,1/($K$3:K67="DIFESA"),$J$3:J68),"")))</f>
        <v/>
      </c>
      <c r="AS67" s="17"/>
    </row>
    <row r="68" spans="1:45" ht="15.75" customHeight="1" x14ac:dyDescent="0.2">
      <c r="A68">
        <f>+Nacsport!A69</f>
        <v>69</v>
      </c>
      <c r="B68">
        <f t="shared" si="1"/>
        <v>67</v>
      </c>
      <c r="C68">
        <f t="shared" si="7"/>
        <v>67</v>
      </c>
      <c r="D68" s="12">
        <v>1</v>
      </c>
      <c r="E68" s="1" t="s">
        <v>1295</v>
      </c>
      <c r="F68" s="14">
        <f>CONVERT(LEFT(Nacsport!E69,2),"mn","hr")/24+CONVERT(MID(Nacsport!E69,4,2),"sec","hr")/24</f>
        <v>1.0543981481481481E-2</v>
      </c>
      <c r="G68" s="15">
        <f>CONVERT((CONVERT(LEFT(Nacsport!F69,2),"mn","hr")/24+CONVERT(MID(Nacsport!F69,4,2),"sec","hr")/24)-(CONVERT(LEFT(Nacsport!E69,2),"mn","hr")/24+CONVERT(MID(Nacsport!E69,4,2),"sec","hr")/24),"hr","sec")*24</f>
        <v>15.000000000000096</v>
      </c>
      <c r="H68" s="15">
        <f t="shared" si="9"/>
        <v>905.99999999999989</v>
      </c>
      <c r="I68" s="15">
        <f t="shared" ref="I68:I131" si="10">+CONVERT(F68,"hr","mn")*24</f>
        <v>15.183333333333334</v>
      </c>
      <c r="J68" s="1">
        <f>+Nacsport!B69</f>
        <v>6</v>
      </c>
      <c r="K68" s="1" t="str">
        <f>+Nacsport!C69</f>
        <v>SHORT-MATCH</v>
      </c>
      <c r="L68" s="1" t="str">
        <f>+CONCATENATE(Nacsport!I69,Nacsport!J69)</f>
        <v/>
      </c>
      <c r="M68" s="29" t="str">
        <f>IF(Nacsport!G69&lt;&gt;"",LEFT(Nacsport!G69,FIND(";",Nacsport!G69)-1),"")</f>
        <v>31</v>
      </c>
      <c r="N68" s="1" t="str">
        <f>IFERROR(MID(Nacsport!G69,FIND(";", Nacsport!G69)+1,IFERROR(FIND(" ", Nacsport!G69 &amp; " ", FIND(";", Nacsport!G69)+1) - FIND(";", Nacsport!G69)-1,LEN(Nacsport!G69))),"")</f>
        <v>82</v>
      </c>
      <c r="O68" s="1" t="str">
        <f>+CONCATENATE(Nacsport!K69,Nacsport!L69,Nacsport!M69,Nacsport!N69,Nacsport!O69,Nacsport!P69,Nacsport!Q69,Nacsport!R69,Nacsport!S69,Nacsport!T69,Nacsport!U69,Nacsport!V69,Nacsport!W69,Nacsport!X69,Nacsport!Y69,Nacsport!Z69)</f>
        <v/>
      </c>
      <c r="P68" s="1" t="str">
        <f>IF(ISNA(LOOKUP(2,1/(Nacsport!AA69:BY69&lt;&gt;""),Nacsport!AA69:BY69)),"",LOOKUP(2,1/(Nacsport!AA69:BY69&lt;&gt;""),Nacsport!AA69:BY69))</f>
        <v/>
      </c>
      <c r="Q68" s="1" t="str">
        <f t="array" ref="Q68">+IF(+COUNTIF(Nacsport!AA69:BY69,"*")&gt;1,INDEX(Nacsport!Z69:BX69,MATCH(TRUE,Nacsport!Z69:BX69&gt;0,0)),"")</f>
        <v/>
      </c>
      <c r="R68" s="1" t="str">
        <f>+CONCATENATE(Nacsport!BZ69,Nacsport!CA69)</f>
        <v/>
      </c>
      <c r="S68" s="1" t="str">
        <f>+CONCATENATE(Nacsport!CB69,Nacsport!CC69,Nacsport!CD69)</f>
        <v/>
      </c>
      <c r="T68" s="1" t="str">
        <f>+CONCATENATE(Nacsport!CE69,Nacsport!CF69,Nacsport!CG69,Nacsport!CH69)</f>
        <v/>
      </c>
      <c r="U68" s="1" t="str">
        <f>+CONCATENATE(Nacsport!CI69,Nacsport!CJ69,Nacsport!CK69,Nacsport!CL69,Nacsport!CM69,Nacsport!CN69,Nacsport!CO69,Nacsport!CP69)</f>
        <v/>
      </c>
      <c r="V68" s="1" t="str">
        <f>+CONCATENATE(Nacsport!CQ69,Nacsport!CR69,Nacsport!CS69,Nacsport!CT69,Nacsport!CU69,Nacsport!CV69)</f>
        <v/>
      </c>
      <c r="W68" s="1" t="str">
        <f>+CONCATENATE(Nacsport!CW69,Nacsport!CX69,Nacsport!CY69,Nacsport!CZ69,Nacsport!DA69,Nacsport!DB69,Nacsport!DC69)</f>
        <v/>
      </c>
      <c r="X68" s="1" t="str">
        <f>+CONCATENATE(Nacsport!DD69,Nacsport!DE69,Nacsport!DF69,Nacsport!DG69,Nacsport!DH69,Nacsport!DI69,Nacsport!DJ69,Nacsport!DK69,Nacsport!DL69,Nacsport!DM69,Nacsport!DN69)</f>
        <v/>
      </c>
      <c r="Y68" s="1" t="str">
        <f>+CONCATENATE(Nacsport!DO69,Nacsport!DP69,Nacsport!DQ69,Nacsport!DR69,Nacsport!DS69,Nacsport!DT69,Nacsport!DU69,Nacsport!DV69,)</f>
        <v/>
      </c>
      <c r="Z68" s="1" t="str">
        <f>+CONCATENATE(Nacsport!DW69,Nacsport!DX69,Nacsport!DY69,Nacsport!DZ69)</f>
        <v/>
      </c>
      <c r="AA68" s="1" t="str">
        <f>+CONCATENATE(Nacsport!EA69,Nacsport!EB69,Nacsport!EC69,Nacsport!ED69,Nacsport!EE69)</f>
        <v/>
      </c>
      <c r="AB68" s="1" t="str">
        <f>+CONCATENATE(Nacsport!EF69,Nacsport!EG69,Nacsport!EH69,Nacsport!EI69,Nacsport!EJ69,Nacsport!EK69)</f>
        <v/>
      </c>
      <c r="AC68" s="1" t="str">
        <f>+CONCATENATE(Nacsport!EL69,Nacsport!EM69,Nacsport!EN69,Nacsport!EO69,Nacsport!EP69,Nacsport!EQ69,Nacsport!ER69)</f>
        <v/>
      </c>
      <c r="AD68" s="1" t="str">
        <f>+CONCATENATE(Nacsport!ES69,Nacsport!ET69,Nacsport!EU69,Nacsport!EV69,Nacsport!EW69,Nacsport!EX69,Nacsport!EY69,Nacsport!EZ69)</f>
        <v/>
      </c>
      <c r="AE68" s="1" t="str">
        <f>+CONCATENATE(Nacsport!FA69,Nacsport!FB69,Nacsport!FC69)</f>
        <v/>
      </c>
      <c r="AF68" s="1" t="str">
        <f>+CONCATENATE(Nacsport!FD69,Nacsport!FE69)</f>
        <v/>
      </c>
      <c r="AG68" s="1" t="str">
        <f>+CONCATENATE(Nacsport!FF69,Nacsport!FG69,Nacsport!FH69,Nacsport!FI69,Nacsport!FJ69)</f>
        <v/>
      </c>
      <c r="AH68" s="1" t="str">
        <f t="shared" si="8"/>
        <v/>
      </c>
      <c r="AI68" s="1" t="str">
        <f>+CONCATENATE(Nacsport!FK69,Nacsport!FL69)</f>
        <v/>
      </c>
      <c r="AJ68" s="34" t="str">
        <f>+CONCATENATE(Nacsport!FM69,Nacsport!FN69)</f>
        <v/>
      </c>
      <c r="AK68" s="1" t="str">
        <f>+IF(OR(K68="ATTACCO",K68="DIFESA"),+CONCATENATE(Nacsport!FO69,Nacsport!FP68,Nacsport!FQ69,Nacsport!FR69,Nacsport!FS69,Nacsport!FT69,Nacsport!FU69,),"")</f>
        <v/>
      </c>
      <c r="AL68" s="1" t="str">
        <f>+IF(OR(K68="ATAQUE",K68="DEFENSA"),+CONCATENATE(Nacsport!FV69,Nacsport!FW69,Nacsport!FX69,Nacsport!FY69,Nacsport!FZ69,Nacsport!GA69,Nacsport!GB69,),"")</f>
        <v/>
      </c>
      <c r="AM68" s="1" t="str">
        <f>+CONCATENATE(Nacsport!GC69,Nacsport!GD69,Nacsport!GE69,Nacsport!GF69,Nacsport!GG69,Nacsport!GH69,Nacsport!GI69,Nacsport!GJ69,)</f>
        <v/>
      </c>
      <c r="AN68" s="1" t="str">
        <f>IF(K68="PUNTOS",LOOKUP(2,1/($K$3:K68="ATAQUE"),$AN$3:AN68),IF(+COUNTIF(Nacsport!GK69:'Nacsport'!GS69,"*")&gt;0,+COUNTIF(Nacsport!GK69:'Nacsport'!GS69,"*"),""))</f>
        <v/>
      </c>
      <c r="AO68" t="str">
        <f ca="1">+IF(K68="QUIEBRE",+IF(L68="SAN LUIS",+COUNTIF(K68:INDIRECT(ADDRESS((LOOKUP(2,1/($K$1:K68="ATAQUE"),Nacsport!$A$1:A69)),3,4)),"RUCK")+1,+COUNTIF(K68:INDIRECT(ADDRESS((LOOKUP(2,1/($K$1:K68="DEFENSA"),Nacsport!$A$1:A69)),3,4)),"RUCK")+1),"")</f>
        <v/>
      </c>
      <c r="AP68" t="str">
        <f ca="1">+IF(OR(K68="PUNTOS",K68="QUIEBRE"),+IF(L68="SAN LUIS",+COUNTIF(K68:INDIRECT(ADDRESS((LOOKUP(2,1/($K$1:K68="ATAQUE"),Nacsport!$A$1:A69)),3,4)),"PASE"),+COUNTIF(K68:INDIRECT(ADDRESS((LOOKUP(2,1/($K$1:K68="DEFENSA"),Nacsport!$A$1:A69)),3,4)),"PASE")),"")</f>
        <v/>
      </c>
      <c r="AQ68" t="str">
        <f>IF(K68="QUIEBRE",LOOKUP(2,1/($K$3:K68="ATAQUE"),$AL$3:AL68),IF(+COUNTIF(Nacsport!GK69:'Nacsport'!GS69,"*")&gt;0,+COUNTIF(Nacsport!GK69:'Nacsport'!GS69,"*"),""))</f>
        <v/>
      </c>
      <c r="AR68" s="1" t="str">
        <f>IF(OR(K68="ATTACCO",K68="DIFESA"),J68,IF(AND(OR(K68="PUNTOS",K68="RUCK",K68="QUIEBRE"),L68="AVEZZANO"),LOOKUP(2,1/($K$3:K68="ATTACCO"),$J$3:J69),IF(AND(OR(K68="PUNTOS",K68="RUCK",K68="QUIEBRE"),L68="RIVAL"),LOOKUP(2,1/($K$3:K68="DIFESA"),$J$3:J69),"")))</f>
        <v/>
      </c>
      <c r="AS68" s="17"/>
    </row>
    <row r="69" spans="1:45" ht="15.75" customHeight="1" x14ac:dyDescent="0.2">
      <c r="A69">
        <f>+Nacsport!A70</f>
        <v>70</v>
      </c>
      <c r="B69">
        <f t="shared" si="1"/>
        <v>68</v>
      </c>
      <c r="C69">
        <f t="shared" si="7"/>
        <v>68</v>
      </c>
      <c r="D69" s="12">
        <v>1</v>
      </c>
      <c r="E69" s="1" t="s">
        <v>1295</v>
      </c>
      <c r="F69" s="14">
        <f>CONVERT(LEFT(Nacsport!E70,2),"mn","hr")/24+CONVERT(MID(Nacsport!E70,4,2),"sec","hr")/24</f>
        <v>1.0659722222222221E-2</v>
      </c>
      <c r="G69" s="15">
        <f>CONVERT((CONVERT(LEFT(Nacsport!F70,2),"mn","hr")/24+CONVERT(MID(Nacsport!F70,4,2),"sec","hr")/24)-(CONVERT(LEFT(Nacsport!E70,2),"mn","hr")/24+CONVERT(MID(Nacsport!E70,4,2),"sec","hr")/24),"hr","sec")*24</f>
        <v>3.0000000000000195</v>
      </c>
      <c r="H69" s="15">
        <f t="shared" si="9"/>
        <v>916</v>
      </c>
      <c r="I69" s="15">
        <f t="shared" si="10"/>
        <v>15.349999999999998</v>
      </c>
      <c r="J69" s="1">
        <f>+Nacsport!B70</f>
        <v>2</v>
      </c>
      <c r="K69" s="1" t="str">
        <f>+Nacsport!C70</f>
        <v>KICK</v>
      </c>
      <c r="L69" s="1" t="str">
        <f>+CONCATENATE(Nacsport!I70,Nacsport!J70)</f>
        <v>SAN BENEDETTO</v>
      </c>
      <c r="M69" s="29" t="str">
        <f>IF(Nacsport!G70&lt;&gt;"",LEFT(Nacsport!G70,FIND(";",Nacsport!G70)-1),"")</f>
        <v>32</v>
      </c>
      <c r="N69" s="1" t="str">
        <f>IFERROR(MID(Nacsport!G70,FIND(";", Nacsport!G70)+1,IFERROR(FIND(" ", Nacsport!G70 &amp; " ", FIND(";", Nacsport!G70)+1) - FIND(";", Nacsport!G70)-1,LEN(Nacsport!G70))),"")</f>
        <v>82</v>
      </c>
      <c r="O69" s="1" t="str">
        <f>+CONCATENATE(Nacsport!K70,Nacsport!L70,Nacsport!M70,Nacsport!N70,Nacsport!O70,Nacsport!P70,Nacsport!Q70,Nacsport!R70,Nacsport!S70,Nacsport!T70,Nacsport!U70,Nacsport!V70,Nacsport!W70,Nacsport!X70,Nacsport!Y70,Nacsport!Z70)</f>
        <v/>
      </c>
      <c r="P69" s="1" t="str">
        <f>IF(ISNA(LOOKUP(2,1/(Nacsport!AA70:BY70&lt;&gt;""),Nacsport!AA70:BY70)),"",LOOKUP(2,1/(Nacsport!AA70:BY70&lt;&gt;""),Nacsport!AA70:BY70))</f>
        <v>15</v>
      </c>
      <c r="Q69" s="1" t="str">
        <f t="array" ref="Q69">+IF(+COUNTIF(Nacsport!AA70:BY70,"*")&gt;1,INDEX(Nacsport!Z70:BX70,MATCH(TRUE,Nacsport!Z70:BX70&gt;0,0)),"")</f>
        <v/>
      </c>
      <c r="R69" s="1" t="str">
        <f>+CONCATENATE(Nacsport!BZ70,Nacsport!CA70)</f>
        <v/>
      </c>
      <c r="S69" s="1" t="str">
        <f>+CONCATENATE(Nacsport!CB70,Nacsport!CC70,Nacsport!CD70)</f>
        <v/>
      </c>
      <c r="T69" s="1" t="str">
        <f>+CONCATENATE(Nacsport!CE70,Nacsport!CF70,Nacsport!CG70,Nacsport!CH70)</f>
        <v/>
      </c>
      <c r="U69" s="1" t="str">
        <f>+CONCATENATE(Nacsport!CI70,Nacsport!CJ70,Nacsport!CK70,Nacsport!CL70,Nacsport!CM70,Nacsport!CN70,Nacsport!CO70,Nacsport!CP70)</f>
        <v/>
      </c>
      <c r="V69" s="1" t="str">
        <f>+CONCATENATE(Nacsport!CQ70,Nacsport!CR70,Nacsport!CS70,Nacsport!CT70,Nacsport!CU70,Nacsport!CV70)</f>
        <v/>
      </c>
      <c r="W69" s="1" t="str">
        <f>+CONCATENATE(Nacsport!CW70,Nacsport!CX70,Nacsport!CY70,Nacsport!CZ70,Nacsport!DA70,Nacsport!DB70,Nacsport!DC70)</f>
        <v/>
      </c>
      <c r="X69" s="1" t="str">
        <f>+CONCATENATE(Nacsport!DD70,Nacsport!DE70,Nacsport!DF70,Nacsport!DG70,Nacsport!DH70,Nacsport!DI70,Nacsport!DJ70,Nacsport!DK70,Nacsport!DL70,Nacsport!DM70,Nacsport!DN70)</f>
        <v/>
      </c>
      <c r="Y69" s="1" t="str">
        <f>+CONCATENATE(Nacsport!DO70,Nacsport!DP70,Nacsport!DQ70,Nacsport!DR70,Nacsport!DS70,Nacsport!DT70,Nacsport!DU70,Nacsport!DV70,)</f>
        <v/>
      </c>
      <c r="Z69" s="1" t="str">
        <f>+CONCATENATE(Nacsport!DW70,Nacsport!DX70,Nacsport!DY70,Nacsport!DZ70)</f>
        <v/>
      </c>
      <c r="AA69" s="1" t="str">
        <f>+CONCATENATE(Nacsport!EA70,Nacsport!EB70,Nacsport!EC70,Nacsport!ED70,Nacsport!EE70)</f>
        <v/>
      </c>
      <c r="AB69" s="1" t="str">
        <f>+CONCATENATE(Nacsport!EF70,Nacsport!EG70,Nacsport!EH70,Nacsport!EI70,Nacsport!EJ70,Nacsport!EK70)</f>
        <v/>
      </c>
      <c r="AC69" s="1" t="str">
        <f>+CONCATENATE(Nacsport!EL70,Nacsport!EM70,Nacsport!EN70,Nacsport!EO70,Nacsport!EP70,Nacsport!EQ70,Nacsport!ER70)</f>
        <v/>
      </c>
      <c r="AD69" s="1" t="str">
        <f>+CONCATENATE(Nacsport!ES70,Nacsport!ET70,Nacsport!EU70,Nacsport!EV70,Nacsport!EW70,Nacsport!EX70,Nacsport!EY70,Nacsport!EZ70)</f>
        <v>UP&amp;UNDER</v>
      </c>
      <c r="AE69" s="1" t="str">
        <f>+CONCATENATE(Nacsport!FA70,Nacsport!FB70,Nacsport!FC70)</f>
        <v/>
      </c>
      <c r="AF69" s="1" t="str">
        <f>+CONCATENATE(Nacsport!FD70,Nacsport!FE70)</f>
        <v/>
      </c>
      <c r="AG69" s="1" t="str">
        <f>+CONCATENATE(Nacsport!FF70,Nacsport!FG70,Nacsport!FH70,Nacsport!FI70,Nacsport!FJ70)</f>
        <v/>
      </c>
      <c r="AH69" s="1" t="str">
        <f t="shared" si="8"/>
        <v/>
      </c>
      <c r="AI69" s="1" t="str">
        <f>+CONCATENATE(Nacsport!FK70,Nacsport!FL70)</f>
        <v/>
      </c>
      <c r="AJ69" s="34" t="str">
        <f>+CONCATENATE(Nacsport!FM70,Nacsport!FN70)</f>
        <v/>
      </c>
      <c r="AK69" s="1" t="str">
        <f>+IF(OR(K69="ATTACCO",K69="DIFESA"),+CONCATENATE(Nacsport!FO70,Nacsport!FP69,Nacsport!FQ70,Nacsport!FR70,Nacsport!FS70,Nacsport!FT70,Nacsport!FU70,),"")</f>
        <v/>
      </c>
      <c r="AL69" s="1" t="str">
        <f>+IF(OR(K69="ATAQUE",K69="DEFENSA"),+CONCATENATE(Nacsport!FV70,Nacsport!FW70,Nacsport!FX70,Nacsport!FY70,Nacsport!FZ70,Nacsport!GA70,Nacsport!GB70,),"")</f>
        <v/>
      </c>
      <c r="AM69" s="1" t="str">
        <f>+CONCATENATE(Nacsport!GC70,Nacsport!GD70,Nacsport!GE70,Nacsport!GF70,Nacsport!GG70,Nacsport!GH70,Nacsport!GI70,Nacsport!GJ70,)</f>
        <v/>
      </c>
      <c r="AN69" s="1" t="str">
        <f>IF(K69="PUNTOS",LOOKUP(2,1/($K$3:K69="ATAQUE"),$AN$3:AN69),IF(+COUNTIF(Nacsport!GK70:'Nacsport'!GS70,"*")&gt;0,+COUNTIF(Nacsport!GK70:'Nacsport'!GS70,"*"),""))</f>
        <v/>
      </c>
      <c r="AO69" t="str">
        <f ca="1">+IF(K69="QUIEBRE",+IF(L69="SAN LUIS",+COUNTIF(K69:INDIRECT(ADDRESS((LOOKUP(2,1/($K$1:K69="ATAQUE"),Nacsport!$A$1:A70)),3,4)),"RUCK")+1,+COUNTIF(K69:INDIRECT(ADDRESS((LOOKUP(2,1/($K$1:K69="DEFENSA"),Nacsport!$A$1:A70)),3,4)),"RUCK")+1),"")</f>
        <v/>
      </c>
      <c r="AP69" t="str">
        <f ca="1">+IF(OR(K69="PUNTOS",K69="QUIEBRE"),+IF(L69="SAN LUIS",+COUNTIF(K69:INDIRECT(ADDRESS((LOOKUP(2,1/($K$1:K69="ATAQUE"),Nacsport!$A$1:A70)),3,4)),"PASE"),+COUNTIF(K69:INDIRECT(ADDRESS((LOOKUP(2,1/($K$1:K69="DEFENSA"),Nacsport!$A$1:A70)),3,4)),"PASE")),"")</f>
        <v/>
      </c>
      <c r="AQ69" t="str">
        <f>IF(K69="QUIEBRE",LOOKUP(2,1/($K$3:K69="ATAQUE"),$AL$3:AL69),IF(+COUNTIF(Nacsport!GK70:'Nacsport'!GS70,"*")&gt;0,+COUNTIF(Nacsport!GK70:'Nacsport'!GS70,"*"),""))</f>
        <v/>
      </c>
      <c r="AR69" s="1" t="str">
        <f>IF(OR(K69="ATTACCO",K69="DIFESA"),J69,IF(AND(OR(K69="PUNTOS",K69="RUCK",K69="QUIEBRE"),L69="AVEZZANO"),LOOKUP(2,1/($K$3:K69="ATTACCO"),$J$3:J70),IF(AND(OR(K69="PUNTOS",K69="RUCK",K69="QUIEBRE"),L69="RIVAL"),LOOKUP(2,1/($K$3:K69="DIFESA"),$J$3:J70),"")))</f>
        <v/>
      </c>
      <c r="AS69" s="17"/>
    </row>
    <row r="70" spans="1:45" ht="15.75" customHeight="1" x14ac:dyDescent="0.2">
      <c r="A70">
        <f>+Nacsport!A71</f>
        <v>71</v>
      </c>
      <c r="B70">
        <f t="shared" si="1"/>
        <v>69</v>
      </c>
      <c r="C70">
        <f t="shared" si="7"/>
        <v>69</v>
      </c>
      <c r="D70" s="12">
        <v>1</v>
      </c>
      <c r="E70" s="1" t="s">
        <v>1295</v>
      </c>
      <c r="F70" s="14">
        <f>CONVERT(LEFT(Nacsport!E71,2),"mn","hr")/24+CONVERT(MID(Nacsport!E71,4,2),"sec","hr")/24</f>
        <v>1.0659722222222221E-2</v>
      </c>
      <c r="G70" s="15">
        <f>CONVERT((CONVERT(LEFT(Nacsport!F71,2),"mn","hr")/24+CONVERT(MID(Nacsport!F71,4,2),"sec","hr")/24)-(CONVERT(LEFT(Nacsport!E71,2),"mn","hr")/24+CONVERT(MID(Nacsport!E71,4,2),"sec","hr")/24),"hr","sec")*24</f>
        <v>3.0000000000000195</v>
      </c>
      <c r="H70" s="15">
        <f t="shared" si="9"/>
        <v>916</v>
      </c>
      <c r="I70" s="15">
        <f t="shared" si="10"/>
        <v>15.349999999999998</v>
      </c>
      <c r="J70" s="1">
        <f>+Nacsport!B71</f>
        <v>3</v>
      </c>
      <c r="K70" s="1" t="str">
        <f>+Nacsport!C71</f>
        <v>BREAK</v>
      </c>
      <c r="L70" s="1" t="str">
        <f>+CONCATENATE(Nacsport!I71,Nacsport!J71)</f>
        <v>SAN BENEDETTO</v>
      </c>
      <c r="M70" s="29" t="str">
        <f>IF(Nacsport!G71&lt;&gt;"",LEFT(Nacsport!G71,FIND(";",Nacsport!G71)-1),"")</f>
        <v>31</v>
      </c>
      <c r="N70" s="1" t="str">
        <f>IFERROR(MID(Nacsport!G71,FIND(";", Nacsport!G71)+1,IFERROR(FIND(" ", Nacsport!G71 &amp; " ", FIND(";", Nacsport!G71)+1) - FIND(";", Nacsport!G71)-1,LEN(Nacsport!G71))),"")</f>
        <v>82</v>
      </c>
      <c r="O70" s="1" t="str">
        <f>+CONCATENATE(Nacsport!K71,Nacsport!L71,Nacsport!M71,Nacsport!N71,Nacsport!O71,Nacsport!P71,Nacsport!Q71,Nacsport!R71,Nacsport!S71,Nacsport!T71,Nacsport!U71,Nacsport!V71,Nacsport!W71,Nacsport!X71,Nacsport!Y71,Nacsport!Z71)</f>
        <v>RB</v>
      </c>
      <c r="P70" s="1" t="str">
        <f>IF(ISNA(LOOKUP(2,1/(Nacsport!AA71:BY71&lt;&gt;""),Nacsport!AA71:BY71)),"",LOOKUP(2,1/(Nacsport!AA71:BY71&lt;&gt;""),Nacsport!AA71:BY71))</f>
        <v>15</v>
      </c>
      <c r="Q70" s="1" t="str">
        <f t="array" ref="Q70">+IF(+COUNTIF(Nacsport!AA71:BY71,"*")&gt;1,INDEX(Nacsport!Z71:BX71,MATCH(TRUE,Nacsport!Z71:BX71&gt;0,0)),"")</f>
        <v/>
      </c>
      <c r="R70" s="1" t="str">
        <f>+CONCATENATE(Nacsport!BZ71,Nacsport!CA71)</f>
        <v/>
      </c>
      <c r="S70" s="1" t="str">
        <f>+CONCATENATE(Nacsport!CB71,Nacsport!CC71,Nacsport!CD71)</f>
        <v/>
      </c>
      <c r="T70" s="1" t="str">
        <f>+CONCATENATE(Nacsport!CE71,Nacsport!CF71,Nacsport!CG71,Nacsport!CH71)</f>
        <v/>
      </c>
      <c r="U70" s="1" t="str">
        <f>+CONCATENATE(Nacsport!CI71,Nacsport!CJ71,Nacsport!CK71,Nacsport!CL71,Nacsport!CM71,Nacsport!CN71,Nacsport!CO71,Nacsport!CP71)</f>
        <v/>
      </c>
      <c r="V70" s="1" t="str">
        <f>+CONCATENATE(Nacsport!CQ71,Nacsport!CR71,Nacsport!CS71,Nacsport!CT71,Nacsport!CU71,Nacsport!CV71)</f>
        <v/>
      </c>
      <c r="W70" s="1" t="str">
        <f>+CONCATENATE(Nacsport!CW71,Nacsport!CX71,Nacsport!CY71,Nacsport!CZ71,Nacsport!DA71,Nacsport!DB71,Nacsport!DC71)</f>
        <v/>
      </c>
      <c r="X70" s="1" t="str">
        <f>+CONCATENATE(Nacsport!DD71,Nacsport!DE71,Nacsport!DF71,Nacsport!DG71,Nacsport!DH71,Nacsport!DI71,Nacsport!DJ71,Nacsport!DK71,Nacsport!DL71,Nacsport!DM71,Nacsport!DN71)</f>
        <v/>
      </c>
      <c r="Y70" s="1" t="str">
        <f>+CONCATENATE(Nacsport!DO71,Nacsport!DP71,Nacsport!DQ71,Nacsport!DR71,Nacsport!DS71,Nacsport!DT71,Nacsport!DU71,Nacsport!DV71,)</f>
        <v/>
      </c>
      <c r="Z70" s="1" t="str">
        <f>+CONCATENATE(Nacsport!DW71,Nacsport!DX71,Nacsport!DY71,Nacsport!DZ71)</f>
        <v>KICK</v>
      </c>
      <c r="AA70" s="1" t="str">
        <f>+CONCATENATE(Nacsport!EA71,Nacsport!EB71,Nacsport!EC71,Nacsport!ED71,Nacsport!EE71)</f>
        <v/>
      </c>
      <c r="AB70" s="1" t="str">
        <f>+CONCATENATE(Nacsport!EF71,Nacsport!EG71,Nacsport!EH71,Nacsport!EI71,Nacsport!EJ71,Nacsport!EK71)</f>
        <v/>
      </c>
      <c r="AC70" s="1" t="str">
        <f>+CONCATENATE(Nacsport!EL71,Nacsport!EM71,Nacsport!EN71,Nacsport!EO71,Nacsport!EP71,Nacsport!EQ71,Nacsport!ER71)</f>
        <v/>
      </c>
      <c r="AD70" s="1" t="str">
        <f>+CONCATENATE(Nacsport!ES71,Nacsport!ET71,Nacsport!EU71,Nacsport!EV71,Nacsport!EW71,Nacsport!EX71,Nacsport!EY71,Nacsport!EZ71)</f>
        <v/>
      </c>
      <c r="AE70" s="1" t="str">
        <f>+CONCATENATE(Nacsport!FA71,Nacsport!FB71,Nacsport!FC71)</f>
        <v/>
      </c>
      <c r="AF70" s="1" t="str">
        <f>+CONCATENATE(Nacsport!FD71,Nacsport!FE71)</f>
        <v/>
      </c>
      <c r="AG70" s="1" t="str">
        <f>+CONCATENATE(Nacsport!FF71,Nacsport!FG71,Nacsport!FH71,Nacsport!FI71,Nacsport!FJ71)</f>
        <v/>
      </c>
      <c r="AH70" s="1" t="str">
        <f t="shared" si="8"/>
        <v/>
      </c>
      <c r="AI70" s="1" t="str">
        <f>+CONCATENATE(Nacsport!FK71,Nacsport!FL71)</f>
        <v/>
      </c>
      <c r="AJ70" s="34" t="str">
        <f>+CONCATENATE(Nacsport!FM71,Nacsport!FN71)</f>
        <v/>
      </c>
      <c r="AK70" s="1" t="str">
        <f>+IF(OR(K70="ATTACCO",K70="DIFESA"),+CONCATENATE(Nacsport!FO71,Nacsport!FP70,Nacsport!FQ71,Nacsport!FR71,Nacsport!FS71,Nacsport!FT71,Nacsport!FU71,),"")</f>
        <v/>
      </c>
      <c r="AL70" s="1" t="str">
        <f>+IF(OR(K70="ATAQUE",K70="DEFENSA"),+CONCATENATE(Nacsport!FV71,Nacsport!FW71,Nacsport!FX71,Nacsport!FY71,Nacsport!FZ71,Nacsport!GA71,Nacsport!GB71,),"")</f>
        <v/>
      </c>
      <c r="AM70" s="1" t="str">
        <f>+CONCATENATE(Nacsport!GC71,Nacsport!GD71,Nacsport!GE71,Nacsport!GF71,Nacsport!GG71,Nacsport!GH71,Nacsport!GI71,Nacsport!GJ71,)</f>
        <v/>
      </c>
      <c r="AN70" s="1" t="str">
        <f>IF(K70="PUNTOS",LOOKUP(2,1/($K$3:K70="ATAQUE"),$AN$3:AN70),IF(+COUNTIF(Nacsport!GK71:'Nacsport'!GS71,"*")&gt;0,+COUNTIF(Nacsport!GK71:'Nacsport'!GS71,"*"),""))</f>
        <v/>
      </c>
      <c r="AO70" t="str">
        <f ca="1">+IF(K70="QUIEBRE",+IF(L70="SAN LUIS",+COUNTIF(K70:INDIRECT(ADDRESS((LOOKUP(2,1/($K$1:K70="ATAQUE"),Nacsport!$A$1:A71)),3,4)),"RUCK")+1,+COUNTIF(K70:INDIRECT(ADDRESS((LOOKUP(2,1/($K$1:K70="DEFENSA"),Nacsport!$A$1:A71)),3,4)),"RUCK")+1),"")</f>
        <v/>
      </c>
      <c r="AP70" t="str">
        <f ca="1">+IF(OR(K70="PUNTOS",K70="QUIEBRE"),+IF(L70="SAN LUIS",+COUNTIF(K70:INDIRECT(ADDRESS((LOOKUP(2,1/($K$1:K70="ATAQUE"),Nacsport!$A$1:A71)),3,4)),"PASE"),+COUNTIF(K70:INDIRECT(ADDRESS((LOOKUP(2,1/($K$1:K70="DEFENSA"),Nacsport!$A$1:A71)),3,4)),"PASE")),"")</f>
        <v/>
      </c>
      <c r="AQ70" t="str">
        <f>IF(K70="QUIEBRE",LOOKUP(2,1/($K$3:K70="ATAQUE"),$AL$3:AL70),IF(+COUNTIF(Nacsport!GK71:'Nacsport'!GS71,"*")&gt;0,+COUNTIF(Nacsport!GK71:'Nacsport'!GS71,"*"),""))</f>
        <v/>
      </c>
      <c r="AR70" s="1" t="str">
        <f>IF(OR(K70="ATTACCO",K70="DIFESA"),J70,IF(AND(OR(K70="PUNTOS",K70="RUCK",K70="QUIEBRE"),L70="AVEZZANO"),LOOKUP(2,1/($K$3:K70="ATTACCO"),$J$3:J71),IF(AND(OR(K70="PUNTOS",K70="RUCK",K70="QUIEBRE"),L70="RIVAL"),LOOKUP(2,1/($K$3:K70="DIFESA"),$J$3:J71),"")))</f>
        <v/>
      </c>
      <c r="AS70" s="17"/>
    </row>
    <row r="71" spans="1:45" ht="15.75" customHeight="1" x14ac:dyDescent="0.2">
      <c r="A71">
        <f>+Nacsport!A72</f>
        <v>72</v>
      </c>
      <c r="B71">
        <f t="shared" si="1"/>
        <v>70</v>
      </c>
      <c r="C71">
        <f t="shared" si="7"/>
        <v>70</v>
      </c>
      <c r="D71" s="12">
        <v>1</v>
      </c>
      <c r="E71" s="1" t="s">
        <v>1295</v>
      </c>
      <c r="F71" s="14">
        <f>CONVERT(LEFT(Nacsport!E72,2),"mn","hr")/24+CONVERT(MID(Nacsport!E72,4,2),"sec","hr")/24</f>
        <v>1.0717592592592593E-2</v>
      </c>
      <c r="G71" s="15">
        <f>CONVERT((CONVERT(LEFT(Nacsport!F72,2),"mn","hr")/24+CONVERT(MID(Nacsport!F72,4,2),"sec","hr")/24)-(CONVERT(LEFT(Nacsport!E72,2),"mn","hr")/24+CONVERT(MID(Nacsport!E72,4,2),"sec","hr")/24),"hr","sec")*24</f>
        <v>4.9999999999999325</v>
      </c>
      <c r="H71" s="15">
        <f t="shared" si="9"/>
        <v>921</v>
      </c>
      <c r="I71" s="15">
        <f t="shared" si="10"/>
        <v>15.433333333333334</v>
      </c>
      <c r="J71" s="1">
        <f>+Nacsport!B72</f>
        <v>3</v>
      </c>
      <c r="K71" s="1" t="str">
        <f>+Nacsport!C72</f>
        <v>TURNOVER-</v>
      </c>
      <c r="L71" s="1" t="str">
        <f>+CONCATENATE(Nacsport!I72,Nacsport!J72)</f>
        <v>SAN BENEDETTO</v>
      </c>
      <c r="M71" s="29" t="str">
        <f>IF(Nacsport!G72&lt;&gt;"",LEFT(Nacsport!G72,FIND(";",Nacsport!G72)-1),"")</f>
        <v/>
      </c>
      <c r="N71" s="1" t="str">
        <f>IFERROR(MID(Nacsport!G72,FIND(";", Nacsport!G72)+1,IFERROR(FIND(" ", Nacsport!G72 &amp; " ", FIND(";", Nacsport!G72)+1) - FIND(";", Nacsport!G72)-1,LEN(Nacsport!G72))),"")</f>
        <v/>
      </c>
      <c r="O71" s="1" t="str">
        <f>+CONCATENATE(Nacsport!K72,Nacsport!L72,Nacsport!M72,Nacsport!N72,Nacsport!O72,Nacsport!P72,Nacsport!Q72,Nacsport!R72,Nacsport!S72,Nacsport!T72,Nacsport!U72,Nacsport!V72,Nacsport!W72,Nacsport!X72,Nacsport!Y72,Nacsport!Z72)</f>
        <v/>
      </c>
      <c r="P71" s="1" t="str">
        <f>IF(ISNA(LOOKUP(2,1/(Nacsport!AA72:BY72&lt;&gt;""),Nacsport!AA72:BY72)),"",LOOKUP(2,1/(Nacsport!AA72:BY72&lt;&gt;""),Nacsport!AA72:BY72))</f>
        <v>9</v>
      </c>
      <c r="Q71" s="1" t="str">
        <f t="array" ref="Q71">+IF(+COUNTIF(Nacsport!AA72:BY72,"*")&gt;1,INDEX(Nacsport!Z72:BX72,MATCH(TRUE,Nacsport!Z72:BX72&gt;0,0)),"")</f>
        <v/>
      </c>
      <c r="R71" s="1" t="str">
        <f>+CONCATENATE(Nacsport!BZ72,Nacsport!CA72)</f>
        <v/>
      </c>
      <c r="S71" s="1" t="str">
        <f>+CONCATENATE(Nacsport!CB72,Nacsport!CC72,Nacsport!CD72)</f>
        <v/>
      </c>
      <c r="T71" s="1" t="str">
        <f>+CONCATENATE(Nacsport!CE72,Nacsport!CF72,Nacsport!CG72,Nacsport!CH72)</f>
        <v/>
      </c>
      <c r="U71" s="1" t="str">
        <f>+CONCATENATE(Nacsport!CI72,Nacsport!CJ72,Nacsport!CK72,Nacsport!CL72,Nacsport!CM72,Nacsport!CN72,Nacsport!CO72,Nacsport!CP72)</f>
        <v/>
      </c>
      <c r="V71" s="1" t="str">
        <f>+CONCATENATE(Nacsport!CQ72,Nacsport!CR72,Nacsport!CS72,Nacsport!CT72,Nacsport!CU72,Nacsport!CV72)</f>
        <v/>
      </c>
      <c r="W71" s="1" t="str">
        <f>+CONCATENATE(Nacsport!CW72,Nacsport!CX72,Nacsport!CY72,Nacsport!CZ72,Nacsport!DA72,Nacsport!DB72,Nacsport!DC72)</f>
        <v/>
      </c>
      <c r="X71" s="1" t="str">
        <f>+CONCATENATE(Nacsport!DD72,Nacsport!DE72,Nacsport!DF72,Nacsport!DG72,Nacsport!DH72,Nacsport!DI72,Nacsport!DJ72,Nacsport!DK72,Nacsport!DL72,Nacsport!DM72,Nacsport!DN72)</f>
        <v/>
      </c>
      <c r="Y71" s="1" t="str">
        <f>+CONCATENATE(Nacsport!DO72,Nacsport!DP72,Nacsport!DQ72,Nacsport!DR72,Nacsport!DS72,Nacsport!DT72,Nacsport!DU72,Nacsport!DV72,)</f>
        <v/>
      </c>
      <c r="Z71" s="1" t="str">
        <f>+CONCATENATE(Nacsport!DW72,Nacsport!DX72,Nacsport!DY72,Nacsport!DZ72)</f>
        <v/>
      </c>
      <c r="AA71" s="1" t="str">
        <f>+CONCATENATE(Nacsport!EA72,Nacsport!EB72,Nacsport!EC72,Nacsport!ED72,Nacsport!EE72)</f>
        <v/>
      </c>
      <c r="AB71" s="1" t="str">
        <f>+CONCATENATE(Nacsport!EF72,Nacsport!EG72,Nacsport!EH72,Nacsport!EI72,Nacsport!EJ72,Nacsport!EK72)</f>
        <v>KNOCK-ON</v>
      </c>
      <c r="AC71" s="1" t="str">
        <f>+CONCATENATE(Nacsport!EL72,Nacsport!EM72,Nacsport!EN72,Nacsport!EO72,Nacsport!EP72,Nacsport!EQ72,Nacsport!ER72)</f>
        <v/>
      </c>
      <c r="AD71" s="1" t="str">
        <f>+CONCATENATE(Nacsport!ES72,Nacsport!ET72,Nacsport!EU72,Nacsport!EV72,Nacsport!EW72,Nacsport!EX72,Nacsport!EY72,Nacsport!EZ72)</f>
        <v/>
      </c>
      <c r="AE71" s="1" t="str">
        <f>+CONCATENATE(Nacsport!FA72,Nacsport!FB72,Nacsport!FC72)</f>
        <v/>
      </c>
      <c r="AF71" s="1" t="str">
        <f>+CONCATENATE(Nacsport!FD72,Nacsport!FE72)</f>
        <v/>
      </c>
      <c r="AG71" s="1" t="str">
        <f>+CONCATENATE(Nacsport!FF72,Nacsport!FG72,Nacsport!FH72,Nacsport!FI72,Nacsport!FJ72)</f>
        <v/>
      </c>
      <c r="AH71" s="1" t="str">
        <f t="shared" si="8"/>
        <v/>
      </c>
      <c r="AI71" s="1" t="str">
        <f>+CONCATENATE(Nacsport!FK72,Nacsport!FL72)</f>
        <v/>
      </c>
      <c r="AJ71" s="34" t="str">
        <f>+CONCATENATE(Nacsport!FM72,Nacsport!FN72)</f>
        <v/>
      </c>
      <c r="AK71" s="1" t="str">
        <f>+IF(OR(K71="ATTACCO",K71="DIFESA"),+CONCATENATE(Nacsport!FO72,Nacsport!FP71,Nacsport!FQ72,Nacsport!FR72,Nacsport!FS72,Nacsport!FT72,Nacsport!FU72,),"")</f>
        <v/>
      </c>
      <c r="AL71" s="1" t="str">
        <f>+IF(OR(K71="ATAQUE",K71="DEFENSA"),+CONCATENATE(Nacsport!FV72,Nacsport!FW72,Nacsport!FX72,Nacsport!FY72,Nacsport!FZ72,Nacsport!GA72,Nacsport!GB72,),"")</f>
        <v/>
      </c>
      <c r="AM71" s="1" t="str">
        <f>+CONCATENATE(Nacsport!GC72,Nacsport!GD72,Nacsport!GE72,Nacsport!GF72,Nacsport!GG72,Nacsport!GH72,Nacsport!GI72,Nacsport!GJ72,)</f>
        <v/>
      </c>
      <c r="AN71" s="1" t="str">
        <f>IF(K71="PUNTOS",LOOKUP(2,1/($K$3:K71="ATAQUE"),$AN$3:AN71),IF(+COUNTIF(Nacsport!GK72:'Nacsport'!GS72,"*")&gt;0,+COUNTIF(Nacsport!GK72:'Nacsport'!GS72,"*"),""))</f>
        <v/>
      </c>
      <c r="AO71" t="str">
        <f ca="1">+IF(K71="QUIEBRE",+IF(L71="SAN LUIS",+COUNTIF(K71:INDIRECT(ADDRESS((LOOKUP(2,1/($K$1:K71="ATAQUE"),Nacsport!$A$1:A72)),3,4)),"RUCK")+1,+COUNTIF(K71:INDIRECT(ADDRESS((LOOKUP(2,1/($K$1:K71="DEFENSA"),Nacsport!$A$1:A72)),3,4)),"RUCK")+1),"")</f>
        <v/>
      </c>
      <c r="AP71" t="str">
        <f ca="1">+IF(OR(K71="PUNTOS",K71="QUIEBRE"),+IF(L71="SAN LUIS",+COUNTIF(K71:INDIRECT(ADDRESS((LOOKUP(2,1/($K$1:K71="ATAQUE"),Nacsport!$A$1:A72)),3,4)),"PASE"),+COUNTIF(K71:INDIRECT(ADDRESS((LOOKUP(2,1/($K$1:K71="DEFENSA"),Nacsport!$A$1:A72)),3,4)),"PASE")),"")</f>
        <v/>
      </c>
      <c r="AQ71" t="str">
        <f>IF(K71="QUIEBRE",LOOKUP(2,1/($K$3:K71="ATAQUE"),$AL$3:AL71),IF(+COUNTIF(Nacsport!GK72:'Nacsport'!GS72,"*")&gt;0,+COUNTIF(Nacsport!GK72:'Nacsport'!GS72,"*"),""))</f>
        <v/>
      </c>
      <c r="AR71" s="1" t="str">
        <f>IF(OR(K71="ATTACCO",K71="DIFESA"),J71,IF(AND(OR(K71="PUNTOS",K71="RUCK",K71="QUIEBRE"),L71="AVEZZANO"),LOOKUP(2,1/($K$3:K71="ATTACCO"),$J$3:J72),IF(AND(OR(K71="PUNTOS",K71="RUCK",K71="QUIEBRE"),L71="RIVAL"),LOOKUP(2,1/($K$3:K71="DIFESA"),$J$3:J72),"")))</f>
        <v/>
      </c>
      <c r="AS71" s="17"/>
    </row>
    <row r="72" spans="1:45" ht="15.75" customHeight="1" x14ac:dyDescent="0.2">
      <c r="A72">
        <f>+Nacsport!A73</f>
        <v>73</v>
      </c>
      <c r="B72">
        <f t="shared" si="1"/>
        <v>71</v>
      </c>
      <c r="C72">
        <f t="shared" si="7"/>
        <v>71</v>
      </c>
      <c r="D72" s="12">
        <v>1</v>
      </c>
      <c r="E72" s="1" t="s">
        <v>1295</v>
      </c>
      <c r="F72" s="14">
        <f>CONVERT(LEFT(Nacsport!E73,2),"mn","hr")/24+CONVERT(MID(Nacsport!E73,4,2),"sec","hr")/24</f>
        <v>1.0717592592592593E-2</v>
      </c>
      <c r="G72" s="15">
        <f>CONVERT((CONVERT(LEFT(Nacsport!F73,2),"mn","hr")/24+CONVERT(MID(Nacsport!F73,4,2),"sec","hr")/24)-(CONVERT(LEFT(Nacsport!E73,2),"mn","hr")/24+CONVERT(MID(Nacsport!E73,4,2),"sec","hr")/24),"hr","sec")*24</f>
        <v>0.99999999999995648</v>
      </c>
      <c r="H72" s="15">
        <f t="shared" si="9"/>
        <v>921</v>
      </c>
      <c r="I72" s="15">
        <f t="shared" si="10"/>
        <v>15.433333333333334</v>
      </c>
      <c r="J72" s="1">
        <f>+Nacsport!B73</f>
        <v>6</v>
      </c>
      <c r="K72" s="1" t="str">
        <f>+Nacsport!C73</f>
        <v>END</v>
      </c>
      <c r="L72" s="1" t="str">
        <f>+CONCATENATE(Nacsport!I73,Nacsport!J73)</f>
        <v/>
      </c>
      <c r="M72" s="29" t="str">
        <f>IF(Nacsport!G73&lt;&gt;"",LEFT(Nacsport!G73,FIND(";",Nacsport!G73)-1),"")</f>
        <v/>
      </c>
      <c r="N72" s="1" t="str">
        <f>IFERROR(MID(Nacsport!G73,FIND(";", Nacsport!G73)+1,IFERROR(FIND(" ", Nacsport!G73 &amp; " ", FIND(";", Nacsport!G73)+1) - FIND(";", Nacsport!G73)-1,LEN(Nacsport!G73))),"")</f>
        <v/>
      </c>
      <c r="O72" s="1" t="str">
        <f>+CONCATENATE(Nacsport!K73,Nacsport!L73,Nacsport!M73,Nacsport!N73,Nacsport!O73,Nacsport!P73,Nacsport!Q73,Nacsport!R73,Nacsport!S73,Nacsport!T73,Nacsport!U73,Nacsport!V73,Nacsport!W73,Nacsport!X73,Nacsport!Y73,Nacsport!Z73)</f>
        <v/>
      </c>
      <c r="P72" s="1" t="str">
        <f>IF(ISNA(LOOKUP(2,1/(Nacsport!AA73:BY73&lt;&gt;""),Nacsport!AA73:BY73)),"",LOOKUP(2,1/(Nacsport!AA73:BY73&lt;&gt;""),Nacsport!AA73:BY73))</f>
        <v/>
      </c>
      <c r="Q72" s="1" t="str">
        <f t="array" ref="Q72">+IF(+COUNTIF(Nacsport!AA73:BY73,"*")&gt;1,INDEX(Nacsport!Z73:BX73,MATCH(TRUE,Nacsport!Z73:BX73&gt;0,0)),"")</f>
        <v/>
      </c>
      <c r="R72" s="1" t="str">
        <f>+CONCATENATE(Nacsport!BZ73,Nacsport!CA73)</f>
        <v/>
      </c>
      <c r="S72" s="1" t="str">
        <f>+CONCATENATE(Nacsport!CB73,Nacsport!CC73,Nacsport!CD73)</f>
        <v/>
      </c>
      <c r="T72" s="1" t="str">
        <f>+CONCATENATE(Nacsport!CE73,Nacsport!CF73,Nacsport!CG73,Nacsport!CH73)</f>
        <v/>
      </c>
      <c r="U72" s="1" t="str">
        <f>+CONCATENATE(Nacsport!CI73,Nacsport!CJ73,Nacsport!CK73,Nacsport!CL73,Nacsport!CM73,Nacsport!CN73,Nacsport!CO73,Nacsport!CP73)</f>
        <v/>
      </c>
      <c r="V72" s="1" t="str">
        <f>+CONCATENATE(Nacsport!CQ73,Nacsport!CR73,Nacsport!CS73,Nacsport!CT73,Nacsport!CU73,Nacsport!CV73)</f>
        <v/>
      </c>
      <c r="W72" s="1" t="str">
        <f>+CONCATENATE(Nacsport!CW73,Nacsport!CX73,Nacsport!CY73,Nacsport!CZ73,Nacsport!DA73,Nacsport!DB73,Nacsport!DC73)</f>
        <v/>
      </c>
      <c r="X72" s="1" t="str">
        <f>+CONCATENATE(Nacsport!DD73,Nacsport!DE73,Nacsport!DF73,Nacsport!DG73,Nacsport!DH73,Nacsport!DI73,Nacsport!DJ73,Nacsport!DK73,Nacsport!DL73,Nacsport!DM73,Nacsport!DN73)</f>
        <v/>
      </c>
      <c r="Y72" s="1" t="str">
        <f>+CONCATENATE(Nacsport!DO73,Nacsport!DP73,Nacsport!DQ73,Nacsport!DR73,Nacsport!DS73,Nacsport!DT73,Nacsport!DU73,Nacsport!DV73,)</f>
        <v/>
      </c>
      <c r="Z72" s="1" t="str">
        <f>+CONCATENATE(Nacsport!DW73,Nacsport!DX73,Nacsport!DY73,Nacsport!DZ73)</f>
        <v/>
      </c>
      <c r="AA72" s="1" t="str">
        <f>+CONCATENATE(Nacsport!EA73,Nacsport!EB73,Nacsport!EC73,Nacsport!ED73,Nacsport!EE73)</f>
        <v/>
      </c>
      <c r="AB72" s="1" t="str">
        <f>+CONCATENATE(Nacsport!EF73,Nacsport!EG73,Nacsport!EH73,Nacsport!EI73,Nacsport!EJ73,Nacsport!EK73)</f>
        <v/>
      </c>
      <c r="AC72" s="1" t="str">
        <f>+CONCATENATE(Nacsport!EL73,Nacsport!EM73,Nacsport!EN73,Nacsport!EO73,Nacsport!EP73,Nacsport!EQ73,Nacsport!ER73)</f>
        <v/>
      </c>
      <c r="AD72" s="1" t="str">
        <f>+CONCATENATE(Nacsport!ES73,Nacsport!ET73,Nacsport!EU73,Nacsport!EV73,Nacsport!EW73,Nacsport!EX73,Nacsport!EY73,Nacsport!EZ73)</f>
        <v/>
      </c>
      <c r="AE72" s="1" t="str">
        <f>+CONCATENATE(Nacsport!FA73,Nacsport!FB73,Nacsport!FC73)</f>
        <v/>
      </c>
      <c r="AF72" s="1" t="str">
        <f>+CONCATENATE(Nacsport!FD73,Nacsport!FE73)</f>
        <v/>
      </c>
      <c r="AG72" s="1" t="str">
        <f>+CONCATENATE(Nacsport!FF73,Nacsport!FG73,Nacsport!FH73,Nacsport!FI73,Nacsport!FJ73)</f>
        <v/>
      </c>
      <c r="AH72" s="1" t="str">
        <f t="shared" si="8"/>
        <v/>
      </c>
      <c r="AI72" s="1" t="str">
        <f>+CONCATENATE(Nacsport!FK73,Nacsport!FL73)</f>
        <v/>
      </c>
      <c r="AJ72" s="34" t="str">
        <f>+CONCATENATE(Nacsport!FM73,Nacsport!FN73)</f>
        <v/>
      </c>
      <c r="AK72" s="1" t="str">
        <f>+IF(OR(K72="ATTACCO",K72="DIFESA"),+CONCATENATE(Nacsport!FO73,Nacsport!FP72,Nacsport!FQ73,Nacsport!FR73,Nacsport!FS73,Nacsport!FT73,Nacsport!FU73,),"")</f>
        <v/>
      </c>
      <c r="AL72" s="1" t="str">
        <f>+IF(OR(K72="ATAQUE",K72="DEFENSA"),+CONCATENATE(Nacsport!FV73,Nacsport!FW73,Nacsport!FX73,Nacsport!FY73,Nacsport!FZ73,Nacsport!GA73,Nacsport!GB73,),"")</f>
        <v/>
      </c>
      <c r="AM72" s="1" t="str">
        <f>+CONCATENATE(Nacsport!GC73,Nacsport!GD73,Nacsport!GE73,Nacsport!GF73,Nacsport!GG73,Nacsport!GH73,Nacsport!GI73,Nacsport!GJ73,)</f>
        <v/>
      </c>
      <c r="AN72" s="1" t="str">
        <f>IF(K72="PUNTOS",LOOKUP(2,1/($K$3:K72="ATAQUE"),$AN$3:AN72),IF(+COUNTIF(Nacsport!GK73:'Nacsport'!GS73,"*")&gt;0,+COUNTIF(Nacsport!GK73:'Nacsport'!GS73,"*"),""))</f>
        <v/>
      </c>
      <c r="AO72" t="str">
        <f ca="1">+IF(K72="QUIEBRE",+IF(L72="SAN LUIS",+COUNTIF(K72:INDIRECT(ADDRESS((LOOKUP(2,1/($K$1:K72="ATAQUE"),Nacsport!$A$1:A73)),3,4)),"RUCK")+1,+COUNTIF(K72:INDIRECT(ADDRESS((LOOKUP(2,1/($K$1:K72="DEFENSA"),Nacsport!$A$1:A73)),3,4)),"RUCK")+1),"")</f>
        <v/>
      </c>
      <c r="AP72" t="str">
        <f ca="1">+IF(OR(K72="PUNTOS",K72="QUIEBRE"),+IF(L72="SAN LUIS",+COUNTIF(K72:INDIRECT(ADDRESS((LOOKUP(2,1/($K$1:K72="ATAQUE"),Nacsport!$A$1:A73)),3,4)),"PASE"),+COUNTIF(K72:INDIRECT(ADDRESS((LOOKUP(2,1/($K$1:K72="DEFENSA"),Nacsport!$A$1:A73)),3,4)),"PASE")),"")</f>
        <v/>
      </c>
      <c r="AQ72" t="str">
        <f>IF(K72="QUIEBRE",LOOKUP(2,1/($K$3:K72="ATAQUE"),$AL$3:AL72),IF(+COUNTIF(Nacsport!GK73:'Nacsport'!GS73,"*")&gt;0,+COUNTIF(Nacsport!GK73:'Nacsport'!GS73,"*"),""))</f>
        <v/>
      </c>
      <c r="AR72" s="1" t="str">
        <f>IF(OR(K72="ATTACCO",K72="DIFESA"),J72,IF(AND(OR(K72="PUNTOS",K72="RUCK",K72="QUIEBRE"),L72="AVEZZANO"),LOOKUP(2,1/($K$3:K72="ATTACCO"),$J$3:J73),IF(AND(OR(K72="PUNTOS",K72="RUCK",K72="QUIEBRE"),L72="RIVAL"),LOOKUP(2,1/($K$3:K72="DIFESA"),$J$3:J73),"")))</f>
        <v/>
      </c>
      <c r="AS72" s="17"/>
    </row>
    <row r="73" spans="1:45" ht="15.75" customHeight="1" x14ac:dyDescent="0.2">
      <c r="A73">
        <f>+Nacsport!A74</f>
        <v>74</v>
      </c>
      <c r="B73">
        <f t="shared" si="1"/>
        <v>72</v>
      </c>
      <c r="C73">
        <f t="shared" si="7"/>
        <v>72</v>
      </c>
      <c r="D73" s="12">
        <v>1</v>
      </c>
      <c r="E73" s="1" t="s">
        <v>1295</v>
      </c>
      <c r="F73" s="14">
        <f>CONVERT(LEFT(Nacsport!E74,2),"mn","hr")/24+CONVERT(MID(Nacsport!E74,4,2),"sec","hr")/24</f>
        <v>1.1076388888888889E-2</v>
      </c>
      <c r="G73" s="15">
        <f>CONVERT((CONVERT(LEFT(Nacsport!F74,2),"mn","hr")/24+CONVERT(MID(Nacsport!F74,4,2),"sec","hr")/24)-(CONVERT(LEFT(Nacsport!E74,2),"mn","hr")/24+CONVERT(MID(Nacsport!E74,4,2),"sec","hr")/24),"hr","sec")*24</f>
        <v>3.999999999999976</v>
      </c>
      <c r="H73" s="15">
        <f t="shared" si="9"/>
        <v>952</v>
      </c>
      <c r="I73" s="15">
        <f t="shared" si="10"/>
        <v>15.95</v>
      </c>
      <c r="J73" s="1">
        <f>+Nacsport!B74</f>
        <v>1</v>
      </c>
      <c r="K73" s="1" t="str">
        <f>+Nacsport!C74</f>
        <v>SCRUM</v>
      </c>
      <c r="L73" s="1" t="str">
        <f>+CONCATENATE(Nacsport!I74,Nacsport!J74)</f>
        <v>OPPONENT</v>
      </c>
      <c r="M73" s="29" t="str">
        <f>IF(Nacsport!G74&lt;&gt;"",LEFT(Nacsport!G74,FIND(";",Nacsport!G74)-1),"")</f>
        <v>14</v>
      </c>
      <c r="N73" s="1" t="str">
        <f>IFERROR(MID(Nacsport!G74,FIND(";", Nacsport!G74)+1,IFERROR(FIND(" ", Nacsport!G74 &amp; " ", FIND(";", Nacsport!G74)+1) - FIND(";", Nacsport!G74)-1,LEN(Nacsport!G74))),"")</f>
        <v>56</v>
      </c>
      <c r="O73" s="1" t="str">
        <f>+CONCATENATE(Nacsport!K74,Nacsport!L74,Nacsport!M74,Nacsport!N74,Nacsport!O74,Nacsport!P74,Nacsport!Q74,Nacsport!R74,Nacsport!S74,Nacsport!T74,Nacsport!U74,Nacsport!V74,Nacsport!W74,Nacsport!X74,Nacsport!Y74,Nacsport!Z74)</f>
        <v>T1A</v>
      </c>
      <c r="P73" s="1" t="str">
        <f>IF(ISNA(LOOKUP(2,1/(Nacsport!AA74:BY74&lt;&gt;""),Nacsport!AA74:BY74)),"",LOOKUP(2,1/(Nacsport!AA74:BY74&lt;&gt;""),Nacsport!AA74:BY74))</f>
        <v/>
      </c>
      <c r="Q73" s="1" t="str">
        <f t="array" ref="Q73">+IF(+COUNTIF(Nacsport!AA74:BY74,"*")&gt;1,INDEX(Nacsport!Z74:BX74,MATCH(TRUE,Nacsport!Z74:BX74&gt;0,0)),"")</f>
        <v/>
      </c>
      <c r="R73" s="1" t="str">
        <f>+CONCATENATE(Nacsport!BZ74,Nacsport!CA74)</f>
        <v/>
      </c>
      <c r="S73" s="1" t="str">
        <f>+CONCATENATE(Nacsport!CB74,Nacsport!CC74,Nacsport!CD74)</f>
        <v/>
      </c>
      <c r="T73" s="1" t="str">
        <f>+CONCATENATE(Nacsport!CE74,Nacsport!CF74,Nacsport!CG74,Nacsport!CH74)</f>
        <v/>
      </c>
      <c r="U73" s="1" t="str">
        <f>+CONCATENATE(Nacsport!CI74,Nacsport!CJ74,Nacsport!CK74,Nacsport!CL74,Nacsport!CM74,Nacsport!CN74,Nacsport!CO74,Nacsport!CP74)</f>
        <v/>
      </c>
      <c r="V73" s="1" t="str">
        <f>+CONCATENATE(Nacsport!CQ74,Nacsport!CR74,Nacsport!CS74,Nacsport!CT74,Nacsport!CU74,Nacsport!CV74)</f>
        <v/>
      </c>
      <c r="W73" s="1" t="str">
        <f>+CONCATENATE(Nacsport!CW74,Nacsport!CX74,Nacsport!CY74,Nacsport!CZ74,Nacsport!DA74,Nacsport!DB74,Nacsport!DC74)</f>
        <v/>
      </c>
      <c r="X73" s="1" t="str">
        <f>+CONCATENATE(Nacsport!DD74,Nacsport!DE74,Nacsport!DF74,Nacsport!DG74,Nacsport!DH74,Nacsport!DI74,Nacsport!DJ74,Nacsport!DK74,Nacsport!DL74,Nacsport!DM74,Nacsport!DN74)</f>
        <v/>
      </c>
      <c r="Y73" s="1" t="str">
        <f>+CONCATENATE(Nacsport!DO74,Nacsport!DP74,Nacsport!DQ74,Nacsport!DR74,Nacsport!DS74,Nacsport!DT74,Nacsport!DU74,Nacsport!DV74,)</f>
        <v/>
      </c>
      <c r="Z73" s="1" t="str">
        <f>+CONCATENATE(Nacsport!DW74,Nacsport!DX74,Nacsport!DY74,Nacsport!DZ74)</f>
        <v/>
      </c>
      <c r="AA73" s="1" t="str">
        <f>+CONCATENATE(Nacsport!EA74,Nacsport!EB74,Nacsport!EC74,Nacsport!ED74,Nacsport!EE74)</f>
        <v/>
      </c>
      <c r="AB73" s="1" t="str">
        <f>+CONCATENATE(Nacsport!EF74,Nacsport!EG74,Nacsport!EH74,Nacsport!EI74,Nacsport!EJ74,Nacsport!EK74)</f>
        <v/>
      </c>
      <c r="AC73" s="1" t="str">
        <f>+CONCATENATE(Nacsport!EL74,Nacsport!EM74,Nacsport!EN74,Nacsport!EO74,Nacsport!EP74,Nacsport!EQ74,Nacsport!ER74)</f>
        <v/>
      </c>
      <c r="AD73" s="1" t="str">
        <f>+CONCATENATE(Nacsport!ES74,Nacsport!ET74,Nacsport!EU74,Nacsport!EV74,Nacsport!EW74,Nacsport!EX74,Nacsport!EY74,Nacsport!EZ74)</f>
        <v/>
      </c>
      <c r="AE73" s="1" t="str">
        <f>+CONCATENATE(Nacsport!FA74,Nacsport!FB74,Nacsport!FC74)</f>
        <v/>
      </c>
      <c r="AF73" s="1" t="str">
        <f>+CONCATENATE(Nacsport!FD74,Nacsport!FE74)</f>
        <v/>
      </c>
      <c r="AG73" s="1" t="str">
        <f>+CONCATENATE(Nacsport!FF74,Nacsport!FG74,Nacsport!FH74,Nacsport!FI74,Nacsport!FJ74)</f>
        <v/>
      </c>
      <c r="AH73" s="1" t="str">
        <f t="shared" si="8"/>
        <v/>
      </c>
      <c r="AI73" s="1" t="str">
        <f>+CONCATENATE(Nacsport!FK74,Nacsport!FL74)</f>
        <v/>
      </c>
      <c r="AJ73" s="34" t="str">
        <f>+CONCATENATE(Nacsport!FM74,Nacsport!FN74)</f>
        <v/>
      </c>
      <c r="AK73" s="1" t="str">
        <f>+IF(OR(K73="ATTACCO",K73="DIFESA"),+CONCATENATE(Nacsport!FO74,Nacsport!FP73,Nacsport!FQ74,Nacsport!FR74,Nacsport!FS74,Nacsport!FT74,Nacsport!FU74,),"")</f>
        <v/>
      </c>
      <c r="AL73" s="1" t="str">
        <f>+IF(OR(K73="ATAQUE",K73="DEFENSA"),+CONCATENATE(Nacsport!FV74,Nacsport!FW74,Nacsport!FX74,Nacsport!FY74,Nacsport!FZ74,Nacsport!GA74,Nacsport!GB74,),"")</f>
        <v/>
      </c>
      <c r="AM73" s="1" t="str">
        <f>+CONCATENATE(Nacsport!GC74,Nacsport!GD74,Nacsport!GE74,Nacsport!GF74,Nacsport!GG74,Nacsport!GH74,Nacsport!GI74,Nacsport!GJ74,)</f>
        <v/>
      </c>
      <c r="AN73" s="1" t="str">
        <f>IF(K73="PUNTOS",LOOKUP(2,1/($K$3:K73="ATAQUE"),$AN$3:AN73),IF(+COUNTIF(Nacsport!GK74:'Nacsport'!GS74,"*")&gt;0,+COUNTIF(Nacsport!GK74:'Nacsport'!GS74,"*"),""))</f>
        <v/>
      </c>
      <c r="AO73" t="str">
        <f ca="1">+IF(K73="QUIEBRE",+IF(L73="SAN LUIS",+COUNTIF(K73:INDIRECT(ADDRESS((LOOKUP(2,1/($K$1:K73="ATAQUE"),Nacsport!$A$1:A74)),3,4)),"RUCK")+1,+COUNTIF(K73:INDIRECT(ADDRESS((LOOKUP(2,1/($K$1:K73="DEFENSA"),Nacsport!$A$1:A74)),3,4)),"RUCK")+1),"")</f>
        <v/>
      </c>
      <c r="AP73" t="str">
        <f ca="1">+IF(OR(K73="PUNTOS",K73="QUIEBRE"),+IF(L73="SAN LUIS",+COUNTIF(K73:INDIRECT(ADDRESS((LOOKUP(2,1/($K$1:K73="ATAQUE"),Nacsport!$A$1:A74)),3,4)),"PASE"),+COUNTIF(K73:INDIRECT(ADDRESS((LOOKUP(2,1/($K$1:K73="DEFENSA"),Nacsport!$A$1:A74)),3,4)),"PASE")),"")</f>
        <v/>
      </c>
      <c r="AQ73" t="str">
        <f>IF(K73="QUIEBRE",LOOKUP(2,1/($K$3:K73="ATAQUE"),$AL$3:AL73),IF(+COUNTIF(Nacsport!GK74:'Nacsport'!GS74,"*")&gt;0,+COUNTIF(Nacsport!GK74:'Nacsport'!GS74,"*"),""))</f>
        <v/>
      </c>
      <c r="AR73" s="1" t="str">
        <f>IF(OR(K73="ATTACCO",K73="DIFESA"),J73,IF(AND(OR(K73="PUNTOS",K73="RUCK",K73="QUIEBRE"),L73="AVEZZANO"),LOOKUP(2,1/($K$3:K73="ATTACCO"),$J$3:J74),IF(AND(OR(K73="PUNTOS",K73="RUCK",K73="QUIEBRE"),L73="RIVAL"),LOOKUP(2,1/($K$3:K73="DIFESA"),$J$3:J74),"")))</f>
        <v/>
      </c>
      <c r="AS73" s="17"/>
    </row>
    <row r="74" spans="1:45" ht="15.75" customHeight="1" x14ac:dyDescent="0.2">
      <c r="A74">
        <f>+Nacsport!A75</f>
        <v>75</v>
      </c>
      <c r="B74">
        <f t="shared" si="1"/>
        <v>73</v>
      </c>
      <c r="C74">
        <f t="shared" si="7"/>
        <v>73</v>
      </c>
      <c r="D74" s="12">
        <v>1</v>
      </c>
      <c r="E74" s="1" t="s">
        <v>1295</v>
      </c>
      <c r="F74" s="14">
        <f>CONVERT(LEFT(Nacsport!E75,2),"mn","hr")/24+CONVERT(MID(Nacsport!E75,4,2),"sec","hr")/24</f>
        <v>1.1574074074074075E-2</v>
      </c>
      <c r="G74" s="15">
        <f>CONVERT((CONVERT(LEFT(Nacsport!F75,2),"mn","hr")/24+CONVERT(MID(Nacsport!F75,4,2),"sec","hr")/24)-(CONVERT(LEFT(Nacsport!E75,2),"mn","hr")/24+CONVERT(MID(Nacsport!E75,4,2),"sec","hr")/24),"hr","sec")*24</f>
        <v>17.000000000000007</v>
      </c>
      <c r="H74" s="15">
        <f t="shared" si="9"/>
        <v>995.00000000000011</v>
      </c>
      <c r="I74" s="15">
        <f t="shared" si="10"/>
        <v>16.666666666666668</v>
      </c>
      <c r="J74" s="1">
        <f>+Nacsport!B75</f>
        <v>4</v>
      </c>
      <c r="K74" s="1" t="str">
        <f>+Nacsport!C75</f>
        <v>DEFENCE</v>
      </c>
      <c r="L74" s="1" t="str">
        <f>+CONCATENATE(Nacsport!I75,Nacsport!J75)</f>
        <v/>
      </c>
      <c r="M74" s="29" t="str">
        <f>IF(Nacsport!G75&lt;&gt;"",LEFT(Nacsport!G75,FIND(";",Nacsport!G75)-1),"")</f>
        <v>50</v>
      </c>
      <c r="N74" s="1" t="str">
        <f>IFERROR(MID(Nacsport!G75,FIND(";", Nacsport!G75)+1,IFERROR(FIND(" ", Nacsport!G75 &amp; " ", FIND(";", Nacsport!G75)+1) - FIND(";", Nacsport!G75)-1,LEN(Nacsport!G75))),"")</f>
        <v>55</v>
      </c>
      <c r="O74" s="1" t="str">
        <f>+CONCATENATE(Nacsport!K75,Nacsport!L75,Nacsport!M75,Nacsport!N75,Nacsport!O75,Nacsport!P75,Nacsport!Q75,Nacsport!R75,Nacsport!S75,Nacsport!T75,Nacsport!U75,Nacsport!V75,Nacsport!W75,Nacsport!X75,Nacsport!Y75,Nacsport!Z75)</f>
        <v/>
      </c>
      <c r="P74" s="1" t="str">
        <f>IF(ISNA(LOOKUP(2,1/(Nacsport!AA75:BY75&lt;&gt;""),Nacsport!AA75:BY75)),"",LOOKUP(2,1/(Nacsport!AA75:BY75&lt;&gt;""),Nacsport!AA75:BY75))</f>
        <v/>
      </c>
      <c r="Q74" s="1" t="str">
        <f t="array" ref="Q74">+IF(+COUNTIF(Nacsport!AA75:BY75,"*")&gt;1,INDEX(Nacsport!Z75:BX75,MATCH(TRUE,Nacsport!Z75:BX75&gt;0,0)),"")</f>
        <v/>
      </c>
      <c r="R74" s="1" t="str">
        <f>+CONCATENATE(Nacsport!BZ75,Nacsport!CA75)</f>
        <v/>
      </c>
      <c r="S74" s="1" t="str">
        <f>+CONCATENATE(Nacsport!CB75,Nacsport!CC75,Nacsport!CD75)</f>
        <v/>
      </c>
      <c r="T74" s="1" t="str">
        <f>+CONCATENATE(Nacsport!CE75,Nacsport!CF75,Nacsport!CG75,Nacsport!CH75)</f>
        <v/>
      </c>
      <c r="U74" s="1" t="str">
        <f>+CONCATENATE(Nacsport!CI75,Nacsport!CJ75,Nacsport!CK75,Nacsport!CL75,Nacsport!CM75,Nacsport!CN75,Nacsport!CO75,Nacsport!CP75)</f>
        <v/>
      </c>
      <c r="V74" s="1" t="str">
        <f>+CONCATENATE(Nacsport!CQ75,Nacsport!CR75,Nacsport!CS75,Nacsport!CT75,Nacsport!CU75,Nacsport!CV75)</f>
        <v/>
      </c>
      <c r="W74" s="1" t="str">
        <f>+CONCATENATE(Nacsport!CW75,Nacsport!CX75,Nacsport!CY75,Nacsport!CZ75,Nacsport!DA75,Nacsport!DB75,Nacsport!DC75)</f>
        <v/>
      </c>
      <c r="X74" s="1" t="str">
        <f>+CONCATENATE(Nacsport!DD75,Nacsport!DE75,Nacsport!DF75,Nacsport!DG75,Nacsport!DH75,Nacsport!DI75,Nacsport!DJ75,Nacsport!DK75,Nacsport!DL75,Nacsport!DM75,Nacsport!DN75)</f>
        <v/>
      </c>
      <c r="Y74" s="1" t="str">
        <f>+CONCATENATE(Nacsport!DO75,Nacsport!DP75,Nacsport!DQ75,Nacsport!DR75,Nacsport!DS75,Nacsport!DT75,Nacsport!DU75,Nacsport!DV75,)</f>
        <v/>
      </c>
      <c r="Z74" s="1" t="str">
        <f>+CONCATENATE(Nacsport!DW75,Nacsport!DX75,Nacsport!DY75,Nacsport!DZ75)</f>
        <v/>
      </c>
      <c r="AA74" s="1" t="str">
        <f>+CONCATENATE(Nacsport!EA75,Nacsport!EB75,Nacsport!EC75,Nacsport!ED75,Nacsport!EE75)</f>
        <v/>
      </c>
      <c r="AB74" s="1" t="str">
        <f>+CONCATENATE(Nacsport!EF75,Nacsport!EG75,Nacsport!EH75,Nacsport!EI75,Nacsport!EJ75,Nacsport!EK75)</f>
        <v/>
      </c>
      <c r="AC74" s="1" t="str">
        <f>+CONCATENATE(Nacsport!EL75,Nacsport!EM75,Nacsport!EN75,Nacsport!EO75,Nacsport!EP75,Nacsport!EQ75,Nacsport!ER75)</f>
        <v/>
      </c>
      <c r="AD74" s="1" t="str">
        <f>+CONCATENATE(Nacsport!ES75,Nacsport!ET75,Nacsport!EU75,Nacsport!EV75,Nacsport!EW75,Nacsport!EX75,Nacsport!EY75,Nacsport!EZ75)</f>
        <v/>
      </c>
      <c r="AE74" s="1" t="str">
        <f>+CONCATENATE(Nacsport!FA75,Nacsport!FB75,Nacsport!FC75)</f>
        <v/>
      </c>
      <c r="AF74" s="1" t="str">
        <f>+CONCATENATE(Nacsport!FD75,Nacsport!FE75)</f>
        <v/>
      </c>
      <c r="AG74" s="1" t="str">
        <f>+CONCATENATE(Nacsport!FF75,Nacsport!FG75,Nacsport!FH75,Nacsport!FI75,Nacsport!FJ75)</f>
        <v/>
      </c>
      <c r="AH74" s="1" t="str">
        <f t="shared" si="8"/>
        <v/>
      </c>
      <c r="AI74" s="1" t="str">
        <f>+CONCATENATE(Nacsport!FK75,Nacsport!FL75)</f>
        <v/>
      </c>
      <c r="AJ74" s="34" t="str">
        <f>+CONCATENATE(Nacsport!FM75,Nacsport!FN75)</f>
        <v/>
      </c>
      <c r="AK74" s="1" t="str">
        <f>+IF(OR(K74="ATTACCO",K74="DIFESA"),+CONCATENATE(Nacsport!FO75,Nacsport!FP74,Nacsport!FQ75,Nacsport!FR75,Nacsport!FS75,Nacsport!FT75,Nacsport!FU75,),"")</f>
        <v/>
      </c>
      <c r="AL74" s="1" t="str">
        <f>+IF(OR(K74="ATAQUE",K74="DEFENSA"),+CONCATENATE(Nacsport!FV75,Nacsport!FW75,Nacsport!FX75,Nacsport!FY75,Nacsport!FZ75,Nacsport!GA75,Nacsport!GB75,),"")</f>
        <v/>
      </c>
      <c r="AM74" s="1" t="str">
        <f>+CONCATENATE(Nacsport!GC75,Nacsport!GD75,Nacsport!GE75,Nacsport!GF75,Nacsport!GG75,Nacsport!GH75,Nacsport!GI75,Nacsport!GJ75,)</f>
        <v/>
      </c>
      <c r="AN74" s="1" t="str">
        <f>IF(K74="PUNTOS",LOOKUP(2,1/($K$3:K74="ATAQUE"),$AN$3:AN74),IF(+COUNTIF(Nacsport!GK75:'Nacsport'!GS75,"*")&gt;0,+COUNTIF(Nacsport!GK75:'Nacsport'!GS75,"*"),""))</f>
        <v/>
      </c>
      <c r="AO74" t="str">
        <f ca="1">+IF(K74="QUIEBRE",+IF(L74="SAN LUIS",+COUNTIF(K74:INDIRECT(ADDRESS((LOOKUP(2,1/($K$1:K74="ATAQUE"),Nacsport!$A$1:A75)),3,4)),"RUCK")+1,+COUNTIF(K74:INDIRECT(ADDRESS((LOOKUP(2,1/($K$1:K74="DEFENSA"),Nacsport!$A$1:A75)),3,4)),"RUCK")+1),"")</f>
        <v/>
      </c>
      <c r="AP74" t="str">
        <f ca="1">+IF(OR(K74="PUNTOS",K74="QUIEBRE"),+IF(L74="SAN LUIS",+COUNTIF(K74:INDIRECT(ADDRESS((LOOKUP(2,1/($K$1:K74="ATAQUE"),Nacsport!$A$1:A75)),3,4)),"PASE"),+COUNTIF(K74:INDIRECT(ADDRESS((LOOKUP(2,1/($K$1:K74="DEFENSA"),Nacsport!$A$1:A75)),3,4)),"PASE")),"")</f>
        <v/>
      </c>
      <c r="AQ74" t="str">
        <f>IF(K74="QUIEBRE",LOOKUP(2,1/($K$3:K74="ATAQUE"),$AL$3:AL74),IF(+COUNTIF(Nacsport!GK75:'Nacsport'!GS75,"*")&gt;0,+COUNTIF(Nacsport!GK75:'Nacsport'!GS75,"*"),""))</f>
        <v/>
      </c>
      <c r="AR74" s="1" t="str">
        <f>IF(OR(K74="ATTACCO",K74="DIFESA"),J74,IF(AND(OR(K74="PUNTOS",K74="RUCK",K74="QUIEBRE"),L74="AVEZZANO"),LOOKUP(2,1/($K$3:K74="ATTACCO"),$J$3:J75),IF(AND(OR(K74="PUNTOS",K74="RUCK",K74="QUIEBRE"),L74="RIVAL"),LOOKUP(2,1/($K$3:K74="DIFESA"),$J$3:J75),"")))</f>
        <v/>
      </c>
      <c r="AS74" s="17"/>
    </row>
    <row r="75" spans="1:45" ht="15.75" customHeight="1" x14ac:dyDescent="0.2">
      <c r="A75">
        <f>+Nacsport!A76</f>
        <v>76</v>
      </c>
      <c r="B75">
        <f t="shared" si="1"/>
        <v>74</v>
      </c>
      <c r="C75">
        <f t="shared" si="7"/>
        <v>74</v>
      </c>
      <c r="D75" s="12">
        <v>1</v>
      </c>
      <c r="E75" s="1" t="s">
        <v>1295</v>
      </c>
      <c r="F75" s="14">
        <f>CONVERT(LEFT(Nacsport!E76,2),"mn","hr")/24+CONVERT(MID(Nacsport!E76,4,2),"sec","hr")/24</f>
        <v>1.1574074074074075E-2</v>
      </c>
      <c r="G75" s="15">
        <f>CONVERT((CONVERT(LEFT(Nacsport!F76,2),"mn","hr")/24+CONVERT(MID(Nacsport!F76,4,2),"sec","hr")/24)-(CONVERT(LEFT(Nacsport!E76,2),"mn","hr")/24+CONVERT(MID(Nacsport!E76,4,2),"sec","hr")/24),"hr","sec")*24</f>
        <v>17.000000000000007</v>
      </c>
      <c r="H75" s="15">
        <f t="shared" si="9"/>
        <v>995.00000000000011</v>
      </c>
      <c r="I75" s="15">
        <f t="shared" si="10"/>
        <v>16.666666666666668</v>
      </c>
      <c r="J75" s="1">
        <f>+Nacsport!B76</f>
        <v>7</v>
      </c>
      <c r="K75" s="1" t="str">
        <f>+Nacsport!C76</f>
        <v>SHORT-MATCH</v>
      </c>
      <c r="L75" s="1" t="str">
        <f>+CONCATENATE(Nacsport!I76,Nacsport!J76)</f>
        <v/>
      </c>
      <c r="M75" s="29" t="str">
        <f>IF(Nacsport!G76&lt;&gt;"",LEFT(Nacsport!G76,FIND(";",Nacsport!G76)-1),"")</f>
        <v>50</v>
      </c>
      <c r="N75" s="1" t="str">
        <f>IFERROR(MID(Nacsport!G76,FIND(";", Nacsport!G76)+1,IFERROR(FIND(" ", Nacsport!G76 &amp; " ", FIND(";", Nacsport!G76)+1) - FIND(";", Nacsport!G76)-1,LEN(Nacsport!G76))),"")</f>
        <v>55</v>
      </c>
      <c r="O75" s="1" t="str">
        <f>+CONCATENATE(Nacsport!K76,Nacsport!L76,Nacsport!M76,Nacsport!N76,Nacsport!O76,Nacsport!P76,Nacsport!Q76,Nacsport!R76,Nacsport!S76,Nacsport!T76,Nacsport!U76,Nacsport!V76,Nacsport!W76,Nacsport!X76,Nacsport!Y76,Nacsport!Z76)</f>
        <v/>
      </c>
      <c r="P75" s="1" t="str">
        <f>IF(ISNA(LOOKUP(2,1/(Nacsport!AA76:BY76&lt;&gt;""),Nacsport!AA76:BY76)),"",LOOKUP(2,1/(Nacsport!AA76:BY76&lt;&gt;""),Nacsport!AA76:BY76))</f>
        <v/>
      </c>
      <c r="Q75" s="1" t="str">
        <f t="array" ref="Q75">+IF(+COUNTIF(Nacsport!AA76:BY76,"*")&gt;1,INDEX(Nacsport!Z76:BX76,MATCH(TRUE,Nacsport!Z76:BX76&gt;0,0)),"")</f>
        <v/>
      </c>
      <c r="R75" s="1" t="str">
        <f>+CONCATENATE(Nacsport!BZ76,Nacsport!CA76)</f>
        <v/>
      </c>
      <c r="S75" s="1" t="str">
        <f>+CONCATENATE(Nacsport!CB76,Nacsport!CC76,Nacsport!CD76)</f>
        <v/>
      </c>
      <c r="T75" s="1" t="str">
        <f>+CONCATENATE(Nacsport!CE76,Nacsport!CF76,Nacsport!CG76,Nacsport!CH76)</f>
        <v/>
      </c>
      <c r="U75" s="1" t="str">
        <f>+CONCATENATE(Nacsport!CI76,Nacsport!CJ76,Nacsport!CK76,Nacsport!CL76,Nacsport!CM76,Nacsport!CN76,Nacsport!CO76,Nacsport!CP76)</f>
        <v/>
      </c>
      <c r="V75" s="1" t="str">
        <f>+CONCATENATE(Nacsport!CQ76,Nacsport!CR76,Nacsport!CS76,Nacsport!CT76,Nacsport!CU76,Nacsport!CV76)</f>
        <v/>
      </c>
      <c r="W75" s="1" t="str">
        <f>+CONCATENATE(Nacsport!CW76,Nacsport!CX76,Nacsport!CY76,Nacsport!CZ76,Nacsport!DA76,Nacsport!DB76,Nacsport!DC76)</f>
        <v/>
      </c>
      <c r="X75" s="1" t="str">
        <f>+CONCATENATE(Nacsport!DD76,Nacsport!DE76,Nacsport!DF76,Nacsport!DG76,Nacsport!DH76,Nacsport!DI76,Nacsport!DJ76,Nacsport!DK76,Nacsport!DL76,Nacsport!DM76,Nacsport!DN76)</f>
        <v/>
      </c>
      <c r="Y75" s="1" t="str">
        <f>+CONCATENATE(Nacsport!DO76,Nacsport!DP76,Nacsport!DQ76,Nacsport!DR76,Nacsport!DS76,Nacsport!DT76,Nacsport!DU76,Nacsport!DV76,)</f>
        <v/>
      </c>
      <c r="Z75" s="1" t="str">
        <f>+CONCATENATE(Nacsport!DW76,Nacsport!DX76,Nacsport!DY76,Nacsport!DZ76)</f>
        <v/>
      </c>
      <c r="AA75" s="1" t="str">
        <f>+CONCATENATE(Nacsport!EA76,Nacsport!EB76,Nacsport!EC76,Nacsport!ED76,Nacsport!EE76)</f>
        <v/>
      </c>
      <c r="AB75" s="1" t="str">
        <f>+CONCATENATE(Nacsport!EF76,Nacsport!EG76,Nacsport!EH76,Nacsport!EI76,Nacsport!EJ76,Nacsport!EK76)</f>
        <v/>
      </c>
      <c r="AC75" s="1" t="str">
        <f>+CONCATENATE(Nacsport!EL76,Nacsport!EM76,Nacsport!EN76,Nacsport!EO76,Nacsport!EP76,Nacsport!EQ76,Nacsport!ER76)</f>
        <v/>
      </c>
      <c r="AD75" s="1" t="str">
        <f>+CONCATENATE(Nacsport!ES76,Nacsport!ET76,Nacsport!EU76,Nacsport!EV76,Nacsport!EW76,Nacsport!EX76,Nacsport!EY76,Nacsport!EZ76)</f>
        <v/>
      </c>
      <c r="AE75" s="1" t="str">
        <f>+CONCATENATE(Nacsport!FA76,Nacsport!FB76,Nacsport!FC76)</f>
        <v/>
      </c>
      <c r="AF75" s="1" t="str">
        <f>+CONCATENATE(Nacsport!FD76,Nacsport!FE76)</f>
        <v/>
      </c>
      <c r="AG75" s="1" t="str">
        <f>+CONCATENATE(Nacsport!FF76,Nacsport!FG76,Nacsport!FH76,Nacsport!FI76,Nacsport!FJ76)</f>
        <v/>
      </c>
      <c r="AH75" s="1" t="str">
        <f t="shared" si="8"/>
        <v/>
      </c>
      <c r="AI75" s="1" t="str">
        <f>+CONCATENATE(Nacsport!FK76,Nacsport!FL76)</f>
        <v/>
      </c>
      <c r="AJ75" s="34" t="str">
        <f>+CONCATENATE(Nacsport!FM76,Nacsport!FN76)</f>
        <v/>
      </c>
      <c r="AK75" s="1" t="str">
        <f>+IF(OR(K75="ATTACCO",K75="DIFESA"),+CONCATENATE(Nacsport!FO76,Nacsport!FP75,Nacsport!FQ76,Nacsport!FR76,Nacsport!FS76,Nacsport!FT76,Nacsport!FU76,),"")</f>
        <v/>
      </c>
      <c r="AL75" s="1" t="str">
        <f>+IF(OR(K75="ATAQUE",K75="DEFENSA"),+CONCATENATE(Nacsport!FV76,Nacsport!FW76,Nacsport!FX76,Nacsport!FY76,Nacsport!FZ76,Nacsport!GA76,Nacsport!GB76,),"")</f>
        <v/>
      </c>
      <c r="AM75" s="1" t="str">
        <f>+CONCATENATE(Nacsport!GC76,Nacsport!GD76,Nacsport!GE76,Nacsport!GF76,Nacsport!GG76,Nacsport!GH76,Nacsport!GI76,Nacsport!GJ76,)</f>
        <v/>
      </c>
      <c r="AN75" s="1" t="str">
        <f>IF(K75="PUNTOS",LOOKUP(2,1/($K$3:K75="ATAQUE"),$AN$3:AN75),IF(+COUNTIF(Nacsport!GK76:'Nacsport'!GS76,"*")&gt;0,+COUNTIF(Nacsport!GK76:'Nacsport'!GS76,"*"),""))</f>
        <v/>
      </c>
      <c r="AO75" t="str">
        <f ca="1">+IF(K75="QUIEBRE",+IF(L75="SAN LUIS",+COUNTIF(K75:INDIRECT(ADDRESS((LOOKUP(2,1/($K$1:K75="ATAQUE"),Nacsport!$A$1:A76)),3,4)),"RUCK")+1,+COUNTIF(K75:INDIRECT(ADDRESS((LOOKUP(2,1/($K$1:K75="DEFENSA"),Nacsport!$A$1:A76)),3,4)),"RUCK")+1),"")</f>
        <v/>
      </c>
      <c r="AP75" t="str">
        <f ca="1">+IF(OR(K75="PUNTOS",K75="QUIEBRE"),+IF(L75="SAN LUIS",+COUNTIF(K75:INDIRECT(ADDRESS((LOOKUP(2,1/($K$1:K75="ATAQUE"),Nacsport!$A$1:A76)),3,4)),"PASE"),+COUNTIF(K75:INDIRECT(ADDRESS((LOOKUP(2,1/($K$1:K75="DEFENSA"),Nacsport!$A$1:A76)),3,4)),"PASE")),"")</f>
        <v/>
      </c>
      <c r="AQ75" t="str">
        <f>IF(K75="QUIEBRE",LOOKUP(2,1/($K$3:K75="ATAQUE"),$AL$3:AL75),IF(+COUNTIF(Nacsport!GK76:'Nacsport'!GS76,"*")&gt;0,+COUNTIF(Nacsport!GK76:'Nacsport'!GS76,"*"),""))</f>
        <v/>
      </c>
      <c r="AR75" s="1" t="str">
        <f>IF(OR(K75="ATTACCO",K75="DIFESA"),J75,IF(AND(OR(K75="PUNTOS",K75="RUCK",K75="QUIEBRE"),L75="AVEZZANO"),LOOKUP(2,1/($K$3:K75="ATTACCO"),$J$3:J76),IF(AND(OR(K75="PUNTOS",K75="RUCK",K75="QUIEBRE"),L75="RIVAL"),LOOKUP(2,1/($K$3:K75="DIFESA"),$J$3:J76),"")))</f>
        <v/>
      </c>
      <c r="AS75" s="17"/>
    </row>
    <row r="76" spans="1:45" ht="15.75" customHeight="1" x14ac:dyDescent="0.2">
      <c r="A76">
        <f>+Nacsport!A77</f>
        <v>77</v>
      </c>
      <c r="B76">
        <f t="shared" si="1"/>
        <v>75</v>
      </c>
      <c r="C76">
        <f t="shared" si="7"/>
        <v>75</v>
      </c>
      <c r="D76" s="12">
        <v>1</v>
      </c>
      <c r="E76" s="1" t="s">
        <v>1295</v>
      </c>
      <c r="F76" s="14">
        <f>CONVERT(LEFT(Nacsport!E77,2),"mn","hr")/24+CONVERT(MID(Nacsport!E77,4,2),"sec","hr")/24</f>
        <v>1.1655092592592594E-2</v>
      </c>
      <c r="G76" s="15">
        <f>CONVERT((CONVERT(LEFT(Nacsport!F77,2),"mn","hr")/24+CONVERT(MID(Nacsport!F77,4,2),"sec","hr")/24)-(CONVERT(LEFT(Nacsport!E77,2),"mn","hr")/24+CONVERT(MID(Nacsport!E77,4,2),"sec","hr")/24),"hr","sec")*24</f>
        <v>3.999999999999976</v>
      </c>
      <c r="H76" s="15">
        <f t="shared" si="9"/>
        <v>1002</v>
      </c>
      <c r="I76" s="15">
        <f t="shared" si="10"/>
        <v>16.783333333333335</v>
      </c>
      <c r="J76" s="1">
        <f>+Nacsport!B77</f>
        <v>2</v>
      </c>
      <c r="K76" s="1" t="str">
        <f>+Nacsport!C77</f>
        <v>SCRUM</v>
      </c>
      <c r="L76" s="1" t="str">
        <f>+CONCATENATE(Nacsport!I77,Nacsport!J77)</f>
        <v>OPPONENT</v>
      </c>
      <c r="M76" s="29" t="str">
        <f>IF(Nacsport!G77&lt;&gt;"",LEFT(Nacsport!G77,FIND(";",Nacsport!G77)-1),"")</f>
        <v>50</v>
      </c>
      <c r="N76" s="1" t="str">
        <f>IFERROR(MID(Nacsport!G77,FIND(";", Nacsport!G77)+1,IFERROR(FIND(" ", Nacsport!G77 &amp; " ", FIND(";", Nacsport!G77)+1) - FIND(";", Nacsport!G77)-1,LEN(Nacsport!G77))),"")</f>
        <v>55</v>
      </c>
      <c r="O76" s="1" t="str">
        <f>+CONCATENATE(Nacsport!K77,Nacsport!L77,Nacsport!M77,Nacsport!N77,Nacsport!O77,Nacsport!P77,Nacsport!Q77,Nacsport!R77,Nacsport!S77,Nacsport!T77,Nacsport!U77,Nacsport!V77,Nacsport!W77,Nacsport!X77,Nacsport!Y77,Nacsport!Z77)</f>
        <v>T1C</v>
      </c>
      <c r="P76" s="1" t="str">
        <f>IF(ISNA(LOOKUP(2,1/(Nacsport!AA77:BY77&lt;&gt;""),Nacsport!AA77:BY77)),"",LOOKUP(2,1/(Nacsport!AA77:BY77&lt;&gt;""),Nacsport!AA77:BY77))</f>
        <v/>
      </c>
      <c r="Q76" s="1" t="str">
        <f t="array" ref="Q76">+IF(+COUNTIF(Nacsport!AA77:BY77,"*")&gt;1,INDEX(Nacsport!Z77:BX77,MATCH(TRUE,Nacsport!Z77:BX77&gt;0,0)),"")</f>
        <v/>
      </c>
      <c r="R76" s="1" t="str">
        <f>+CONCATENATE(Nacsport!BZ77,Nacsport!CA77)</f>
        <v>WIN</v>
      </c>
      <c r="S76" s="1" t="str">
        <f>+CONCATENATE(Nacsport!CB77,Nacsport!CC77,Nacsport!CD77)</f>
        <v>NEGATIVE</v>
      </c>
      <c r="T76" s="1" t="str">
        <f>+CONCATENATE(Nacsport!CE77,Nacsport!CF77,Nacsport!CG77,Nacsport!CH77)</f>
        <v/>
      </c>
      <c r="U76" s="1" t="str">
        <f>+CONCATENATE(Nacsport!CI77,Nacsport!CJ77,Nacsport!CK77,Nacsport!CL77,Nacsport!CM77,Nacsport!CN77,Nacsport!CO77,Nacsport!CP77)</f>
        <v/>
      </c>
      <c r="V76" s="1" t="str">
        <f>+CONCATENATE(Nacsport!CQ77,Nacsport!CR77,Nacsport!CS77,Nacsport!CT77,Nacsport!CU77,Nacsport!CV77)</f>
        <v/>
      </c>
      <c r="W76" s="1" t="str">
        <f>+CONCATENATE(Nacsport!CW77,Nacsport!CX77,Nacsport!CY77,Nacsport!CZ77,Nacsport!DA77,Nacsport!DB77,Nacsport!DC77)</f>
        <v/>
      </c>
      <c r="X76" s="1" t="str">
        <f>+CONCATENATE(Nacsport!DD77,Nacsport!DE77,Nacsport!DF77,Nacsport!DG77,Nacsport!DH77,Nacsport!DI77,Nacsport!DJ77,Nacsport!DK77,Nacsport!DL77,Nacsport!DM77,Nacsport!DN77)</f>
        <v/>
      </c>
      <c r="Y76" s="1" t="str">
        <f>+CONCATENATE(Nacsport!DO77,Nacsport!DP77,Nacsport!DQ77,Nacsport!DR77,Nacsport!DS77,Nacsport!DT77,Nacsport!DU77,Nacsport!DV77,)</f>
        <v/>
      </c>
      <c r="Z76" s="1" t="str">
        <f>+CONCATENATE(Nacsport!DW77,Nacsport!DX77,Nacsport!DY77,Nacsport!DZ77)</f>
        <v/>
      </c>
      <c r="AA76" s="1" t="str">
        <f>+CONCATENATE(Nacsport!EA77,Nacsport!EB77,Nacsport!EC77,Nacsport!ED77,Nacsport!EE77)</f>
        <v/>
      </c>
      <c r="AB76" s="1" t="str">
        <f>+CONCATENATE(Nacsport!EF77,Nacsport!EG77,Nacsport!EH77,Nacsport!EI77,Nacsport!EJ77,Nacsport!EK77)</f>
        <v/>
      </c>
      <c r="AC76" s="1" t="str">
        <f>+CONCATENATE(Nacsport!EL77,Nacsport!EM77,Nacsport!EN77,Nacsport!EO77,Nacsport!EP77,Nacsport!EQ77,Nacsport!ER77)</f>
        <v/>
      </c>
      <c r="AD76" s="1" t="str">
        <f>+CONCATENATE(Nacsport!ES77,Nacsport!ET77,Nacsport!EU77,Nacsport!EV77,Nacsport!EW77,Nacsport!EX77,Nacsport!EY77,Nacsport!EZ77)</f>
        <v/>
      </c>
      <c r="AE76" s="1" t="str">
        <f>+CONCATENATE(Nacsport!FA77,Nacsport!FB77,Nacsport!FC77)</f>
        <v/>
      </c>
      <c r="AF76" s="1" t="str">
        <f>+CONCATENATE(Nacsport!FD77,Nacsport!FE77)</f>
        <v/>
      </c>
      <c r="AG76" s="1" t="str">
        <f>+CONCATENATE(Nacsport!FF77,Nacsport!FG77,Nacsport!FH77,Nacsport!FI77,Nacsport!FJ77)</f>
        <v/>
      </c>
      <c r="AH76" s="1" t="str">
        <f t="shared" si="8"/>
        <v/>
      </c>
      <c r="AI76" s="1" t="str">
        <f>+CONCATENATE(Nacsport!FK77,Nacsport!FL77)</f>
        <v/>
      </c>
      <c r="AJ76" s="34" t="str">
        <f>+CONCATENATE(Nacsport!FM77,Nacsport!FN77)</f>
        <v/>
      </c>
      <c r="AK76" s="1" t="str">
        <f>+IF(OR(K76="ATTACCO",K76="DIFESA"),+CONCATENATE(Nacsport!FO77,Nacsport!FP76,Nacsport!FQ77,Nacsport!FR77,Nacsport!FS77,Nacsport!FT77,Nacsport!FU77,),"")</f>
        <v/>
      </c>
      <c r="AL76" s="1" t="str">
        <f>+IF(OR(K76="ATAQUE",K76="DEFENSA"),+CONCATENATE(Nacsport!FV77,Nacsport!FW77,Nacsport!FX77,Nacsport!FY77,Nacsport!FZ77,Nacsport!GA77,Nacsport!GB77,),"")</f>
        <v/>
      </c>
      <c r="AM76" s="1" t="str">
        <f>+CONCATENATE(Nacsport!GC77,Nacsport!GD77,Nacsport!GE77,Nacsport!GF77,Nacsport!GG77,Nacsport!GH77,Nacsport!GI77,Nacsport!GJ77,)</f>
        <v/>
      </c>
      <c r="AN76" s="1" t="str">
        <f>IF(K76="PUNTOS",LOOKUP(2,1/($K$3:K76="ATAQUE"),$AN$3:AN76),IF(+COUNTIF(Nacsport!GK77:'Nacsport'!GS77,"*")&gt;0,+COUNTIF(Nacsport!GK77:'Nacsport'!GS77,"*"),""))</f>
        <v/>
      </c>
      <c r="AO76" t="str">
        <f ca="1">+IF(K76="QUIEBRE",+IF(L76="SAN LUIS",+COUNTIF(K76:INDIRECT(ADDRESS((LOOKUP(2,1/($K$1:K76="ATAQUE"),Nacsport!$A$1:A77)),3,4)),"RUCK")+1,+COUNTIF(K76:INDIRECT(ADDRESS((LOOKUP(2,1/($K$1:K76="DEFENSA"),Nacsport!$A$1:A77)),3,4)),"RUCK")+1),"")</f>
        <v/>
      </c>
      <c r="AP76" t="str">
        <f ca="1">+IF(OR(K76="PUNTOS",K76="QUIEBRE"),+IF(L76="SAN LUIS",+COUNTIF(K76:INDIRECT(ADDRESS((LOOKUP(2,1/($K$1:K76="ATAQUE"),Nacsport!$A$1:A77)),3,4)),"PASE"),+COUNTIF(K76:INDIRECT(ADDRESS((LOOKUP(2,1/($K$1:K76="DEFENSA"),Nacsport!$A$1:A77)),3,4)),"PASE")),"")</f>
        <v/>
      </c>
      <c r="AQ76" t="str">
        <f>IF(K76="QUIEBRE",LOOKUP(2,1/($K$3:K76="ATAQUE"),$AL$3:AL76),IF(+COUNTIF(Nacsport!GK77:'Nacsport'!GS77,"*")&gt;0,+COUNTIF(Nacsport!GK77:'Nacsport'!GS77,"*"),""))</f>
        <v/>
      </c>
      <c r="AR76" s="1" t="str">
        <f>IF(OR(K76="ATTACCO",K76="DIFESA"),J76,IF(AND(OR(K76="PUNTOS",K76="RUCK",K76="QUIEBRE"),L76="AVEZZANO"),LOOKUP(2,1/($K$3:K76="ATTACCO"),$J$3:J77),IF(AND(OR(K76="PUNTOS",K76="RUCK",K76="QUIEBRE"),L76="RIVAL"),LOOKUP(2,1/($K$3:K76="DIFESA"),$J$3:J77),"")))</f>
        <v/>
      </c>
      <c r="AS76" s="17"/>
    </row>
    <row r="77" spans="1:45" ht="15.75" customHeight="1" x14ac:dyDescent="0.2">
      <c r="A77">
        <f>+Nacsport!A78</f>
        <v>78</v>
      </c>
      <c r="B77">
        <f t="shared" si="1"/>
        <v>76</v>
      </c>
      <c r="C77">
        <f t="shared" si="7"/>
        <v>76</v>
      </c>
      <c r="D77" s="12">
        <v>1</v>
      </c>
      <c r="E77" s="1" t="s">
        <v>1295</v>
      </c>
      <c r="F77" s="14">
        <f>CONVERT(LEFT(Nacsport!E78,2),"mn","hr")/24+CONVERT(MID(Nacsport!E78,4,2),"sec","hr")/24</f>
        <v>1.1712962962962963E-2</v>
      </c>
      <c r="G77" s="15">
        <f>(CONVERT((CONVERT(LEFT(Nacsport!F78,2),"mn","hr")/24+CONVERT(MID(Nacsport!F78,4,2),"sec","hr")/24)-(CONVERT(LEFT(Nacsport!E78,2),"mn","hr")/24+CONVERT(MID(Nacsport!E78,4,2),"sec","hr")/24),"hr","sec")*24)+2</f>
        <v>5.0000000000000195</v>
      </c>
      <c r="H77" s="15">
        <f t="shared" si="9"/>
        <v>1007</v>
      </c>
      <c r="I77" s="15">
        <f t="shared" si="10"/>
        <v>16.866666666666667</v>
      </c>
      <c r="J77" s="1">
        <f>+Nacsport!B78</f>
        <v>14</v>
      </c>
      <c r="K77" s="1" t="str">
        <f>+Nacsport!C78</f>
        <v>TACKLE</v>
      </c>
      <c r="L77" s="1" t="str">
        <f>+CONCATENATE(Nacsport!I78,Nacsport!J78)</f>
        <v>SAN BENEDETTO</v>
      </c>
      <c r="M77" s="29" t="str">
        <f>IF(Nacsport!G78&lt;&gt;"",LEFT(Nacsport!G78,FIND(";",Nacsport!G78)-1),"")</f>
        <v/>
      </c>
      <c r="N77" s="1" t="str">
        <f>IFERROR(MID(Nacsport!G78,FIND(";", Nacsport!G78)+1,IFERROR(FIND(" ", Nacsport!G78 &amp; " ", FIND(";", Nacsport!G78)+1) - FIND(";", Nacsport!G78)-1,LEN(Nacsport!G78))),"")</f>
        <v/>
      </c>
      <c r="O77" s="1" t="str">
        <f>+CONCATENATE(Nacsport!K78,Nacsport!L78,Nacsport!M78,Nacsport!N78,Nacsport!O78,Nacsport!P78,Nacsport!Q78,Nacsport!R78,Nacsport!S78,Nacsport!T78,Nacsport!U78,Nacsport!V78,Nacsport!W78,Nacsport!X78,Nacsport!Y78,Nacsport!Z78)</f>
        <v/>
      </c>
      <c r="P77" s="1" t="str">
        <f>IF(ISNA(LOOKUP(2,1/(Nacsport!AA78:BY78&lt;&gt;""),Nacsport!AA78:BY78)),"",LOOKUP(2,1/(Nacsport!AA78:BY78&lt;&gt;""),Nacsport!AA78:BY78))</f>
        <v>9</v>
      </c>
      <c r="Q77" s="1" t="str">
        <f t="array" ref="Q77">+IF(+COUNTIF(Nacsport!AA78:BY78,"*")&gt;1,INDEX(Nacsport!Z78:BX78,MATCH(TRUE,Nacsport!Z78:BX78&gt;0,0)),"")</f>
        <v/>
      </c>
      <c r="R77" s="1" t="str">
        <f>+CONCATENATE(Nacsport!BZ78,Nacsport!CA78)</f>
        <v/>
      </c>
      <c r="S77" s="1" t="str">
        <f>+CONCATENATE(Nacsport!CB78,Nacsport!CC78,Nacsport!CD78)</f>
        <v>NEUTRAL</v>
      </c>
      <c r="T77" s="1" t="str">
        <f>+CONCATENATE(Nacsport!CE78,Nacsport!CF78,Nacsport!CG78,Nacsport!CH78)</f>
        <v/>
      </c>
      <c r="U77" s="1" t="str">
        <f>+CONCATENATE(Nacsport!CI78,Nacsport!CJ78,Nacsport!CK78,Nacsport!CL78,Nacsport!CM78,Nacsport!CN78,Nacsport!CO78,Nacsport!CP78)</f>
        <v/>
      </c>
      <c r="V77" s="1" t="str">
        <f>+CONCATENATE(Nacsport!CQ78,Nacsport!CR78,Nacsport!CS78,Nacsport!CT78,Nacsport!CU78,Nacsport!CV78)</f>
        <v/>
      </c>
      <c r="W77" s="1" t="str">
        <f>+CONCATENATE(Nacsport!CW78,Nacsport!CX78,Nacsport!CY78,Nacsport!CZ78,Nacsport!DA78,Nacsport!DB78,Nacsport!DC78)</f>
        <v/>
      </c>
      <c r="X77" s="1" t="str">
        <f>+CONCATENATE(Nacsport!DD78,Nacsport!DE78,Nacsport!DF78,Nacsport!DG78,Nacsport!DH78,Nacsport!DI78,Nacsport!DJ78,Nacsport!DK78,Nacsport!DL78,Nacsport!DM78,Nacsport!DN78)</f>
        <v/>
      </c>
      <c r="Y77" s="1" t="str">
        <f>+CONCATENATE(Nacsport!DO78,Nacsport!DP78,Nacsport!DQ78,Nacsport!DR78,Nacsport!DS78,Nacsport!DT78,Nacsport!DU78,Nacsport!DV78,)</f>
        <v/>
      </c>
      <c r="Z77" s="1" t="str">
        <f>+CONCATENATE(Nacsport!DW78,Nacsport!DX78,Nacsport!DY78,Nacsport!DZ78)</f>
        <v/>
      </c>
      <c r="AA77" s="1" t="str">
        <f>+CONCATENATE(Nacsport!EA78,Nacsport!EB78,Nacsport!EC78,Nacsport!ED78,Nacsport!EE78)</f>
        <v/>
      </c>
      <c r="AB77" s="1" t="str">
        <f>+CONCATENATE(Nacsport!EF78,Nacsport!EG78,Nacsport!EH78,Nacsport!EI78,Nacsport!EJ78,Nacsport!EK78)</f>
        <v/>
      </c>
      <c r="AC77" s="1" t="str">
        <f>+CONCATENATE(Nacsport!EL78,Nacsport!EM78,Nacsport!EN78,Nacsport!EO78,Nacsport!EP78,Nacsport!EQ78,Nacsport!ER78)</f>
        <v/>
      </c>
      <c r="AD77" s="1" t="str">
        <f>+CONCATENATE(Nacsport!ES78,Nacsport!ET78,Nacsport!EU78,Nacsport!EV78,Nacsport!EW78,Nacsport!EX78,Nacsport!EY78,Nacsport!EZ78)</f>
        <v/>
      </c>
      <c r="AE77" s="1" t="str">
        <f>+CONCATENATE(Nacsport!FA78,Nacsport!FB78,Nacsport!FC78)</f>
        <v/>
      </c>
      <c r="AF77" s="1" t="str">
        <f>+CONCATENATE(Nacsport!FD78,Nacsport!FE78)</f>
        <v/>
      </c>
      <c r="AG77" s="1" t="str">
        <f>+CONCATENATE(Nacsport!FF78,Nacsport!FG78,Nacsport!FH78,Nacsport!FI78,Nacsport!FJ78)</f>
        <v/>
      </c>
      <c r="AH77" s="1" t="str">
        <f t="shared" si="8"/>
        <v/>
      </c>
      <c r="AI77" s="1" t="str">
        <f>+CONCATENATE(Nacsport!FK78,Nacsport!FL78)</f>
        <v/>
      </c>
      <c r="AJ77" s="34" t="str">
        <f>+CONCATENATE(Nacsport!FM78,Nacsport!FN78)</f>
        <v/>
      </c>
      <c r="AK77" s="1" t="str">
        <f>+IF(OR(K77="ATTACCO",K77="DIFESA"),+CONCATENATE(Nacsport!FO78,Nacsport!FP77,Nacsport!FQ78,Nacsport!FR78,Nacsport!FS78,Nacsport!FT78,Nacsport!FU78,),"")</f>
        <v/>
      </c>
      <c r="AL77" s="1" t="str">
        <f>+IF(OR(K77="ATAQUE",K77="DEFENSA"),+CONCATENATE(Nacsport!FV78,Nacsport!FW78,Nacsport!FX78,Nacsport!FY78,Nacsport!FZ78,Nacsport!GA78,Nacsport!GB78,),"")</f>
        <v/>
      </c>
      <c r="AM77" s="1" t="str">
        <f>+CONCATENATE(Nacsport!GC78,Nacsport!GD78,Nacsport!GE78,Nacsport!GF78,Nacsport!GG78,Nacsport!GH78,Nacsport!GI78,Nacsport!GJ78,)</f>
        <v/>
      </c>
      <c r="AN77" s="1" t="str">
        <f>IF(K77="PUNTOS",LOOKUP(2,1/($K$3:K77="ATAQUE"),$AN$3:AN77),IF(+COUNTIF(Nacsport!GK78:'Nacsport'!GS78,"*")&gt;0,+COUNTIF(Nacsport!GK78:'Nacsport'!GS78,"*"),""))</f>
        <v/>
      </c>
      <c r="AO77" t="str">
        <f ca="1">+IF(K77="QUIEBRE",+IF(L77="SAN LUIS",+COUNTIF(K77:INDIRECT(ADDRESS((LOOKUP(2,1/($K$1:K77="ATAQUE"),Nacsport!$A$1:A78)),3,4)),"RUCK")+1,+COUNTIF(K77:INDIRECT(ADDRESS((LOOKUP(2,1/($K$1:K77="DEFENSA"),Nacsport!$A$1:A78)),3,4)),"RUCK")+1),"")</f>
        <v/>
      </c>
      <c r="AP77" t="str">
        <f ca="1">+IF(OR(K77="PUNTOS",K77="QUIEBRE"),+IF(L77="SAN LUIS",+COUNTIF(K77:INDIRECT(ADDRESS((LOOKUP(2,1/($K$1:K77="ATAQUE"),Nacsport!$A$1:A78)),3,4)),"PASE"),+COUNTIF(K77:INDIRECT(ADDRESS((LOOKUP(2,1/($K$1:K77="DEFENSA"),Nacsport!$A$1:A78)),3,4)),"PASE")),"")</f>
        <v/>
      </c>
      <c r="AQ77" t="str">
        <f>IF(K77="QUIEBRE",LOOKUP(2,1/($K$3:K77="ATAQUE"),$AL$3:AL77),IF(+COUNTIF(Nacsport!GK78:'Nacsport'!GS78,"*")&gt;0,+COUNTIF(Nacsport!GK78:'Nacsport'!GS78,"*"),""))</f>
        <v/>
      </c>
      <c r="AR77" s="1" t="str">
        <f>IF(OR(K77="ATTACCO",K77="DIFESA"),J77,IF(AND(OR(K77="PUNTOS",K77="RUCK",K77="QUIEBRE"),L77="AVEZZANO"),LOOKUP(2,1/($K$3:K77="ATTACCO"),$J$3:J78),IF(AND(OR(K77="PUNTOS",K77="RUCK",K77="QUIEBRE"),L77="RIVAL"),LOOKUP(2,1/($K$3:K77="DIFESA"),$J$3:J78),"")))</f>
        <v/>
      </c>
      <c r="AS77" s="17"/>
    </row>
    <row r="78" spans="1:45" ht="15.75" customHeight="1" x14ac:dyDescent="0.2">
      <c r="A78">
        <f>+Nacsport!A79</f>
        <v>79</v>
      </c>
      <c r="B78">
        <f t="shared" si="1"/>
        <v>77</v>
      </c>
      <c r="C78">
        <f t="shared" si="7"/>
        <v>77</v>
      </c>
      <c r="D78" s="12">
        <v>1</v>
      </c>
      <c r="E78" s="1" t="s">
        <v>1295</v>
      </c>
      <c r="F78" s="14">
        <f>CONVERT(LEFT(Nacsport!E79,2),"mn","hr")/24+CONVERT(MID(Nacsport!E79,4,2),"sec","hr")/24</f>
        <v>1.1759259259259259E-2</v>
      </c>
      <c r="G78" s="15">
        <f>CONVERT((CONVERT(LEFT(Nacsport!F79,2),"mn","hr")/24+CONVERT(MID(Nacsport!F79,4,2),"sec","hr")/24)-(CONVERT(LEFT(Nacsport!E79,2),"mn","hr")/24+CONVERT(MID(Nacsport!E79,4,2),"sec","hr")/24),"hr","sec")*24</f>
        <v>4.9999999999999325</v>
      </c>
      <c r="H78" s="15">
        <f t="shared" si="9"/>
        <v>1011</v>
      </c>
      <c r="I78" s="15">
        <f t="shared" si="10"/>
        <v>16.933333333333334</v>
      </c>
      <c r="J78" s="1">
        <f>+Nacsport!B79</f>
        <v>4</v>
      </c>
      <c r="K78" s="1" t="str">
        <f>+Nacsport!C79</f>
        <v>TURNOVER+</v>
      </c>
      <c r="L78" s="1" t="str">
        <f>+CONCATENATE(Nacsport!I79,Nacsport!J79)</f>
        <v>SAN BENEDETTO</v>
      </c>
      <c r="M78" s="29" t="str">
        <f>IF(Nacsport!G79&lt;&gt;"",LEFT(Nacsport!G79,FIND(";",Nacsport!G79)-1),"")</f>
        <v/>
      </c>
      <c r="N78" s="1" t="str">
        <f>IFERROR(MID(Nacsport!G79,FIND(";", Nacsport!G79)+1,IFERROR(FIND(" ", Nacsport!G79 &amp; " ", FIND(";", Nacsport!G79)+1) - FIND(";", Nacsport!G79)-1,LEN(Nacsport!G79))),"")</f>
        <v/>
      </c>
      <c r="O78" s="1" t="str">
        <f>+CONCATENATE(Nacsport!K79,Nacsport!L79,Nacsport!M79,Nacsport!N79,Nacsport!O79,Nacsport!P79,Nacsport!Q79,Nacsport!R79,Nacsport!S79,Nacsport!T79,Nacsport!U79,Nacsport!V79,Nacsport!W79,Nacsport!X79,Nacsport!Y79,Nacsport!Z79)</f>
        <v/>
      </c>
      <c r="P78" s="1" t="str">
        <f>IF(ISNA(LOOKUP(2,1/(Nacsport!AA79:BY79&lt;&gt;""),Nacsport!AA79:BY79)),"",LOOKUP(2,1/(Nacsport!AA79:BY79&lt;&gt;""),Nacsport!AA79:BY79))</f>
        <v/>
      </c>
      <c r="Q78" s="1" t="str">
        <f t="array" ref="Q78">+IF(+COUNTIF(Nacsport!AA79:BY79,"*")&gt;1,INDEX(Nacsport!Z79:BX79,MATCH(TRUE,Nacsport!Z79:BX79&gt;0,0)),"")</f>
        <v/>
      </c>
      <c r="R78" s="1" t="str">
        <f>+CONCATENATE(Nacsport!BZ79,Nacsport!CA79)</f>
        <v/>
      </c>
      <c r="S78" s="1" t="str">
        <f>+CONCATENATE(Nacsport!CB79,Nacsport!CC79,Nacsport!CD79)</f>
        <v/>
      </c>
      <c r="T78" s="1" t="str">
        <f>+CONCATENATE(Nacsport!CE79,Nacsport!CF79,Nacsport!CG79,Nacsport!CH79)</f>
        <v/>
      </c>
      <c r="U78" s="1" t="str">
        <f>+CONCATENATE(Nacsport!CI79,Nacsport!CJ79,Nacsport!CK79,Nacsport!CL79,Nacsport!CM79,Nacsport!CN79,Nacsport!CO79,Nacsport!CP79)</f>
        <v/>
      </c>
      <c r="V78" s="1" t="str">
        <f>+CONCATENATE(Nacsport!CQ79,Nacsport!CR79,Nacsport!CS79,Nacsport!CT79,Nacsport!CU79,Nacsport!CV79)</f>
        <v/>
      </c>
      <c r="W78" s="1" t="str">
        <f>+CONCATENATE(Nacsport!CW79,Nacsport!CX79,Nacsport!CY79,Nacsport!CZ79,Nacsport!DA79,Nacsport!DB79,Nacsport!DC79)</f>
        <v/>
      </c>
      <c r="X78" s="1" t="str">
        <f>+CONCATENATE(Nacsport!DD79,Nacsport!DE79,Nacsport!DF79,Nacsport!DG79,Nacsport!DH79,Nacsport!DI79,Nacsport!DJ79,Nacsport!DK79,Nacsport!DL79,Nacsport!DM79,Nacsport!DN79)</f>
        <v/>
      </c>
      <c r="Y78" s="1" t="str">
        <f>+CONCATENATE(Nacsport!DO79,Nacsport!DP79,Nacsport!DQ79,Nacsport!DR79,Nacsport!DS79,Nacsport!DT79,Nacsport!DU79,Nacsport!DV79,)</f>
        <v/>
      </c>
      <c r="Z78" s="1" t="str">
        <f>+CONCATENATE(Nacsport!DW79,Nacsport!DX79,Nacsport!DY79,Nacsport!DZ79)</f>
        <v>KICK</v>
      </c>
      <c r="AA78" s="1" t="str">
        <f>+CONCATENATE(Nacsport!EA79,Nacsport!EB79,Nacsport!EC79,Nacsport!ED79,Nacsport!EE79)</f>
        <v/>
      </c>
      <c r="AB78" s="1" t="str">
        <f>+CONCATENATE(Nacsport!EF79,Nacsport!EG79,Nacsport!EH79,Nacsport!EI79,Nacsport!EJ79,Nacsport!EK79)</f>
        <v/>
      </c>
      <c r="AC78" s="1" t="str">
        <f>+CONCATENATE(Nacsport!EL79,Nacsport!EM79,Nacsport!EN79,Nacsport!EO79,Nacsport!EP79,Nacsport!EQ79,Nacsport!ER79)</f>
        <v/>
      </c>
      <c r="AD78" s="1" t="str">
        <f>+CONCATENATE(Nacsport!ES79,Nacsport!ET79,Nacsport!EU79,Nacsport!EV79,Nacsport!EW79,Nacsport!EX79,Nacsport!EY79,Nacsport!EZ79)</f>
        <v/>
      </c>
      <c r="AE78" s="1" t="str">
        <f>+CONCATENATE(Nacsport!FA79,Nacsport!FB79,Nacsport!FC79)</f>
        <v/>
      </c>
      <c r="AF78" s="1" t="str">
        <f>+CONCATENATE(Nacsport!FD79,Nacsport!FE79)</f>
        <v/>
      </c>
      <c r="AG78" s="1" t="str">
        <f>+CONCATENATE(Nacsport!FF79,Nacsport!FG79,Nacsport!FH79,Nacsport!FI79,Nacsport!FJ79)</f>
        <v/>
      </c>
      <c r="AH78" s="1" t="str">
        <f t="shared" si="8"/>
        <v/>
      </c>
      <c r="AI78" s="1" t="str">
        <f>+CONCATENATE(Nacsport!FK79,Nacsport!FL79)</f>
        <v/>
      </c>
      <c r="AJ78" s="34" t="str">
        <f>+CONCATENATE(Nacsport!FM79,Nacsport!FN79)</f>
        <v/>
      </c>
      <c r="AK78" s="1" t="str">
        <f>+IF(OR(K78="ATTACCO",K78="DIFESA"),+CONCATENATE(Nacsport!FO79,Nacsport!FP78,Nacsport!FQ79,Nacsport!FR79,Nacsport!FS79,Nacsport!FT79,Nacsport!FU79,),"")</f>
        <v/>
      </c>
      <c r="AL78" s="1" t="str">
        <f>+IF(OR(K78="ATAQUE",K78="DEFENSA"),+CONCATENATE(Nacsport!FV79,Nacsport!FW79,Nacsport!FX79,Nacsport!FY79,Nacsport!FZ79,Nacsport!GA79,Nacsport!GB79,),"")</f>
        <v/>
      </c>
      <c r="AM78" s="1" t="str">
        <f>+CONCATENATE(Nacsport!GC79,Nacsport!GD79,Nacsport!GE79,Nacsport!GF79,Nacsport!GG79,Nacsport!GH79,Nacsport!GI79,Nacsport!GJ79,)</f>
        <v/>
      </c>
      <c r="AN78" s="1" t="str">
        <f>IF(K78="PUNTOS",LOOKUP(2,1/($K$3:K78="ATAQUE"),$AN$3:AN78),IF(+COUNTIF(Nacsport!GK79:'Nacsport'!GS79,"*")&gt;0,+COUNTIF(Nacsport!GK79:'Nacsport'!GS79,"*"),""))</f>
        <v/>
      </c>
      <c r="AO78" t="str">
        <f ca="1">+IF(K78="QUIEBRE",+IF(L78="SAN LUIS",+COUNTIF(K78:INDIRECT(ADDRESS((LOOKUP(2,1/($K$1:K78="ATAQUE"),Nacsport!$A$1:A79)),3,4)),"RUCK")+1,+COUNTIF(K78:INDIRECT(ADDRESS((LOOKUP(2,1/($K$1:K78="DEFENSA"),Nacsport!$A$1:A79)),3,4)),"RUCK")+1),"")</f>
        <v/>
      </c>
      <c r="AP78" t="str">
        <f ca="1">+IF(OR(K78="PUNTOS",K78="QUIEBRE"),+IF(L78="SAN LUIS",+COUNTIF(K78:INDIRECT(ADDRESS((LOOKUP(2,1/($K$1:K78="ATAQUE"),Nacsport!$A$1:A79)),3,4)),"PASE"),+COUNTIF(K78:INDIRECT(ADDRESS((LOOKUP(2,1/($K$1:K78="DEFENSA"),Nacsport!$A$1:A79)),3,4)),"PASE")),"")</f>
        <v/>
      </c>
      <c r="AQ78" t="str">
        <f>IF(K78="QUIEBRE",LOOKUP(2,1/($K$3:K78="ATAQUE"),$AL$3:AL78),IF(+COUNTIF(Nacsport!GK79:'Nacsport'!GS79,"*")&gt;0,+COUNTIF(Nacsport!GK79:'Nacsport'!GS79,"*"),""))</f>
        <v/>
      </c>
      <c r="AR78" s="1" t="str">
        <f>IF(OR(K78="ATTACCO",K78="DIFESA"),J78,IF(AND(OR(K78="PUNTOS",K78="RUCK",K78="QUIEBRE"),L78="AVEZZANO"),LOOKUP(2,1/($K$3:K78="ATTACCO"),$J$3:J79),IF(AND(OR(K78="PUNTOS",K78="RUCK",K78="QUIEBRE"),L78="RIVAL"),LOOKUP(2,1/($K$3:K78="DIFESA"),$J$3:J79),"")))</f>
        <v/>
      </c>
      <c r="AS78" s="17"/>
    </row>
    <row r="79" spans="1:45" ht="15.75" customHeight="1" x14ac:dyDescent="0.2">
      <c r="A79">
        <f>+Nacsport!A80</f>
        <v>80</v>
      </c>
      <c r="B79">
        <f t="shared" si="1"/>
        <v>78</v>
      </c>
      <c r="C79">
        <f t="shared" si="7"/>
        <v>78</v>
      </c>
      <c r="D79" s="12">
        <v>1</v>
      </c>
      <c r="E79" s="1" t="s">
        <v>1295</v>
      </c>
      <c r="F79" s="14">
        <f>CONVERT(LEFT(Nacsport!E80,2),"mn","hr")/24+CONVERT(MID(Nacsport!E80,4,2),"sec","hr")/24</f>
        <v>1.1770833333333335E-2</v>
      </c>
      <c r="G79" s="15">
        <f>CONVERT((CONVERT(LEFT(Nacsport!F80,2),"mn","hr")/24+CONVERT(MID(Nacsport!F80,4,2),"sec","hr")/24)-(CONVERT(LEFT(Nacsport!E80,2),"mn","hr")/24+CONVERT(MID(Nacsport!E80,4,2),"sec","hr")/24),"hr","sec")*24</f>
        <v>0.99999999999995648</v>
      </c>
      <c r="H79" s="15">
        <f t="shared" si="9"/>
        <v>1012.0000000000002</v>
      </c>
      <c r="I79" s="15">
        <f t="shared" si="10"/>
        <v>16.950000000000003</v>
      </c>
      <c r="J79" s="1">
        <f>+Nacsport!B80</f>
        <v>7</v>
      </c>
      <c r="K79" s="1" t="str">
        <f>+Nacsport!C80</f>
        <v>END</v>
      </c>
      <c r="L79" s="1" t="str">
        <f>+CONCATENATE(Nacsport!I80,Nacsport!J80)</f>
        <v/>
      </c>
      <c r="M79" s="29" t="str">
        <f>IF(Nacsport!G80&lt;&gt;"",LEFT(Nacsport!G80,FIND(";",Nacsport!G80)-1),"")</f>
        <v/>
      </c>
      <c r="N79" s="1" t="str">
        <f>IFERROR(MID(Nacsport!G80,FIND(";", Nacsport!G80)+1,IFERROR(FIND(" ", Nacsport!G80 &amp; " ", FIND(";", Nacsport!G80)+1) - FIND(";", Nacsport!G80)-1,LEN(Nacsport!G80))),"")</f>
        <v/>
      </c>
      <c r="O79" s="1" t="str">
        <f>+CONCATENATE(Nacsport!K80,Nacsport!L80,Nacsport!M80,Nacsport!N80,Nacsport!O80,Nacsport!P80,Nacsport!Q80,Nacsport!R80,Nacsport!S80,Nacsport!T80,Nacsport!U80,Nacsport!V80,Nacsport!W80,Nacsport!X80,Nacsport!Y80,Nacsport!Z80)</f>
        <v/>
      </c>
      <c r="P79" s="1" t="str">
        <f>IF(ISNA(LOOKUP(2,1/(Nacsport!AA80:BY80&lt;&gt;""),Nacsport!AA80:BY80)),"",LOOKUP(2,1/(Nacsport!AA80:BY80&lt;&gt;""),Nacsport!AA80:BY80))</f>
        <v/>
      </c>
      <c r="Q79" s="1" t="str">
        <f t="array" ref="Q79">+IF(+COUNTIF(Nacsport!AA80:BY80,"*")&gt;1,INDEX(Nacsport!Z80:BX80,MATCH(TRUE,Nacsport!Z80:BX80&gt;0,0)),"")</f>
        <v/>
      </c>
      <c r="R79" s="1" t="str">
        <f>+CONCATENATE(Nacsport!BZ80,Nacsport!CA80)</f>
        <v/>
      </c>
      <c r="S79" s="1" t="str">
        <f>+CONCATENATE(Nacsport!CB80,Nacsport!CC80,Nacsport!CD80)</f>
        <v/>
      </c>
      <c r="T79" s="1" t="str">
        <f>+CONCATENATE(Nacsport!CE80,Nacsport!CF80,Nacsport!CG80,Nacsport!CH80)</f>
        <v/>
      </c>
      <c r="U79" s="1" t="str">
        <f>+CONCATENATE(Nacsport!CI80,Nacsport!CJ80,Nacsport!CK80,Nacsport!CL80,Nacsport!CM80,Nacsport!CN80,Nacsport!CO80,Nacsport!CP80)</f>
        <v/>
      </c>
      <c r="V79" s="1" t="str">
        <f>+CONCATENATE(Nacsport!CQ80,Nacsport!CR80,Nacsport!CS80,Nacsport!CT80,Nacsport!CU80,Nacsport!CV80)</f>
        <v/>
      </c>
      <c r="W79" s="1" t="str">
        <f>+CONCATENATE(Nacsport!CW80,Nacsport!CX80,Nacsport!CY80,Nacsport!CZ80,Nacsport!DA80,Nacsport!DB80,Nacsport!DC80)</f>
        <v/>
      </c>
      <c r="X79" s="1" t="str">
        <f>+CONCATENATE(Nacsport!DD80,Nacsport!DE80,Nacsport!DF80,Nacsport!DG80,Nacsport!DH80,Nacsport!DI80,Nacsport!DJ80,Nacsport!DK80,Nacsport!DL80,Nacsport!DM80,Nacsport!DN80)</f>
        <v/>
      </c>
      <c r="Y79" s="1" t="str">
        <f>+CONCATENATE(Nacsport!DO80,Nacsport!DP80,Nacsport!DQ80,Nacsport!DR80,Nacsport!DS80,Nacsport!DT80,Nacsport!DU80,Nacsport!DV80,)</f>
        <v/>
      </c>
      <c r="Z79" s="1" t="str">
        <f>+CONCATENATE(Nacsport!DW80,Nacsport!DX80,Nacsport!DY80,Nacsport!DZ80)</f>
        <v/>
      </c>
      <c r="AA79" s="1" t="str">
        <f>+CONCATENATE(Nacsport!EA80,Nacsport!EB80,Nacsport!EC80,Nacsport!ED80,Nacsport!EE80)</f>
        <v/>
      </c>
      <c r="AB79" s="1" t="str">
        <f>+CONCATENATE(Nacsport!EF80,Nacsport!EG80,Nacsport!EH80,Nacsport!EI80,Nacsport!EJ80,Nacsport!EK80)</f>
        <v/>
      </c>
      <c r="AC79" s="1" t="str">
        <f>+CONCATENATE(Nacsport!EL80,Nacsport!EM80,Nacsport!EN80,Nacsport!EO80,Nacsport!EP80,Nacsport!EQ80,Nacsport!ER80)</f>
        <v/>
      </c>
      <c r="AD79" s="1" t="str">
        <f>+CONCATENATE(Nacsport!ES80,Nacsport!ET80,Nacsport!EU80,Nacsport!EV80,Nacsport!EW80,Nacsport!EX80,Nacsport!EY80,Nacsport!EZ80)</f>
        <v/>
      </c>
      <c r="AE79" s="1" t="str">
        <f>+CONCATENATE(Nacsport!FA80,Nacsport!FB80,Nacsport!FC80)</f>
        <v/>
      </c>
      <c r="AF79" s="1" t="str">
        <f>+CONCATENATE(Nacsport!FD80,Nacsport!FE80)</f>
        <v/>
      </c>
      <c r="AG79" s="1" t="str">
        <f>+CONCATENATE(Nacsport!FF80,Nacsport!FG80,Nacsport!FH80,Nacsport!FI80,Nacsport!FJ80)</f>
        <v/>
      </c>
      <c r="AH79" s="1" t="str">
        <f t="shared" si="8"/>
        <v/>
      </c>
      <c r="AI79" s="1" t="str">
        <f>+CONCATENATE(Nacsport!FK80,Nacsport!FL80)</f>
        <v/>
      </c>
      <c r="AJ79" s="34" t="str">
        <f>+CONCATENATE(Nacsport!FM80,Nacsport!FN80)</f>
        <v/>
      </c>
      <c r="AK79" s="1" t="str">
        <f>+IF(OR(K79="ATTACCO",K79="DIFESA"),+CONCATENATE(Nacsport!FO80,Nacsport!FP79,Nacsport!FQ80,Nacsport!FR80,Nacsport!FS80,Nacsport!FT80,Nacsport!FU80,),"")</f>
        <v/>
      </c>
      <c r="AL79" s="1" t="str">
        <f>+IF(OR(K79="ATAQUE",K79="DEFENSA"),+CONCATENATE(Nacsport!FV80,Nacsport!FW80,Nacsport!FX80,Nacsport!FY80,Nacsport!FZ80,Nacsport!GA80,Nacsport!GB80,),"")</f>
        <v/>
      </c>
      <c r="AM79" s="1" t="str">
        <f>+CONCATENATE(Nacsport!GC80,Nacsport!GD80,Nacsport!GE80,Nacsport!GF80,Nacsport!GG80,Nacsport!GH80,Nacsport!GI80,Nacsport!GJ80,)</f>
        <v/>
      </c>
      <c r="AN79" s="1" t="str">
        <f>IF(K79="PUNTOS",LOOKUP(2,1/($K$3:K79="ATAQUE"),$AN$3:AN79),IF(+COUNTIF(Nacsport!GK80:'Nacsport'!GS80,"*")&gt;0,+COUNTIF(Nacsport!GK80:'Nacsport'!GS80,"*"),""))</f>
        <v/>
      </c>
      <c r="AO79" t="str">
        <f ca="1">+IF(K79="QUIEBRE",+IF(L79="SAN LUIS",+COUNTIF(K79:INDIRECT(ADDRESS((LOOKUP(2,1/($K$1:K79="ATAQUE"),Nacsport!$A$1:A80)),3,4)),"RUCK")+1,+COUNTIF(K79:INDIRECT(ADDRESS((LOOKUP(2,1/($K$1:K79="DEFENSA"),Nacsport!$A$1:A80)),3,4)),"RUCK")+1),"")</f>
        <v/>
      </c>
      <c r="AP79" t="str">
        <f ca="1">+IF(OR(K79="PUNTOS",K79="QUIEBRE"),+IF(L79="SAN LUIS",+COUNTIF(K79:INDIRECT(ADDRESS((LOOKUP(2,1/($K$1:K79="ATAQUE"),Nacsport!$A$1:A80)),3,4)),"PASE"),+COUNTIF(K79:INDIRECT(ADDRESS((LOOKUP(2,1/($K$1:K79="DEFENSA"),Nacsport!$A$1:A80)),3,4)),"PASE")),"")</f>
        <v/>
      </c>
      <c r="AQ79" t="str">
        <f>IF(K79="QUIEBRE",LOOKUP(2,1/($K$3:K79="ATAQUE"),$AL$3:AL79),IF(+COUNTIF(Nacsport!GK80:'Nacsport'!GS80,"*")&gt;0,+COUNTIF(Nacsport!GK80:'Nacsport'!GS80,"*"),""))</f>
        <v/>
      </c>
      <c r="AR79" s="1" t="str">
        <f>IF(OR(K79="ATTACCO",K79="DIFESA"),J79,IF(AND(OR(K79="PUNTOS",K79="RUCK",K79="QUIEBRE"),L79="AVEZZANO"),LOOKUP(2,1/($K$3:K79="ATTACCO"),$J$3:J80),IF(AND(OR(K79="PUNTOS",K79="RUCK",K79="QUIEBRE"),L79="RIVAL"),LOOKUP(2,1/($K$3:K79="DIFESA"),$J$3:J80),"")))</f>
        <v/>
      </c>
      <c r="AS79" s="17"/>
    </row>
    <row r="80" spans="1:45" ht="15.75" customHeight="1" x14ac:dyDescent="0.2">
      <c r="A80">
        <f>+Nacsport!A81</f>
        <v>81</v>
      </c>
      <c r="B80">
        <f t="shared" si="1"/>
        <v>79</v>
      </c>
      <c r="C80">
        <f t="shared" si="7"/>
        <v>79</v>
      </c>
      <c r="D80" s="12">
        <v>1</v>
      </c>
      <c r="E80" s="1" t="s">
        <v>1295</v>
      </c>
      <c r="F80" s="14">
        <f>CONVERT(LEFT(Nacsport!E81,2),"mn","hr")/24+CONVERT(MID(Nacsport!E81,4,2),"sec","hr")/24</f>
        <v>1.2175925925925925E-2</v>
      </c>
      <c r="G80" s="15">
        <f>CONVERT((CONVERT(LEFT(Nacsport!F81,2),"mn","hr")/24+CONVERT(MID(Nacsport!F81,4,2),"sec","hr")/24)-(CONVERT(LEFT(Nacsport!E81,2),"mn","hr")/24+CONVERT(MID(Nacsport!E81,4,2),"sec","hr")/24),"hr","sec")*24</f>
        <v>20.999999999999986</v>
      </c>
      <c r="H80" s="15">
        <f t="shared" si="9"/>
        <v>1047</v>
      </c>
      <c r="I80" s="15">
        <f t="shared" si="10"/>
        <v>17.533333333333331</v>
      </c>
      <c r="J80" s="1">
        <f>+Nacsport!B81</f>
        <v>7</v>
      </c>
      <c r="K80" s="1" t="str">
        <f>+Nacsport!C81</f>
        <v>ATTACK</v>
      </c>
      <c r="L80" s="1" t="str">
        <f>+CONCATENATE(Nacsport!I81,Nacsport!J81)</f>
        <v/>
      </c>
      <c r="M80" s="29" t="str">
        <f>IF(Nacsport!G81&lt;&gt;"",LEFT(Nacsport!G81,FIND(";",Nacsport!G81)-1),"")</f>
        <v>69</v>
      </c>
      <c r="N80" s="1" t="str">
        <f>IFERROR(MID(Nacsport!G81,FIND(";", Nacsport!G81)+1,IFERROR(FIND(" ", Nacsport!G81 &amp; " ", FIND(";", Nacsport!G81)+1) - FIND(";", Nacsport!G81)-1,LEN(Nacsport!G81))),"")</f>
        <v>44</v>
      </c>
      <c r="O80" s="1" t="str">
        <f>+CONCATENATE(Nacsport!K81,Nacsport!L81,Nacsport!M81,Nacsport!N81,Nacsport!O81,Nacsport!P81,Nacsport!Q81,Nacsport!R81,Nacsport!S81,Nacsport!T81,Nacsport!U81,Nacsport!V81,Nacsport!W81,Nacsport!X81,Nacsport!Y81,Nacsport!Z81)</f>
        <v/>
      </c>
      <c r="P80" s="1" t="str">
        <f>IF(ISNA(LOOKUP(2,1/(Nacsport!AA81:BY81&lt;&gt;""),Nacsport!AA81:BY81)),"",LOOKUP(2,1/(Nacsport!AA81:BY81&lt;&gt;""),Nacsport!AA81:BY81))</f>
        <v/>
      </c>
      <c r="Q80" s="1" t="str">
        <f t="array" ref="Q80">+IF(+COUNTIF(Nacsport!AA81:BY81,"*")&gt;1,INDEX(Nacsport!Z81:BX81,MATCH(TRUE,Nacsport!Z81:BX81&gt;0,0)),"")</f>
        <v/>
      </c>
      <c r="R80" s="1" t="str">
        <f>+CONCATENATE(Nacsport!BZ81,Nacsport!CA81)</f>
        <v/>
      </c>
      <c r="S80" s="1" t="str">
        <f>+CONCATENATE(Nacsport!CB81,Nacsport!CC81,Nacsport!CD81)</f>
        <v/>
      </c>
      <c r="T80" s="1" t="str">
        <f>+CONCATENATE(Nacsport!CE81,Nacsport!CF81,Nacsport!CG81,Nacsport!CH81)</f>
        <v/>
      </c>
      <c r="U80" s="1" t="str">
        <f>+CONCATENATE(Nacsport!CI81,Nacsport!CJ81,Nacsport!CK81,Nacsport!CL81,Nacsport!CM81,Nacsport!CN81,Nacsport!CO81,Nacsport!CP81)</f>
        <v/>
      </c>
      <c r="V80" s="1" t="str">
        <f>+CONCATENATE(Nacsport!CQ81,Nacsport!CR81,Nacsport!CS81,Nacsport!CT81,Nacsport!CU81,Nacsport!CV81)</f>
        <v/>
      </c>
      <c r="W80" s="1" t="str">
        <f>+CONCATENATE(Nacsport!CW81,Nacsport!CX81,Nacsport!CY81,Nacsport!CZ81,Nacsport!DA81,Nacsport!DB81,Nacsport!DC81)</f>
        <v/>
      </c>
      <c r="X80" s="1" t="str">
        <f>+CONCATENATE(Nacsport!DD81,Nacsport!DE81,Nacsport!DF81,Nacsport!DG81,Nacsport!DH81,Nacsport!DI81,Nacsport!DJ81,Nacsport!DK81,Nacsport!DL81,Nacsport!DM81,Nacsport!DN81)</f>
        <v/>
      </c>
      <c r="Y80" s="1" t="str">
        <f>+CONCATENATE(Nacsport!DO81,Nacsport!DP81,Nacsport!DQ81,Nacsport!DR81,Nacsport!DS81,Nacsport!DT81,Nacsport!DU81,Nacsport!DV81,)</f>
        <v/>
      </c>
      <c r="Z80" s="1" t="str">
        <f>+CONCATENATE(Nacsport!DW81,Nacsport!DX81,Nacsport!DY81,Nacsport!DZ81)</f>
        <v/>
      </c>
      <c r="AA80" s="1" t="str">
        <f>+CONCATENATE(Nacsport!EA81,Nacsport!EB81,Nacsport!EC81,Nacsport!ED81,Nacsport!EE81)</f>
        <v/>
      </c>
      <c r="AB80" s="1" t="str">
        <f>+CONCATENATE(Nacsport!EF81,Nacsport!EG81,Nacsport!EH81,Nacsport!EI81,Nacsport!EJ81,Nacsport!EK81)</f>
        <v/>
      </c>
      <c r="AC80" s="1" t="str">
        <f>+CONCATENATE(Nacsport!EL81,Nacsport!EM81,Nacsport!EN81,Nacsport!EO81,Nacsport!EP81,Nacsport!EQ81,Nacsport!ER81)</f>
        <v/>
      </c>
      <c r="AD80" s="1" t="str">
        <f>+CONCATENATE(Nacsport!ES81,Nacsport!ET81,Nacsport!EU81,Nacsport!EV81,Nacsport!EW81,Nacsport!EX81,Nacsport!EY81,Nacsport!EZ81)</f>
        <v/>
      </c>
      <c r="AE80" s="1" t="str">
        <f>+CONCATENATE(Nacsport!FA81,Nacsport!FB81,Nacsport!FC81)</f>
        <v/>
      </c>
      <c r="AF80" s="1" t="str">
        <f>+CONCATENATE(Nacsport!FD81,Nacsport!FE81)</f>
        <v/>
      </c>
      <c r="AG80" s="1" t="str">
        <f>+CONCATENATE(Nacsport!FF81,Nacsport!FG81,Nacsport!FH81,Nacsport!FI81,Nacsport!FJ81)</f>
        <v/>
      </c>
      <c r="AH80" s="1" t="str">
        <f t="shared" si="8"/>
        <v/>
      </c>
      <c r="AI80" s="1" t="str">
        <f>+CONCATENATE(Nacsport!FK81,Nacsport!FL81)</f>
        <v/>
      </c>
      <c r="AJ80" s="34" t="str">
        <f>+CONCATENATE(Nacsport!FM81,Nacsport!FN81)</f>
        <v/>
      </c>
      <c r="AK80" s="1" t="str">
        <f>+IF(OR(K80="ATTACCO",K80="DIFESA"),+CONCATENATE(Nacsport!FO81,Nacsport!FP80,Nacsport!FQ81,Nacsport!FR81,Nacsport!FS81,Nacsport!FT81,Nacsport!FU81,),"")</f>
        <v/>
      </c>
      <c r="AL80" s="1" t="str">
        <f>+IF(OR(K80="ATAQUE",K80="DEFENSA"),+CONCATENATE(Nacsport!FV81,Nacsport!FW81,Nacsport!FX81,Nacsport!FY81,Nacsport!FZ81,Nacsport!GA81,Nacsport!GB81,),"")</f>
        <v/>
      </c>
      <c r="AM80" s="1" t="str">
        <f>+CONCATENATE(Nacsport!GC81,Nacsport!GD81,Nacsport!GE81,Nacsport!GF81,Nacsport!GG81,Nacsport!GH81,Nacsport!GI81,Nacsport!GJ81,)</f>
        <v/>
      </c>
      <c r="AN80" s="1" t="str">
        <f>IF(K80="PUNTOS",LOOKUP(2,1/($K$3:K80="ATAQUE"),$AN$3:AN80),IF(+COUNTIF(Nacsport!GK81:'Nacsport'!GS81,"*")&gt;0,+COUNTIF(Nacsport!GK81:'Nacsport'!GS81,"*"),""))</f>
        <v/>
      </c>
      <c r="AO80" t="str">
        <f ca="1">+IF(K80="QUIEBRE",+IF(L80="SAN LUIS",+COUNTIF(K80:INDIRECT(ADDRESS((LOOKUP(2,1/($K$1:K80="ATAQUE"),Nacsport!$A$1:A81)),3,4)),"RUCK")+1,+COUNTIF(K80:INDIRECT(ADDRESS((LOOKUP(2,1/($K$1:K80="DEFENSA"),Nacsport!$A$1:A81)),3,4)),"RUCK")+1),"")</f>
        <v/>
      </c>
      <c r="AP80" t="str">
        <f ca="1">+IF(OR(K80="PUNTOS",K80="QUIEBRE"),+IF(L80="SAN LUIS",+COUNTIF(K80:INDIRECT(ADDRESS((LOOKUP(2,1/($K$1:K80="ATAQUE"),Nacsport!$A$1:A81)),3,4)),"PASE"),+COUNTIF(K80:INDIRECT(ADDRESS((LOOKUP(2,1/($K$1:K80="DEFENSA"),Nacsport!$A$1:A81)),3,4)),"PASE")),"")</f>
        <v/>
      </c>
      <c r="AQ80" t="str">
        <f>IF(K80="QUIEBRE",LOOKUP(2,1/($K$3:K80="ATAQUE"),$AL$3:AL80),IF(+COUNTIF(Nacsport!GK81:'Nacsport'!GS81,"*")&gt;0,+COUNTIF(Nacsport!GK81:'Nacsport'!GS81,"*"),""))</f>
        <v/>
      </c>
      <c r="AR80" s="1" t="str">
        <f>IF(OR(K80="ATTACCO",K80="DIFESA"),J80,IF(AND(OR(K80="PUNTOS",K80="RUCK",K80="QUIEBRE"),L80="AVEZZANO"),LOOKUP(2,1/($K$3:K80="ATTACCO"),$J$3:J81),IF(AND(OR(K80="PUNTOS",K80="RUCK",K80="QUIEBRE"),L80="RIVAL"),LOOKUP(2,1/($K$3:K80="DIFESA"),$J$3:J81),"")))</f>
        <v/>
      </c>
      <c r="AS80" s="17"/>
    </row>
    <row r="81" spans="1:45" ht="15.75" customHeight="1" x14ac:dyDescent="0.2">
      <c r="A81">
        <f>+Nacsport!A82</f>
        <v>82</v>
      </c>
      <c r="B81">
        <f t="shared" si="1"/>
        <v>80</v>
      </c>
      <c r="C81">
        <f t="shared" si="7"/>
        <v>80</v>
      </c>
      <c r="D81" s="12">
        <v>1</v>
      </c>
      <c r="E81" s="1" t="s">
        <v>1295</v>
      </c>
      <c r="F81" s="14">
        <f>CONVERT(LEFT(Nacsport!E82,2),"mn","hr")/24+CONVERT(MID(Nacsport!E82,4,2),"sec","hr")/24</f>
        <v>1.2175925925925925E-2</v>
      </c>
      <c r="G81" s="15">
        <f>CONVERT((CONVERT(LEFT(Nacsport!F82,2),"mn","hr")/24+CONVERT(MID(Nacsport!F82,4,2),"sec","hr")/24)-(CONVERT(LEFT(Nacsport!E82,2),"mn","hr")/24+CONVERT(MID(Nacsport!E82,4,2),"sec","hr")/24),"hr","sec")*24</f>
        <v>20.999999999999986</v>
      </c>
      <c r="H81" s="15">
        <f t="shared" si="9"/>
        <v>1047</v>
      </c>
      <c r="I81" s="15">
        <f t="shared" si="10"/>
        <v>17.533333333333331</v>
      </c>
      <c r="J81" s="1">
        <f>+Nacsport!B82</f>
        <v>8</v>
      </c>
      <c r="K81" s="1" t="str">
        <f>+Nacsport!C82</f>
        <v>SHORT-MATCH</v>
      </c>
      <c r="L81" s="1" t="str">
        <f>+CONCATENATE(Nacsport!I82,Nacsport!J82)</f>
        <v/>
      </c>
      <c r="M81" s="29" t="str">
        <f>IF(Nacsport!G82&lt;&gt;"",LEFT(Nacsport!G82,FIND(";",Nacsport!G82)-1),"")</f>
        <v>69</v>
      </c>
      <c r="N81" s="1" t="str">
        <f>IFERROR(MID(Nacsport!G82,FIND(";", Nacsport!G82)+1,IFERROR(FIND(" ", Nacsport!G82 &amp; " ", FIND(";", Nacsport!G82)+1) - FIND(";", Nacsport!G82)-1,LEN(Nacsport!G82))),"")</f>
        <v>44</v>
      </c>
      <c r="O81" s="1" t="str">
        <f>+CONCATENATE(Nacsport!K82,Nacsport!L82,Nacsport!M82,Nacsport!N82,Nacsport!O82,Nacsport!P82,Nacsport!Q82,Nacsport!R82,Nacsport!S82,Nacsport!T82,Nacsport!U82,Nacsport!V82,Nacsport!W82,Nacsport!X82,Nacsport!Y82,Nacsport!Z82)</f>
        <v/>
      </c>
      <c r="P81" s="1" t="str">
        <f>IF(ISNA(LOOKUP(2,1/(Nacsport!AA82:BY82&lt;&gt;""),Nacsport!AA82:BY82)),"",LOOKUP(2,1/(Nacsport!AA82:BY82&lt;&gt;""),Nacsport!AA82:BY82))</f>
        <v/>
      </c>
      <c r="Q81" s="1" t="str">
        <f t="array" ref="Q81">+IF(+COUNTIF(Nacsport!AA82:BY82,"*")&gt;1,INDEX(Nacsport!Z82:BX82,MATCH(TRUE,Nacsport!Z82:BX82&gt;0,0)),"")</f>
        <v/>
      </c>
      <c r="R81" s="1" t="str">
        <f>+CONCATENATE(Nacsport!BZ82,Nacsport!CA82)</f>
        <v/>
      </c>
      <c r="S81" s="1" t="str">
        <f>+CONCATENATE(Nacsport!CB82,Nacsport!CC82,Nacsport!CD82)</f>
        <v/>
      </c>
      <c r="T81" s="1" t="str">
        <f>+CONCATENATE(Nacsport!CE82,Nacsport!CF82,Nacsport!CG82,Nacsport!CH82)</f>
        <v/>
      </c>
      <c r="U81" s="1" t="str">
        <f>+CONCATENATE(Nacsport!CI82,Nacsport!CJ82,Nacsport!CK82,Nacsport!CL82,Nacsport!CM82,Nacsport!CN82,Nacsport!CO82,Nacsport!CP82)</f>
        <v/>
      </c>
      <c r="V81" s="1" t="str">
        <f>+CONCATENATE(Nacsport!CQ82,Nacsport!CR82,Nacsport!CS82,Nacsport!CT82,Nacsport!CU82,Nacsport!CV82)</f>
        <v/>
      </c>
      <c r="W81" s="1" t="str">
        <f>+CONCATENATE(Nacsport!CW82,Nacsport!CX82,Nacsport!CY82,Nacsport!CZ82,Nacsport!DA82,Nacsport!DB82,Nacsport!DC82)</f>
        <v/>
      </c>
      <c r="X81" s="1" t="str">
        <f>+CONCATENATE(Nacsport!DD82,Nacsport!DE82,Nacsport!DF82,Nacsport!DG82,Nacsport!DH82,Nacsport!DI82,Nacsport!DJ82,Nacsport!DK82,Nacsport!DL82,Nacsport!DM82,Nacsport!DN82)</f>
        <v/>
      </c>
      <c r="Y81" s="1" t="str">
        <f>+CONCATENATE(Nacsport!DO82,Nacsport!DP82,Nacsport!DQ82,Nacsport!DR82,Nacsport!DS82,Nacsport!DT82,Nacsport!DU82,Nacsport!DV82,)</f>
        <v/>
      </c>
      <c r="Z81" s="1" t="str">
        <f>+CONCATENATE(Nacsport!DW82,Nacsport!DX82,Nacsport!DY82,Nacsport!DZ82)</f>
        <v/>
      </c>
      <c r="AA81" s="1" t="str">
        <f>+CONCATENATE(Nacsport!EA82,Nacsport!EB82,Nacsport!EC82,Nacsport!ED82,Nacsport!EE82)</f>
        <v/>
      </c>
      <c r="AB81" s="1" t="str">
        <f>+CONCATENATE(Nacsport!EF82,Nacsport!EG82,Nacsport!EH82,Nacsport!EI82,Nacsport!EJ82,Nacsport!EK82)</f>
        <v/>
      </c>
      <c r="AC81" s="1" t="str">
        <f>+CONCATENATE(Nacsport!EL82,Nacsport!EM82,Nacsport!EN82,Nacsport!EO82,Nacsport!EP82,Nacsport!EQ82,Nacsport!ER82)</f>
        <v/>
      </c>
      <c r="AD81" s="1" t="str">
        <f>+CONCATENATE(Nacsport!ES82,Nacsport!ET82,Nacsport!EU82,Nacsport!EV82,Nacsport!EW82,Nacsport!EX82,Nacsport!EY82,Nacsport!EZ82)</f>
        <v/>
      </c>
      <c r="AE81" s="1" t="str">
        <f>+CONCATENATE(Nacsport!FA82,Nacsport!FB82,Nacsport!FC82)</f>
        <v/>
      </c>
      <c r="AF81" s="1" t="str">
        <f>+CONCATENATE(Nacsport!FD82,Nacsport!FE82)</f>
        <v/>
      </c>
      <c r="AG81" s="1" t="str">
        <f>+CONCATENATE(Nacsport!FF82,Nacsport!FG82,Nacsport!FH82,Nacsport!FI82,Nacsport!FJ82)</f>
        <v/>
      </c>
      <c r="AH81" s="1" t="str">
        <f t="shared" si="8"/>
        <v/>
      </c>
      <c r="AI81" s="1" t="str">
        <f>+CONCATENATE(Nacsport!FK82,Nacsport!FL82)</f>
        <v/>
      </c>
      <c r="AJ81" s="34" t="str">
        <f>+CONCATENATE(Nacsport!FM82,Nacsport!FN82)</f>
        <v/>
      </c>
      <c r="AK81" s="1" t="str">
        <f>+IF(OR(K81="ATTACCO",K81="DIFESA"),+CONCATENATE(Nacsport!FO82,Nacsport!FP81,Nacsport!FQ82,Nacsport!FR82,Nacsport!FS82,Nacsport!FT82,Nacsport!FU82,),"")</f>
        <v/>
      </c>
      <c r="AL81" s="1" t="str">
        <f>+IF(OR(K81="ATAQUE",K81="DEFENSA"),+CONCATENATE(Nacsport!FV82,Nacsport!FW82,Nacsport!FX82,Nacsport!FY82,Nacsport!FZ82,Nacsport!GA82,Nacsport!GB82,),"")</f>
        <v/>
      </c>
      <c r="AM81" s="1" t="str">
        <f>+CONCATENATE(Nacsport!GC82,Nacsport!GD82,Nacsport!GE82,Nacsport!GF82,Nacsport!GG82,Nacsport!GH82,Nacsport!GI82,Nacsport!GJ82,)</f>
        <v/>
      </c>
      <c r="AN81" s="1" t="str">
        <f>IF(K81="PUNTOS",LOOKUP(2,1/($K$3:K81="ATAQUE"),$AN$3:AN81),IF(+COUNTIF(Nacsport!GK82:'Nacsport'!GS82,"*")&gt;0,+COUNTIF(Nacsport!GK82:'Nacsport'!GS82,"*"),""))</f>
        <v/>
      </c>
      <c r="AO81" t="str">
        <f ca="1">+IF(K81="QUIEBRE",+IF(L81="SAN LUIS",+COUNTIF(K81:INDIRECT(ADDRESS((LOOKUP(2,1/($K$1:K81="ATAQUE"),Nacsport!$A$1:A82)),3,4)),"RUCK")+1,+COUNTIF(K81:INDIRECT(ADDRESS((LOOKUP(2,1/($K$1:K81="DEFENSA"),Nacsport!$A$1:A82)),3,4)),"RUCK")+1),"")</f>
        <v/>
      </c>
      <c r="AP81" t="str">
        <f ca="1">+IF(OR(K81="PUNTOS",K81="QUIEBRE"),+IF(L81="SAN LUIS",+COUNTIF(K81:INDIRECT(ADDRESS((LOOKUP(2,1/($K$1:K81="ATAQUE"),Nacsport!$A$1:A82)),3,4)),"PASE"),+COUNTIF(K81:INDIRECT(ADDRESS((LOOKUP(2,1/($K$1:K81="DEFENSA"),Nacsport!$A$1:A82)),3,4)),"PASE")),"")</f>
        <v/>
      </c>
      <c r="AQ81" t="str">
        <f>IF(K81="QUIEBRE",LOOKUP(2,1/($K$3:K81="ATAQUE"),$AL$3:AL81),IF(+COUNTIF(Nacsport!GK82:'Nacsport'!GS82,"*")&gt;0,+COUNTIF(Nacsport!GK82:'Nacsport'!GS82,"*"),""))</f>
        <v/>
      </c>
      <c r="AR81" s="1" t="str">
        <f>IF(OR(K81="ATTACCO",K81="DIFESA"),J81,IF(AND(OR(K81="PUNTOS",K81="RUCK",K81="QUIEBRE"),L81="AVEZZANO"),LOOKUP(2,1/($K$3:K81="ATTACCO"),$J$3:J82),IF(AND(OR(K81="PUNTOS",K81="RUCK",K81="QUIEBRE"),L81="RIVAL"),LOOKUP(2,1/($K$3:K81="DIFESA"),$J$3:J82),"")))</f>
        <v/>
      </c>
      <c r="AS81" s="17"/>
    </row>
    <row r="82" spans="1:45" ht="15.75" customHeight="1" x14ac:dyDescent="0.2">
      <c r="A82">
        <f>+Nacsport!A83</f>
        <v>83</v>
      </c>
      <c r="B82">
        <f t="shared" si="1"/>
        <v>81</v>
      </c>
      <c r="C82">
        <f t="shared" si="7"/>
        <v>81</v>
      </c>
      <c r="D82" s="12">
        <v>1</v>
      </c>
      <c r="E82" s="1" t="s">
        <v>1295</v>
      </c>
      <c r="F82" s="14">
        <f>CONVERT(LEFT(Nacsport!E83,2),"mn","hr")/24+CONVERT(MID(Nacsport!E83,4,2),"sec","hr")/24</f>
        <v>1.2175925925925925E-2</v>
      </c>
      <c r="G82" s="15">
        <f>CONVERT((CONVERT(LEFT(Nacsport!F83,2),"mn","hr")/24+CONVERT(MID(Nacsport!F83,4,2),"sec","hr")/24)-(CONVERT(LEFT(Nacsport!E83,2),"mn","hr")/24+CONVERT(MID(Nacsport!E83,4,2),"sec","hr")/24),"hr","sec")*24</f>
        <v>6.9999999999999947</v>
      </c>
      <c r="H82" s="15">
        <f t="shared" si="9"/>
        <v>1047</v>
      </c>
      <c r="I82" s="15">
        <f t="shared" si="10"/>
        <v>17.533333333333331</v>
      </c>
      <c r="J82" s="1">
        <f>+Nacsport!B83</f>
        <v>4</v>
      </c>
      <c r="K82" s="1" t="str">
        <f>+Nacsport!C83</f>
        <v>LINEOUT</v>
      </c>
      <c r="L82" s="1" t="str">
        <f>+CONCATENATE(Nacsport!I83,Nacsport!J83)</f>
        <v>SAN BENEDETTO</v>
      </c>
      <c r="M82" s="29" t="str">
        <f>IF(Nacsport!G83&lt;&gt;"",LEFT(Nacsport!G83,FIND(";",Nacsport!G83)-1),"")</f>
        <v>69</v>
      </c>
      <c r="N82" s="1" t="str">
        <f>IFERROR(MID(Nacsport!G83,FIND(";", Nacsport!G83)+1,IFERROR(FIND(" ", Nacsport!G83 &amp; " ", FIND(";", Nacsport!G83)+1) - FIND(";", Nacsport!G83)-1,LEN(Nacsport!G83))),"")</f>
        <v>44</v>
      </c>
      <c r="O82" s="1" t="str">
        <f>+CONCATENATE(Nacsport!K83,Nacsport!L83,Nacsport!M83,Nacsport!N83,Nacsport!O83,Nacsport!P83,Nacsport!Q83,Nacsport!R83,Nacsport!S83,Nacsport!T83,Nacsport!U83,Nacsport!V83,Nacsport!W83,Nacsport!X83,Nacsport!Y83,Nacsport!Z83)</f>
        <v>T2D</v>
      </c>
      <c r="P82" s="1" t="str">
        <f>IF(ISNA(LOOKUP(2,1/(Nacsport!AA83:BY83&lt;&gt;""),Nacsport!AA83:BY83)),"",LOOKUP(2,1/(Nacsport!AA83:BY83&lt;&gt;""),Nacsport!AA83:BY83))</f>
        <v>6</v>
      </c>
      <c r="Q82" s="1" t="str">
        <f t="array" ref="Q82">+IF(+COUNTIF(Nacsport!AA83:BY83,"*")&gt;1,INDEX(Nacsport!Z83:BX83,MATCH(TRUE,Nacsport!Z83:BX83&gt;0,0)),"")</f>
        <v/>
      </c>
      <c r="R82" s="1" t="str">
        <f>+CONCATENATE(Nacsport!BZ83,Nacsport!CA83)</f>
        <v/>
      </c>
      <c r="S82" s="1" t="str">
        <f>+CONCATENATE(Nacsport!CB83,Nacsport!CC83,Nacsport!CD83)</f>
        <v/>
      </c>
      <c r="T82" s="1" t="str">
        <f>+CONCATENATE(Nacsport!CE83,Nacsport!CF83,Nacsport!CG83,Nacsport!CH83)</f>
        <v>CLEAN</v>
      </c>
      <c r="U82" s="1" t="str">
        <f>+CONCATENATE(Nacsport!CI83,Nacsport!CJ83,Nacsport!CK83,Nacsport!CL83,Nacsport!CM83,Nacsport!CN83,Nacsport!CO83,Nacsport!CP83)</f>
        <v>L7</v>
      </c>
      <c r="V82" s="1" t="str">
        <f>+CONCATENATE(Nacsport!CQ83,Nacsport!CR83,Nacsport!CS83,Nacsport!CT83,Nacsport!CU83,Nacsport!CV83)</f>
        <v>B</v>
      </c>
      <c r="W82" s="1" t="str">
        <f>+CONCATENATE(Nacsport!CW83,Nacsport!CX83,Nacsport!CY83,Nacsport!CZ83,Nacsport!DA83,Nacsport!DB83,Nacsport!DC83)</f>
        <v/>
      </c>
      <c r="X82" s="1" t="str">
        <f>+CONCATENATE(Nacsport!DD83,Nacsport!DE83,Nacsport!DF83,Nacsport!DG83,Nacsport!DH83,Nacsport!DI83,Nacsport!DJ83,Nacsport!DK83,Nacsport!DL83,Nacsport!DM83,Nacsport!DN83)</f>
        <v/>
      </c>
      <c r="Y82" s="1" t="str">
        <f>+CONCATENATE(Nacsport!DO83,Nacsport!DP83,Nacsport!DQ83,Nacsport!DR83,Nacsport!DS83,Nacsport!DT83,Nacsport!DU83,Nacsport!DV83,)</f>
        <v/>
      </c>
      <c r="Z82" s="1" t="str">
        <f>+CONCATENATE(Nacsport!DW83,Nacsport!DX83,Nacsport!DY83,Nacsport!DZ83)</f>
        <v/>
      </c>
      <c r="AA82" s="1" t="str">
        <f>+CONCATENATE(Nacsport!EA83,Nacsport!EB83,Nacsport!EC83,Nacsport!ED83,Nacsport!EE83)</f>
        <v/>
      </c>
      <c r="AB82" s="1" t="str">
        <f>+CONCATENATE(Nacsport!EF83,Nacsport!EG83,Nacsport!EH83,Nacsport!EI83,Nacsport!EJ83,Nacsport!EK83)</f>
        <v/>
      </c>
      <c r="AC82" s="1" t="str">
        <f>+CONCATENATE(Nacsport!EL83,Nacsport!EM83,Nacsport!EN83,Nacsport!EO83,Nacsport!EP83,Nacsport!EQ83,Nacsport!ER83)</f>
        <v/>
      </c>
      <c r="AD82" s="1" t="str">
        <f>+CONCATENATE(Nacsport!ES83,Nacsport!ET83,Nacsport!EU83,Nacsport!EV83,Nacsport!EW83,Nacsport!EX83,Nacsport!EY83,Nacsport!EZ83)</f>
        <v/>
      </c>
      <c r="AE82" s="1" t="str">
        <f>+CONCATENATE(Nacsport!FA83,Nacsport!FB83,Nacsport!FC83)</f>
        <v/>
      </c>
      <c r="AF82" s="1" t="str">
        <f>+CONCATENATE(Nacsport!FD83,Nacsport!FE83)</f>
        <v/>
      </c>
      <c r="AG82" s="1" t="str">
        <f>+CONCATENATE(Nacsport!FF83,Nacsport!FG83,Nacsport!FH83,Nacsport!FI83,Nacsport!FJ83)</f>
        <v/>
      </c>
      <c r="AH82" s="1" t="str">
        <f t="shared" si="8"/>
        <v/>
      </c>
      <c r="AI82" s="1" t="str">
        <f>+CONCATENATE(Nacsport!FK83,Nacsport!FL83)</f>
        <v/>
      </c>
      <c r="AJ82" s="34" t="str">
        <f>+CONCATENATE(Nacsport!FM83,Nacsport!FN83)</f>
        <v/>
      </c>
      <c r="AK82" s="1" t="str">
        <f>+IF(OR(K82="ATTACCO",K82="DIFESA"),+CONCATENATE(Nacsport!FO83,Nacsport!FP82,Nacsport!FQ83,Nacsport!FR83,Nacsport!FS83,Nacsport!FT83,Nacsport!FU83,),"")</f>
        <v/>
      </c>
      <c r="AL82" s="1" t="str">
        <f>+IF(OR(K82="ATAQUE",K82="DEFENSA"),+CONCATENATE(Nacsport!FV83,Nacsport!FW83,Nacsport!FX83,Nacsport!FY83,Nacsport!FZ83,Nacsport!GA83,Nacsport!GB83,),"")</f>
        <v/>
      </c>
      <c r="AM82" s="1" t="str">
        <f>+CONCATENATE(Nacsport!GC83,Nacsport!GD83,Nacsport!GE83,Nacsport!GF83,Nacsport!GG83,Nacsport!GH83,Nacsport!GI83,Nacsport!GJ83,)</f>
        <v/>
      </c>
      <c r="AN82" s="1" t="str">
        <f>IF(K82="PUNTOS",LOOKUP(2,1/($K$3:K82="ATAQUE"),$AN$3:AN82),IF(+COUNTIF(Nacsport!GK83:'Nacsport'!GS83,"*")&gt;0,+COUNTIF(Nacsport!GK83:'Nacsport'!GS83,"*"),""))</f>
        <v/>
      </c>
      <c r="AO82" t="str">
        <f ca="1">+IF(K82="QUIEBRE",+IF(L82="SAN LUIS",+COUNTIF(K82:INDIRECT(ADDRESS((LOOKUP(2,1/($K$1:K82="ATAQUE"),Nacsport!$A$1:A83)),3,4)),"RUCK")+1,+COUNTIF(K82:INDIRECT(ADDRESS((LOOKUP(2,1/($K$1:K82="DEFENSA"),Nacsport!$A$1:A83)),3,4)),"RUCK")+1),"")</f>
        <v/>
      </c>
      <c r="AP82" t="str">
        <f ca="1">+IF(OR(K82="PUNTOS",K82="QUIEBRE"),+IF(L82="SAN LUIS",+COUNTIF(K82:INDIRECT(ADDRESS((LOOKUP(2,1/($K$1:K82="ATAQUE"),Nacsport!$A$1:A83)),3,4)),"PASE"),+COUNTIF(K82:INDIRECT(ADDRESS((LOOKUP(2,1/($K$1:K82="DEFENSA"),Nacsport!$A$1:A83)),3,4)),"PASE")),"")</f>
        <v/>
      </c>
      <c r="AQ82" t="str">
        <f>IF(K82="QUIEBRE",LOOKUP(2,1/($K$3:K82="ATAQUE"),$AL$3:AL82),IF(+COUNTIF(Nacsport!GK83:'Nacsport'!GS83,"*")&gt;0,+COUNTIF(Nacsport!GK83:'Nacsport'!GS83,"*"),""))</f>
        <v/>
      </c>
      <c r="AR82" s="1" t="str">
        <f>IF(OR(K82="ATTACCO",K82="DIFESA"),J82,IF(AND(OR(K82="PUNTOS",K82="RUCK",K82="QUIEBRE"),L82="AVEZZANO"),LOOKUP(2,1/($K$3:K82="ATTACCO"),$J$3:J83),IF(AND(OR(K82="PUNTOS",K82="RUCK",K82="QUIEBRE"),L82="RIVAL"),LOOKUP(2,1/($K$3:K82="DIFESA"),$J$3:J83),"")))</f>
        <v/>
      </c>
      <c r="AS82" s="17"/>
    </row>
    <row r="83" spans="1:45" ht="15.75" customHeight="1" x14ac:dyDescent="0.2">
      <c r="A83">
        <f>+Nacsport!A84</f>
        <v>84</v>
      </c>
      <c r="B83">
        <f t="shared" si="1"/>
        <v>82</v>
      </c>
      <c r="C83">
        <f t="shared" si="7"/>
        <v>82</v>
      </c>
      <c r="D83" s="12">
        <v>1</v>
      </c>
      <c r="E83" s="1" t="s">
        <v>1295</v>
      </c>
      <c r="F83" s="14">
        <f>CONVERT(LEFT(Nacsport!E84,2),"mn","hr")/24+CONVERT(MID(Nacsport!E84,4,2),"sec","hr")/24</f>
        <v>1.2349537037037037E-2</v>
      </c>
      <c r="G83" s="15">
        <f>CONVERT((CONVERT(LEFT(Nacsport!F84,2),"mn","hr")/24+CONVERT(MID(Nacsport!F84,4,2),"sec","hr")/24)-(CONVERT(LEFT(Nacsport!E84,2),"mn","hr")/24+CONVERT(MID(Nacsport!E84,4,2),"sec","hr")/24),"hr","sec")*24</f>
        <v>5.999999999999889</v>
      </c>
      <c r="H83" s="15">
        <f t="shared" si="9"/>
        <v>1062</v>
      </c>
      <c r="I83" s="15">
        <f t="shared" si="10"/>
        <v>17.783333333333335</v>
      </c>
      <c r="J83" s="1">
        <f>+Nacsport!B84</f>
        <v>1</v>
      </c>
      <c r="K83" s="1" t="str">
        <f>+Nacsport!C84</f>
        <v>MAUL</v>
      </c>
      <c r="L83" s="1" t="str">
        <f>+CONCATENATE(Nacsport!I84,Nacsport!J84)</f>
        <v>SAN BENEDETTO</v>
      </c>
      <c r="M83" s="29" t="str">
        <f>IF(Nacsport!G84&lt;&gt;"",LEFT(Nacsport!G84,FIND(";",Nacsport!G84)-1),"")</f>
        <v>59</v>
      </c>
      <c r="N83" s="1" t="str">
        <f>IFERROR(MID(Nacsport!G84,FIND(";", Nacsport!G84)+1,IFERROR(FIND(" ", Nacsport!G84 &amp; " ", FIND(";", Nacsport!G84)+1) - FIND(";", Nacsport!G84)-1,LEN(Nacsport!G84))),"")</f>
        <v>41</v>
      </c>
      <c r="O83" s="1" t="str">
        <f>+CONCATENATE(Nacsport!K84,Nacsport!L84,Nacsport!M84,Nacsport!N84,Nacsport!O84,Nacsport!P84,Nacsport!Q84,Nacsport!R84,Nacsport!S84,Nacsport!T84,Nacsport!U84,Nacsport!V84,Nacsport!W84,Nacsport!X84,Nacsport!Y84,Nacsport!Z84)</f>
        <v>T2D</v>
      </c>
      <c r="P83" s="1" t="str">
        <f>IF(ISNA(LOOKUP(2,1/(Nacsport!AA84:BY84&lt;&gt;""),Nacsport!AA84:BY84)),"",LOOKUP(2,1/(Nacsport!AA84:BY84&lt;&gt;""),Nacsport!AA84:BY84))</f>
        <v/>
      </c>
      <c r="Q83" s="1" t="str">
        <f t="array" ref="Q83">+IF(+COUNTIF(Nacsport!AA84:BY84,"*")&gt;1,INDEX(Nacsport!Z84:BX84,MATCH(TRUE,Nacsport!Z84:BX84&gt;0,0)),"")</f>
        <v/>
      </c>
      <c r="R83" s="1" t="str">
        <f>+CONCATENATE(Nacsport!BZ84,Nacsport!CA84)</f>
        <v/>
      </c>
      <c r="S83" s="1" t="str">
        <f>+CONCATENATE(Nacsport!CB84,Nacsport!CC84,Nacsport!CD84)</f>
        <v>POSITIVE</v>
      </c>
      <c r="T83" s="1" t="str">
        <f>+CONCATENATE(Nacsport!CE84,Nacsport!CF84,Nacsport!CG84,Nacsport!CH84)</f>
        <v/>
      </c>
      <c r="U83" s="1" t="str">
        <f>+CONCATENATE(Nacsport!CI84,Nacsport!CJ84,Nacsport!CK84,Nacsport!CL84,Nacsport!CM84,Nacsport!CN84,Nacsport!CO84,Nacsport!CP84)</f>
        <v/>
      </c>
      <c r="V83" s="1" t="str">
        <f>+CONCATENATE(Nacsport!CQ84,Nacsport!CR84,Nacsport!CS84,Nacsport!CT84,Nacsport!CU84,Nacsport!CV84)</f>
        <v/>
      </c>
      <c r="W83" s="1" t="str">
        <f>+CONCATENATE(Nacsport!CW84,Nacsport!CX84,Nacsport!CY84,Nacsport!CZ84,Nacsport!DA84,Nacsport!DB84,Nacsport!DC84)</f>
        <v/>
      </c>
      <c r="X83" s="1" t="str">
        <f>+CONCATENATE(Nacsport!DD84,Nacsport!DE84,Nacsport!DF84,Nacsport!DG84,Nacsport!DH84,Nacsport!DI84,Nacsport!DJ84,Nacsport!DK84,Nacsport!DL84,Nacsport!DM84,Nacsport!DN84)</f>
        <v/>
      </c>
      <c r="Y83" s="1" t="str">
        <f>+CONCATENATE(Nacsport!DO84,Nacsport!DP84,Nacsport!DQ84,Nacsport!DR84,Nacsport!DS84,Nacsport!DT84,Nacsport!DU84,Nacsport!DV84,)</f>
        <v/>
      </c>
      <c r="Z83" s="1" t="str">
        <f>+CONCATENATE(Nacsport!DW84,Nacsport!DX84,Nacsport!DY84,Nacsport!DZ84)</f>
        <v/>
      </c>
      <c r="AA83" s="1" t="str">
        <f>+CONCATENATE(Nacsport!EA84,Nacsport!EB84,Nacsport!EC84,Nacsport!ED84,Nacsport!EE84)</f>
        <v/>
      </c>
      <c r="AB83" s="1" t="str">
        <f>+CONCATENATE(Nacsport!EF84,Nacsport!EG84,Nacsport!EH84,Nacsport!EI84,Nacsport!EJ84,Nacsport!EK84)</f>
        <v/>
      </c>
      <c r="AC83" s="1" t="str">
        <f>+CONCATENATE(Nacsport!EL84,Nacsport!EM84,Nacsport!EN84,Nacsport!EO84,Nacsport!EP84,Nacsport!EQ84,Nacsport!ER84)</f>
        <v/>
      </c>
      <c r="AD83" s="1" t="str">
        <f>+CONCATENATE(Nacsport!ES84,Nacsport!ET84,Nacsport!EU84,Nacsport!EV84,Nacsport!EW84,Nacsport!EX84,Nacsport!EY84,Nacsport!EZ84)</f>
        <v/>
      </c>
      <c r="AE83" s="1" t="str">
        <f>+CONCATENATE(Nacsport!FA84,Nacsport!FB84,Nacsport!FC84)</f>
        <v/>
      </c>
      <c r="AF83" s="1" t="str">
        <f>+CONCATENATE(Nacsport!FD84,Nacsport!FE84)</f>
        <v/>
      </c>
      <c r="AG83" s="1" t="str">
        <f>+CONCATENATE(Nacsport!FF84,Nacsport!FG84,Nacsport!FH84,Nacsport!FI84,Nacsport!FJ84)</f>
        <v/>
      </c>
      <c r="AH83" s="1" t="str">
        <f t="shared" si="8"/>
        <v/>
      </c>
      <c r="AI83" s="1" t="str">
        <f>+CONCATENATE(Nacsport!FK84,Nacsport!FL84)</f>
        <v/>
      </c>
      <c r="AJ83" s="34" t="str">
        <f>+CONCATENATE(Nacsport!FM84,Nacsport!FN84)</f>
        <v/>
      </c>
      <c r="AK83" s="1" t="str">
        <f>+IF(OR(K83="ATTACCO",K83="DIFESA"),+CONCATENATE(Nacsport!FO84,Nacsport!FP83,Nacsport!FQ84,Nacsport!FR84,Nacsport!FS84,Nacsport!FT84,Nacsport!FU84,),"")</f>
        <v/>
      </c>
      <c r="AL83" s="1" t="str">
        <f>+IF(OR(K83="ATAQUE",K83="DEFENSA"),+CONCATENATE(Nacsport!FV84,Nacsport!FW84,Nacsport!FX84,Nacsport!FY84,Nacsport!FZ84,Nacsport!GA84,Nacsport!GB84,),"")</f>
        <v/>
      </c>
      <c r="AM83" s="1" t="str">
        <f>+CONCATENATE(Nacsport!GC84,Nacsport!GD84,Nacsport!GE84,Nacsport!GF84,Nacsport!GG84,Nacsport!GH84,Nacsport!GI84,Nacsport!GJ84,)</f>
        <v/>
      </c>
      <c r="AN83" s="1" t="str">
        <f>IF(K83="PUNTOS",LOOKUP(2,1/($K$3:K83="ATAQUE"),$AN$3:AN83),IF(+COUNTIF(Nacsport!GK84:'Nacsport'!GS84,"*")&gt;0,+COUNTIF(Nacsport!GK84:'Nacsport'!GS84,"*"),""))</f>
        <v/>
      </c>
      <c r="AO83" t="str">
        <f ca="1">+IF(K83="QUIEBRE",+IF(L83="SAN LUIS",+COUNTIF(K83:INDIRECT(ADDRESS((LOOKUP(2,1/($K$1:K83="ATAQUE"),Nacsport!$A$1:A84)),3,4)),"RUCK")+1,+COUNTIF(K83:INDIRECT(ADDRESS((LOOKUP(2,1/($K$1:K83="DEFENSA"),Nacsport!$A$1:A84)),3,4)),"RUCK")+1),"")</f>
        <v/>
      </c>
      <c r="AP83" t="str">
        <f ca="1">+IF(OR(K83="PUNTOS",K83="QUIEBRE"),+IF(L83="SAN LUIS",+COUNTIF(K83:INDIRECT(ADDRESS((LOOKUP(2,1/($K$1:K83="ATAQUE"),Nacsport!$A$1:A84)),3,4)),"PASE"),+COUNTIF(K83:INDIRECT(ADDRESS((LOOKUP(2,1/($K$1:K83="DEFENSA"),Nacsport!$A$1:A84)),3,4)),"PASE")),"")</f>
        <v/>
      </c>
      <c r="AQ83" t="str">
        <f>IF(K83="QUIEBRE",LOOKUP(2,1/($K$3:K83="ATAQUE"),$AL$3:AL83),IF(+COUNTIF(Nacsport!GK84:'Nacsport'!GS84,"*")&gt;0,+COUNTIF(Nacsport!GK84:'Nacsport'!GS84,"*"),""))</f>
        <v/>
      </c>
      <c r="AR83" s="1" t="str">
        <f>IF(OR(K83="ATTACCO",K83="DIFESA"),J83,IF(AND(OR(K83="PUNTOS",K83="RUCK",K83="QUIEBRE"),L83="AVEZZANO"),LOOKUP(2,1/($K$3:K83="ATTACCO"),$J$3:J84),IF(AND(OR(K83="PUNTOS",K83="RUCK",K83="QUIEBRE"),L83="RIVAL"),LOOKUP(2,1/($K$3:K83="DIFESA"),$J$3:J84),"")))</f>
        <v/>
      </c>
      <c r="AS83" s="17"/>
    </row>
    <row r="84" spans="1:45" ht="15.75" customHeight="1" x14ac:dyDescent="0.2">
      <c r="A84">
        <f>+Nacsport!A85</f>
        <v>85</v>
      </c>
      <c r="B84">
        <f t="shared" si="1"/>
        <v>83</v>
      </c>
      <c r="C84">
        <f t="shared" si="7"/>
        <v>83</v>
      </c>
      <c r="D84" s="12">
        <v>1</v>
      </c>
      <c r="E84" s="1" t="s">
        <v>1295</v>
      </c>
      <c r="F84" s="14">
        <f>CONVERT(LEFT(Nacsport!E85,2),"mn","hr")/24+CONVERT(MID(Nacsport!E85,4,2),"sec","hr")/24</f>
        <v>1.2349537037037037E-2</v>
      </c>
      <c r="G84" s="15">
        <v>8</v>
      </c>
      <c r="H84" s="15">
        <f t="shared" si="9"/>
        <v>1062</v>
      </c>
      <c r="I84" s="15">
        <f t="shared" si="10"/>
        <v>17.783333333333335</v>
      </c>
      <c r="J84" s="1">
        <f>+Nacsport!B85</f>
        <v>4</v>
      </c>
      <c r="K84" s="1" t="str">
        <f>+Nacsport!C85</f>
        <v>PENALTY</v>
      </c>
      <c r="L84" s="1" t="str">
        <f>+CONCATENATE(Nacsport!I85,Nacsport!J85)</f>
        <v>OPPONENT</v>
      </c>
      <c r="M84" s="29" t="str">
        <f>IF(Nacsport!G85&lt;&gt;"",LEFT(Nacsport!G85,FIND(";",Nacsport!G85)-1),"")</f>
        <v>59</v>
      </c>
      <c r="N84" s="1" t="str">
        <f>IFERROR(MID(Nacsport!G85,FIND(";", Nacsport!G85)+1,IFERROR(FIND(" ", Nacsport!G85 &amp; " ", FIND(";", Nacsport!G85)+1) - FIND(";", Nacsport!G85)-1,LEN(Nacsport!G85))),"")</f>
        <v>37</v>
      </c>
      <c r="O84" s="1" t="str">
        <f>+CONCATENATE(Nacsport!K85,Nacsport!L85,Nacsport!M85,Nacsport!N85,Nacsport!O85,Nacsport!P85,Nacsport!Q85,Nacsport!R85,Nacsport!S85,Nacsport!T85,Nacsport!U85,Nacsport!V85,Nacsport!W85,Nacsport!X85,Nacsport!Y85,Nacsport!Z85)</f>
        <v>T2D</v>
      </c>
      <c r="P84" s="1" t="str">
        <f>IF(ISNA(LOOKUP(2,1/(Nacsport!AA85:BY85&lt;&gt;""),Nacsport!AA85:BY85)),"",LOOKUP(2,1/(Nacsport!AA85:BY85&lt;&gt;""),Nacsport!AA85:BY85))</f>
        <v/>
      </c>
      <c r="Q84" s="1" t="str">
        <f t="array" ref="Q84">+IF(+COUNTIF(Nacsport!AA85:BY85,"*")&gt;1,INDEX(Nacsport!Z85:BX85,MATCH(TRUE,Nacsport!Z85:BX85&gt;0,0)),"")</f>
        <v/>
      </c>
      <c r="R84" s="1" t="str">
        <f>+CONCATENATE(Nacsport!BZ85,Nacsport!CA85)</f>
        <v/>
      </c>
      <c r="S84" s="1" t="str">
        <f>+CONCATENATE(Nacsport!CB85,Nacsport!CC85,Nacsport!CD85)</f>
        <v/>
      </c>
      <c r="T84" s="1" t="str">
        <f>+CONCATENATE(Nacsport!CE85,Nacsport!CF85,Nacsport!CG85,Nacsport!CH85)</f>
        <v/>
      </c>
      <c r="U84" s="1" t="str">
        <f>+CONCATENATE(Nacsport!CI85,Nacsport!CJ85,Nacsport!CK85,Nacsport!CL85,Nacsport!CM85,Nacsport!CN85,Nacsport!CO85,Nacsport!CP85)</f>
        <v/>
      </c>
      <c r="V84" s="1" t="str">
        <f>+CONCATENATE(Nacsport!CQ85,Nacsport!CR85,Nacsport!CS85,Nacsport!CT85,Nacsport!CU85,Nacsport!CV85)</f>
        <v/>
      </c>
      <c r="W84" s="1" t="str">
        <f>+CONCATENATE(Nacsport!CW85,Nacsport!CX85,Nacsport!CY85,Nacsport!CZ85,Nacsport!DA85,Nacsport!DB85,Nacsport!DC85)</f>
        <v/>
      </c>
      <c r="X84" s="1" t="str">
        <f>+CONCATENATE(Nacsport!DD85,Nacsport!DE85,Nacsport!DF85,Nacsport!DG85,Nacsport!DH85,Nacsport!DI85,Nacsport!DJ85,Nacsport!DK85,Nacsport!DL85,Nacsport!DM85,Nacsport!DN85)</f>
        <v/>
      </c>
      <c r="Y84" s="1" t="str">
        <f>+CONCATENATE(Nacsport!DO85,Nacsport!DP85,Nacsport!DQ85,Nacsport!DR85,Nacsport!DS85,Nacsport!DT85,Nacsport!DU85,Nacsport!DV85,)</f>
        <v/>
      </c>
      <c r="Z84" s="1" t="str">
        <f>+CONCATENATE(Nacsport!DW85,Nacsport!DX85,Nacsport!DY85,Nacsport!DZ85)</f>
        <v/>
      </c>
      <c r="AA84" s="1" t="str">
        <f>+CONCATENATE(Nacsport!EA85,Nacsport!EB85,Nacsport!EC85,Nacsport!ED85,Nacsport!EE85)</f>
        <v/>
      </c>
      <c r="AB84" s="1" t="str">
        <f>+CONCATENATE(Nacsport!EF85,Nacsport!EG85,Nacsport!EH85,Nacsport!EI85,Nacsport!EJ85,Nacsport!EK85)</f>
        <v/>
      </c>
      <c r="AC84" s="1" t="str">
        <f>+CONCATENATE(Nacsport!EL85,Nacsport!EM85,Nacsport!EN85,Nacsport!EO85,Nacsport!EP85,Nacsport!EQ85,Nacsport!ER85)</f>
        <v>MAUL</v>
      </c>
      <c r="AD84" s="1" t="str">
        <f>+CONCATENATE(Nacsport!ES85,Nacsport!ET85,Nacsport!EU85,Nacsport!EV85,Nacsport!EW85,Nacsport!EX85,Nacsport!EY85,Nacsport!EZ85)</f>
        <v/>
      </c>
      <c r="AE84" s="1" t="str">
        <f>+CONCATENATE(Nacsport!FA85,Nacsport!FB85,Nacsport!FC85)</f>
        <v/>
      </c>
      <c r="AF84" s="1" t="str">
        <f>+CONCATENATE(Nacsport!FD85,Nacsport!FE85)</f>
        <v/>
      </c>
      <c r="AG84" s="1" t="str">
        <f>+CONCATENATE(Nacsport!FF85,Nacsport!FG85,Nacsport!FH85,Nacsport!FI85,Nacsport!FJ85)</f>
        <v/>
      </c>
      <c r="AH84" s="1" t="str">
        <f t="shared" si="8"/>
        <v/>
      </c>
      <c r="AI84" s="1" t="str">
        <f>+CONCATENATE(Nacsport!FK85,Nacsport!FL85)</f>
        <v/>
      </c>
      <c r="AJ84" s="34" t="str">
        <f>+CONCATENATE(Nacsport!FM85,Nacsport!FN85)</f>
        <v/>
      </c>
      <c r="AK84" s="1" t="str">
        <f>+IF(OR(K84="ATTACCO",K84="DIFESA"),+CONCATENATE(Nacsport!FO85,Nacsport!FP84,Nacsport!FQ85,Nacsport!FR85,Nacsport!FS85,Nacsport!FT85,Nacsport!FU85,),"")</f>
        <v/>
      </c>
      <c r="AL84" s="1" t="str">
        <f>+IF(OR(K84="ATAQUE",K84="DEFENSA"),+CONCATENATE(Nacsport!FV85,Nacsport!FW85,Nacsport!FX85,Nacsport!FY85,Nacsport!FZ85,Nacsport!GA85,Nacsport!GB85,),"")</f>
        <v/>
      </c>
      <c r="AM84" s="1" t="str">
        <f>+CONCATENATE(Nacsport!GC85,Nacsport!GD85,Nacsport!GE85,Nacsport!GF85,Nacsport!GG85,Nacsport!GH85,Nacsport!GI85,Nacsport!GJ85,)</f>
        <v/>
      </c>
      <c r="AN84" s="1" t="str">
        <f>IF(K84="PUNTOS",LOOKUP(2,1/($K$3:K84="ATAQUE"),$AN$3:AN84),IF(+COUNTIF(Nacsport!GK85:'Nacsport'!GS85,"*")&gt;0,+COUNTIF(Nacsport!GK85:'Nacsport'!GS85,"*"),""))</f>
        <v/>
      </c>
      <c r="AO84" t="str">
        <f ca="1">+IF(K84="QUIEBRE",+IF(L84="SAN LUIS",+COUNTIF(K84:INDIRECT(ADDRESS((LOOKUP(2,1/($K$1:K84="ATAQUE"),Nacsport!$A$1:A85)),3,4)),"RUCK")+1,+COUNTIF(K84:INDIRECT(ADDRESS((LOOKUP(2,1/($K$1:K84="DEFENSA"),Nacsport!$A$1:A85)),3,4)),"RUCK")+1),"")</f>
        <v/>
      </c>
      <c r="AP84" t="str">
        <f ca="1">+IF(OR(K84="PUNTOS",K84="QUIEBRE"),+IF(L84="SAN LUIS",+COUNTIF(K84:INDIRECT(ADDRESS((LOOKUP(2,1/($K$1:K84="ATAQUE"),Nacsport!$A$1:A85)),3,4)),"PASE"),+COUNTIF(K84:INDIRECT(ADDRESS((LOOKUP(2,1/($K$1:K84="DEFENSA"),Nacsport!$A$1:A85)),3,4)),"PASE")),"")</f>
        <v/>
      </c>
      <c r="AQ84" t="str">
        <f>IF(K84="QUIEBRE",LOOKUP(2,1/($K$3:K84="ATAQUE"),$AL$3:AL84),IF(+COUNTIF(Nacsport!GK85:'Nacsport'!GS85,"*")&gt;0,+COUNTIF(Nacsport!GK85:'Nacsport'!GS85,"*"),""))</f>
        <v/>
      </c>
      <c r="AR84" s="1" t="str">
        <f>IF(OR(K84="ATTACCO",K84="DIFESA"),J84,IF(AND(OR(K84="PUNTOS",K84="RUCK",K84="QUIEBRE"),L84="AVEZZANO"),LOOKUP(2,1/($K$3:K84="ATTACCO"),$J$3:J85),IF(AND(OR(K84="PUNTOS",K84="RUCK",K84="QUIEBRE"),L84="RIVAL"),LOOKUP(2,1/($K$3:K84="DIFESA"),$J$3:J85),"")))</f>
        <v/>
      </c>
      <c r="AS84" s="17"/>
    </row>
    <row r="85" spans="1:45" ht="15.75" customHeight="1" x14ac:dyDescent="0.2">
      <c r="A85">
        <f>+Nacsport!A86</f>
        <v>86</v>
      </c>
      <c r="B85">
        <f t="shared" si="1"/>
        <v>84</v>
      </c>
      <c r="C85">
        <f t="shared" si="7"/>
        <v>84</v>
      </c>
      <c r="D85" s="12">
        <v>1</v>
      </c>
      <c r="E85" s="1" t="s">
        <v>1295</v>
      </c>
      <c r="F85" s="14">
        <f>CONVERT(LEFT(Nacsport!E86,2),"mn","hr")/24+CONVERT(MID(Nacsport!E86,4,2),"sec","hr")/24</f>
        <v>1.241898148148148E-2</v>
      </c>
      <c r="G85" s="15">
        <f>CONVERT((CONVERT(LEFT(Nacsport!F86,2),"mn","hr")/24+CONVERT(MID(Nacsport!F86,4,2),"sec","hr")/24)-(CONVERT(LEFT(Nacsport!E86,2),"mn","hr")/24+CONVERT(MID(Nacsport!E86,4,2),"sec","hr")/24),"hr","sec")*24</f>
        <v>5.0000000000000817</v>
      </c>
      <c r="H85" s="15">
        <f t="shared" si="9"/>
        <v>1068</v>
      </c>
      <c r="I85" s="15">
        <f t="shared" si="10"/>
        <v>17.883333333333333</v>
      </c>
      <c r="J85" s="1">
        <f>+Nacsport!B86</f>
        <v>4</v>
      </c>
      <c r="K85" s="1" t="str">
        <f>+Nacsport!C86</f>
        <v>TURNOVER-</v>
      </c>
      <c r="L85" s="1" t="str">
        <f>+CONCATENATE(Nacsport!I86,Nacsport!J86)</f>
        <v>SAN BENEDETTO</v>
      </c>
      <c r="M85" s="29" t="str">
        <f>IF(Nacsport!G86&lt;&gt;"",LEFT(Nacsport!G86,FIND(";",Nacsport!G86)-1),"")</f>
        <v/>
      </c>
      <c r="N85" s="1" t="str">
        <f>IFERROR(MID(Nacsport!G86,FIND(";", Nacsport!G86)+1,IFERROR(FIND(" ", Nacsport!G86 &amp; " ", FIND(";", Nacsport!G86)+1) - FIND(";", Nacsport!G86)-1,LEN(Nacsport!G86))),"")</f>
        <v/>
      </c>
      <c r="O85" s="1" t="str">
        <f>+CONCATENATE(Nacsport!K86,Nacsport!L86,Nacsport!M86,Nacsport!N86,Nacsport!O86,Nacsport!P86,Nacsport!Q86,Nacsport!R86,Nacsport!S86,Nacsport!T86,Nacsport!U86,Nacsport!V86,Nacsport!W86,Nacsport!X86,Nacsport!Y86,Nacsport!Z86)</f>
        <v/>
      </c>
      <c r="P85" s="1" t="str">
        <f>IF(ISNA(LOOKUP(2,1/(Nacsport!AA86:BY86&lt;&gt;""),Nacsport!AA86:BY86)),"",LOOKUP(2,1/(Nacsport!AA86:BY86&lt;&gt;""),Nacsport!AA86:BY86))</f>
        <v>10</v>
      </c>
      <c r="Q85" s="1" t="str">
        <f t="array" ref="Q85">+IF(+COUNTIF(Nacsport!AA86:BY86,"*")&gt;1,INDEX(Nacsport!Z86:BX86,MATCH(TRUE,Nacsport!Z86:BX86&gt;0,0)),"")</f>
        <v/>
      </c>
      <c r="R85" s="1" t="str">
        <f>+CONCATENATE(Nacsport!BZ86,Nacsport!CA86)</f>
        <v/>
      </c>
      <c r="S85" s="1" t="str">
        <f>+CONCATENATE(Nacsport!CB86,Nacsport!CC86,Nacsport!CD86)</f>
        <v/>
      </c>
      <c r="T85" s="1" t="str">
        <f>+CONCATENATE(Nacsport!CE86,Nacsport!CF86,Nacsport!CG86,Nacsport!CH86)</f>
        <v/>
      </c>
      <c r="U85" s="1" t="str">
        <f>+CONCATENATE(Nacsport!CI86,Nacsport!CJ86,Nacsport!CK86,Nacsport!CL86,Nacsport!CM86,Nacsport!CN86,Nacsport!CO86,Nacsport!CP86)</f>
        <v/>
      </c>
      <c r="V85" s="1" t="str">
        <f>+CONCATENATE(Nacsport!CQ86,Nacsport!CR86,Nacsport!CS86,Nacsport!CT86,Nacsport!CU86,Nacsport!CV86)</f>
        <v/>
      </c>
      <c r="W85" s="1" t="str">
        <f>+CONCATENATE(Nacsport!CW86,Nacsport!CX86,Nacsport!CY86,Nacsport!CZ86,Nacsport!DA86,Nacsport!DB86,Nacsport!DC86)</f>
        <v/>
      </c>
      <c r="X85" s="1" t="str">
        <f>+CONCATENATE(Nacsport!DD86,Nacsport!DE86,Nacsport!DF86,Nacsport!DG86,Nacsport!DH86,Nacsport!DI86,Nacsport!DJ86,Nacsport!DK86,Nacsport!DL86,Nacsport!DM86,Nacsport!DN86)</f>
        <v/>
      </c>
      <c r="Y85" s="1" t="str">
        <f>+CONCATENATE(Nacsport!DO86,Nacsport!DP86,Nacsport!DQ86,Nacsport!DR86,Nacsport!DS86,Nacsport!DT86,Nacsport!DU86,Nacsport!DV86,)</f>
        <v/>
      </c>
      <c r="Z85" s="1" t="str">
        <f>+CONCATENATE(Nacsport!DW86,Nacsport!DX86,Nacsport!DY86,Nacsport!DZ86)</f>
        <v/>
      </c>
      <c r="AA85" s="1" t="str">
        <f>+CONCATENATE(Nacsport!EA86,Nacsport!EB86,Nacsport!EC86,Nacsport!ED86,Nacsport!EE86)</f>
        <v/>
      </c>
      <c r="AB85" s="1" t="str">
        <f>+CONCATENATE(Nacsport!EF86,Nacsport!EG86,Nacsport!EH86,Nacsport!EI86,Nacsport!EJ86,Nacsport!EK86)</f>
        <v>KNOCK-ON</v>
      </c>
      <c r="AC85" s="1" t="str">
        <f>+CONCATENATE(Nacsport!EL86,Nacsport!EM86,Nacsport!EN86,Nacsport!EO86,Nacsport!EP86,Nacsport!EQ86,Nacsport!ER86)</f>
        <v/>
      </c>
      <c r="AD85" s="1" t="str">
        <f>+CONCATENATE(Nacsport!ES86,Nacsport!ET86,Nacsport!EU86,Nacsport!EV86,Nacsport!EW86,Nacsport!EX86,Nacsport!EY86,Nacsport!EZ86)</f>
        <v/>
      </c>
      <c r="AE85" s="1" t="str">
        <f>+CONCATENATE(Nacsport!FA86,Nacsport!FB86,Nacsport!FC86)</f>
        <v/>
      </c>
      <c r="AF85" s="1" t="str">
        <f>+CONCATENATE(Nacsport!FD86,Nacsport!FE86)</f>
        <v/>
      </c>
      <c r="AG85" s="1" t="str">
        <f>+CONCATENATE(Nacsport!FF86,Nacsport!FG86,Nacsport!FH86,Nacsport!FI86,Nacsport!FJ86)</f>
        <v/>
      </c>
      <c r="AH85" s="1" t="str">
        <f t="shared" si="8"/>
        <v/>
      </c>
      <c r="AI85" s="1" t="str">
        <f>+CONCATENATE(Nacsport!FK86,Nacsport!FL86)</f>
        <v/>
      </c>
      <c r="AJ85" s="34" t="str">
        <f>+CONCATENATE(Nacsport!FM86,Nacsport!FN86)</f>
        <v/>
      </c>
      <c r="AK85" s="1" t="str">
        <f>+IF(OR(K85="ATTACCO",K85="DIFESA"),+CONCATENATE(Nacsport!FO86,Nacsport!FP85,Nacsport!FQ86,Nacsport!FR86,Nacsport!FS86,Nacsport!FT86,Nacsport!FU86,),"")</f>
        <v/>
      </c>
      <c r="AL85" s="1" t="str">
        <f>+IF(OR(K85="ATAQUE",K85="DEFENSA"),+CONCATENATE(Nacsport!FV86,Nacsport!FW86,Nacsport!FX86,Nacsport!FY86,Nacsport!FZ86,Nacsport!GA86,Nacsport!GB86,),"")</f>
        <v/>
      </c>
      <c r="AM85" s="1" t="str">
        <f>+CONCATENATE(Nacsport!GC86,Nacsport!GD86,Nacsport!GE86,Nacsport!GF86,Nacsport!GG86,Nacsport!GH86,Nacsport!GI86,Nacsport!GJ86,)</f>
        <v/>
      </c>
      <c r="AN85" s="1" t="str">
        <f>IF(K85="PUNTOS",LOOKUP(2,1/($K$3:K85="ATAQUE"),$AN$3:AN85),IF(+COUNTIF(Nacsport!GK86:'Nacsport'!GS86,"*")&gt;0,+COUNTIF(Nacsport!GK86:'Nacsport'!GS86,"*"),""))</f>
        <v/>
      </c>
      <c r="AO85" t="str">
        <f ca="1">+IF(K85="QUIEBRE",+IF(L85="SAN LUIS",+COUNTIF(K85:INDIRECT(ADDRESS((LOOKUP(2,1/($K$1:K85="ATAQUE"),Nacsport!$A$1:A86)),3,4)),"RUCK")+1,+COUNTIF(K85:INDIRECT(ADDRESS((LOOKUP(2,1/($K$1:K85="DEFENSA"),Nacsport!$A$1:A86)),3,4)),"RUCK")+1),"")</f>
        <v/>
      </c>
      <c r="AP85" t="str">
        <f ca="1">+IF(OR(K85="PUNTOS",K85="QUIEBRE"),+IF(L85="SAN LUIS",+COUNTIF(K85:INDIRECT(ADDRESS((LOOKUP(2,1/($K$1:K85="ATAQUE"),Nacsport!$A$1:A86)),3,4)),"PASE"),+COUNTIF(K85:INDIRECT(ADDRESS((LOOKUP(2,1/($K$1:K85="DEFENSA"),Nacsport!$A$1:A86)),3,4)),"PASE")),"")</f>
        <v/>
      </c>
      <c r="AQ85" t="str">
        <f>IF(K85="QUIEBRE",LOOKUP(2,1/($K$3:K85="ATAQUE"),$AL$3:AL85),IF(+COUNTIF(Nacsport!GK86:'Nacsport'!GS86,"*")&gt;0,+COUNTIF(Nacsport!GK86:'Nacsport'!GS86,"*"),""))</f>
        <v/>
      </c>
      <c r="AR85" s="1" t="str">
        <f>IF(OR(K85="ATTACCO",K85="DIFESA"),J85,IF(AND(OR(K85="PUNTOS",K85="RUCK",K85="QUIEBRE"),L85="AVEZZANO"),LOOKUP(2,1/($K$3:K85="ATTACCO"),$J$3:J86),IF(AND(OR(K85="PUNTOS",K85="RUCK",K85="QUIEBRE"),L85="RIVAL"),LOOKUP(2,1/($K$3:K85="DIFESA"),$J$3:J86),"")))</f>
        <v/>
      </c>
      <c r="AS85" s="17"/>
    </row>
    <row r="86" spans="1:45" ht="15.75" customHeight="1" x14ac:dyDescent="0.2">
      <c r="A86">
        <f>+Nacsport!A87</f>
        <v>87</v>
      </c>
      <c r="B86">
        <f t="shared" si="1"/>
        <v>85</v>
      </c>
      <c r="C86">
        <f t="shared" si="7"/>
        <v>85</v>
      </c>
      <c r="D86" s="12">
        <v>1</v>
      </c>
      <c r="E86" s="1" t="s">
        <v>1295</v>
      </c>
      <c r="F86" s="14">
        <f>CONVERT(LEFT(Nacsport!E87,2),"mn","hr")/24+CONVERT(MID(Nacsport!E87,4,2),"sec","hr")/24</f>
        <v>1.241898148148148E-2</v>
      </c>
      <c r="G86" s="15">
        <f>CONVERT((CONVERT(LEFT(Nacsport!F87,2),"mn","hr")/24+CONVERT(MID(Nacsport!F87,4,2),"sec","hr")/24)-(CONVERT(LEFT(Nacsport!E87,2),"mn","hr")/24+CONVERT(MID(Nacsport!E87,4,2),"sec","hr")/24),"hr","sec")*24</f>
        <v>1.0000000000001064</v>
      </c>
      <c r="H86" s="15">
        <f t="shared" si="9"/>
        <v>1068</v>
      </c>
      <c r="I86" s="15">
        <f t="shared" si="10"/>
        <v>17.883333333333333</v>
      </c>
      <c r="J86" s="1">
        <f>+Nacsport!B87</f>
        <v>8</v>
      </c>
      <c r="K86" s="1" t="str">
        <f>+Nacsport!C87</f>
        <v>END</v>
      </c>
      <c r="L86" s="1" t="str">
        <f>+CONCATENATE(Nacsport!I87,Nacsport!J87)</f>
        <v/>
      </c>
      <c r="M86" s="29" t="str">
        <f>IF(Nacsport!G87&lt;&gt;"",LEFT(Nacsport!G87,FIND(";",Nacsport!G87)-1),"")</f>
        <v/>
      </c>
      <c r="N86" s="1" t="str">
        <f>IFERROR(MID(Nacsport!G87,FIND(";", Nacsport!G87)+1,IFERROR(FIND(" ", Nacsport!G87 &amp; " ", FIND(";", Nacsport!G87)+1) - FIND(";", Nacsport!G87)-1,LEN(Nacsport!G87))),"")</f>
        <v/>
      </c>
      <c r="O86" s="1" t="str">
        <f>+CONCATENATE(Nacsport!K87,Nacsport!L87,Nacsport!M87,Nacsport!N87,Nacsport!O87,Nacsport!P87,Nacsport!Q87,Nacsport!R87,Nacsport!S87,Nacsport!T87,Nacsport!U87,Nacsport!V87,Nacsport!W87,Nacsport!X87,Nacsport!Y87,Nacsport!Z87)</f>
        <v/>
      </c>
      <c r="P86" s="1" t="str">
        <f>IF(ISNA(LOOKUP(2,1/(Nacsport!AA87:BY87&lt;&gt;""),Nacsport!AA87:BY87)),"",LOOKUP(2,1/(Nacsport!AA87:BY87&lt;&gt;""),Nacsport!AA87:BY87))</f>
        <v/>
      </c>
      <c r="Q86" s="1" t="str">
        <f t="array" ref="Q86">+IF(+COUNTIF(Nacsport!AA87:BY87,"*")&gt;1,INDEX(Nacsport!Z87:BX87,MATCH(TRUE,Nacsport!Z87:BX87&gt;0,0)),"")</f>
        <v/>
      </c>
      <c r="R86" s="1" t="str">
        <f>+CONCATENATE(Nacsport!BZ87,Nacsport!CA87)</f>
        <v/>
      </c>
      <c r="S86" s="1" t="str">
        <f>+CONCATENATE(Nacsport!CB87,Nacsport!CC87,Nacsport!CD87)</f>
        <v/>
      </c>
      <c r="T86" s="1" t="str">
        <f>+CONCATENATE(Nacsport!CE87,Nacsport!CF87,Nacsport!CG87,Nacsport!CH87)</f>
        <v/>
      </c>
      <c r="U86" s="1" t="str">
        <f>+CONCATENATE(Nacsport!CI87,Nacsport!CJ87,Nacsport!CK87,Nacsport!CL87,Nacsport!CM87,Nacsport!CN87,Nacsport!CO87,Nacsport!CP87)</f>
        <v/>
      </c>
      <c r="V86" s="1" t="str">
        <f>+CONCATENATE(Nacsport!CQ87,Nacsport!CR87,Nacsport!CS87,Nacsport!CT87,Nacsport!CU87,Nacsport!CV87)</f>
        <v/>
      </c>
      <c r="W86" s="1" t="str">
        <f>+CONCATENATE(Nacsport!CW87,Nacsport!CX87,Nacsport!CY87,Nacsport!CZ87,Nacsport!DA87,Nacsport!DB87,Nacsport!DC87)</f>
        <v/>
      </c>
      <c r="X86" s="1" t="str">
        <f>+CONCATENATE(Nacsport!DD87,Nacsport!DE87,Nacsport!DF87,Nacsport!DG87,Nacsport!DH87,Nacsport!DI87,Nacsport!DJ87,Nacsport!DK87,Nacsport!DL87,Nacsport!DM87,Nacsport!DN87)</f>
        <v/>
      </c>
      <c r="Y86" s="1" t="str">
        <f>+CONCATENATE(Nacsport!DO87,Nacsport!DP87,Nacsport!DQ87,Nacsport!DR87,Nacsport!DS87,Nacsport!DT87,Nacsport!DU87,Nacsport!DV87,)</f>
        <v/>
      </c>
      <c r="Z86" s="1" t="str">
        <f>+CONCATENATE(Nacsport!DW87,Nacsport!DX87,Nacsport!DY87,Nacsport!DZ87)</f>
        <v/>
      </c>
      <c r="AA86" s="1" t="str">
        <f>+CONCATENATE(Nacsport!EA87,Nacsport!EB87,Nacsport!EC87,Nacsport!ED87,Nacsport!EE87)</f>
        <v/>
      </c>
      <c r="AB86" s="1" t="str">
        <f>+CONCATENATE(Nacsport!EF87,Nacsport!EG87,Nacsport!EH87,Nacsport!EI87,Nacsport!EJ87,Nacsport!EK87)</f>
        <v/>
      </c>
      <c r="AC86" s="1" t="str">
        <f>+CONCATENATE(Nacsport!EL87,Nacsport!EM87,Nacsport!EN87,Nacsport!EO87,Nacsport!EP87,Nacsport!EQ87,Nacsport!ER87)</f>
        <v/>
      </c>
      <c r="AD86" s="1" t="str">
        <f>+CONCATENATE(Nacsport!ES87,Nacsport!ET87,Nacsport!EU87,Nacsport!EV87,Nacsport!EW87,Nacsport!EX87,Nacsport!EY87,Nacsport!EZ87)</f>
        <v/>
      </c>
      <c r="AE86" s="1" t="str">
        <f>+CONCATENATE(Nacsport!FA87,Nacsport!FB87,Nacsport!FC87)</f>
        <v/>
      </c>
      <c r="AF86" s="1" t="str">
        <f>+CONCATENATE(Nacsport!FD87,Nacsport!FE87)</f>
        <v/>
      </c>
      <c r="AG86" s="1" t="str">
        <f>+CONCATENATE(Nacsport!FF87,Nacsport!FG87,Nacsport!FH87,Nacsport!FI87,Nacsport!FJ87)</f>
        <v/>
      </c>
      <c r="AH86" s="1" t="str">
        <f t="shared" si="8"/>
        <v/>
      </c>
      <c r="AI86" s="1" t="str">
        <f>+CONCATENATE(Nacsport!FK87,Nacsport!FL87)</f>
        <v/>
      </c>
      <c r="AJ86" s="34" t="str">
        <f>+CONCATENATE(Nacsport!FM87,Nacsport!FN87)</f>
        <v/>
      </c>
      <c r="AK86" s="1" t="str">
        <f>+IF(OR(K86="ATTACCO",K86="DIFESA"),+CONCATENATE(Nacsport!FO87,Nacsport!FP86,Nacsport!FQ87,Nacsport!FR87,Nacsport!FS87,Nacsport!FT87,Nacsport!FU87,),"")</f>
        <v/>
      </c>
      <c r="AL86" s="1" t="str">
        <f>+IF(OR(K86="ATAQUE",K86="DEFENSA"),+CONCATENATE(Nacsport!FV87,Nacsport!FW87,Nacsport!FX87,Nacsport!FY87,Nacsport!FZ87,Nacsport!GA87,Nacsport!GB87,),"")</f>
        <v/>
      </c>
      <c r="AM86" s="1" t="str">
        <f>+CONCATENATE(Nacsport!GC87,Nacsport!GD87,Nacsport!GE87,Nacsport!GF87,Nacsport!GG87,Nacsport!GH87,Nacsport!GI87,Nacsport!GJ87,)</f>
        <v/>
      </c>
      <c r="AN86" s="1" t="str">
        <f>IF(K86="PUNTOS",LOOKUP(2,1/($K$3:K86="ATAQUE"),$AN$3:AN86),IF(+COUNTIF(Nacsport!GK87:'Nacsport'!GS87,"*")&gt;0,+COUNTIF(Nacsport!GK87:'Nacsport'!GS87,"*"),""))</f>
        <v/>
      </c>
      <c r="AO86" t="str">
        <f ca="1">+IF(K86="QUIEBRE",+IF(L86="SAN LUIS",+COUNTIF(K86:INDIRECT(ADDRESS((LOOKUP(2,1/($K$1:K86="ATAQUE"),Nacsport!$A$1:A87)),3,4)),"RUCK")+1,+COUNTIF(K86:INDIRECT(ADDRESS((LOOKUP(2,1/($K$1:K86="DEFENSA"),Nacsport!$A$1:A87)),3,4)),"RUCK")+1),"")</f>
        <v/>
      </c>
      <c r="AP86" t="str">
        <f ca="1">+IF(OR(K86="PUNTOS",K86="QUIEBRE"),+IF(L86="SAN LUIS",+COUNTIF(K86:INDIRECT(ADDRESS((LOOKUP(2,1/($K$1:K86="ATAQUE"),Nacsport!$A$1:A87)),3,4)),"PASE"),+COUNTIF(K86:INDIRECT(ADDRESS((LOOKUP(2,1/($K$1:K86="DEFENSA"),Nacsport!$A$1:A87)),3,4)),"PASE")),"")</f>
        <v/>
      </c>
      <c r="AQ86" t="str">
        <f>IF(K86="QUIEBRE",LOOKUP(2,1/($K$3:K86="ATAQUE"),$AL$3:AL86),IF(+COUNTIF(Nacsport!GK87:'Nacsport'!GS87,"*")&gt;0,+COUNTIF(Nacsport!GK87:'Nacsport'!GS87,"*"),""))</f>
        <v/>
      </c>
      <c r="AR86" s="1" t="str">
        <f>IF(OR(K86="ATTACCO",K86="DIFESA"),J86,IF(AND(OR(K86="PUNTOS",K86="RUCK",K86="QUIEBRE"),L86="AVEZZANO"),LOOKUP(2,1/($K$3:K86="ATTACCO"),$J$3:J87),IF(AND(OR(K86="PUNTOS",K86="RUCK",K86="QUIEBRE"),L86="RIVAL"),LOOKUP(2,1/($K$3:K86="DIFESA"),$J$3:J87),"")))</f>
        <v/>
      </c>
      <c r="AS86" s="17"/>
    </row>
    <row r="87" spans="1:45" ht="15.75" customHeight="1" x14ac:dyDescent="0.2">
      <c r="A87">
        <f>+Nacsport!A88</f>
        <v>88</v>
      </c>
      <c r="B87">
        <f t="shared" si="1"/>
        <v>86</v>
      </c>
      <c r="C87">
        <f t="shared" si="7"/>
        <v>86</v>
      </c>
      <c r="D87" s="12">
        <v>1</v>
      </c>
      <c r="E87" s="1" t="s">
        <v>1295</v>
      </c>
      <c r="F87" s="14">
        <f>CONVERT(LEFT(Nacsport!E88,2),"mn","hr")/24+CONVERT(MID(Nacsport!E88,4,2),"sec","hr")/24</f>
        <v>1.2905092592592591E-2</v>
      </c>
      <c r="G87" s="15">
        <f>CONVERT((CONVERT(LEFT(Nacsport!F88,2),"mn","hr")/24+CONVERT(MID(Nacsport!F88,4,2),"sec","hr")/24)-(CONVERT(LEFT(Nacsport!E88,2),"mn","hr")/24+CONVERT(MID(Nacsport!E88,4,2),"sec","hr")/24),"hr","sec")*24</f>
        <v>19.000000000000071</v>
      </c>
      <c r="H87" s="15">
        <f t="shared" si="9"/>
        <v>1110</v>
      </c>
      <c r="I87" s="15">
        <f t="shared" si="10"/>
        <v>18.583333333333332</v>
      </c>
      <c r="J87" s="1">
        <f>+Nacsport!B88</f>
        <v>8</v>
      </c>
      <c r="K87" s="1" t="str">
        <f>+Nacsport!C88</f>
        <v>ATTACK</v>
      </c>
      <c r="L87" s="1" t="str">
        <f>+CONCATENATE(Nacsport!I88,Nacsport!J88)</f>
        <v/>
      </c>
      <c r="M87" s="29" t="str">
        <f>IF(Nacsport!G88&lt;&gt;"",LEFT(Nacsport!G88,FIND(";",Nacsport!G88)-1),"")</f>
        <v>68</v>
      </c>
      <c r="N87" s="1" t="str">
        <f>IFERROR(MID(Nacsport!G88,FIND(";", Nacsport!G88)+1,IFERROR(FIND(" ", Nacsport!G88 &amp; " ", FIND(";", Nacsport!G88)+1) - FIND(";", Nacsport!G88)-1,LEN(Nacsport!G88))),"")</f>
        <v>8</v>
      </c>
      <c r="O87" s="1" t="str">
        <f>+CONCATENATE(Nacsport!K88,Nacsport!L88,Nacsport!M88,Nacsport!N88,Nacsport!O88,Nacsport!P88,Nacsport!Q88,Nacsport!R88,Nacsport!S88,Nacsport!T88,Nacsport!U88,Nacsport!V88,Nacsport!W88,Nacsport!X88,Nacsport!Y88,Nacsport!Z88)</f>
        <v/>
      </c>
      <c r="P87" s="1" t="str">
        <f>IF(ISNA(LOOKUP(2,1/(Nacsport!AA88:BY88&lt;&gt;""),Nacsport!AA88:BY88)),"",LOOKUP(2,1/(Nacsport!AA88:BY88&lt;&gt;""),Nacsport!AA88:BY88))</f>
        <v/>
      </c>
      <c r="Q87" s="1" t="str">
        <f t="array" ref="Q87">+IF(+COUNTIF(Nacsport!AA88:BY88,"*")&gt;1,INDEX(Nacsport!Z88:BX88,MATCH(TRUE,Nacsport!Z88:BX88&gt;0,0)),"")</f>
        <v/>
      </c>
      <c r="R87" s="1" t="str">
        <f>+CONCATENATE(Nacsport!BZ88,Nacsport!CA88)</f>
        <v/>
      </c>
      <c r="S87" s="1" t="str">
        <f>+CONCATENATE(Nacsport!CB88,Nacsport!CC88,Nacsport!CD88)</f>
        <v/>
      </c>
      <c r="T87" s="1" t="str">
        <f>+CONCATENATE(Nacsport!CE88,Nacsport!CF88,Nacsport!CG88,Nacsport!CH88)</f>
        <v/>
      </c>
      <c r="U87" s="1" t="str">
        <f>+CONCATENATE(Nacsport!CI88,Nacsport!CJ88,Nacsport!CK88,Nacsport!CL88,Nacsport!CM88,Nacsport!CN88,Nacsport!CO88,Nacsport!CP88)</f>
        <v/>
      </c>
      <c r="V87" s="1" t="str">
        <f>+CONCATENATE(Nacsport!CQ88,Nacsport!CR88,Nacsport!CS88,Nacsport!CT88,Nacsport!CU88,Nacsport!CV88)</f>
        <v/>
      </c>
      <c r="W87" s="1" t="str">
        <f>+CONCATENATE(Nacsport!CW88,Nacsport!CX88,Nacsport!CY88,Nacsport!CZ88,Nacsport!DA88,Nacsport!DB88,Nacsport!DC88)</f>
        <v/>
      </c>
      <c r="X87" s="1" t="str">
        <f>+CONCATENATE(Nacsport!DD88,Nacsport!DE88,Nacsport!DF88,Nacsport!DG88,Nacsport!DH88,Nacsport!DI88,Nacsport!DJ88,Nacsport!DK88,Nacsport!DL88,Nacsport!DM88,Nacsport!DN88)</f>
        <v/>
      </c>
      <c r="Y87" s="1" t="str">
        <f>+CONCATENATE(Nacsport!DO88,Nacsport!DP88,Nacsport!DQ88,Nacsport!DR88,Nacsport!DS88,Nacsport!DT88,Nacsport!DU88,Nacsport!DV88,)</f>
        <v/>
      </c>
      <c r="Z87" s="1" t="str">
        <f>+CONCATENATE(Nacsport!DW88,Nacsport!DX88,Nacsport!DY88,Nacsport!DZ88)</f>
        <v/>
      </c>
      <c r="AA87" s="1" t="str">
        <f>+CONCATENATE(Nacsport!EA88,Nacsport!EB88,Nacsport!EC88,Nacsport!ED88,Nacsport!EE88)</f>
        <v/>
      </c>
      <c r="AB87" s="1" t="str">
        <f>+CONCATENATE(Nacsport!EF88,Nacsport!EG88,Nacsport!EH88,Nacsport!EI88,Nacsport!EJ88,Nacsport!EK88)</f>
        <v/>
      </c>
      <c r="AC87" s="1" t="str">
        <f>+CONCATENATE(Nacsport!EL88,Nacsport!EM88,Nacsport!EN88,Nacsport!EO88,Nacsport!EP88,Nacsport!EQ88,Nacsport!ER88)</f>
        <v/>
      </c>
      <c r="AD87" s="1" t="str">
        <f>+CONCATENATE(Nacsport!ES88,Nacsport!ET88,Nacsport!EU88,Nacsport!EV88,Nacsport!EW88,Nacsport!EX88,Nacsport!EY88,Nacsport!EZ88)</f>
        <v/>
      </c>
      <c r="AE87" s="1" t="str">
        <f>+CONCATENATE(Nacsport!FA88,Nacsport!FB88,Nacsport!FC88)</f>
        <v/>
      </c>
      <c r="AF87" s="1" t="str">
        <f>+CONCATENATE(Nacsport!FD88,Nacsport!FE88)</f>
        <v/>
      </c>
      <c r="AG87" s="1" t="str">
        <f>+CONCATENATE(Nacsport!FF88,Nacsport!FG88,Nacsport!FH88,Nacsport!FI88,Nacsport!FJ88)</f>
        <v/>
      </c>
      <c r="AH87" s="1" t="str">
        <f t="shared" si="8"/>
        <v/>
      </c>
      <c r="AI87" s="1" t="str">
        <f>+CONCATENATE(Nacsport!FK88,Nacsport!FL88)</f>
        <v/>
      </c>
      <c r="AJ87" s="34" t="str">
        <f>+CONCATENATE(Nacsport!FM88,Nacsport!FN88)</f>
        <v/>
      </c>
      <c r="AK87" s="1" t="str">
        <f>+IF(OR(K87="ATTACCO",K87="DIFESA"),+CONCATENATE(Nacsport!FO88,Nacsport!FP87,Nacsport!FQ88,Nacsport!FR88,Nacsport!FS88,Nacsport!FT88,Nacsport!FU88,),"")</f>
        <v/>
      </c>
      <c r="AL87" s="1" t="str">
        <f>+IF(OR(K87="ATAQUE",K87="DEFENSA"),+CONCATENATE(Nacsport!FV88,Nacsport!FW88,Nacsport!FX88,Nacsport!FY88,Nacsport!FZ88,Nacsport!GA88,Nacsport!GB88,),"")</f>
        <v/>
      </c>
      <c r="AM87" s="1" t="str">
        <f>+CONCATENATE(Nacsport!GC88,Nacsport!GD88,Nacsport!GE88,Nacsport!GF88,Nacsport!GG88,Nacsport!GH88,Nacsport!GI88,Nacsport!GJ88,)</f>
        <v/>
      </c>
      <c r="AN87" s="1" t="str">
        <f>IF(K87="PUNTOS",LOOKUP(2,1/($K$3:K87="ATAQUE"),$AN$3:AN87),IF(+COUNTIF(Nacsport!GK88:'Nacsport'!GS88,"*")&gt;0,+COUNTIF(Nacsport!GK88:'Nacsport'!GS88,"*"),""))</f>
        <v/>
      </c>
      <c r="AO87" t="str">
        <f ca="1">+IF(K87="QUIEBRE",+IF(L87="SAN LUIS",+COUNTIF(K87:INDIRECT(ADDRESS((LOOKUP(2,1/($K$1:K87="ATAQUE"),Nacsport!$A$1:A88)),3,4)),"RUCK")+1,+COUNTIF(K87:INDIRECT(ADDRESS((LOOKUP(2,1/($K$1:K87="DEFENSA"),Nacsport!$A$1:A88)),3,4)),"RUCK")+1),"")</f>
        <v/>
      </c>
      <c r="AP87" t="str">
        <f ca="1">+IF(OR(K87="PUNTOS",K87="QUIEBRE"),+IF(L87="SAN LUIS",+COUNTIF(K87:INDIRECT(ADDRESS((LOOKUP(2,1/($K$1:K87="ATAQUE"),Nacsport!$A$1:A88)),3,4)),"PASE"),+COUNTIF(K87:INDIRECT(ADDRESS((LOOKUP(2,1/($K$1:K87="DEFENSA"),Nacsport!$A$1:A88)),3,4)),"PASE")),"")</f>
        <v/>
      </c>
      <c r="AQ87" t="str">
        <f>IF(K87="QUIEBRE",LOOKUP(2,1/($K$3:K87="ATAQUE"),$AL$3:AL87),IF(+COUNTIF(Nacsport!GK88:'Nacsport'!GS88,"*")&gt;0,+COUNTIF(Nacsport!GK88:'Nacsport'!GS88,"*"),""))</f>
        <v/>
      </c>
      <c r="AR87" s="1" t="str">
        <f>IF(OR(K87="ATTACCO",K87="DIFESA"),J87,IF(AND(OR(K87="PUNTOS",K87="RUCK",K87="QUIEBRE"),L87="AVEZZANO"),LOOKUP(2,1/($K$3:K87="ATTACCO"),$J$3:J88),IF(AND(OR(K87="PUNTOS",K87="RUCK",K87="QUIEBRE"),L87="RIVAL"),LOOKUP(2,1/($K$3:K87="DIFESA"),$J$3:J88),"")))</f>
        <v/>
      </c>
      <c r="AS87" s="17"/>
    </row>
    <row r="88" spans="1:45" ht="15.75" customHeight="1" x14ac:dyDescent="0.2">
      <c r="A88">
        <f>+Nacsport!A89</f>
        <v>89</v>
      </c>
      <c r="B88">
        <f t="shared" si="1"/>
        <v>87</v>
      </c>
      <c r="C88">
        <f t="shared" si="7"/>
        <v>87</v>
      </c>
      <c r="D88" s="12">
        <v>1</v>
      </c>
      <c r="E88" s="1" t="s">
        <v>1295</v>
      </c>
      <c r="F88" s="14">
        <f>CONVERT(LEFT(Nacsport!E89,2),"mn","hr")/24+CONVERT(MID(Nacsport!E89,4,2),"sec","hr")/24</f>
        <v>1.2905092592592591E-2</v>
      </c>
      <c r="G88" s="15">
        <f>CONVERT((CONVERT(LEFT(Nacsport!F89,2),"mn","hr")/24+CONVERT(MID(Nacsport!F89,4,2),"sec","hr")/24)-(CONVERT(LEFT(Nacsport!E89,2),"mn","hr")/24+CONVERT(MID(Nacsport!E89,4,2),"sec","hr")/24),"hr","sec")*24</f>
        <v>19.000000000000071</v>
      </c>
      <c r="H88" s="15">
        <f t="shared" si="9"/>
        <v>1110</v>
      </c>
      <c r="I88" s="15">
        <f t="shared" si="10"/>
        <v>18.583333333333332</v>
      </c>
      <c r="J88" s="1">
        <f>+Nacsport!B89</f>
        <v>9</v>
      </c>
      <c r="K88" s="1" t="str">
        <f>+Nacsport!C89</f>
        <v>SHORT-MATCH</v>
      </c>
      <c r="L88" s="1" t="str">
        <f>+CONCATENATE(Nacsport!I89,Nacsport!J89)</f>
        <v/>
      </c>
      <c r="M88" s="29" t="str">
        <f>IF(Nacsport!G89&lt;&gt;"",LEFT(Nacsport!G89,FIND(";",Nacsport!G89)-1),"")</f>
        <v>68</v>
      </c>
      <c r="N88" s="1" t="str">
        <f>IFERROR(MID(Nacsport!G89,FIND(";", Nacsport!G89)+1,IFERROR(FIND(" ", Nacsport!G89 &amp; " ", FIND(";", Nacsport!G89)+1) - FIND(";", Nacsport!G89)-1,LEN(Nacsport!G89))),"")</f>
        <v>8</v>
      </c>
      <c r="O88" s="1" t="str">
        <f>+CONCATENATE(Nacsport!K89,Nacsport!L89,Nacsport!M89,Nacsport!N89,Nacsport!O89,Nacsport!P89,Nacsport!Q89,Nacsport!R89,Nacsport!S89,Nacsport!T89,Nacsport!U89,Nacsport!V89,Nacsport!W89,Nacsport!X89,Nacsport!Y89,Nacsport!Z89)</f>
        <v/>
      </c>
      <c r="P88" s="1" t="str">
        <f>IF(ISNA(LOOKUP(2,1/(Nacsport!AA89:BY89&lt;&gt;""),Nacsport!AA89:BY89)),"",LOOKUP(2,1/(Nacsport!AA89:BY89&lt;&gt;""),Nacsport!AA89:BY89))</f>
        <v/>
      </c>
      <c r="Q88" s="1" t="str">
        <f t="array" ref="Q88">+IF(+COUNTIF(Nacsport!AA89:BY89,"*")&gt;1,INDEX(Nacsport!Z89:BX89,MATCH(TRUE,Nacsport!Z89:BX89&gt;0,0)),"")</f>
        <v/>
      </c>
      <c r="R88" s="1" t="str">
        <f>+CONCATENATE(Nacsport!BZ89,Nacsport!CA89)</f>
        <v/>
      </c>
      <c r="S88" s="1" t="str">
        <f>+CONCATENATE(Nacsport!CB89,Nacsport!CC89,Nacsport!CD89)</f>
        <v/>
      </c>
      <c r="T88" s="1" t="str">
        <f>+CONCATENATE(Nacsport!CE89,Nacsport!CF89,Nacsport!CG89,Nacsport!CH89)</f>
        <v/>
      </c>
      <c r="U88" s="1" t="str">
        <f>+CONCATENATE(Nacsport!CI89,Nacsport!CJ89,Nacsport!CK89,Nacsport!CL89,Nacsport!CM89,Nacsport!CN89,Nacsport!CO89,Nacsport!CP89)</f>
        <v/>
      </c>
      <c r="V88" s="1" t="str">
        <f>+CONCATENATE(Nacsport!CQ89,Nacsport!CR89,Nacsport!CS89,Nacsport!CT89,Nacsport!CU89,Nacsport!CV89)</f>
        <v/>
      </c>
      <c r="W88" s="1" t="str">
        <f>+CONCATENATE(Nacsport!CW89,Nacsport!CX89,Nacsport!CY89,Nacsport!CZ89,Nacsport!DA89,Nacsport!DB89,Nacsport!DC89)</f>
        <v/>
      </c>
      <c r="X88" s="1" t="str">
        <f>+CONCATENATE(Nacsport!DD89,Nacsport!DE89,Nacsport!DF89,Nacsport!DG89,Nacsport!DH89,Nacsport!DI89,Nacsport!DJ89,Nacsport!DK89,Nacsport!DL89,Nacsport!DM89,Nacsport!DN89)</f>
        <v/>
      </c>
      <c r="Y88" s="1" t="str">
        <f>+CONCATENATE(Nacsport!DO89,Nacsport!DP89,Nacsport!DQ89,Nacsport!DR89,Nacsport!DS89,Nacsport!DT89,Nacsport!DU89,Nacsport!DV89,)</f>
        <v/>
      </c>
      <c r="Z88" s="1" t="str">
        <f>+CONCATENATE(Nacsport!DW89,Nacsport!DX89,Nacsport!DY89,Nacsport!DZ89)</f>
        <v/>
      </c>
      <c r="AA88" s="1" t="str">
        <f>+CONCATENATE(Nacsport!EA89,Nacsport!EB89,Nacsport!EC89,Nacsport!ED89,Nacsport!EE89)</f>
        <v/>
      </c>
      <c r="AB88" s="1" t="str">
        <f>+CONCATENATE(Nacsport!EF89,Nacsport!EG89,Nacsport!EH89,Nacsport!EI89,Nacsport!EJ89,Nacsport!EK89)</f>
        <v/>
      </c>
      <c r="AC88" s="1" t="str">
        <f>+CONCATENATE(Nacsport!EL89,Nacsport!EM89,Nacsport!EN89,Nacsport!EO89,Nacsport!EP89,Nacsport!EQ89,Nacsport!ER89)</f>
        <v/>
      </c>
      <c r="AD88" s="1" t="str">
        <f>+CONCATENATE(Nacsport!ES89,Nacsport!ET89,Nacsport!EU89,Nacsport!EV89,Nacsport!EW89,Nacsport!EX89,Nacsport!EY89,Nacsport!EZ89)</f>
        <v/>
      </c>
      <c r="AE88" s="1" t="str">
        <f>+CONCATENATE(Nacsport!FA89,Nacsport!FB89,Nacsport!FC89)</f>
        <v/>
      </c>
      <c r="AF88" s="1" t="str">
        <f>+CONCATENATE(Nacsport!FD89,Nacsport!FE89)</f>
        <v/>
      </c>
      <c r="AG88" s="1" t="str">
        <f>+CONCATENATE(Nacsport!FF89,Nacsport!FG89,Nacsport!FH89,Nacsport!FI89,Nacsport!FJ89)</f>
        <v/>
      </c>
      <c r="AH88" s="1" t="str">
        <f t="shared" si="8"/>
        <v/>
      </c>
      <c r="AI88" s="1" t="str">
        <f>+CONCATENATE(Nacsport!FK89,Nacsport!FL89)</f>
        <v/>
      </c>
      <c r="AJ88" s="34" t="str">
        <f>+CONCATENATE(Nacsport!FM89,Nacsport!FN89)</f>
        <v/>
      </c>
      <c r="AK88" s="1" t="str">
        <f>+IF(OR(K88="ATTACCO",K88="DIFESA"),+CONCATENATE(Nacsport!FO89,Nacsport!FP88,Nacsport!FQ89,Nacsport!FR89,Nacsport!FS89,Nacsport!FT89,Nacsport!FU89,),"")</f>
        <v/>
      </c>
      <c r="AL88" s="1" t="str">
        <f>+IF(OR(K88="ATAQUE",K88="DEFENSA"),+CONCATENATE(Nacsport!FV89,Nacsport!FW89,Nacsport!FX89,Nacsport!FY89,Nacsport!FZ89,Nacsport!GA89,Nacsport!GB89,),"")</f>
        <v/>
      </c>
      <c r="AM88" s="1" t="str">
        <f>+CONCATENATE(Nacsport!GC89,Nacsport!GD89,Nacsport!GE89,Nacsport!GF89,Nacsport!GG89,Nacsport!GH89,Nacsport!GI89,Nacsport!GJ89,)</f>
        <v/>
      </c>
      <c r="AN88" s="1" t="str">
        <f>IF(K88="PUNTOS",LOOKUP(2,1/($K$3:K88="ATAQUE"),$AN$3:AN88),IF(+COUNTIF(Nacsport!GK89:'Nacsport'!GS89,"*")&gt;0,+COUNTIF(Nacsport!GK89:'Nacsport'!GS89,"*"),""))</f>
        <v/>
      </c>
      <c r="AO88" t="str">
        <f ca="1">+IF(K88="QUIEBRE",+IF(L88="SAN LUIS",+COUNTIF(K88:INDIRECT(ADDRESS((LOOKUP(2,1/($K$1:K88="ATAQUE"),Nacsport!$A$1:A89)),3,4)),"RUCK")+1,+COUNTIF(K88:INDIRECT(ADDRESS((LOOKUP(2,1/($K$1:K88="DEFENSA"),Nacsport!$A$1:A89)),3,4)),"RUCK")+1),"")</f>
        <v/>
      </c>
      <c r="AP88" t="str">
        <f ca="1">+IF(OR(K88="PUNTOS",K88="QUIEBRE"),+IF(L88="SAN LUIS",+COUNTIF(K88:INDIRECT(ADDRESS((LOOKUP(2,1/($K$1:K88="ATAQUE"),Nacsport!$A$1:A89)),3,4)),"PASE"),+COUNTIF(K88:INDIRECT(ADDRESS((LOOKUP(2,1/($K$1:K88="DEFENSA"),Nacsport!$A$1:A89)),3,4)),"PASE")),"")</f>
        <v/>
      </c>
      <c r="AQ88" t="str">
        <f>IF(K88="QUIEBRE",LOOKUP(2,1/($K$3:K88="ATAQUE"),$AL$3:AL88),IF(+COUNTIF(Nacsport!GK89:'Nacsport'!GS89,"*")&gt;0,+COUNTIF(Nacsport!GK89:'Nacsport'!GS89,"*"),""))</f>
        <v/>
      </c>
      <c r="AR88" s="1" t="str">
        <f>IF(OR(K88="ATTACCO",K88="DIFESA"),J88,IF(AND(OR(K88="PUNTOS",K88="RUCK",K88="QUIEBRE"),L88="AVEZZANO"),LOOKUP(2,1/($K$3:K88="ATTACCO"),$J$3:J89),IF(AND(OR(K88="PUNTOS",K88="RUCK",K88="QUIEBRE"),L88="RIVAL"),LOOKUP(2,1/($K$3:K88="DIFESA"),$J$3:J89),"")))</f>
        <v/>
      </c>
      <c r="AS88" s="17"/>
    </row>
    <row r="89" spans="1:45" ht="15.75" customHeight="1" x14ac:dyDescent="0.2">
      <c r="A89">
        <f>+Nacsport!A90</f>
        <v>90</v>
      </c>
      <c r="B89">
        <f t="shared" si="1"/>
        <v>88</v>
      </c>
      <c r="C89">
        <f t="shared" si="7"/>
        <v>88</v>
      </c>
      <c r="D89" s="12">
        <v>1</v>
      </c>
      <c r="E89" s="1" t="s">
        <v>1295</v>
      </c>
      <c r="F89" s="14">
        <f>CONVERT(LEFT(Nacsport!E90,2),"mn","hr")/24+CONVERT(MID(Nacsport!E90,4,2),"sec","hr")/24</f>
        <v>1.2939814814814814E-2</v>
      </c>
      <c r="G89" s="15">
        <f>CONVERT((CONVERT(LEFT(Nacsport!F90,2),"mn","hr")/24+CONVERT(MID(Nacsport!F90,4,2),"sec","hr")/24)-(CONVERT(LEFT(Nacsport!E90,2),"mn","hr")/24+CONVERT(MID(Nacsport!E90,4,2),"sec","hr")/24),"hr","sec")*24</f>
        <v>6.9999999999999947</v>
      </c>
      <c r="H89" s="15">
        <f t="shared" si="9"/>
        <v>1113</v>
      </c>
      <c r="I89" s="15">
        <f t="shared" si="10"/>
        <v>18.633333333333333</v>
      </c>
      <c r="J89" s="1">
        <f>+Nacsport!B90</f>
        <v>5</v>
      </c>
      <c r="K89" s="1" t="str">
        <f>+Nacsport!C90</f>
        <v>LINEOUT</v>
      </c>
      <c r="L89" s="1" t="str">
        <f>+CONCATENATE(Nacsport!I90,Nacsport!J90)</f>
        <v>SAN BENEDETTO</v>
      </c>
      <c r="M89" s="29" t="str">
        <f>IF(Nacsport!G90&lt;&gt;"",LEFT(Nacsport!G90,FIND(";",Nacsport!G90)-1),"")</f>
        <v>68</v>
      </c>
      <c r="N89" s="1" t="str">
        <f>IFERROR(MID(Nacsport!G90,FIND(";", Nacsport!G90)+1,IFERROR(FIND(" ", Nacsport!G90 &amp; " ", FIND(";", Nacsport!G90)+1) - FIND(";", Nacsport!G90)-1,LEN(Nacsport!G90))),"")</f>
        <v>8</v>
      </c>
      <c r="O89" s="1" t="str">
        <f>+CONCATENATE(Nacsport!K90,Nacsport!L90,Nacsport!M90,Nacsport!N90,Nacsport!O90,Nacsport!P90,Nacsport!Q90,Nacsport!R90,Nacsport!S90,Nacsport!T90,Nacsport!U90,Nacsport!V90,Nacsport!W90,Nacsport!X90,Nacsport!Y90,Nacsport!Z90)</f>
        <v>DD</v>
      </c>
      <c r="P89" s="1" t="str">
        <f>IF(ISNA(LOOKUP(2,1/(Nacsport!AA90:BY90&lt;&gt;""),Nacsport!AA90:BY90)),"",LOOKUP(2,1/(Nacsport!AA90:BY90&lt;&gt;""),Nacsport!AA90:BY90))</f>
        <v>8</v>
      </c>
      <c r="Q89" s="1" t="str">
        <f t="array" ref="Q89">+IF(+COUNTIF(Nacsport!AA90:BY90,"*")&gt;1,INDEX(Nacsport!Z90:BX90,MATCH(TRUE,Nacsport!Z90:BX90&gt;0,0)),"")</f>
        <v/>
      </c>
      <c r="R89" s="1" t="str">
        <f>+CONCATENATE(Nacsport!BZ90,Nacsport!CA90)</f>
        <v/>
      </c>
      <c r="S89" s="1" t="str">
        <f>+CONCATENATE(Nacsport!CB90,Nacsport!CC90,Nacsport!CD90)</f>
        <v/>
      </c>
      <c r="T89" s="1" t="str">
        <f>+CONCATENATE(Nacsport!CE90,Nacsport!CF90,Nacsport!CG90,Nacsport!CH90)</f>
        <v>CLEAN</v>
      </c>
      <c r="U89" s="1" t="str">
        <f>+CONCATENATE(Nacsport!CI90,Nacsport!CJ90,Nacsport!CK90,Nacsport!CL90,Nacsport!CM90,Nacsport!CN90,Nacsport!CO90,Nacsport!CP90)</f>
        <v>L7</v>
      </c>
      <c r="V89" s="1" t="str">
        <f>+CONCATENATE(Nacsport!CQ90,Nacsport!CR90,Nacsport!CS90,Nacsport!CT90,Nacsport!CU90,Nacsport!CV90)</f>
        <v>A</v>
      </c>
      <c r="W89" s="1" t="str">
        <f>+CONCATENATE(Nacsport!CW90,Nacsport!CX90,Nacsport!CY90,Nacsport!CZ90,Nacsport!DA90,Nacsport!DB90,Nacsport!DC90)</f>
        <v/>
      </c>
      <c r="X89" s="1" t="str">
        <f>+CONCATENATE(Nacsport!DD90,Nacsport!DE90,Nacsport!DF90,Nacsport!DG90,Nacsport!DH90,Nacsport!DI90,Nacsport!DJ90,Nacsport!DK90,Nacsport!DL90,Nacsport!DM90,Nacsport!DN90)</f>
        <v/>
      </c>
      <c r="Y89" s="1" t="str">
        <f>+CONCATENATE(Nacsport!DO90,Nacsport!DP90,Nacsport!DQ90,Nacsport!DR90,Nacsport!DS90,Nacsport!DT90,Nacsport!DU90,Nacsport!DV90,)</f>
        <v/>
      </c>
      <c r="Z89" s="1" t="str">
        <f>+CONCATENATE(Nacsport!DW90,Nacsport!DX90,Nacsport!DY90,Nacsport!DZ90)</f>
        <v/>
      </c>
      <c r="AA89" s="1" t="str">
        <f>+CONCATENATE(Nacsport!EA90,Nacsport!EB90,Nacsport!EC90,Nacsport!ED90,Nacsport!EE90)</f>
        <v/>
      </c>
      <c r="AB89" s="1" t="str">
        <f>+CONCATENATE(Nacsport!EF90,Nacsport!EG90,Nacsport!EH90,Nacsport!EI90,Nacsport!EJ90,Nacsport!EK90)</f>
        <v/>
      </c>
      <c r="AC89" s="1" t="str">
        <f>+CONCATENATE(Nacsport!EL90,Nacsport!EM90,Nacsport!EN90,Nacsport!EO90,Nacsport!EP90,Nacsport!EQ90,Nacsport!ER90)</f>
        <v/>
      </c>
      <c r="AD89" s="1" t="str">
        <f>+CONCATENATE(Nacsport!ES90,Nacsport!ET90,Nacsport!EU90,Nacsport!EV90,Nacsport!EW90,Nacsport!EX90,Nacsport!EY90,Nacsport!EZ90)</f>
        <v/>
      </c>
      <c r="AE89" s="1" t="str">
        <f>+CONCATENATE(Nacsport!FA90,Nacsport!FB90,Nacsport!FC90)</f>
        <v/>
      </c>
      <c r="AF89" s="1" t="str">
        <f>+CONCATENATE(Nacsport!FD90,Nacsport!FE90)</f>
        <v/>
      </c>
      <c r="AG89" s="1" t="str">
        <f>+CONCATENATE(Nacsport!FF90,Nacsport!FG90,Nacsport!FH90,Nacsport!FI90,Nacsport!FJ90)</f>
        <v/>
      </c>
      <c r="AH89" s="1" t="str">
        <f t="shared" si="8"/>
        <v/>
      </c>
      <c r="AI89" s="1" t="str">
        <f>+CONCATENATE(Nacsport!FK90,Nacsport!FL90)</f>
        <v/>
      </c>
      <c r="AJ89" s="34" t="str">
        <f>+CONCATENATE(Nacsport!FM90,Nacsport!FN90)</f>
        <v/>
      </c>
      <c r="AK89" s="1" t="str">
        <f>+IF(OR(K89="ATTACCO",K89="DIFESA"),+CONCATENATE(Nacsport!FO90,Nacsport!FP89,Nacsport!FQ90,Nacsport!FR90,Nacsport!FS90,Nacsport!FT90,Nacsport!FU90,),"")</f>
        <v/>
      </c>
      <c r="AL89" s="1" t="str">
        <f>+IF(OR(K89="ATAQUE",K89="DEFENSA"),+CONCATENATE(Nacsport!FV90,Nacsport!FW90,Nacsport!FX90,Nacsport!FY90,Nacsport!FZ90,Nacsport!GA90,Nacsport!GB90,),"")</f>
        <v/>
      </c>
      <c r="AM89" s="1" t="str">
        <f>+CONCATENATE(Nacsport!GC90,Nacsport!GD90,Nacsport!GE90,Nacsport!GF90,Nacsport!GG90,Nacsport!GH90,Nacsport!GI90,Nacsport!GJ90,)</f>
        <v/>
      </c>
      <c r="AN89" s="1" t="str">
        <f>IF(K89="PUNTOS",LOOKUP(2,1/($K$3:K89="ATAQUE"),$AN$3:AN89),IF(+COUNTIF(Nacsport!GK90:'Nacsport'!GS90,"*")&gt;0,+COUNTIF(Nacsport!GK90:'Nacsport'!GS90,"*"),""))</f>
        <v/>
      </c>
      <c r="AO89" t="str">
        <f ca="1">+IF(K89="QUIEBRE",+IF(L89="SAN LUIS",+COUNTIF(K89:INDIRECT(ADDRESS((LOOKUP(2,1/($K$1:K89="ATAQUE"),Nacsport!$A$1:A90)),3,4)),"RUCK")+1,+COUNTIF(K89:INDIRECT(ADDRESS((LOOKUP(2,1/($K$1:K89="DEFENSA"),Nacsport!$A$1:A90)),3,4)),"RUCK")+1),"")</f>
        <v/>
      </c>
      <c r="AP89" t="str">
        <f ca="1">+IF(OR(K89="PUNTOS",K89="QUIEBRE"),+IF(L89="SAN LUIS",+COUNTIF(K89:INDIRECT(ADDRESS((LOOKUP(2,1/($K$1:K89="ATAQUE"),Nacsport!$A$1:A90)),3,4)),"PASE"),+COUNTIF(K89:INDIRECT(ADDRESS((LOOKUP(2,1/($K$1:K89="DEFENSA"),Nacsport!$A$1:A90)),3,4)),"PASE")),"")</f>
        <v/>
      </c>
      <c r="AQ89" t="str">
        <f>IF(K89="QUIEBRE",LOOKUP(2,1/($K$3:K89="ATAQUE"),$AL$3:AL89),IF(+COUNTIF(Nacsport!GK90:'Nacsport'!GS90,"*")&gt;0,+COUNTIF(Nacsport!GK90:'Nacsport'!GS90,"*"),""))</f>
        <v/>
      </c>
      <c r="AR89" s="1" t="str">
        <f>IF(OR(K89="ATTACCO",K89="DIFESA"),J89,IF(AND(OR(K89="PUNTOS",K89="RUCK",K89="QUIEBRE"),L89="AVEZZANO"),LOOKUP(2,1/($K$3:K89="ATTACCO"),$J$3:J90),IF(AND(OR(K89="PUNTOS",K89="RUCK",K89="QUIEBRE"),L89="RIVAL"),LOOKUP(2,1/($K$3:K89="DIFESA"),$J$3:J90),"")))</f>
        <v/>
      </c>
      <c r="AS89" s="17"/>
    </row>
    <row r="90" spans="1:45" ht="15.75" customHeight="1" x14ac:dyDescent="0.2">
      <c r="A90">
        <f>+Nacsport!A91</f>
        <v>91</v>
      </c>
      <c r="B90">
        <f t="shared" si="1"/>
        <v>89</v>
      </c>
      <c r="C90">
        <f t="shared" si="7"/>
        <v>89</v>
      </c>
      <c r="D90" s="12">
        <v>1</v>
      </c>
      <c r="E90" s="1" t="s">
        <v>1295</v>
      </c>
      <c r="F90" s="14">
        <f>CONVERT(LEFT(Nacsport!E91,2),"mn","hr")/24+CONVERT(MID(Nacsport!E91,4,2),"sec","hr")/24</f>
        <v>1.3055555555555555E-2</v>
      </c>
      <c r="G90" s="15">
        <v>8</v>
      </c>
      <c r="H90" s="15">
        <f t="shared" si="9"/>
        <v>1123</v>
      </c>
      <c r="I90" s="15">
        <f t="shared" si="10"/>
        <v>18.8</v>
      </c>
      <c r="J90" s="1">
        <f>+Nacsport!B91</f>
        <v>5</v>
      </c>
      <c r="K90" s="1" t="str">
        <f>+Nacsport!C91</f>
        <v>PENALTY</v>
      </c>
      <c r="L90" s="1" t="str">
        <f>+CONCATENATE(Nacsport!I91,Nacsport!J91)</f>
        <v>OPPONENT</v>
      </c>
      <c r="M90" s="29" t="str">
        <f>IF(Nacsport!G91&lt;&gt;"",LEFT(Nacsport!G91,FIND(";",Nacsport!G91)-1),"")</f>
        <v>66</v>
      </c>
      <c r="N90" s="1" t="str">
        <f>IFERROR(MID(Nacsport!G91,FIND(";", Nacsport!G91)+1,IFERROR(FIND(" ", Nacsport!G91 &amp; " ", FIND(";", Nacsport!G91)+1) - FIND(";", Nacsport!G91)-1,LEN(Nacsport!G91))),"")</f>
        <v>8</v>
      </c>
      <c r="O90" s="1" t="str">
        <f>+CONCATENATE(Nacsport!K91,Nacsport!L91,Nacsport!M91,Nacsport!N91,Nacsport!O91,Nacsport!P91,Nacsport!Q91,Nacsport!R91,Nacsport!S91,Nacsport!T91,Nacsport!U91,Nacsport!V91,Nacsport!W91,Nacsport!X91,Nacsport!Y91,Nacsport!Z91)</f>
        <v/>
      </c>
      <c r="P90" s="1" t="str">
        <f>IF(ISNA(LOOKUP(2,1/(Nacsport!AA91:BY91&lt;&gt;""),Nacsport!AA91:BY91)),"",LOOKUP(2,1/(Nacsport!AA91:BY91&lt;&gt;""),Nacsport!AA91:BY91))</f>
        <v/>
      </c>
      <c r="Q90" s="1" t="str">
        <f t="array" ref="Q90">+IF(+COUNTIF(Nacsport!AA91:BY91,"*")&gt;1,INDEX(Nacsport!Z91:BX91,MATCH(TRUE,Nacsport!Z91:BX91&gt;0,0)),"")</f>
        <v/>
      </c>
      <c r="R90" s="1" t="str">
        <f>+CONCATENATE(Nacsport!BZ91,Nacsport!CA91)</f>
        <v/>
      </c>
      <c r="S90" s="1" t="str">
        <f>+CONCATENATE(Nacsport!CB91,Nacsport!CC91,Nacsport!CD91)</f>
        <v/>
      </c>
      <c r="T90" s="1" t="str">
        <f>+CONCATENATE(Nacsport!CE91,Nacsport!CF91,Nacsport!CG91,Nacsport!CH91)</f>
        <v/>
      </c>
      <c r="U90" s="1" t="str">
        <f>+CONCATENATE(Nacsport!CI91,Nacsport!CJ91,Nacsport!CK91,Nacsport!CL91,Nacsport!CM91,Nacsport!CN91,Nacsport!CO91,Nacsport!CP91)</f>
        <v/>
      </c>
      <c r="V90" s="1" t="str">
        <f>+CONCATENATE(Nacsport!CQ91,Nacsport!CR91,Nacsport!CS91,Nacsport!CT91,Nacsport!CU91,Nacsport!CV91)</f>
        <v/>
      </c>
      <c r="W90" s="1" t="str">
        <f>+CONCATENATE(Nacsport!CW91,Nacsport!CX91,Nacsport!CY91,Nacsport!CZ91,Nacsport!DA91,Nacsport!DB91,Nacsport!DC91)</f>
        <v/>
      </c>
      <c r="X90" s="1" t="str">
        <f>+CONCATENATE(Nacsport!DD91,Nacsport!DE91,Nacsport!DF91,Nacsport!DG91,Nacsport!DH91,Nacsport!DI91,Nacsport!DJ91,Nacsport!DK91,Nacsport!DL91,Nacsport!DM91,Nacsport!DN91)</f>
        <v/>
      </c>
      <c r="Y90" s="1" t="str">
        <f>+CONCATENATE(Nacsport!DO91,Nacsport!DP91,Nacsport!DQ91,Nacsport!DR91,Nacsport!DS91,Nacsport!DT91,Nacsport!DU91,Nacsport!DV91,)</f>
        <v/>
      </c>
      <c r="Z90" s="1" t="str">
        <f>+CONCATENATE(Nacsport!DW91,Nacsport!DX91,Nacsport!DY91,Nacsport!DZ91)</f>
        <v/>
      </c>
      <c r="AA90" s="1" t="str">
        <f>+CONCATENATE(Nacsport!EA91,Nacsport!EB91,Nacsport!EC91,Nacsport!ED91,Nacsport!EE91)</f>
        <v/>
      </c>
      <c r="AB90" s="1" t="str">
        <f>+CONCATENATE(Nacsport!EF91,Nacsport!EG91,Nacsport!EH91,Nacsport!EI91,Nacsport!EJ91,Nacsport!EK91)</f>
        <v/>
      </c>
      <c r="AC90" s="1" t="str">
        <f>+CONCATENATE(Nacsport!EL91,Nacsport!EM91,Nacsport!EN91,Nacsport!EO91,Nacsport!EP91,Nacsport!EQ91,Nacsport!ER91)</f>
        <v>MAUL</v>
      </c>
      <c r="AD90" s="1" t="str">
        <f>+CONCATENATE(Nacsport!ES91,Nacsport!ET91,Nacsport!EU91,Nacsport!EV91,Nacsport!EW91,Nacsport!EX91,Nacsport!EY91,Nacsport!EZ91)</f>
        <v/>
      </c>
      <c r="AE90" s="1" t="str">
        <f>+CONCATENATE(Nacsport!FA91,Nacsport!FB91,Nacsport!FC91)</f>
        <v/>
      </c>
      <c r="AF90" s="1" t="str">
        <f>+CONCATENATE(Nacsport!FD91,Nacsport!FE91)</f>
        <v/>
      </c>
      <c r="AG90" s="1" t="str">
        <f>+CONCATENATE(Nacsport!FF91,Nacsport!FG91,Nacsport!FH91,Nacsport!FI91,Nacsport!FJ91)</f>
        <v/>
      </c>
      <c r="AH90" s="1" t="str">
        <f t="shared" si="8"/>
        <v/>
      </c>
      <c r="AI90" s="1" t="str">
        <f>+CONCATENATE(Nacsport!FK91,Nacsport!FL91)</f>
        <v/>
      </c>
      <c r="AJ90" s="34" t="str">
        <f>+CONCATENATE(Nacsport!FM91,Nacsport!FN91)</f>
        <v/>
      </c>
      <c r="AK90" s="1" t="str">
        <f>+IF(OR(K90="ATTACCO",K90="DIFESA"),+CONCATENATE(Nacsport!FO91,Nacsport!FP90,Nacsport!FQ91,Nacsport!FR91,Nacsport!FS91,Nacsport!FT91,Nacsport!FU91,),"")</f>
        <v/>
      </c>
      <c r="AL90" s="1" t="str">
        <f>+IF(OR(K90="ATAQUE",K90="DEFENSA"),+CONCATENATE(Nacsport!FV91,Nacsport!FW91,Nacsport!FX91,Nacsport!FY91,Nacsport!FZ91,Nacsport!GA91,Nacsport!GB91,),"")</f>
        <v/>
      </c>
      <c r="AM90" s="1" t="str">
        <f>+CONCATENATE(Nacsport!GC91,Nacsport!GD91,Nacsport!GE91,Nacsport!GF91,Nacsport!GG91,Nacsport!GH91,Nacsport!GI91,Nacsport!GJ91,)</f>
        <v/>
      </c>
      <c r="AN90" s="1" t="str">
        <f>IF(K90="PUNTOS",LOOKUP(2,1/($K$3:K90="ATAQUE"),$AN$3:AN90),IF(+COUNTIF(Nacsport!GK91:'Nacsport'!GS91,"*")&gt;0,+COUNTIF(Nacsport!GK91:'Nacsport'!GS91,"*"),""))</f>
        <v/>
      </c>
      <c r="AO90" t="str">
        <f ca="1">+IF(K90="QUIEBRE",+IF(L90="SAN LUIS",+COUNTIF(K90:INDIRECT(ADDRESS((LOOKUP(2,1/($K$1:K90="ATAQUE"),Nacsport!$A$1:A91)),3,4)),"RUCK")+1,+COUNTIF(K90:INDIRECT(ADDRESS((LOOKUP(2,1/($K$1:K90="DEFENSA"),Nacsport!$A$1:A91)),3,4)),"RUCK")+1),"")</f>
        <v/>
      </c>
      <c r="AP90" t="str">
        <f ca="1">+IF(OR(K90="PUNTOS",K90="QUIEBRE"),+IF(L90="SAN LUIS",+COUNTIF(K90:INDIRECT(ADDRESS((LOOKUP(2,1/($K$1:K90="ATAQUE"),Nacsport!$A$1:A91)),3,4)),"PASE"),+COUNTIF(K90:INDIRECT(ADDRESS((LOOKUP(2,1/($K$1:K90="DEFENSA"),Nacsport!$A$1:A91)),3,4)),"PASE")),"")</f>
        <v/>
      </c>
      <c r="AQ90" t="str">
        <f>IF(K90="QUIEBRE",LOOKUP(2,1/($K$3:K90="ATAQUE"),$AL$3:AL90),IF(+COUNTIF(Nacsport!GK91:'Nacsport'!GS91,"*")&gt;0,+COUNTIF(Nacsport!GK91:'Nacsport'!GS91,"*"),""))</f>
        <v/>
      </c>
      <c r="AR90" s="1" t="str">
        <f>IF(OR(K90="ATTACCO",K90="DIFESA"),J90,IF(AND(OR(K90="PUNTOS",K90="RUCK",K90="QUIEBRE"),L90="AVEZZANO"),LOOKUP(2,1/($K$3:K90="ATTACCO"),$J$3:J91),IF(AND(OR(K90="PUNTOS",K90="RUCK",K90="QUIEBRE"),L90="RIVAL"),LOOKUP(2,1/($K$3:K90="DIFESA"),$J$3:J91),"")))</f>
        <v/>
      </c>
      <c r="AS90" s="17"/>
    </row>
    <row r="91" spans="1:45" ht="15.75" customHeight="1" x14ac:dyDescent="0.2">
      <c r="A91">
        <f>+Nacsport!A92</f>
        <v>92</v>
      </c>
      <c r="B91">
        <f t="shared" si="1"/>
        <v>90</v>
      </c>
      <c r="C91">
        <f t="shared" si="7"/>
        <v>90</v>
      </c>
      <c r="D91" s="12">
        <v>1</v>
      </c>
      <c r="E91" s="1" t="s">
        <v>1295</v>
      </c>
      <c r="F91" s="14">
        <f>CONVERT(LEFT(Nacsport!E92,2),"mn","hr")/24+CONVERT(MID(Nacsport!E92,4,2),"sec","hr")/24</f>
        <v>1.3067129629629628E-2</v>
      </c>
      <c r="G91" s="15">
        <f>CONVERT((CONVERT(LEFT(Nacsport!F92,2),"mn","hr")/24+CONVERT(MID(Nacsport!F92,4,2),"sec","hr")/24)-(CONVERT(LEFT(Nacsport!E92,2),"mn","hr")/24+CONVERT(MID(Nacsport!E92,4,2),"sec","hr")/24),"hr","sec")*24</f>
        <v>6.0000000000000391</v>
      </c>
      <c r="H91" s="15">
        <f t="shared" si="9"/>
        <v>1124</v>
      </c>
      <c r="I91" s="15">
        <f t="shared" si="10"/>
        <v>18.816666666666666</v>
      </c>
      <c r="J91" s="1">
        <f>+Nacsport!B92</f>
        <v>2</v>
      </c>
      <c r="K91" s="1" t="str">
        <f>+Nacsport!C92</f>
        <v>MAUL</v>
      </c>
      <c r="L91" s="1" t="str">
        <f>+CONCATENATE(Nacsport!I92,Nacsport!J92)</f>
        <v>SAN BENEDETTO</v>
      </c>
      <c r="M91" s="29" t="str">
        <f>IF(Nacsport!G92&lt;&gt;"",LEFT(Nacsport!G92,FIND(";",Nacsport!G92)-1),"")</f>
        <v>66</v>
      </c>
      <c r="N91" s="1" t="str">
        <f>IFERROR(MID(Nacsport!G92,FIND(";", Nacsport!G92)+1,IFERROR(FIND(" ", Nacsport!G92 &amp; " ", FIND(";", Nacsport!G92)+1) - FIND(";", Nacsport!G92)-1,LEN(Nacsport!G92))),"")</f>
        <v>8</v>
      </c>
      <c r="O91" s="1" t="str">
        <f>+CONCATENATE(Nacsport!K92,Nacsport!L92,Nacsport!M92,Nacsport!N92,Nacsport!O92,Nacsport!P92,Nacsport!Q92,Nacsport!R92,Nacsport!S92,Nacsport!T92,Nacsport!U92,Nacsport!V92,Nacsport!W92,Nacsport!X92,Nacsport!Y92,Nacsport!Z92)</f>
        <v/>
      </c>
      <c r="P91" s="1" t="str">
        <f>IF(ISNA(LOOKUP(2,1/(Nacsport!AA92:BY92&lt;&gt;""),Nacsport!AA92:BY92)),"",LOOKUP(2,1/(Nacsport!AA92:BY92&lt;&gt;""),Nacsport!AA92:BY92))</f>
        <v/>
      </c>
      <c r="Q91" s="1" t="str">
        <f t="array" ref="Q91">+IF(+COUNTIF(Nacsport!AA92:BY92,"*")&gt;1,INDEX(Nacsport!Z92:BX92,MATCH(TRUE,Nacsport!Z92:BX92&gt;0,0)),"")</f>
        <v/>
      </c>
      <c r="R91" s="1" t="str">
        <f>+CONCATENATE(Nacsport!BZ92,Nacsport!CA92)</f>
        <v/>
      </c>
      <c r="S91" s="1" t="str">
        <f>+CONCATENATE(Nacsport!CB92,Nacsport!CC92,Nacsport!CD92)</f>
        <v>NEUTRAL</v>
      </c>
      <c r="T91" s="1" t="str">
        <f>+CONCATENATE(Nacsport!CE92,Nacsport!CF92,Nacsport!CG92,Nacsport!CH92)</f>
        <v/>
      </c>
      <c r="U91" s="1" t="str">
        <f>+CONCATENATE(Nacsport!CI92,Nacsport!CJ92,Nacsport!CK92,Nacsport!CL92,Nacsport!CM92,Nacsport!CN92,Nacsport!CO92,Nacsport!CP92)</f>
        <v/>
      </c>
      <c r="V91" s="1" t="str">
        <f>+CONCATENATE(Nacsport!CQ92,Nacsport!CR92,Nacsport!CS92,Nacsport!CT92,Nacsport!CU92,Nacsport!CV92)</f>
        <v/>
      </c>
      <c r="W91" s="1" t="str">
        <f>+CONCATENATE(Nacsport!CW92,Nacsport!CX92,Nacsport!CY92,Nacsport!CZ92,Nacsport!DA92,Nacsport!DB92,Nacsport!DC92)</f>
        <v/>
      </c>
      <c r="X91" s="1" t="str">
        <f>+CONCATENATE(Nacsport!DD92,Nacsport!DE92,Nacsport!DF92,Nacsport!DG92,Nacsport!DH92,Nacsport!DI92,Nacsport!DJ92,Nacsport!DK92,Nacsport!DL92,Nacsport!DM92,Nacsport!DN92)</f>
        <v/>
      </c>
      <c r="Y91" s="1" t="str">
        <f>+CONCATENATE(Nacsport!DO92,Nacsport!DP92,Nacsport!DQ92,Nacsport!DR92,Nacsport!DS92,Nacsport!DT92,Nacsport!DU92,Nacsport!DV92,)</f>
        <v/>
      </c>
      <c r="Z91" s="1" t="str">
        <f>+CONCATENATE(Nacsport!DW92,Nacsport!DX92,Nacsport!DY92,Nacsport!DZ92)</f>
        <v/>
      </c>
      <c r="AA91" s="1" t="str">
        <f>+CONCATENATE(Nacsport!EA92,Nacsport!EB92,Nacsport!EC92,Nacsport!ED92,Nacsport!EE92)</f>
        <v/>
      </c>
      <c r="AB91" s="1" t="str">
        <f>+CONCATENATE(Nacsport!EF92,Nacsport!EG92,Nacsport!EH92,Nacsport!EI92,Nacsport!EJ92,Nacsport!EK92)</f>
        <v/>
      </c>
      <c r="AC91" s="1" t="str">
        <f>+CONCATENATE(Nacsport!EL92,Nacsport!EM92,Nacsport!EN92,Nacsport!EO92,Nacsport!EP92,Nacsport!EQ92,Nacsport!ER92)</f>
        <v/>
      </c>
      <c r="AD91" s="1" t="str">
        <f>+CONCATENATE(Nacsport!ES92,Nacsport!ET92,Nacsport!EU92,Nacsport!EV92,Nacsport!EW92,Nacsport!EX92,Nacsport!EY92,Nacsport!EZ92)</f>
        <v/>
      </c>
      <c r="AE91" s="1" t="str">
        <f>+CONCATENATE(Nacsport!FA92,Nacsport!FB92,Nacsport!FC92)</f>
        <v/>
      </c>
      <c r="AF91" s="1" t="str">
        <f>+CONCATENATE(Nacsport!FD92,Nacsport!FE92)</f>
        <v/>
      </c>
      <c r="AG91" s="1" t="str">
        <f>+CONCATENATE(Nacsport!FF92,Nacsport!FG92,Nacsport!FH92,Nacsport!FI92,Nacsport!FJ92)</f>
        <v/>
      </c>
      <c r="AH91" s="1" t="str">
        <f t="shared" si="8"/>
        <v/>
      </c>
      <c r="AI91" s="1" t="str">
        <f>+CONCATENATE(Nacsport!FK92,Nacsport!FL92)</f>
        <v/>
      </c>
      <c r="AJ91" s="34" t="str">
        <f>+CONCATENATE(Nacsport!FM92,Nacsport!FN92)</f>
        <v/>
      </c>
      <c r="AK91" s="1" t="str">
        <f>+IF(OR(K91="ATTACCO",K91="DIFESA"),+CONCATENATE(Nacsport!FO92,Nacsport!FP91,Nacsport!FQ92,Nacsport!FR92,Nacsport!FS92,Nacsport!FT92,Nacsport!FU92,),"")</f>
        <v/>
      </c>
      <c r="AL91" s="1" t="str">
        <f>+IF(OR(K91="ATAQUE",K91="DEFENSA"),+CONCATENATE(Nacsport!FV92,Nacsport!FW92,Nacsport!FX92,Nacsport!FY92,Nacsport!FZ92,Nacsport!GA92,Nacsport!GB92,),"")</f>
        <v/>
      </c>
      <c r="AM91" s="1" t="str">
        <f>+CONCATENATE(Nacsport!GC92,Nacsport!GD92,Nacsport!GE92,Nacsport!GF92,Nacsport!GG92,Nacsport!GH92,Nacsport!GI92,Nacsport!GJ92,)</f>
        <v/>
      </c>
      <c r="AN91" s="1" t="str">
        <f>IF(K91="PUNTOS",LOOKUP(2,1/($K$3:K91="ATAQUE"),$AN$3:AN91),IF(+COUNTIF(Nacsport!GK92:'Nacsport'!GS92,"*")&gt;0,+COUNTIF(Nacsport!GK92:'Nacsport'!GS92,"*"),""))</f>
        <v/>
      </c>
      <c r="AO91" t="str">
        <f ca="1">+IF(K91="QUIEBRE",+IF(L91="SAN LUIS",+COUNTIF(K91:INDIRECT(ADDRESS((LOOKUP(2,1/($K$1:K91="ATAQUE"),Nacsport!$A$1:A92)),3,4)),"RUCK")+1,+COUNTIF(K91:INDIRECT(ADDRESS((LOOKUP(2,1/($K$1:K91="DEFENSA"),Nacsport!$A$1:A92)),3,4)),"RUCK")+1),"")</f>
        <v/>
      </c>
      <c r="AP91" t="str">
        <f ca="1">+IF(OR(K91="PUNTOS",K91="QUIEBRE"),+IF(L91="SAN LUIS",+COUNTIF(K91:INDIRECT(ADDRESS((LOOKUP(2,1/($K$1:K91="ATAQUE"),Nacsport!$A$1:A92)),3,4)),"PASE"),+COUNTIF(K91:INDIRECT(ADDRESS((LOOKUP(2,1/($K$1:K91="DEFENSA"),Nacsport!$A$1:A92)),3,4)),"PASE")),"")</f>
        <v/>
      </c>
      <c r="AQ91" t="str">
        <f>IF(K91="QUIEBRE",LOOKUP(2,1/($K$3:K91="ATAQUE"),$AL$3:AL91),IF(+COUNTIF(Nacsport!GK92:'Nacsport'!GS92,"*")&gt;0,+COUNTIF(Nacsport!GK92:'Nacsport'!GS92,"*"),""))</f>
        <v/>
      </c>
      <c r="AR91" s="1" t="str">
        <f>IF(OR(K91="ATTACCO",K91="DIFESA"),J91,IF(AND(OR(K91="PUNTOS",K91="RUCK",K91="QUIEBRE"),L91="AVEZZANO"),LOOKUP(2,1/($K$3:K91="ATTACCO"),$J$3:J92),IF(AND(OR(K91="PUNTOS",K91="RUCK",K91="QUIEBRE"),L91="RIVAL"),LOOKUP(2,1/($K$3:K91="DIFESA"),$J$3:J92),"")))</f>
        <v/>
      </c>
      <c r="AS91" s="17"/>
    </row>
    <row r="92" spans="1:45" ht="15.75" customHeight="1" x14ac:dyDescent="0.2">
      <c r="A92">
        <f>+Nacsport!A93</f>
        <v>93</v>
      </c>
      <c r="B92">
        <f t="shared" si="1"/>
        <v>91</v>
      </c>
      <c r="C92">
        <f t="shared" si="7"/>
        <v>91</v>
      </c>
      <c r="D92" s="12">
        <v>1</v>
      </c>
      <c r="E92" s="1" t="s">
        <v>1295</v>
      </c>
      <c r="F92" s="14">
        <f>CONVERT(LEFT(Nacsport!E93,2),"mn","hr")/24+CONVERT(MID(Nacsport!E93,4,2),"sec","hr")/24</f>
        <v>1.3125E-2</v>
      </c>
      <c r="G92" s="15">
        <f>CONVERT((CONVERT(LEFT(Nacsport!F93,2),"mn","hr")/24+CONVERT(MID(Nacsport!F93,4,2),"sec","hr")/24)-(CONVERT(LEFT(Nacsport!E93,2),"mn","hr")/24+CONVERT(MID(Nacsport!E93,4,2),"sec","hr")/24),"hr","sec")*24</f>
        <v>4.9999999999999325</v>
      </c>
      <c r="H92" s="15">
        <f t="shared" si="9"/>
        <v>1129</v>
      </c>
      <c r="I92" s="15">
        <f t="shared" si="10"/>
        <v>18.899999999999999</v>
      </c>
      <c r="J92" s="1">
        <f>+Nacsport!B93</f>
        <v>5</v>
      </c>
      <c r="K92" s="1" t="str">
        <f>+Nacsport!C93</f>
        <v>TURNOVER-</v>
      </c>
      <c r="L92" s="1" t="str">
        <f>+CONCATENATE(Nacsport!I93,Nacsport!J93)</f>
        <v>SAN BENEDETTO</v>
      </c>
      <c r="M92" s="29" t="str">
        <f>IF(Nacsport!G93&lt;&gt;"",LEFT(Nacsport!G93,FIND(";",Nacsport!G93)-1),"")</f>
        <v/>
      </c>
      <c r="N92" s="1" t="str">
        <f>IFERROR(MID(Nacsport!G93,FIND(";", Nacsport!G93)+1,IFERROR(FIND(" ", Nacsport!G93 &amp; " ", FIND(";", Nacsport!G93)+1) - FIND(";", Nacsport!G93)-1,LEN(Nacsport!G93))),"")</f>
        <v/>
      </c>
      <c r="O92" s="1" t="str">
        <f>+CONCATENATE(Nacsport!K93,Nacsport!L93,Nacsport!M93,Nacsport!N93,Nacsport!O93,Nacsport!P93,Nacsport!Q93,Nacsport!R93,Nacsport!S93,Nacsport!T93,Nacsport!U93,Nacsport!V93,Nacsport!W93,Nacsport!X93,Nacsport!Y93,Nacsport!Z93)</f>
        <v/>
      </c>
      <c r="P92" s="1" t="str">
        <f>IF(ISNA(LOOKUP(2,1/(Nacsport!AA93:BY93&lt;&gt;""),Nacsport!AA93:BY93)),"",LOOKUP(2,1/(Nacsport!AA93:BY93&lt;&gt;""),Nacsport!AA93:BY93))</f>
        <v>8</v>
      </c>
      <c r="Q92" s="1" t="str">
        <f t="array" ref="Q92">+IF(+COUNTIF(Nacsport!AA93:BY93,"*")&gt;1,INDEX(Nacsport!Z93:BX93,MATCH(TRUE,Nacsport!Z93:BX93&gt;0,0)),"")</f>
        <v/>
      </c>
      <c r="R92" s="1" t="str">
        <f>+CONCATENATE(Nacsport!BZ93,Nacsport!CA93)</f>
        <v/>
      </c>
      <c r="S92" s="1" t="str">
        <f>+CONCATENATE(Nacsport!CB93,Nacsport!CC93,Nacsport!CD93)</f>
        <v/>
      </c>
      <c r="T92" s="1" t="str">
        <f>+CONCATENATE(Nacsport!CE93,Nacsport!CF93,Nacsport!CG93,Nacsport!CH93)</f>
        <v/>
      </c>
      <c r="U92" s="1" t="str">
        <f>+CONCATENATE(Nacsport!CI93,Nacsport!CJ93,Nacsport!CK93,Nacsport!CL93,Nacsport!CM93,Nacsport!CN93,Nacsport!CO93,Nacsport!CP93)</f>
        <v/>
      </c>
      <c r="V92" s="1" t="str">
        <f>+CONCATENATE(Nacsport!CQ93,Nacsport!CR93,Nacsport!CS93,Nacsport!CT93,Nacsport!CU93,Nacsport!CV93)</f>
        <v/>
      </c>
      <c r="W92" s="1" t="str">
        <f>+CONCATENATE(Nacsport!CW93,Nacsport!CX93,Nacsport!CY93,Nacsport!CZ93,Nacsport!DA93,Nacsport!DB93,Nacsport!DC93)</f>
        <v/>
      </c>
      <c r="X92" s="1" t="str">
        <f>+CONCATENATE(Nacsport!DD93,Nacsport!DE93,Nacsport!DF93,Nacsport!DG93,Nacsport!DH93,Nacsport!DI93,Nacsport!DJ93,Nacsport!DK93,Nacsport!DL93,Nacsport!DM93,Nacsport!DN93)</f>
        <v/>
      </c>
      <c r="Y92" s="1" t="str">
        <f>+CONCATENATE(Nacsport!DO93,Nacsport!DP93,Nacsport!DQ93,Nacsport!DR93,Nacsport!DS93,Nacsport!DT93,Nacsport!DU93,Nacsport!DV93,)</f>
        <v/>
      </c>
      <c r="Z92" s="1" t="str">
        <f>+CONCATENATE(Nacsport!DW93,Nacsport!DX93,Nacsport!DY93,Nacsport!DZ93)</f>
        <v/>
      </c>
      <c r="AA92" s="1" t="str">
        <f>+CONCATENATE(Nacsport!EA93,Nacsport!EB93,Nacsport!EC93,Nacsport!ED93,Nacsport!EE93)</f>
        <v/>
      </c>
      <c r="AB92" s="1" t="str">
        <f>+CONCATENATE(Nacsport!EF93,Nacsport!EG93,Nacsport!EH93,Nacsport!EI93,Nacsport!EJ93,Nacsport!EK93)</f>
        <v>KNOCK-ON</v>
      </c>
      <c r="AC92" s="1" t="str">
        <f>+CONCATENATE(Nacsport!EL93,Nacsport!EM93,Nacsport!EN93,Nacsport!EO93,Nacsport!EP93,Nacsport!EQ93,Nacsport!ER93)</f>
        <v/>
      </c>
      <c r="AD92" s="1" t="str">
        <f>+CONCATENATE(Nacsport!ES93,Nacsport!ET93,Nacsport!EU93,Nacsport!EV93,Nacsport!EW93,Nacsport!EX93,Nacsport!EY93,Nacsport!EZ93)</f>
        <v/>
      </c>
      <c r="AE92" s="1" t="str">
        <f>+CONCATENATE(Nacsport!FA93,Nacsport!FB93,Nacsport!FC93)</f>
        <v/>
      </c>
      <c r="AF92" s="1" t="str">
        <f>+CONCATENATE(Nacsport!FD93,Nacsport!FE93)</f>
        <v/>
      </c>
      <c r="AG92" s="1" t="str">
        <f>+CONCATENATE(Nacsport!FF93,Nacsport!FG93,Nacsport!FH93,Nacsport!FI93,Nacsport!FJ93)</f>
        <v/>
      </c>
      <c r="AH92" s="1" t="str">
        <f t="shared" si="8"/>
        <v/>
      </c>
      <c r="AI92" s="1" t="str">
        <f>+CONCATENATE(Nacsport!FK93,Nacsport!FL93)</f>
        <v/>
      </c>
      <c r="AJ92" s="34" t="str">
        <f>+CONCATENATE(Nacsport!FM93,Nacsport!FN93)</f>
        <v/>
      </c>
      <c r="AK92" s="1" t="str">
        <f>+IF(OR(K92="ATTACCO",K92="DIFESA"),+CONCATENATE(Nacsport!FO93,Nacsport!FP92,Nacsport!FQ93,Nacsport!FR93,Nacsport!FS93,Nacsport!FT93,Nacsport!FU93,),"")</f>
        <v/>
      </c>
      <c r="AL92" s="1" t="str">
        <f>+IF(OR(K92="ATAQUE",K92="DEFENSA"),+CONCATENATE(Nacsport!FV93,Nacsport!FW93,Nacsport!FX93,Nacsport!FY93,Nacsport!FZ93,Nacsport!GA93,Nacsport!GB93,),"")</f>
        <v/>
      </c>
      <c r="AM92" s="1" t="str">
        <f>+CONCATENATE(Nacsport!GC93,Nacsport!GD93,Nacsport!GE93,Nacsport!GF93,Nacsport!GG93,Nacsport!GH93,Nacsport!GI93,Nacsport!GJ93,)</f>
        <v/>
      </c>
      <c r="AN92" s="1" t="str">
        <f>IF(K92="PUNTOS",LOOKUP(2,1/($K$3:K92="ATAQUE"),$AN$3:AN92),IF(+COUNTIF(Nacsport!GK93:'Nacsport'!GS93,"*")&gt;0,+COUNTIF(Nacsport!GK93:'Nacsport'!GS93,"*"),""))</f>
        <v/>
      </c>
      <c r="AO92" t="str">
        <f ca="1">+IF(K92="QUIEBRE",+IF(L92="SAN LUIS",+COUNTIF(K92:INDIRECT(ADDRESS((LOOKUP(2,1/($K$1:K92="ATAQUE"),Nacsport!$A$1:A93)),3,4)),"RUCK")+1,+COUNTIF(K92:INDIRECT(ADDRESS((LOOKUP(2,1/($K$1:K92="DEFENSA"),Nacsport!$A$1:A93)),3,4)),"RUCK")+1),"")</f>
        <v/>
      </c>
      <c r="AP92" t="str">
        <f ca="1">+IF(OR(K92="PUNTOS",K92="QUIEBRE"),+IF(L92="SAN LUIS",+COUNTIF(K92:INDIRECT(ADDRESS((LOOKUP(2,1/($K$1:K92="ATAQUE"),Nacsport!$A$1:A93)),3,4)),"PASE"),+COUNTIF(K92:INDIRECT(ADDRESS((LOOKUP(2,1/($K$1:K92="DEFENSA"),Nacsport!$A$1:A93)),3,4)),"PASE")),"")</f>
        <v/>
      </c>
      <c r="AQ92" t="str">
        <f>IF(K92="QUIEBRE",LOOKUP(2,1/($K$3:K92="ATAQUE"),$AL$3:AL92),IF(+COUNTIF(Nacsport!GK93:'Nacsport'!GS93,"*")&gt;0,+COUNTIF(Nacsport!GK93:'Nacsport'!GS93,"*"),""))</f>
        <v/>
      </c>
      <c r="AR92" s="1" t="str">
        <f>IF(OR(K92="ATTACCO",K92="DIFESA"),J92,IF(AND(OR(K92="PUNTOS",K92="RUCK",K92="QUIEBRE"),L92="AVEZZANO"),LOOKUP(2,1/($K$3:K92="ATTACCO"),$J$3:J93),IF(AND(OR(K92="PUNTOS",K92="RUCK",K92="QUIEBRE"),L92="RIVAL"),LOOKUP(2,1/($K$3:K92="DIFESA"),$J$3:J93),"")))</f>
        <v/>
      </c>
      <c r="AS92" s="17"/>
    </row>
    <row r="93" spans="1:45" ht="15.75" customHeight="1" x14ac:dyDescent="0.2">
      <c r="A93">
        <f>+Nacsport!A94</f>
        <v>94</v>
      </c>
      <c r="B93">
        <f t="shared" si="1"/>
        <v>92</v>
      </c>
      <c r="C93">
        <f t="shared" si="7"/>
        <v>92</v>
      </c>
      <c r="D93" s="12">
        <v>1</v>
      </c>
      <c r="E93" s="1" t="s">
        <v>1295</v>
      </c>
      <c r="F93" s="14">
        <f>CONVERT(LEFT(Nacsport!E94,2),"mn","hr")/24+CONVERT(MID(Nacsport!E94,4,2),"sec","hr")/24</f>
        <v>1.3125E-2</v>
      </c>
      <c r="G93" s="15">
        <f>CONVERT((CONVERT(LEFT(Nacsport!F94,2),"mn","hr")/24+CONVERT(MID(Nacsport!F94,4,2),"sec","hr")/24)-(CONVERT(LEFT(Nacsport!E94,2),"mn","hr")/24+CONVERT(MID(Nacsport!E94,4,2),"sec","hr")/24),"hr","sec")*24</f>
        <v>0.99999999999995648</v>
      </c>
      <c r="H93" s="15">
        <f t="shared" si="9"/>
        <v>1129</v>
      </c>
      <c r="I93" s="15">
        <f t="shared" si="10"/>
        <v>18.899999999999999</v>
      </c>
      <c r="J93" s="1">
        <f>+Nacsport!B94</f>
        <v>9</v>
      </c>
      <c r="K93" s="1" t="str">
        <f>+Nacsport!C94</f>
        <v>END</v>
      </c>
      <c r="L93" s="1" t="str">
        <f>+CONCATENATE(Nacsport!I94,Nacsport!J94)</f>
        <v/>
      </c>
      <c r="M93" s="29" t="str">
        <f>IF(Nacsport!G94&lt;&gt;"",LEFT(Nacsport!G94,FIND(";",Nacsport!G94)-1),"")</f>
        <v/>
      </c>
      <c r="N93" s="1" t="str">
        <f>IFERROR(MID(Nacsport!G94,FIND(";", Nacsport!G94)+1,IFERROR(FIND(" ", Nacsport!G94 &amp; " ", FIND(";", Nacsport!G94)+1) - FIND(";", Nacsport!G94)-1,LEN(Nacsport!G94))),"")</f>
        <v/>
      </c>
      <c r="O93" s="1" t="str">
        <f>+CONCATENATE(Nacsport!K94,Nacsport!L94,Nacsport!M94,Nacsport!N94,Nacsport!O94,Nacsport!P94,Nacsport!Q94,Nacsport!R94,Nacsport!S94,Nacsport!T94,Nacsport!U94,Nacsport!V94,Nacsport!W94,Nacsport!X94,Nacsport!Y94,Nacsport!Z94)</f>
        <v/>
      </c>
      <c r="P93" s="1" t="str">
        <f>IF(ISNA(LOOKUP(2,1/(Nacsport!AA94:BY94&lt;&gt;""),Nacsport!AA94:BY94)),"",LOOKUP(2,1/(Nacsport!AA94:BY94&lt;&gt;""),Nacsport!AA94:BY94))</f>
        <v/>
      </c>
      <c r="Q93" s="1" t="str">
        <f t="array" ref="Q93">+IF(+COUNTIF(Nacsport!AA94:BY94,"*")&gt;1,INDEX(Nacsport!Z94:BX94,MATCH(TRUE,Nacsport!Z94:BX94&gt;0,0)),"")</f>
        <v/>
      </c>
      <c r="R93" s="1" t="str">
        <f>+CONCATENATE(Nacsport!BZ94,Nacsport!CA94)</f>
        <v/>
      </c>
      <c r="S93" s="1" t="str">
        <f>+CONCATENATE(Nacsport!CB94,Nacsport!CC94,Nacsport!CD94)</f>
        <v/>
      </c>
      <c r="T93" s="1" t="str">
        <f>+CONCATENATE(Nacsport!CE94,Nacsport!CF94,Nacsport!CG94,Nacsport!CH94)</f>
        <v/>
      </c>
      <c r="U93" s="1" t="str">
        <f>+CONCATENATE(Nacsport!CI94,Nacsport!CJ94,Nacsport!CK94,Nacsport!CL94,Nacsport!CM94,Nacsport!CN94,Nacsport!CO94,Nacsport!CP94)</f>
        <v/>
      </c>
      <c r="V93" s="1" t="str">
        <f>+CONCATENATE(Nacsport!CQ94,Nacsport!CR94,Nacsport!CS94,Nacsport!CT94,Nacsport!CU94,Nacsport!CV94)</f>
        <v/>
      </c>
      <c r="W93" s="1" t="str">
        <f>+CONCATENATE(Nacsport!CW94,Nacsport!CX94,Nacsport!CY94,Nacsport!CZ94,Nacsport!DA94,Nacsport!DB94,Nacsport!DC94)</f>
        <v/>
      </c>
      <c r="X93" s="1" t="str">
        <f>+CONCATENATE(Nacsport!DD94,Nacsport!DE94,Nacsport!DF94,Nacsport!DG94,Nacsport!DH94,Nacsport!DI94,Nacsport!DJ94,Nacsport!DK94,Nacsport!DL94,Nacsport!DM94,Nacsport!DN94)</f>
        <v/>
      </c>
      <c r="Y93" s="1" t="str">
        <f>+CONCATENATE(Nacsport!DO94,Nacsport!DP94,Nacsport!DQ94,Nacsport!DR94,Nacsport!DS94,Nacsport!DT94,Nacsport!DU94,Nacsport!DV94,)</f>
        <v/>
      </c>
      <c r="Z93" s="1" t="str">
        <f>+CONCATENATE(Nacsport!DW94,Nacsport!DX94,Nacsport!DY94,Nacsport!DZ94)</f>
        <v/>
      </c>
      <c r="AA93" s="1" t="str">
        <f>+CONCATENATE(Nacsport!EA94,Nacsport!EB94,Nacsport!EC94,Nacsport!ED94,Nacsport!EE94)</f>
        <v/>
      </c>
      <c r="AB93" s="1" t="str">
        <f>+CONCATENATE(Nacsport!EF94,Nacsport!EG94,Nacsport!EH94,Nacsport!EI94,Nacsport!EJ94,Nacsport!EK94)</f>
        <v/>
      </c>
      <c r="AC93" s="1" t="str">
        <f>+CONCATENATE(Nacsport!EL94,Nacsport!EM94,Nacsport!EN94,Nacsport!EO94,Nacsport!EP94,Nacsport!EQ94,Nacsport!ER94)</f>
        <v/>
      </c>
      <c r="AD93" s="1" t="str">
        <f>+CONCATENATE(Nacsport!ES94,Nacsport!ET94,Nacsport!EU94,Nacsport!EV94,Nacsport!EW94,Nacsport!EX94,Nacsport!EY94,Nacsport!EZ94)</f>
        <v/>
      </c>
      <c r="AE93" s="1" t="str">
        <f>+CONCATENATE(Nacsport!FA94,Nacsport!FB94,Nacsport!FC94)</f>
        <v/>
      </c>
      <c r="AF93" s="1" t="str">
        <f>+CONCATENATE(Nacsport!FD94,Nacsport!FE94)</f>
        <v/>
      </c>
      <c r="AG93" s="1" t="str">
        <f>+CONCATENATE(Nacsport!FF94,Nacsport!FG94,Nacsport!FH94,Nacsport!FI94,Nacsport!FJ94)</f>
        <v/>
      </c>
      <c r="AH93" s="1" t="str">
        <f t="shared" si="8"/>
        <v/>
      </c>
      <c r="AI93" s="1" t="str">
        <f>+CONCATENATE(Nacsport!FK94,Nacsport!FL94)</f>
        <v/>
      </c>
      <c r="AJ93" s="34" t="str">
        <f>+CONCATENATE(Nacsport!FM94,Nacsport!FN94)</f>
        <v/>
      </c>
      <c r="AK93" s="1" t="str">
        <f>+IF(OR(K93="ATTACCO",K93="DIFESA"),+CONCATENATE(Nacsport!FO94,Nacsport!FP93,Nacsport!FQ94,Nacsport!FR94,Nacsport!FS94,Nacsport!FT94,Nacsport!FU94,),"")</f>
        <v/>
      </c>
      <c r="AL93" s="1" t="str">
        <f>+IF(OR(K93="ATAQUE",K93="DEFENSA"),+CONCATENATE(Nacsport!FV94,Nacsport!FW94,Nacsport!FX94,Nacsport!FY94,Nacsport!FZ94,Nacsport!GA94,Nacsport!GB94,),"")</f>
        <v/>
      </c>
      <c r="AM93" s="1" t="str">
        <f>+CONCATENATE(Nacsport!GC94,Nacsport!GD94,Nacsport!GE94,Nacsport!GF94,Nacsport!GG94,Nacsport!GH94,Nacsport!GI94,Nacsport!GJ94,)</f>
        <v/>
      </c>
      <c r="AN93" s="1" t="str">
        <f>IF(K93="PUNTOS",LOOKUP(2,1/($K$3:K93="ATAQUE"),$AN$3:AN93),IF(+COUNTIF(Nacsport!GK94:'Nacsport'!GS94,"*")&gt;0,+COUNTIF(Nacsport!GK94:'Nacsport'!GS94,"*"),""))</f>
        <v/>
      </c>
      <c r="AO93" t="str">
        <f ca="1">+IF(K93="QUIEBRE",+IF(L93="SAN LUIS",+COUNTIF(K93:INDIRECT(ADDRESS((LOOKUP(2,1/($K$1:K93="ATAQUE"),Nacsport!$A$1:A94)),3,4)),"RUCK")+1,+COUNTIF(K93:INDIRECT(ADDRESS((LOOKUP(2,1/($K$1:K93="DEFENSA"),Nacsport!$A$1:A94)),3,4)),"RUCK")+1),"")</f>
        <v/>
      </c>
      <c r="AP93" t="str">
        <f ca="1">+IF(OR(K93="PUNTOS",K93="QUIEBRE"),+IF(L93="SAN LUIS",+COUNTIF(K93:INDIRECT(ADDRESS((LOOKUP(2,1/($K$1:K93="ATAQUE"),Nacsport!$A$1:A94)),3,4)),"PASE"),+COUNTIF(K93:INDIRECT(ADDRESS((LOOKUP(2,1/($K$1:K93="DEFENSA"),Nacsport!$A$1:A94)),3,4)),"PASE")),"")</f>
        <v/>
      </c>
      <c r="AQ93" t="str">
        <f>IF(K93="QUIEBRE",LOOKUP(2,1/($K$3:K93="ATAQUE"),$AL$3:AL93),IF(+COUNTIF(Nacsport!GK94:'Nacsport'!GS94,"*")&gt;0,+COUNTIF(Nacsport!GK94:'Nacsport'!GS94,"*"),""))</f>
        <v/>
      </c>
      <c r="AR93" s="1" t="str">
        <f>IF(OR(K93="ATTACCO",K93="DIFESA"),J93,IF(AND(OR(K93="PUNTOS",K93="RUCK",K93="QUIEBRE"),L93="AVEZZANO"),LOOKUP(2,1/($K$3:K93="ATTACCO"),$J$3:J94),IF(AND(OR(K93="PUNTOS",K93="RUCK",K93="QUIEBRE"),L93="RIVAL"),LOOKUP(2,1/($K$3:K93="DIFESA"),$J$3:J94),"")))</f>
        <v/>
      </c>
      <c r="AS93" s="17"/>
    </row>
    <row r="94" spans="1:45" ht="15.75" customHeight="1" x14ac:dyDescent="0.2">
      <c r="A94">
        <f>+Nacsport!A95</f>
        <v>95</v>
      </c>
      <c r="B94">
        <f t="shared" si="1"/>
        <v>93</v>
      </c>
      <c r="C94">
        <f t="shared" si="7"/>
        <v>93</v>
      </c>
      <c r="D94" s="12">
        <v>1</v>
      </c>
      <c r="E94" s="1" t="s">
        <v>1295</v>
      </c>
      <c r="F94" s="14">
        <f>CONVERT(LEFT(Nacsport!E95,2),"mn","hr")/24+CONVERT(MID(Nacsport!E95,4,2),"sec","hr")/24</f>
        <v>1.3784722222222223E-2</v>
      </c>
      <c r="G94" s="15">
        <f>CONVERT((CONVERT(LEFT(Nacsport!F95,2),"mn","hr")/24+CONVERT(MID(Nacsport!F95,4,2),"sec","hr")/24)-(CONVERT(LEFT(Nacsport!E95,2),"mn","hr")/24+CONVERT(MID(Nacsport!E95,4,2),"sec","hr")/24),"hr","sec")*24</f>
        <v>13.99999999999984</v>
      </c>
      <c r="H94" s="15">
        <f t="shared" si="9"/>
        <v>1186</v>
      </c>
      <c r="I94" s="15">
        <f t="shared" si="10"/>
        <v>19.849999999999998</v>
      </c>
      <c r="J94" s="1">
        <f>+Nacsport!B95</f>
        <v>9</v>
      </c>
      <c r="K94" s="1" t="str">
        <f>+Nacsport!C95</f>
        <v>ATTACK</v>
      </c>
      <c r="L94" s="1" t="str">
        <f>+CONCATENATE(Nacsport!I95,Nacsport!J95)</f>
        <v/>
      </c>
      <c r="M94" s="29" t="str">
        <f>IF(Nacsport!G95&lt;&gt;"",LEFT(Nacsport!G95,FIND(";",Nacsport!G95)-1),"")</f>
        <v>64</v>
      </c>
      <c r="N94" s="1" t="str">
        <f>IFERROR(MID(Nacsport!G95,FIND(";", Nacsport!G95)+1,IFERROR(FIND(" ", Nacsport!G95 &amp; " ", FIND(";", Nacsport!G95)+1) - FIND(";", Nacsport!G95)-1,LEN(Nacsport!G95))),"")</f>
        <v>5</v>
      </c>
      <c r="O94" s="1" t="str">
        <f>+CONCATENATE(Nacsport!K95,Nacsport!L95,Nacsport!M95,Nacsport!N95,Nacsport!O95,Nacsport!P95,Nacsport!Q95,Nacsport!R95,Nacsport!S95,Nacsport!T95,Nacsport!U95,Nacsport!V95,Nacsport!W95,Nacsport!X95,Nacsport!Y95,Nacsport!Z95)</f>
        <v/>
      </c>
      <c r="P94" s="1" t="str">
        <f>IF(ISNA(LOOKUP(2,1/(Nacsport!AA95:BY95&lt;&gt;""),Nacsport!AA95:BY95)),"",LOOKUP(2,1/(Nacsport!AA95:BY95&lt;&gt;""),Nacsport!AA95:BY95))</f>
        <v/>
      </c>
      <c r="Q94" s="1" t="str">
        <f t="array" ref="Q94">+IF(+COUNTIF(Nacsport!AA95:BY95,"*")&gt;1,INDEX(Nacsport!Z95:BX95,MATCH(TRUE,Nacsport!Z95:BX95&gt;0,0)),"")</f>
        <v/>
      </c>
      <c r="R94" s="1" t="str">
        <f>+CONCATENATE(Nacsport!BZ95,Nacsport!CA95)</f>
        <v/>
      </c>
      <c r="S94" s="1" t="str">
        <f>+CONCATENATE(Nacsport!CB95,Nacsport!CC95,Nacsport!CD95)</f>
        <v/>
      </c>
      <c r="T94" s="1" t="str">
        <f>+CONCATENATE(Nacsport!CE95,Nacsport!CF95,Nacsport!CG95,Nacsport!CH95)</f>
        <v/>
      </c>
      <c r="U94" s="1" t="str">
        <f>+CONCATENATE(Nacsport!CI95,Nacsport!CJ95,Nacsport!CK95,Nacsport!CL95,Nacsport!CM95,Nacsport!CN95,Nacsport!CO95,Nacsport!CP95)</f>
        <v/>
      </c>
      <c r="V94" s="1" t="str">
        <f>+CONCATENATE(Nacsport!CQ95,Nacsport!CR95,Nacsport!CS95,Nacsport!CT95,Nacsport!CU95,Nacsport!CV95)</f>
        <v/>
      </c>
      <c r="W94" s="1" t="str">
        <f>+CONCATENATE(Nacsport!CW95,Nacsport!CX95,Nacsport!CY95,Nacsport!CZ95,Nacsport!DA95,Nacsport!DB95,Nacsport!DC95)</f>
        <v/>
      </c>
      <c r="X94" s="1" t="str">
        <f>+CONCATENATE(Nacsport!DD95,Nacsport!DE95,Nacsport!DF95,Nacsport!DG95,Nacsport!DH95,Nacsport!DI95,Nacsport!DJ95,Nacsport!DK95,Nacsport!DL95,Nacsport!DM95,Nacsport!DN95)</f>
        <v/>
      </c>
      <c r="Y94" s="1" t="str">
        <f>+CONCATENATE(Nacsport!DO95,Nacsport!DP95,Nacsport!DQ95,Nacsport!DR95,Nacsport!DS95,Nacsport!DT95,Nacsport!DU95,Nacsport!DV95,)</f>
        <v/>
      </c>
      <c r="Z94" s="1" t="str">
        <f>+CONCATENATE(Nacsport!DW95,Nacsport!DX95,Nacsport!DY95,Nacsport!DZ95)</f>
        <v/>
      </c>
      <c r="AA94" s="1" t="str">
        <f>+CONCATENATE(Nacsport!EA95,Nacsport!EB95,Nacsport!EC95,Nacsport!ED95,Nacsport!EE95)</f>
        <v/>
      </c>
      <c r="AB94" s="1" t="str">
        <f>+CONCATENATE(Nacsport!EF95,Nacsport!EG95,Nacsport!EH95,Nacsport!EI95,Nacsport!EJ95,Nacsport!EK95)</f>
        <v/>
      </c>
      <c r="AC94" s="1" t="str">
        <f>+CONCATENATE(Nacsport!EL95,Nacsport!EM95,Nacsport!EN95,Nacsport!EO95,Nacsport!EP95,Nacsport!EQ95,Nacsport!ER95)</f>
        <v/>
      </c>
      <c r="AD94" s="1" t="str">
        <f>+CONCATENATE(Nacsport!ES95,Nacsport!ET95,Nacsport!EU95,Nacsport!EV95,Nacsport!EW95,Nacsport!EX95,Nacsport!EY95,Nacsport!EZ95)</f>
        <v/>
      </c>
      <c r="AE94" s="1" t="str">
        <f>+CONCATENATE(Nacsport!FA95,Nacsport!FB95,Nacsport!FC95)</f>
        <v/>
      </c>
      <c r="AF94" s="1" t="str">
        <f>+CONCATENATE(Nacsport!FD95,Nacsport!FE95)</f>
        <v/>
      </c>
      <c r="AG94" s="1" t="str">
        <f>+CONCATENATE(Nacsport!FF95,Nacsport!FG95,Nacsport!FH95,Nacsport!FI95,Nacsport!FJ95)</f>
        <v/>
      </c>
      <c r="AH94" s="1" t="str">
        <f t="shared" si="8"/>
        <v/>
      </c>
      <c r="AI94" s="1" t="str">
        <f>+CONCATENATE(Nacsport!FK95,Nacsport!FL95)</f>
        <v/>
      </c>
      <c r="AJ94" s="34" t="str">
        <f>+CONCATENATE(Nacsport!FM95,Nacsport!FN95)</f>
        <v/>
      </c>
      <c r="AK94" s="1" t="str">
        <f>+IF(OR(K94="ATTACCO",K94="DIFESA"),+CONCATENATE(Nacsport!FO95,Nacsport!FP94,Nacsport!FQ95,Nacsport!FR95,Nacsport!FS95,Nacsport!FT95,Nacsport!FU95,),"")</f>
        <v/>
      </c>
      <c r="AL94" s="1" t="str">
        <f>+IF(OR(K94="ATAQUE",K94="DEFENSA"),+CONCATENATE(Nacsport!FV95,Nacsport!FW95,Nacsport!FX95,Nacsport!FY95,Nacsport!FZ95,Nacsport!GA95,Nacsport!GB95,),"")</f>
        <v/>
      </c>
      <c r="AM94" s="1" t="str">
        <f>+CONCATENATE(Nacsport!GC95,Nacsport!GD95,Nacsport!GE95,Nacsport!GF95,Nacsport!GG95,Nacsport!GH95,Nacsport!GI95,Nacsport!GJ95,)</f>
        <v/>
      </c>
      <c r="AN94" s="1" t="str">
        <f>IF(K94="PUNTOS",LOOKUP(2,1/($K$3:K94="ATAQUE"),$AN$3:AN94),IF(+COUNTIF(Nacsport!GK95:'Nacsport'!GS95,"*")&gt;0,+COUNTIF(Nacsport!GK95:'Nacsport'!GS95,"*"),""))</f>
        <v/>
      </c>
      <c r="AO94" t="str">
        <f ca="1">+IF(K94="QUIEBRE",+IF(L94="SAN LUIS",+COUNTIF(K94:INDIRECT(ADDRESS((LOOKUP(2,1/($K$1:K94="ATAQUE"),Nacsport!$A$1:A95)),3,4)),"RUCK")+1,+COUNTIF(K94:INDIRECT(ADDRESS((LOOKUP(2,1/($K$1:K94="DEFENSA"),Nacsport!$A$1:A95)),3,4)),"RUCK")+1),"")</f>
        <v/>
      </c>
      <c r="AP94" t="str">
        <f ca="1">+IF(OR(K94="PUNTOS",K94="QUIEBRE"),+IF(L94="SAN LUIS",+COUNTIF(K94:INDIRECT(ADDRESS((LOOKUP(2,1/($K$1:K94="ATAQUE"),Nacsport!$A$1:A95)),3,4)),"PASE"),+COUNTIF(K94:INDIRECT(ADDRESS((LOOKUP(2,1/($K$1:K94="DEFENSA"),Nacsport!$A$1:A95)),3,4)),"PASE")),"")</f>
        <v/>
      </c>
      <c r="AQ94" t="str">
        <f>IF(K94="QUIEBRE",LOOKUP(2,1/($K$3:K94="ATAQUE"),$AL$3:AL94),IF(+COUNTIF(Nacsport!GK95:'Nacsport'!GS95,"*")&gt;0,+COUNTIF(Nacsport!GK95:'Nacsport'!GS95,"*"),""))</f>
        <v/>
      </c>
      <c r="AR94" s="1" t="str">
        <f>IF(OR(K94="ATTACCO",K94="DIFESA"),J94,IF(AND(OR(K94="PUNTOS",K94="RUCK",K94="QUIEBRE"),L94="AVEZZANO"),LOOKUP(2,1/($K$3:K94="ATTACCO"),$J$3:J95),IF(AND(OR(K94="PUNTOS",K94="RUCK",K94="QUIEBRE"),L94="RIVAL"),LOOKUP(2,1/($K$3:K94="DIFESA"),$J$3:J95),"")))</f>
        <v/>
      </c>
      <c r="AS94" s="17"/>
    </row>
    <row r="95" spans="1:45" ht="15.75" customHeight="1" x14ac:dyDescent="0.2">
      <c r="A95">
        <f>+Nacsport!A96</f>
        <v>96</v>
      </c>
      <c r="B95">
        <f t="shared" si="1"/>
        <v>94</v>
      </c>
      <c r="C95">
        <f t="shared" si="7"/>
        <v>94</v>
      </c>
      <c r="D95" s="12">
        <v>1</v>
      </c>
      <c r="E95" s="1" t="s">
        <v>1295</v>
      </c>
      <c r="F95" s="14">
        <f>CONVERT(LEFT(Nacsport!E96,2),"mn","hr")/24+CONVERT(MID(Nacsport!E96,4,2),"sec","hr")/24</f>
        <v>1.3784722222222223E-2</v>
      </c>
      <c r="G95" s="15">
        <f>CONVERT((CONVERT(LEFT(Nacsport!F96,2),"mn","hr")/24+CONVERT(MID(Nacsport!F96,4,2),"sec","hr")/24)-(CONVERT(LEFT(Nacsport!E96,2),"mn","hr")/24+CONVERT(MID(Nacsport!E96,4,2),"sec","hr")/24),"hr","sec")*24</f>
        <v>13.99999999999984</v>
      </c>
      <c r="H95" s="15">
        <f t="shared" si="9"/>
        <v>1186</v>
      </c>
      <c r="I95" s="15">
        <f t="shared" si="10"/>
        <v>19.849999999999998</v>
      </c>
      <c r="J95" s="1">
        <f>+Nacsport!B96</f>
        <v>10</v>
      </c>
      <c r="K95" s="1" t="str">
        <f>+Nacsport!C96</f>
        <v>SHORT-MATCH</v>
      </c>
      <c r="L95" s="1" t="str">
        <f>+CONCATENATE(Nacsport!I96,Nacsport!J96)</f>
        <v/>
      </c>
      <c r="M95" s="29" t="str">
        <f>IF(Nacsport!G96&lt;&gt;"",LEFT(Nacsport!G96,FIND(";",Nacsport!G96)-1),"")</f>
        <v>64</v>
      </c>
      <c r="N95" s="1" t="str">
        <f>IFERROR(MID(Nacsport!G96,FIND(";", Nacsport!G96)+1,IFERROR(FIND(" ", Nacsport!G96 &amp; " ", FIND(";", Nacsport!G96)+1) - FIND(";", Nacsport!G96)-1,LEN(Nacsport!G96))),"")</f>
        <v>5</v>
      </c>
      <c r="O95" s="1" t="str">
        <f>+CONCATENATE(Nacsport!K96,Nacsport!L96,Nacsport!M96,Nacsport!N96,Nacsport!O96,Nacsport!P96,Nacsport!Q96,Nacsport!R96,Nacsport!S96,Nacsport!T96,Nacsport!U96,Nacsport!V96,Nacsport!W96,Nacsport!X96,Nacsport!Y96,Nacsport!Z96)</f>
        <v/>
      </c>
      <c r="P95" s="1" t="str">
        <f>IF(ISNA(LOOKUP(2,1/(Nacsport!AA96:BY96&lt;&gt;""),Nacsport!AA96:BY96)),"",LOOKUP(2,1/(Nacsport!AA96:BY96&lt;&gt;""),Nacsport!AA96:BY96))</f>
        <v/>
      </c>
      <c r="Q95" s="1" t="str">
        <f t="array" ref="Q95">+IF(+COUNTIF(Nacsport!AA96:BY96,"*")&gt;1,INDEX(Nacsport!Z96:BX96,MATCH(TRUE,Nacsport!Z96:BX96&gt;0,0)),"")</f>
        <v/>
      </c>
      <c r="R95" s="1" t="str">
        <f>+CONCATENATE(Nacsport!BZ96,Nacsport!CA96)</f>
        <v/>
      </c>
      <c r="S95" s="1" t="str">
        <f>+CONCATENATE(Nacsport!CB96,Nacsport!CC96,Nacsport!CD96)</f>
        <v/>
      </c>
      <c r="T95" s="1" t="str">
        <f>+CONCATENATE(Nacsport!CE96,Nacsport!CF96,Nacsport!CG96,Nacsport!CH96)</f>
        <v/>
      </c>
      <c r="U95" s="1" t="str">
        <f>+CONCATENATE(Nacsport!CI96,Nacsport!CJ96,Nacsport!CK96,Nacsport!CL96,Nacsport!CM96,Nacsport!CN96,Nacsport!CO96,Nacsport!CP96)</f>
        <v/>
      </c>
      <c r="V95" s="1" t="str">
        <f>+CONCATENATE(Nacsport!CQ96,Nacsport!CR96,Nacsport!CS96,Nacsport!CT96,Nacsport!CU96,Nacsport!CV96)</f>
        <v/>
      </c>
      <c r="W95" s="1" t="str">
        <f>+CONCATENATE(Nacsport!CW96,Nacsport!CX96,Nacsport!CY96,Nacsport!CZ96,Nacsport!DA96,Nacsport!DB96,Nacsport!DC96)</f>
        <v/>
      </c>
      <c r="X95" s="1" t="str">
        <f>+CONCATENATE(Nacsport!DD96,Nacsport!DE96,Nacsport!DF96,Nacsport!DG96,Nacsport!DH96,Nacsport!DI96,Nacsport!DJ96,Nacsport!DK96,Nacsport!DL96,Nacsport!DM96,Nacsport!DN96)</f>
        <v/>
      </c>
      <c r="Y95" s="1" t="str">
        <f>+CONCATENATE(Nacsport!DO96,Nacsport!DP96,Nacsport!DQ96,Nacsport!DR96,Nacsport!DS96,Nacsport!DT96,Nacsport!DU96,Nacsport!DV96,)</f>
        <v/>
      </c>
      <c r="Z95" s="1" t="str">
        <f>+CONCATENATE(Nacsport!DW96,Nacsport!DX96,Nacsport!DY96,Nacsport!DZ96)</f>
        <v/>
      </c>
      <c r="AA95" s="1" t="str">
        <f>+CONCATENATE(Nacsport!EA96,Nacsport!EB96,Nacsport!EC96,Nacsport!ED96,Nacsport!EE96)</f>
        <v/>
      </c>
      <c r="AB95" s="1" t="str">
        <f>+CONCATENATE(Nacsport!EF96,Nacsport!EG96,Nacsport!EH96,Nacsport!EI96,Nacsport!EJ96,Nacsport!EK96)</f>
        <v/>
      </c>
      <c r="AC95" s="1" t="str">
        <f>+CONCATENATE(Nacsport!EL96,Nacsport!EM96,Nacsport!EN96,Nacsport!EO96,Nacsport!EP96,Nacsport!EQ96,Nacsport!ER96)</f>
        <v/>
      </c>
      <c r="AD95" s="1" t="str">
        <f>+CONCATENATE(Nacsport!ES96,Nacsport!ET96,Nacsport!EU96,Nacsport!EV96,Nacsport!EW96,Nacsport!EX96,Nacsport!EY96,Nacsport!EZ96)</f>
        <v/>
      </c>
      <c r="AE95" s="1" t="str">
        <f>+CONCATENATE(Nacsport!FA96,Nacsport!FB96,Nacsport!FC96)</f>
        <v/>
      </c>
      <c r="AF95" s="1" t="str">
        <f>+CONCATENATE(Nacsport!FD96,Nacsport!FE96)</f>
        <v/>
      </c>
      <c r="AG95" s="1" t="str">
        <f>+CONCATENATE(Nacsport!FF96,Nacsport!FG96,Nacsport!FH96,Nacsport!FI96,Nacsport!FJ96)</f>
        <v/>
      </c>
      <c r="AH95" s="1" t="str">
        <f t="shared" si="8"/>
        <v/>
      </c>
      <c r="AI95" s="1" t="str">
        <f>+CONCATENATE(Nacsport!FK96,Nacsport!FL96)</f>
        <v/>
      </c>
      <c r="AJ95" s="34" t="str">
        <f>+CONCATENATE(Nacsport!FM96,Nacsport!FN96)</f>
        <v/>
      </c>
      <c r="AK95" s="1" t="str">
        <f>+IF(OR(K95="ATTACCO",K95="DIFESA"),+CONCATENATE(Nacsport!FO96,Nacsport!FP95,Nacsport!FQ96,Nacsport!FR96,Nacsport!FS96,Nacsport!FT96,Nacsport!FU96,),"")</f>
        <v/>
      </c>
      <c r="AL95" s="1" t="str">
        <f>+IF(OR(K95="ATAQUE",K95="DEFENSA"),+CONCATENATE(Nacsport!FV96,Nacsport!FW96,Nacsport!FX96,Nacsport!FY96,Nacsport!FZ96,Nacsport!GA96,Nacsport!GB96,),"")</f>
        <v/>
      </c>
      <c r="AM95" s="1" t="str">
        <f>+CONCATENATE(Nacsport!GC96,Nacsport!GD96,Nacsport!GE96,Nacsport!GF96,Nacsport!GG96,Nacsport!GH96,Nacsport!GI96,Nacsport!GJ96,)</f>
        <v/>
      </c>
      <c r="AN95" s="1" t="str">
        <f>IF(K95="PUNTOS",LOOKUP(2,1/($K$3:K95="ATAQUE"),$AN$3:AN95),IF(+COUNTIF(Nacsport!GK96:'Nacsport'!GS96,"*")&gt;0,+COUNTIF(Nacsport!GK96:'Nacsport'!GS96,"*"),""))</f>
        <v/>
      </c>
      <c r="AO95" t="str">
        <f ca="1">+IF(K95="QUIEBRE",+IF(L95="SAN LUIS",+COUNTIF(K95:INDIRECT(ADDRESS((LOOKUP(2,1/($K$1:K95="ATAQUE"),Nacsport!$A$1:A96)),3,4)),"RUCK")+1,+COUNTIF(K95:INDIRECT(ADDRESS((LOOKUP(2,1/($K$1:K95="DEFENSA"),Nacsport!$A$1:A96)),3,4)),"RUCK")+1),"")</f>
        <v/>
      </c>
      <c r="AP95" t="str">
        <f ca="1">+IF(OR(K95="PUNTOS",K95="QUIEBRE"),+IF(L95="SAN LUIS",+COUNTIF(K95:INDIRECT(ADDRESS((LOOKUP(2,1/($K$1:K95="ATAQUE"),Nacsport!$A$1:A96)),3,4)),"PASE"),+COUNTIF(K95:INDIRECT(ADDRESS((LOOKUP(2,1/($K$1:K95="DEFENSA"),Nacsport!$A$1:A96)),3,4)),"PASE")),"")</f>
        <v/>
      </c>
      <c r="AQ95" t="str">
        <f>IF(K95="QUIEBRE",LOOKUP(2,1/($K$3:K95="ATAQUE"),$AL$3:AL95),IF(+COUNTIF(Nacsport!GK96:'Nacsport'!GS96,"*")&gt;0,+COUNTIF(Nacsport!GK96:'Nacsport'!GS96,"*"),""))</f>
        <v/>
      </c>
      <c r="AR95" s="1" t="str">
        <f>IF(OR(K95="ATTACCO",K95="DIFESA"),J95,IF(AND(OR(K95="PUNTOS",K95="RUCK",K95="QUIEBRE"),L95="AVEZZANO"),LOOKUP(2,1/($K$3:K95="ATTACCO"),$J$3:J96),IF(AND(OR(K95="PUNTOS",K95="RUCK",K95="QUIEBRE"),L95="RIVAL"),LOOKUP(2,1/($K$3:K95="DIFESA"),$J$3:J96),"")))</f>
        <v/>
      </c>
      <c r="AS95" s="17"/>
    </row>
    <row r="96" spans="1:45" ht="15.75" customHeight="1" x14ac:dyDescent="0.2">
      <c r="A96">
        <f>+Nacsport!A97</f>
        <v>97</v>
      </c>
      <c r="B96">
        <f t="shared" si="1"/>
        <v>95</v>
      </c>
      <c r="C96">
        <f t="shared" si="7"/>
        <v>95</v>
      </c>
      <c r="D96" s="12">
        <v>1</v>
      </c>
      <c r="E96" s="1" t="s">
        <v>1295</v>
      </c>
      <c r="F96" s="14">
        <f>CONVERT(LEFT(Nacsport!E97,2),"mn","hr")/24+CONVERT(MID(Nacsport!E97,4,2),"sec","hr")/24</f>
        <v>1.3935185185185184E-2</v>
      </c>
      <c r="G96" s="15">
        <f>CONVERT((CONVERT(LEFT(Nacsport!F97,2),"mn","hr")/24+CONVERT(MID(Nacsport!F97,4,2),"sec","hr")/24)-(CONVERT(LEFT(Nacsport!E97,2),"mn","hr")/24+CONVERT(MID(Nacsport!E97,4,2),"sec","hr")/24),"hr","sec")*24</f>
        <v>3.999999999999976</v>
      </c>
      <c r="H96" s="15">
        <f t="shared" si="9"/>
        <v>1199</v>
      </c>
      <c r="I96" s="15">
        <f t="shared" si="10"/>
        <v>20.066666666666663</v>
      </c>
      <c r="J96" s="1">
        <f>+Nacsport!B97</f>
        <v>3</v>
      </c>
      <c r="K96" s="1" t="str">
        <f>+Nacsport!C97</f>
        <v>SCRUM</v>
      </c>
      <c r="L96" s="1" t="str">
        <f>+CONCATENATE(Nacsport!I97,Nacsport!J97)</f>
        <v>SAN BENEDETTO</v>
      </c>
      <c r="M96" s="29" t="str">
        <f>IF(Nacsport!G97&lt;&gt;"",LEFT(Nacsport!G97,FIND(";",Nacsport!G97)-1),"")</f>
        <v>64</v>
      </c>
      <c r="N96" s="1" t="str">
        <f>IFERROR(MID(Nacsport!G97,FIND(";", Nacsport!G97)+1,IFERROR(FIND(" ", Nacsport!G97 &amp; " ", FIND(";", Nacsport!G97)+1) - FIND(";", Nacsport!G97)-1,LEN(Nacsport!G97))),"")</f>
        <v>5</v>
      </c>
      <c r="O96" s="1" t="str">
        <f>+CONCATENATE(Nacsport!K97,Nacsport!L97,Nacsport!M97,Nacsport!N97,Nacsport!O97,Nacsport!P97,Nacsport!Q97,Nacsport!R97,Nacsport!S97,Nacsport!T97,Nacsport!U97,Nacsport!V97,Nacsport!W97,Nacsport!X97,Nacsport!Y97,Nacsport!Z97)</f>
        <v>DD</v>
      </c>
      <c r="P96" s="1" t="str">
        <f>IF(ISNA(LOOKUP(2,1/(Nacsport!AA97:BY97&lt;&gt;""),Nacsport!AA97:BY97)),"",LOOKUP(2,1/(Nacsport!AA97:BY97&lt;&gt;""),Nacsport!AA97:BY97))</f>
        <v/>
      </c>
      <c r="Q96" s="1" t="str">
        <f t="array" ref="Q96">+IF(+COUNTIF(Nacsport!AA97:BY97,"*")&gt;1,INDEX(Nacsport!Z97:BX97,MATCH(TRUE,Nacsport!Z97:BX97&gt;0,0)),"")</f>
        <v/>
      </c>
      <c r="R96" s="1" t="str">
        <f>+CONCATENATE(Nacsport!BZ97,Nacsport!CA97)</f>
        <v>WIN</v>
      </c>
      <c r="S96" s="1" t="str">
        <f>+CONCATENATE(Nacsport!CB97,Nacsport!CC97,Nacsport!CD97)</f>
        <v>POSITIVE</v>
      </c>
      <c r="T96" s="1" t="str">
        <f>+CONCATENATE(Nacsport!CE97,Nacsport!CF97,Nacsport!CG97,Nacsport!CH97)</f>
        <v/>
      </c>
      <c r="U96" s="1" t="str">
        <f>+CONCATENATE(Nacsport!CI97,Nacsport!CJ97,Nacsport!CK97,Nacsport!CL97,Nacsport!CM97,Nacsport!CN97,Nacsport!CO97,Nacsport!CP97)</f>
        <v/>
      </c>
      <c r="V96" s="1" t="str">
        <f>+CONCATENATE(Nacsport!CQ97,Nacsport!CR97,Nacsport!CS97,Nacsport!CT97,Nacsport!CU97,Nacsport!CV97)</f>
        <v/>
      </c>
      <c r="W96" s="1" t="str">
        <f>+CONCATENATE(Nacsport!CW97,Nacsport!CX97,Nacsport!CY97,Nacsport!CZ97,Nacsport!DA97,Nacsport!DB97,Nacsport!DC97)</f>
        <v/>
      </c>
      <c r="X96" s="1" t="str">
        <f>+CONCATENATE(Nacsport!DD97,Nacsport!DE97,Nacsport!DF97,Nacsport!DG97,Nacsport!DH97,Nacsport!DI97,Nacsport!DJ97,Nacsport!DK97,Nacsport!DL97,Nacsport!DM97,Nacsport!DN97)</f>
        <v/>
      </c>
      <c r="Y96" s="1" t="str">
        <f>+CONCATENATE(Nacsport!DO97,Nacsport!DP97,Nacsport!DQ97,Nacsport!DR97,Nacsport!DS97,Nacsport!DT97,Nacsport!DU97,Nacsport!DV97,)</f>
        <v/>
      </c>
      <c r="Z96" s="1" t="str">
        <f>+CONCATENATE(Nacsport!DW97,Nacsport!DX97,Nacsport!DY97,Nacsport!DZ97)</f>
        <v/>
      </c>
      <c r="AA96" s="1" t="str">
        <f>+CONCATENATE(Nacsport!EA97,Nacsport!EB97,Nacsport!EC97,Nacsport!ED97,Nacsport!EE97)</f>
        <v/>
      </c>
      <c r="AB96" s="1" t="str">
        <f>+CONCATENATE(Nacsport!EF97,Nacsport!EG97,Nacsport!EH97,Nacsport!EI97,Nacsport!EJ97,Nacsport!EK97)</f>
        <v/>
      </c>
      <c r="AC96" s="1" t="str">
        <f>+CONCATENATE(Nacsport!EL97,Nacsport!EM97,Nacsport!EN97,Nacsport!EO97,Nacsport!EP97,Nacsport!EQ97,Nacsport!ER97)</f>
        <v/>
      </c>
      <c r="AD96" s="1" t="str">
        <f>+CONCATENATE(Nacsport!ES97,Nacsport!ET97,Nacsport!EU97,Nacsport!EV97,Nacsport!EW97,Nacsport!EX97,Nacsport!EY97,Nacsport!EZ97)</f>
        <v/>
      </c>
      <c r="AE96" s="1" t="str">
        <f>+CONCATENATE(Nacsport!FA97,Nacsport!FB97,Nacsport!FC97)</f>
        <v/>
      </c>
      <c r="AF96" s="1" t="str">
        <f>+CONCATENATE(Nacsport!FD97,Nacsport!FE97)</f>
        <v/>
      </c>
      <c r="AG96" s="1" t="str">
        <f>+CONCATENATE(Nacsport!FF97,Nacsport!FG97,Nacsport!FH97,Nacsport!FI97,Nacsport!FJ97)</f>
        <v/>
      </c>
      <c r="AH96" s="1" t="str">
        <f t="shared" si="8"/>
        <v/>
      </c>
      <c r="AI96" s="1" t="str">
        <f>+CONCATENATE(Nacsport!FK97,Nacsport!FL97)</f>
        <v/>
      </c>
      <c r="AJ96" s="34" t="str">
        <f>+CONCATENATE(Nacsport!FM97,Nacsport!FN97)</f>
        <v/>
      </c>
      <c r="AK96" s="1" t="str">
        <f>+IF(OR(K96="ATTACCO",K96="DIFESA"),+CONCATENATE(Nacsport!FO97,Nacsport!FP96,Nacsport!FQ97,Nacsport!FR97,Nacsport!FS97,Nacsport!FT97,Nacsport!FU97,),"")</f>
        <v/>
      </c>
      <c r="AL96" s="1" t="str">
        <f>+IF(OR(K96="ATAQUE",K96="DEFENSA"),+CONCATENATE(Nacsport!FV97,Nacsport!FW97,Nacsport!FX97,Nacsport!FY97,Nacsport!FZ97,Nacsport!GA97,Nacsport!GB97,),"")</f>
        <v/>
      </c>
      <c r="AM96" s="1" t="str">
        <f>+CONCATENATE(Nacsport!GC97,Nacsport!GD97,Nacsport!GE97,Nacsport!GF97,Nacsport!GG97,Nacsport!GH97,Nacsport!GI97,Nacsport!GJ97,)</f>
        <v/>
      </c>
      <c r="AN96" s="1" t="str">
        <f>IF(K96="PUNTOS",LOOKUP(2,1/($K$3:K96="ATAQUE"),$AN$3:AN96),IF(+COUNTIF(Nacsport!GK97:'Nacsport'!GS97,"*")&gt;0,+COUNTIF(Nacsport!GK97:'Nacsport'!GS97,"*"),""))</f>
        <v/>
      </c>
      <c r="AO96" t="str">
        <f ca="1">+IF(K96="QUIEBRE",+IF(L96="SAN LUIS",+COUNTIF(K96:INDIRECT(ADDRESS((LOOKUP(2,1/($K$1:K96="ATAQUE"),Nacsport!$A$1:A97)),3,4)),"RUCK")+1,+COUNTIF(K96:INDIRECT(ADDRESS((LOOKUP(2,1/($K$1:K96="DEFENSA"),Nacsport!$A$1:A97)),3,4)),"RUCK")+1),"")</f>
        <v/>
      </c>
      <c r="AP96" t="str">
        <f ca="1">+IF(OR(K96="PUNTOS",K96="QUIEBRE"),+IF(L96="SAN LUIS",+COUNTIF(K96:INDIRECT(ADDRESS((LOOKUP(2,1/($K$1:K96="ATAQUE"),Nacsport!$A$1:A97)),3,4)),"PASE"),+COUNTIF(K96:INDIRECT(ADDRESS((LOOKUP(2,1/($K$1:K96="DEFENSA"),Nacsport!$A$1:A97)),3,4)),"PASE")),"")</f>
        <v/>
      </c>
      <c r="AQ96" t="str">
        <f>IF(K96="QUIEBRE",LOOKUP(2,1/($K$3:K96="ATAQUE"),$AL$3:AL96),IF(+COUNTIF(Nacsport!GK97:'Nacsport'!GS97,"*")&gt;0,+COUNTIF(Nacsport!GK97:'Nacsport'!GS97,"*"),""))</f>
        <v/>
      </c>
      <c r="AR96" s="1" t="str">
        <f>IF(OR(K96="ATTACCO",K96="DIFESA"),J96,IF(AND(OR(K96="PUNTOS",K96="RUCK",K96="QUIEBRE"),L96="AVEZZANO"),LOOKUP(2,1/($K$3:K96="ATTACCO"),$J$3:J97),IF(AND(OR(K96="PUNTOS",K96="RUCK",K96="QUIEBRE"),L96="RIVAL"),LOOKUP(2,1/($K$3:K96="DIFESA"),$J$3:J97),"")))</f>
        <v/>
      </c>
      <c r="AS96" s="17"/>
    </row>
    <row r="97" spans="1:45" ht="15.75" customHeight="1" x14ac:dyDescent="0.2">
      <c r="A97">
        <f>+Nacsport!A98</f>
        <v>98</v>
      </c>
      <c r="B97">
        <f t="shared" si="1"/>
        <v>96</v>
      </c>
      <c r="C97">
        <f t="shared" si="7"/>
        <v>96</v>
      </c>
      <c r="D97" s="12">
        <v>1</v>
      </c>
      <c r="E97" s="1" t="s">
        <v>1295</v>
      </c>
      <c r="F97" s="14">
        <f>CONVERT(LEFT(Nacsport!E98,2),"mn","hr")/24+CONVERT(MID(Nacsport!E98,4,2),"sec","hr")/24</f>
        <v>1.3946759259259258E-2</v>
      </c>
      <c r="G97" s="15">
        <f>CONVERT((CONVERT(LEFT(Nacsport!F98,2),"mn","hr")/24+CONVERT(MID(Nacsport!F98,4,2),"sec","hr")/24)-(CONVERT(LEFT(Nacsport!E98,2),"mn","hr")/24+CONVERT(MID(Nacsport!E98,4,2),"sec","hr")/24),"hr","sec")*24</f>
        <v>0</v>
      </c>
      <c r="H97" s="15">
        <f t="shared" si="9"/>
        <v>1200</v>
      </c>
      <c r="I97" s="15">
        <f t="shared" si="10"/>
        <v>20.083333333333332</v>
      </c>
      <c r="J97" s="1">
        <f>+Nacsport!B98</f>
        <v>2</v>
      </c>
      <c r="K97" s="1" t="str">
        <f>+Nacsport!C98</f>
        <v>POINTS</v>
      </c>
      <c r="L97" s="1" t="str">
        <f>+CONCATENATE(Nacsport!I98,Nacsport!J98)</f>
        <v>SAN BENEDETTO</v>
      </c>
      <c r="M97" s="29" t="str">
        <f>IF(Nacsport!G98&lt;&gt;"",LEFT(Nacsport!G98,FIND(";",Nacsport!G98)-1),"")</f>
        <v>61</v>
      </c>
      <c r="N97" s="1" t="str">
        <f>IFERROR(MID(Nacsport!G98,FIND(";", Nacsport!G98)+1,IFERROR(FIND(" ", Nacsport!G98 &amp; " ", FIND(";", Nacsport!G98)+1) - FIND(";", Nacsport!G98)-1,LEN(Nacsport!G98))),"")</f>
        <v>-3</v>
      </c>
      <c r="O97" s="1" t="str">
        <f>+CONCATENATE(Nacsport!K98,Nacsport!L98,Nacsport!M98,Nacsport!N98,Nacsport!O98,Nacsport!P98,Nacsport!Q98,Nacsport!R98,Nacsport!S98,Nacsport!T98,Nacsport!U98,Nacsport!V98,Nacsport!W98,Nacsport!X98,Nacsport!Y98,Nacsport!Z98)</f>
        <v/>
      </c>
      <c r="P97" s="1" t="str">
        <f>IF(ISNA(LOOKUP(2,1/(Nacsport!AA98:BY98&lt;&gt;""),Nacsport!AA98:BY98)),"",LOOKUP(2,1/(Nacsport!AA98:BY98&lt;&gt;""),Nacsport!AA98:BY98))</f>
        <v>7</v>
      </c>
      <c r="Q97" s="1" t="str">
        <f t="array" ref="Q97">+IF(+COUNTIF(Nacsport!AA98:BY98,"*")&gt;1,INDEX(Nacsport!Z98:BX98,MATCH(TRUE,Nacsport!Z98:BX98&gt;0,0)),"")</f>
        <v/>
      </c>
      <c r="R97" s="1" t="str">
        <f>+CONCATENATE(Nacsport!BZ98,Nacsport!CA98)</f>
        <v/>
      </c>
      <c r="S97" s="1" t="str">
        <f>+CONCATENATE(Nacsport!CB98,Nacsport!CC98,Nacsport!CD98)</f>
        <v/>
      </c>
      <c r="T97" s="1" t="str">
        <f>+CONCATENATE(Nacsport!CE98,Nacsport!CF98,Nacsport!CG98,Nacsport!CH98)</f>
        <v/>
      </c>
      <c r="U97" s="1" t="str">
        <f>+CONCATENATE(Nacsport!CI98,Nacsport!CJ98,Nacsport!CK98,Nacsport!CL98,Nacsport!CM98,Nacsport!CN98,Nacsport!CO98,Nacsport!CP98)</f>
        <v/>
      </c>
      <c r="V97" s="1" t="str">
        <f>+CONCATENATE(Nacsport!CQ98,Nacsport!CR98,Nacsport!CS98,Nacsport!CT98,Nacsport!CU98,Nacsport!CV98)</f>
        <v/>
      </c>
      <c r="W97" s="1" t="str">
        <f>+CONCATENATE(Nacsport!CW98,Nacsport!CX98,Nacsport!CY98,Nacsport!CZ98,Nacsport!DA98,Nacsport!DB98,Nacsport!DC98)</f>
        <v/>
      </c>
      <c r="X97" s="1" t="str">
        <f>+CONCATENATE(Nacsport!DD98,Nacsport!DE98,Nacsport!DF98,Nacsport!DG98,Nacsport!DH98,Nacsport!DI98,Nacsport!DJ98,Nacsport!DK98,Nacsport!DL98,Nacsport!DM98,Nacsport!DN98)</f>
        <v/>
      </c>
      <c r="Y97" s="1" t="str">
        <f>+CONCATENATE(Nacsport!DO98,Nacsport!DP98,Nacsport!DQ98,Nacsport!DR98,Nacsport!DS98,Nacsport!DT98,Nacsport!DU98,Nacsport!DV98,)</f>
        <v/>
      </c>
      <c r="Z97" s="1" t="str">
        <f>+CONCATENATE(Nacsport!DW98,Nacsport!DX98,Nacsport!DY98,Nacsport!DZ98)</f>
        <v/>
      </c>
      <c r="AA97" s="1" t="str">
        <f>+CONCATENATE(Nacsport!EA98,Nacsport!EB98,Nacsport!EC98,Nacsport!ED98,Nacsport!EE98)</f>
        <v/>
      </c>
      <c r="AB97" s="1" t="str">
        <f>+CONCATENATE(Nacsport!EF98,Nacsport!EG98,Nacsport!EH98,Nacsport!EI98,Nacsport!EJ98,Nacsport!EK98)</f>
        <v/>
      </c>
      <c r="AC97" s="1" t="str">
        <f>+CONCATENATE(Nacsport!EL98,Nacsport!EM98,Nacsport!EN98,Nacsport!EO98,Nacsport!EP98,Nacsport!EQ98,Nacsport!ER98)</f>
        <v/>
      </c>
      <c r="AD97" s="1" t="str">
        <f>+CONCATENATE(Nacsport!ES98,Nacsport!ET98,Nacsport!EU98,Nacsport!EV98,Nacsport!EW98,Nacsport!EX98,Nacsport!EY98,Nacsport!EZ98)</f>
        <v/>
      </c>
      <c r="AE97" s="1" t="str">
        <f>+CONCATENATE(Nacsport!FA98,Nacsport!FB98,Nacsport!FC98)</f>
        <v/>
      </c>
      <c r="AF97" s="1" t="str">
        <f>+CONCATENATE(Nacsport!FD98,Nacsport!FE98)</f>
        <v/>
      </c>
      <c r="AG97" s="1" t="str">
        <f>+CONCATENATE(Nacsport!FF98,Nacsport!FG98,Nacsport!FH98,Nacsport!FI98,Nacsport!FJ98)</f>
        <v>TRY</v>
      </c>
      <c r="AH97" s="1">
        <f t="shared" si="8"/>
        <v>5</v>
      </c>
      <c r="AI97" s="1" t="str">
        <f>+CONCATENATE(Nacsport!FK98,Nacsport!FL98)</f>
        <v/>
      </c>
      <c r="AJ97" s="34" t="str">
        <f>+CONCATENATE(Nacsport!FM98,Nacsport!FN98)</f>
        <v/>
      </c>
      <c r="AK97" s="1" t="str">
        <f>+IF(OR(K97="ATTACCO",K97="DIFESA"),+CONCATENATE(Nacsport!FO98,Nacsport!FP97,Nacsport!FQ98,Nacsport!FR98,Nacsport!FS98,Nacsport!FT98,Nacsport!FU98,),"")</f>
        <v/>
      </c>
      <c r="AL97" s="1" t="str">
        <f>+IF(OR(K97="ATAQUE",K97="DEFENSA"),+CONCATENATE(Nacsport!FV98,Nacsport!FW98,Nacsport!FX98,Nacsport!FY98,Nacsport!FZ98,Nacsport!GA98,Nacsport!GB98,),"")</f>
        <v/>
      </c>
      <c r="AM97" s="1" t="str">
        <f>+CONCATENATE(Nacsport!GC98,Nacsport!GD98,Nacsport!GE98,Nacsport!GF98,Nacsport!GG98,Nacsport!GH98,Nacsport!GI98,Nacsport!GJ98,)</f>
        <v/>
      </c>
      <c r="AN97" s="1" t="str">
        <f>IF(K97="PUNTOS",LOOKUP(2,1/($K$3:K97="ATAQUE"),$AN$3:AN97),IF(+COUNTIF(Nacsport!GK98:'Nacsport'!GS98,"*")&gt;0,+COUNTIF(Nacsport!GK98:'Nacsport'!GS98,"*"),""))</f>
        <v/>
      </c>
      <c r="AO97" t="str">
        <f ca="1">+IF(K97="QUIEBRE",+IF(L97="SAN LUIS",+COUNTIF(K97:INDIRECT(ADDRESS((LOOKUP(2,1/($K$1:K97="ATAQUE"),Nacsport!$A$1:A98)),3,4)),"RUCK")+1,+COUNTIF(K97:INDIRECT(ADDRESS((LOOKUP(2,1/($K$1:K97="DEFENSA"),Nacsport!$A$1:A98)),3,4)),"RUCK")+1),"")</f>
        <v/>
      </c>
      <c r="AP97" t="str">
        <f ca="1">+IF(OR(K97="PUNTOS",K97="QUIEBRE"),+IF(L97="SAN LUIS",+COUNTIF(K97:INDIRECT(ADDRESS((LOOKUP(2,1/($K$1:K97="ATAQUE"),Nacsport!$A$1:A98)),3,4)),"PASE"),+COUNTIF(K97:INDIRECT(ADDRESS((LOOKUP(2,1/($K$1:K97="DEFENSA"),Nacsport!$A$1:A98)),3,4)),"PASE")),"")</f>
        <v/>
      </c>
      <c r="AQ97" t="str">
        <f>IF(K97="QUIEBRE",LOOKUP(2,1/($K$3:K97="ATAQUE"),$AL$3:AL97),IF(+COUNTIF(Nacsport!GK98:'Nacsport'!GS98,"*")&gt;0,+COUNTIF(Nacsport!GK98:'Nacsport'!GS98,"*"),""))</f>
        <v/>
      </c>
      <c r="AR97" s="1" t="str">
        <f>IF(OR(K97="ATTACCO",K97="DIFESA"),J97,IF(AND(OR(K97="PUNTOS",K97="RUCK",K97="QUIEBRE"),L97="AVEZZANO"),LOOKUP(2,1/($K$3:K97="ATTACCO"),$J$3:J98),IF(AND(OR(K97="PUNTOS",K97="RUCK",K97="QUIEBRE"),L97="RIVAL"),LOOKUP(2,1/($K$3:K97="DIFESA"),$J$3:J98),"")))</f>
        <v/>
      </c>
      <c r="AS97" s="17"/>
    </row>
    <row r="98" spans="1:45" ht="15.75" customHeight="1" x14ac:dyDescent="0.2">
      <c r="A98">
        <f>+Nacsport!A99</f>
        <v>99</v>
      </c>
      <c r="B98">
        <f t="shared" si="1"/>
        <v>97</v>
      </c>
      <c r="C98">
        <f t="shared" si="7"/>
        <v>97</v>
      </c>
      <c r="D98" s="12">
        <v>1</v>
      </c>
      <c r="E98" s="1" t="s">
        <v>1295</v>
      </c>
      <c r="F98" s="14">
        <f>CONVERT(LEFT(Nacsport!E99,2),"mn","hr")/24+CONVERT(MID(Nacsport!E99,4,2),"sec","hr")/24</f>
        <v>1.3946759259259258E-2</v>
      </c>
      <c r="G98" s="15">
        <f>CONVERT((CONVERT(LEFT(Nacsport!F99,2),"mn","hr")/24+CONVERT(MID(Nacsport!F99,4,2),"sec","hr")/24)-(CONVERT(LEFT(Nacsport!E99,2),"mn","hr")/24+CONVERT(MID(Nacsport!E99,4,2),"sec","hr")/24),"hr","sec")*24</f>
        <v>1.0000000000001064</v>
      </c>
      <c r="H98" s="15">
        <f t="shared" si="9"/>
        <v>1200</v>
      </c>
      <c r="I98" s="15">
        <f t="shared" si="10"/>
        <v>20.083333333333332</v>
      </c>
      <c r="J98" s="1">
        <f>+Nacsport!B99</f>
        <v>10</v>
      </c>
      <c r="K98" s="1" t="str">
        <f>+Nacsport!C99</f>
        <v>END</v>
      </c>
      <c r="L98" s="1" t="str">
        <f>+CONCATENATE(Nacsport!I99,Nacsport!J99)</f>
        <v/>
      </c>
      <c r="M98" s="29" t="str">
        <f>IF(Nacsport!G99&lt;&gt;"",LEFT(Nacsport!G99,FIND(";",Nacsport!G99)-1),"")</f>
        <v/>
      </c>
      <c r="N98" s="1" t="str">
        <f>IFERROR(MID(Nacsport!G99,FIND(";", Nacsport!G99)+1,IFERROR(FIND(" ", Nacsport!G99 &amp; " ", FIND(";", Nacsport!G99)+1) - FIND(";", Nacsport!G99)-1,LEN(Nacsport!G99))),"")</f>
        <v/>
      </c>
      <c r="O98" s="1" t="str">
        <f>+CONCATENATE(Nacsport!K99,Nacsport!L99,Nacsport!M99,Nacsport!N99,Nacsport!O99,Nacsport!P99,Nacsport!Q99,Nacsport!R99,Nacsport!S99,Nacsport!T99,Nacsport!U99,Nacsport!V99,Nacsport!W99,Nacsport!X99,Nacsport!Y99,Nacsport!Z99)</f>
        <v/>
      </c>
      <c r="P98" s="1" t="str">
        <f>IF(ISNA(LOOKUP(2,1/(Nacsport!AA99:BY99&lt;&gt;""),Nacsport!AA99:BY99)),"",LOOKUP(2,1/(Nacsport!AA99:BY99&lt;&gt;""),Nacsport!AA99:BY99))</f>
        <v/>
      </c>
      <c r="Q98" s="1" t="str">
        <f t="array" ref="Q98">+IF(+COUNTIF(Nacsport!AA99:BY99,"*")&gt;1,INDEX(Nacsport!Z99:BX99,MATCH(TRUE,Nacsport!Z99:BX99&gt;0,0)),"")</f>
        <v/>
      </c>
      <c r="R98" s="1" t="str">
        <f>+CONCATENATE(Nacsport!BZ99,Nacsport!CA99)</f>
        <v/>
      </c>
      <c r="S98" s="1" t="str">
        <f>+CONCATENATE(Nacsport!CB99,Nacsport!CC99,Nacsport!CD99)</f>
        <v/>
      </c>
      <c r="T98" s="1" t="str">
        <f>+CONCATENATE(Nacsport!CE99,Nacsport!CF99,Nacsport!CG99,Nacsport!CH99)</f>
        <v/>
      </c>
      <c r="U98" s="1" t="str">
        <f>+CONCATENATE(Nacsport!CI99,Nacsport!CJ99,Nacsport!CK99,Nacsport!CL99,Nacsport!CM99,Nacsport!CN99,Nacsport!CO99,Nacsport!CP99)</f>
        <v/>
      </c>
      <c r="V98" s="1" t="str">
        <f>+CONCATENATE(Nacsport!CQ99,Nacsport!CR99,Nacsport!CS99,Nacsport!CT99,Nacsport!CU99,Nacsport!CV99)</f>
        <v/>
      </c>
      <c r="W98" s="1" t="str">
        <f>+CONCATENATE(Nacsport!CW99,Nacsport!CX99,Nacsport!CY99,Nacsport!CZ99,Nacsport!DA99,Nacsport!DB99,Nacsport!DC99)</f>
        <v/>
      </c>
      <c r="X98" s="1" t="str">
        <f>+CONCATENATE(Nacsport!DD99,Nacsport!DE99,Nacsport!DF99,Nacsport!DG99,Nacsport!DH99,Nacsport!DI99,Nacsport!DJ99,Nacsport!DK99,Nacsport!DL99,Nacsport!DM99,Nacsport!DN99)</f>
        <v/>
      </c>
      <c r="Y98" s="1" t="str">
        <f>+CONCATENATE(Nacsport!DO99,Nacsport!DP99,Nacsport!DQ99,Nacsport!DR99,Nacsport!DS99,Nacsport!DT99,Nacsport!DU99,Nacsport!DV99,)</f>
        <v/>
      </c>
      <c r="Z98" s="1" t="str">
        <f>+CONCATENATE(Nacsport!DW99,Nacsport!DX99,Nacsport!DY99,Nacsport!DZ99)</f>
        <v/>
      </c>
      <c r="AA98" s="1" t="str">
        <f>+CONCATENATE(Nacsport!EA99,Nacsport!EB99,Nacsport!EC99,Nacsport!ED99,Nacsport!EE99)</f>
        <v/>
      </c>
      <c r="AB98" s="1" t="str">
        <f>+CONCATENATE(Nacsport!EF99,Nacsport!EG99,Nacsport!EH99,Nacsport!EI99,Nacsport!EJ99,Nacsport!EK99)</f>
        <v/>
      </c>
      <c r="AC98" s="1" t="str">
        <f>+CONCATENATE(Nacsport!EL99,Nacsport!EM99,Nacsport!EN99,Nacsport!EO99,Nacsport!EP99,Nacsport!EQ99,Nacsport!ER99)</f>
        <v/>
      </c>
      <c r="AD98" s="1" t="str">
        <f>+CONCATENATE(Nacsport!ES99,Nacsport!ET99,Nacsport!EU99,Nacsport!EV99,Nacsport!EW99,Nacsport!EX99,Nacsport!EY99,Nacsport!EZ99)</f>
        <v/>
      </c>
      <c r="AE98" s="1" t="str">
        <f>+CONCATENATE(Nacsport!FA99,Nacsport!FB99,Nacsport!FC99)</f>
        <v/>
      </c>
      <c r="AF98" s="1" t="str">
        <f>+CONCATENATE(Nacsport!FD99,Nacsport!FE99)</f>
        <v/>
      </c>
      <c r="AG98" s="1" t="str">
        <f>+CONCATENATE(Nacsport!FF99,Nacsport!FG99,Nacsport!FH99,Nacsport!FI99,Nacsport!FJ99)</f>
        <v/>
      </c>
      <c r="AH98" s="1" t="str">
        <f t="shared" si="8"/>
        <v/>
      </c>
      <c r="AI98" s="1" t="str">
        <f>+CONCATENATE(Nacsport!FK99,Nacsport!FL99)</f>
        <v/>
      </c>
      <c r="AJ98" s="34" t="str">
        <f>+CONCATENATE(Nacsport!FM99,Nacsport!FN99)</f>
        <v/>
      </c>
      <c r="AK98" s="1" t="str">
        <f>+IF(OR(K98="ATTACCO",K98="DIFESA"),+CONCATENATE(Nacsport!FO99,Nacsport!FP98,Nacsport!FQ99,Nacsport!FR99,Nacsport!FS99,Nacsport!FT99,Nacsport!FU99,),"")</f>
        <v/>
      </c>
      <c r="AL98" s="1" t="str">
        <f>+IF(OR(K98="ATAQUE",K98="DEFENSA"),+CONCATENATE(Nacsport!FV99,Nacsport!FW99,Nacsport!FX99,Nacsport!FY99,Nacsport!FZ99,Nacsport!GA99,Nacsport!GB99,),"")</f>
        <v/>
      </c>
      <c r="AM98" s="1" t="str">
        <f>+CONCATENATE(Nacsport!GC99,Nacsport!GD99,Nacsport!GE99,Nacsport!GF99,Nacsport!GG99,Nacsport!GH99,Nacsport!GI99,Nacsport!GJ99,)</f>
        <v/>
      </c>
      <c r="AN98" s="1" t="str">
        <f>IF(K98="PUNTOS",LOOKUP(2,1/($K$3:K98="ATAQUE"),$AN$3:AN98),IF(+COUNTIF(Nacsport!GK99:'Nacsport'!GS99,"*")&gt;0,+COUNTIF(Nacsport!GK99:'Nacsport'!GS99,"*"),""))</f>
        <v/>
      </c>
      <c r="AO98" t="str">
        <f ca="1">+IF(K98="QUIEBRE",+IF(L98="SAN LUIS",+COUNTIF(K98:INDIRECT(ADDRESS((LOOKUP(2,1/($K$1:K98="ATAQUE"),Nacsport!$A$1:A99)),3,4)),"RUCK")+1,+COUNTIF(K98:INDIRECT(ADDRESS((LOOKUP(2,1/($K$1:K98="DEFENSA"),Nacsport!$A$1:A99)),3,4)),"RUCK")+1),"")</f>
        <v/>
      </c>
      <c r="AP98" t="str">
        <f ca="1">+IF(OR(K98="PUNTOS",K98="QUIEBRE"),+IF(L98="SAN LUIS",+COUNTIF(K98:INDIRECT(ADDRESS((LOOKUP(2,1/($K$1:K98="ATAQUE"),Nacsport!$A$1:A99)),3,4)),"PASE"),+COUNTIF(K98:INDIRECT(ADDRESS((LOOKUP(2,1/($K$1:K98="DEFENSA"),Nacsport!$A$1:A99)),3,4)),"PASE")),"")</f>
        <v/>
      </c>
      <c r="AQ98" t="str">
        <f>IF(K98="QUIEBRE",LOOKUP(2,1/($K$3:K98="ATAQUE"),$AL$3:AL98),IF(+COUNTIF(Nacsport!GK99:'Nacsport'!GS99,"*")&gt;0,+COUNTIF(Nacsport!GK99:'Nacsport'!GS99,"*"),""))</f>
        <v/>
      </c>
      <c r="AR98" s="1" t="str">
        <f>IF(OR(K98="ATTACCO",K98="DIFESA"),J98,IF(AND(OR(K98="PUNTOS",K98="RUCK",K98="QUIEBRE"),L98="AVEZZANO"),LOOKUP(2,1/($K$3:K98="ATTACCO"),$J$3:J99),IF(AND(OR(K98="PUNTOS",K98="RUCK",K98="QUIEBRE"),L98="RIVAL"),LOOKUP(2,1/($K$3:K98="DIFESA"),$J$3:J99),"")))</f>
        <v/>
      </c>
      <c r="AS98" s="17"/>
    </row>
    <row r="99" spans="1:45" ht="15.75" customHeight="1" x14ac:dyDescent="0.2">
      <c r="A99">
        <f>+Nacsport!A100</f>
        <v>100</v>
      </c>
      <c r="B99">
        <f t="shared" si="1"/>
        <v>98</v>
      </c>
      <c r="C99">
        <f t="shared" si="7"/>
        <v>98</v>
      </c>
      <c r="D99" s="12">
        <v>1</v>
      </c>
      <c r="E99" s="1" t="s">
        <v>1295</v>
      </c>
      <c r="F99" s="14">
        <f>CONVERT(LEFT(Nacsport!E100,2),"mn","hr")/24+CONVERT(MID(Nacsport!E100,4,2),"sec","hr")/24</f>
        <v>1.4837962962962961E-2</v>
      </c>
      <c r="G99" s="15">
        <f>CONVERT((CONVERT(LEFT(Nacsport!F100,2),"mn","hr")/24+CONVERT(MID(Nacsport!F100,4,2),"sec","hr")/24)-(CONVERT(LEFT(Nacsport!E100,2),"mn","hr")/24+CONVERT(MID(Nacsport!E100,4,2),"sec","hr")/24),"hr","sec")*24</f>
        <v>3.0000000000000195</v>
      </c>
      <c r="H99" s="15">
        <f t="shared" si="9"/>
        <v>1276.9999999999998</v>
      </c>
      <c r="I99" s="15">
        <f t="shared" si="10"/>
        <v>21.366666666666664</v>
      </c>
      <c r="J99" s="1">
        <f>+Nacsport!B100</f>
        <v>2</v>
      </c>
      <c r="K99" s="1" t="str">
        <f>+Nacsport!C100</f>
        <v>GOAL-KICK</v>
      </c>
      <c r="L99" s="1" t="str">
        <f>+CONCATENATE(Nacsport!I100,Nacsport!J100)</f>
        <v>SAN BENEDETTO</v>
      </c>
      <c r="M99" s="29" t="str">
        <f>IF(Nacsport!G100&lt;&gt;"",LEFT(Nacsport!G100,FIND(";",Nacsport!G100)-1),"")</f>
        <v>62</v>
      </c>
      <c r="N99" s="1" t="str">
        <f>IFERROR(MID(Nacsport!G100,FIND(";", Nacsport!G100)+1,IFERROR(FIND(" ", Nacsport!G100 &amp; " ", FIND(";", Nacsport!G100)+1) - FIND(";", Nacsport!G100)-1,LEN(Nacsport!G100))),"")</f>
        <v>26</v>
      </c>
      <c r="O99" s="1" t="str">
        <f>+CONCATENATE(Nacsport!K100,Nacsport!L100,Nacsport!M100,Nacsport!N100,Nacsport!O100,Nacsport!P100,Nacsport!Q100,Nacsport!R100,Nacsport!S100,Nacsport!T100,Nacsport!U100,Nacsport!V100,Nacsport!W100,Nacsport!X100,Nacsport!Y100,Nacsport!Z100)</f>
        <v>T2D</v>
      </c>
      <c r="P99" s="1" t="str">
        <f>IF(ISNA(LOOKUP(2,1/(Nacsport!AA100:BY100&lt;&gt;""),Nacsport!AA100:BY100)),"",LOOKUP(2,1/(Nacsport!AA100:BY100&lt;&gt;""),Nacsport!AA100:BY100))</f>
        <v>10</v>
      </c>
      <c r="Q99" s="1" t="str">
        <f t="array" ref="Q99">+IF(+COUNTIF(Nacsport!AA100:BY100,"*")&gt;1,INDEX(Nacsport!Z100:BX100,MATCH(TRUE,Nacsport!Z100:BX100&gt;0,0)),"")</f>
        <v/>
      </c>
      <c r="R99" s="1" t="str">
        <f>+CONCATENATE(Nacsport!BZ100,Nacsport!CA100)</f>
        <v/>
      </c>
      <c r="S99" s="1" t="str">
        <f>+CONCATENATE(Nacsport!CB100,Nacsport!CC100,Nacsport!CD100)</f>
        <v/>
      </c>
      <c r="T99" s="1" t="str">
        <f>+CONCATENATE(Nacsport!CE100,Nacsport!CF100,Nacsport!CG100,Nacsport!CH100)</f>
        <v/>
      </c>
      <c r="U99" s="1" t="str">
        <f>+CONCATENATE(Nacsport!CI100,Nacsport!CJ100,Nacsport!CK100,Nacsport!CL100,Nacsport!CM100,Nacsport!CN100,Nacsport!CO100,Nacsport!CP100)</f>
        <v/>
      </c>
      <c r="V99" s="1" t="str">
        <f>+CONCATENATE(Nacsport!CQ100,Nacsport!CR100,Nacsport!CS100,Nacsport!CT100,Nacsport!CU100,Nacsport!CV100)</f>
        <v/>
      </c>
      <c r="W99" s="1" t="str">
        <f>+CONCATENATE(Nacsport!CW100,Nacsport!CX100,Nacsport!CY100,Nacsport!CZ100,Nacsport!DA100,Nacsport!DB100,Nacsport!DC100)</f>
        <v/>
      </c>
      <c r="X99" s="1" t="str">
        <f>+CONCATENATE(Nacsport!DD100,Nacsport!DE100,Nacsport!DF100,Nacsport!DG100,Nacsport!DH100,Nacsport!DI100,Nacsport!DJ100,Nacsport!DK100,Nacsport!DL100,Nacsport!DM100,Nacsport!DN100)</f>
        <v/>
      </c>
      <c r="Y99" s="1" t="str">
        <f>+CONCATENATE(Nacsport!DO100,Nacsport!DP100,Nacsport!DQ100,Nacsport!DR100,Nacsport!DS100,Nacsport!DT100,Nacsport!DU100,Nacsport!DV100,)</f>
        <v/>
      </c>
      <c r="Z99" s="1" t="str">
        <f>+CONCATENATE(Nacsport!DW100,Nacsport!DX100,Nacsport!DY100,Nacsport!DZ100)</f>
        <v/>
      </c>
      <c r="AA99" s="1" t="str">
        <f>+CONCATENATE(Nacsport!EA100,Nacsport!EB100,Nacsport!EC100,Nacsport!ED100,Nacsport!EE100)</f>
        <v/>
      </c>
      <c r="AB99" s="1" t="str">
        <f>+CONCATENATE(Nacsport!EF100,Nacsport!EG100,Nacsport!EH100,Nacsport!EI100,Nacsport!EJ100,Nacsport!EK100)</f>
        <v/>
      </c>
      <c r="AC99" s="1" t="str">
        <f>+CONCATENATE(Nacsport!EL100,Nacsport!EM100,Nacsport!EN100,Nacsport!EO100,Nacsport!EP100,Nacsport!EQ100,Nacsport!ER100)</f>
        <v/>
      </c>
      <c r="AD99" s="1" t="str">
        <f>+CONCATENATE(Nacsport!ES100,Nacsport!ET100,Nacsport!EU100,Nacsport!EV100,Nacsport!EW100,Nacsport!EX100,Nacsport!EY100,Nacsport!EZ100)</f>
        <v/>
      </c>
      <c r="AE99" s="1" t="str">
        <f>+CONCATENATE(Nacsport!FA100,Nacsport!FB100,Nacsport!FC100)</f>
        <v/>
      </c>
      <c r="AF99" s="1" t="str">
        <f>+CONCATENATE(Nacsport!FD100,Nacsport!FE100)</f>
        <v/>
      </c>
      <c r="AG99" s="1" t="str">
        <f>+CONCATENATE(Nacsport!FF100,Nacsport!FG100,Nacsport!FH100,Nacsport!FI100,Nacsport!FJ100)</f>
        <v/>
      </c>
      <c r="AH99" s="1" t="str">
        <f t="shared" si="8"/>
        <v/>
      </c>
      <c r="AI99" s="1" t="str">
        <f>+CONCATENATE(Nacsport!FK100,Nacsport!FL100)</f>
        <v>FAIL</v>
      </c>
      <c r="AJ99" s="34" t="str">
        <f>+CONCATENATE(Nacsport!FM100,Nacsport!FN100)</f>
        <v/>
      </c>
      <c r="AK99" s="1" t="str">
        <f>+IF(OR(K99="ATTACCO",K99="DIFESA"),+CONCATENATE(Nacsport!FO100,Nacsport!FP99,Nacsport!FQ100,Nacsport!FR100,Nacsport!FS100,Nacsport!FT100,Nacsport!FU100,),"")</f>
        <v/>
      </c>
      <c r="AL99" s="1" t="str">
        <f>+IF(OR(K99="ATAQUE",K99="DEFENSA"),+CONCATENATE(Nacsport!FV100,Nacsport!FW100,Nacsport!FX100,Nacsport!FY100,Nacsport!FZ100,Nacsport!GA100,Nacsport!GB100,),"")</f>
        <v/>
      </c>
      <c r="AM99" s="1" t="str">
        <f>+CONCATENATE(Nacsport!GC100,Nacsport!GD100,Nacsport!GE100,Nacsport!GF100,Nacsport!GG100,Nacsport!GH100,Nacsport!GI100,Nacsport!GJ100,)</f>
        <v/>
      </c>
      <c r="AN99" s="1" t="str">
        <f>IF(K99="PUNTOS",LOOKUP(2,1/($K$3:K99="ATAQUE"),$AN$3:AN99),IF(+COUNTIF(Nacsport!GK100:'Nacsport'!GS100,"*")&gt;0,+COUNTIF(Nacsport!GK100:'Nacsport'!GS100,"*"),""))</f>
        <v/>
      </c>
      <c r="AO99" t="str">
        <f ca="1">+IF(K99="QUIEBRE",+IF(L99="SAN LUIS",+COUNTIF(K99:INDIRECT(ADDRESS((LOOKUP(2,1/($K$1:K99="ATAQUE"),Nacsport!$A$1:A100)),3,4)),"RUCK")+1,+COUNTIF(K99:INDIRECT(ADDRESS((LOOKUP(2,1/($K$1:K99="DEFENSA"),Nacsport!$A$1:A100)),3,4)),"RUCK")+1),"")</f>
        <v/>
      </c>
      <c r="AP99" t="str">
        <f ca="1">+IF(OR(K99="PUNTOS",K99="QUIEBRE"),+IF(L99="SAN LUIS",+COUNTIF(K99:INDIRECT(ADDRESS((LOOKUP(2,1/($K$1:K99="ATAQUE"),Nacsport!$A$1:A100)),3,4)),"PASE"),+COUNTIF(K99:INDIRECT(ADDRESS((LOOKUP(2,1/($K$1:K99="DEFENSA"),Nacsport!$A$1:A100)),3,4)),"PASE")),"")</f>
        <v/>
      </c>
      <c r="AQ99" t="str">
        <f>IF(K99="QUIEBRE",LOOKUP(2,1/($K$3:K99="ATAQUE"),$AL$3:AL99),IF(+COUNTIF(Nacsport!GK100:'Nacsport'!GS100,"*")&gt;0,+COUNTIF(Nacsport!GK100:'Nacsport'!GS100,"*"),""))</f>
        <v/>
      </c>
      <c r="AR99" s="1" t="str">
        <f>IF(OR(K99="ATTACCO",K99="DIFESA"),J99,IF(AND(OR(K99="PUNTOS",K99="RUCK",K99="QUIEBRE"),L99="AVEZZANO"),LOOKUP(2,1/($K$3:K99="ATTACCO"),$J$3:J100),IF(AND(OR(K99="PUNTOS",K99="RUCK",K99="QUIEBRE"),L99="RIVAL"),LOOKUP(2,1/($K$3:K99="DIFESA"),$J$3:J100),"")))</f>
        <v/>
      </c>
      <c r="AS99" s="17"/>
    </row>
    <row r="100" spans="1:45" ht="15.75" customHeight="1" x14ac:dyDescent="0.2">
      <c r="A100">
        <f>+Nacsport!A101</f>
        <v>101</v>
      </c>
      <c r="B100">
        <f t="shared" si="1"/>
        <v>99</v>
      </c>
      <c r="C100">
        <f t="shared" si="7"/>
        <v>99</v>
      </c>
      <c r="D100" s="12">
        <v>1</v>
      </c>
      <c r="E100" s="1" t="s">
        <v>1295</v>
      </c>
      <c r="F100" s="14">
        <f>CONVERT(LEFT(Nacsport!E101,2),"mn","hr")/24+CONVERT(MID(Nacsport!E101,4,2),"sec","hr")/24</f>
        <v>1.5069444444444443E-2</v>
      </c>
      <c r="G100" s="15">
        <f>CONVERT((CONVERT(LEFT(Nacsport!F101,2),"mn","hr")/24+CONVERT(MID(Nacsport!F101,4,2),"sec","hr")/24)-(CONVERT(LEFT(Nacsport!E101,2),"mn","hr")/24+CONVERT(MID(Nacsport!E101,4,2),"sec","hr")/24),"hr","sec")*24</f>
        <v>16.000000000000053</v>
      </c>
      <c r="H100" s="15">
        <f t="shared" si="9"/>
        <v>1296.9999999999998</v>
      </c>
      <c r="I100" s="15">
        <f t="shared" si="10"/>
        <v>21.699999999999996</v>
      </c>
      <c r="J100" s="1">
        <f>+Nacsport!B101</f>
        <v>10</v>
      </c>
      <c r="K100" s="1" t="str">
        <f>+Nacsport!C101</f>
        <v>ATTACK</v>
      </c>
      <c r="L100" s="1" t="str">
        <f>+CONCATENATE(Nacsport!I101,Nacsport!J101)</f>
        <v/>
      </c>
      <c r="M100" s="29" t="str">
        <f>IF(Nacsport!G101&lt;&gt;"",LEFT(Nacsport!G101,FIND(";",Nacsport!G101)-1),"")</f>
        <v/>
      </c>
      <c r="N100" s="1" t="str">
        <f>IFERROR(MID(Nacsport!G101,FIND(";", Nacsport!G101)+1,IFERROR(FIND(" ", Nacsport!G101 &amp; " ", FIND(";", Nacsport!G101)+1) - FIND(";", Nacsport!G101)-1,LEN(Nacsport!G101))),"")</f>
        <v/>
      </c>
      <c r="O100" s="1" t="str">
        <f>+CONCATENATE(Nacsport!K101,Nacsport!L101,Nacsport!M101,Nacsport!N101,Nacsport!O101,Nacsport!P101,Nacsport!Q101,Nacsport!R101,Nacsport!S101,Nacsport!T101,Nacsport!U101,Nacsport!V101,Nacsport!W101,Nacsport!X101,Nacsport!Y101,Nacsport!Z101)</f>
        <v/>
      </c>
      <c r="P100" s="1" t="str">
        <f>IF(ISNA(LOOKUP(2,1/(Nacsport!AA101:BY101&lt;&gt;""),Nacsport!AA101:BY101)),"",LOOKUP(2,1/(Nacsport!AA101:BY101&lt;&gt;""),Nacsport!AA101:BY101))</f>
        <v/>
      </c>
      <c r="Q100" s="1" t="str">
        <f t="array" ref="Q100">+IF(+COUNTIF(Nacsport!AA101:BY101,"*")&gt;1,INDEX(Nacsport!Z101:BX101,MATCH(TRUE,Nacsport!Z101:BX101&gt;0,0)),"")</f>
        <v/>
      </c>
      <c r="R100" s="1" t="str">
        <f>+CONCATENATE(Nacsport!BZ101,Nacsport!CA101)</f>
        <v/>
      </c>
      <c r="S100" s="1" t="str">
        <f>+CONCATENATE(Nacsport!CB101,Nacsport!CC101,Nacsport!CD101)</f>
        <v/>
      </c>
      <c r="T100" s="1" t="str">
        <f>+CONCATENATE(Nacsport!CE101,Nacsport!CF101,Nacsport!CG101,Nacsport!CH101)</f>
        <v/>
      </c>
      <c r="U100" s="1" t="str">
        <f>+CONCATENATE(Nacsport!CI101,Nacsport!CJ101,Nacsport!CK101,Nacsport!CL101,Nacsport!CM101,Nacsport!CN101,Nacsport!CO101,Nacsport!CP101)</f>
        <v/>
      </c>
      <c r="V100" s="1" t="str">
        <f>+CONCATENATE(Nacsport!CQ101,Nacsport!CR101,Nacsport!CS101,Nacsport!CT101,Nacsport!CU101,Nacsport!CV101)</f>
        <v/>
      </c>
      <c r="W100" s="1" t="str">
        <f>+CONCATENATE(Nacsport!CW101,Nacsport!CX101,Nacsport!CY101,Nacsport!CZ101,Nacsport!DA101,Nacsport!DB101,Nacsport!DC101)</f>
        <v/>
      </c>
      <c r="X100" s="1" t="str">
        <f>+CONCATENATE(Nacsport!DD101,Nacsport!DE101,Nacsport!DF101,Nacsport!DG101,Nacsport!DH101,Nacsport!DI101,Nacsport!DJ101,Nacsport!DK101,Nacsport!DL101,Nacsport!DM101,Nacsport!DN101)</f>
        <v/>
      </c>
      <c r="Y100" s="1" t="str">
        <f>+CONCATENATE(Nacsport!DO101,Nacsport!DP101,Nacsport!DQ101,Nacsport!DR101,Nacsport!DS101,Nacsport!DT101,Nacsport!DU101,Nacsport!DV101,)</f>
        <v/>
      </c>
      <c r="Z100" s="1" t="str">
        <f>+CONCATENATE(Nacsport!DW101,Nacsport!DX101,Nacsport!DY101,Nacsport!DZ101)</f>
        <v/>
      </c>
      <c r="AA100" s="1" t="str">
        <f>+CONCATENATE(Nacsport!EA101,Nacsport!EB101,Nacsport!EC101,Nacsport!ED101,Nacsport!EE101)</f>
        <v/>
      </c>
      <c r="AB100" s="1" t="str">
        <f>+CONCATENATE(Nacsport!EF101,Nacsport!EG101,Nacsport!EH101,Nacsport!EI101,Nacsport!EJ101,Nacsport!EK101)</f>
        <v/>
      </c>
      <c r="AC100" s="1" t="str">
        <f>+CONCATENATE(Nacsport!EL101,Nacsport!EM101,Nacsport!EN101,Nacsport!EO101,Nacsport!EP101,Nacsport!EQ101,Nacsport!ER101)</f>
        <v/>
      </c>
      <c r="AD100" s="1" t="str">
        <f>+CONCATENATE(Nacsport!ES101,Nacsport!ET101,Nacsport!EU101,Nacsport!EV101,Nacsport!EW101,Nacsport!EX101,Nacsport!EY101,Nacsport!EZ101)</f>
        <v/>
      </c>
      <c r="AE100" s="1" t="str">
        <f>+CONCATENATE(Nacsport!FA101,Nacsport!FB101,Nacsport!FC101)</f>
        <v/>
      </c>
      <c r="AF100" s="1" t="str">
        <f>+CONCATENATE(Nacsport!FD101,Nacsport!FE101)</f>
        <v/>
      </c>
      <c r="AG100" s="1" t="str">
        <f>+CONCATENATE(Nacsport!FF101,Nacsport!FG101,Nacsport!FH101,Nacsport!FI101,Nacsport!FJ101)</f>
        <v/>
      </c>
      <c r="AH100" s="1" t="str">
        <f t="shared" si="8"/>
        <v/>
      </c>
      <c r="AI100" s="1" t="str">
        <f>+CONCATENATE(Nacsport!FK101,Nacsport!FL101)</f>
        <v/>
      </c>
      <c r="AJ100" s="34" t="str">
        <f>+CONCATENATE(Nacsport!FM101,Nacsport!FN101)</f>
        <v/>
      </c>
      <c r="AK100" s="1" t="str">
        <f>+IF(OR(K100="ATTACCO",K100="DIFESA"),+CONCATENATE(Nacsport!FO101,Nacsport!FP100,Nacsport!FQ101,Nacsport!FR101,Nacsport!FS101,Nacsport!FT101,Nacsport!FU101,),"")</f>
        <v/>
      </c>
      <c r="AL100" s="1" t="str">
        <f>+IF(OR(K100="ATAQUE",K100="DEFENSA"),+CONCATENATE(Nacsport!FV101,Nacsport!FW101,Nacsport!FX101,Nacsport!FY101,Nacsport!FZ101,Nacsport!GA101,Nacsport!GB101,),"")</f>
        <v/>
      </c>
      <c r="AM100" s="1" t="str">
        <f>+CONCATENATE(Nacsport!GC101,Nacsport!GD101,Nacsport!GE101,Nacsport!GF101,Nacsport!GG101,Nacsport!GH101,Nacsport!GI101,Nacsport!GJ101,)</f>
        <v/>
      </c>
      <c r="AN100" s="1" t="str">
        <f>IF(K100="PUNTOS",LOOKUP(2,1/($K$3:K100="ATAQUE"),$AN$3:AN100),IF(+COUNTIF(Nacsport!GK101:'Nacsport'!GS101,"*")&gt;0,+COUNTIF(Nacsport!GK101:'Nacsport'!GS101,"*"),""))</f>
        <v/>
      </c>
      <c r="AO100" t="str">
        <f ca="1">+IF(K100="QUIEBRE",+IF(L100="SAN LUIS",+COUNTIF(K100:INDIRECT(ADDRESS((LOOKUP(2,1/($K$1:K100="ATAQUE"),Nacsport!$A$1:A101)),3,4)),"RUCK")+1,+COUNTIF(K100:INDIRECT(ADDRESS((LOOKUP(2,1/($K$1:K100="DEFENSA"),Nacsport!$A$1:A101)),3,4)),"RUCK")+1),"")</f>
        <v/>
      </c>
      <c r="AP100" t="str">
        <f ca="1">+IF(OR(K100="PUNTOS",K100="QUIEBRE"),+IF(L100="SAN LUIS",+COUNTIF(K100:INDIRECT(ADDRESS((LOOKUP(2,1/($K$1:K100="ATAQUE"),Nacsport!$A$1:A101)),3,4)),"PASE"),+COUNTIF(K100:INDIRECT(ADDRESS((LOOKUP(2,1/($K$1:K100="DEFENSA"),Nacsport!$A$1:A101)),3,4)),"PASE")),"")</f>
        <v/>
      </c>
      <c r="AQ100" t="str">
        <f>IF(K100="QUIEBRE",LOOKUP(2,1/($K$3:K100="ATAQUE"),$AL$3:AL100),IF(+COUNTIF(Nacsport!GK101:'Nacsport'!GS101,"*")&gt;0,+COUNTIF(Nacsport!GK101:'Nacsport'!GS101,"*"),""))</f>
        <v/>
      </c>
      <c r="AR100" s="1" t="str">
        <f>IF(OR(K100="ATTACCO",K100="DIFESA"),J100,IF(AND(OR(K100="PUNTOS",K100="RUCK",K100="QUIEBRE"),L100="AVEZZANO"),LOOKUP(2,1/($K$3:K100="ATTACCO"),$J$3:J101),IF(AND(OR(K100="PUNTOS",K100="RUCK",K100="QUIEBRE"),L100="RIVAL"),LOOKUP(2,1/($K$3:K100="DIFESA"),$J$3:J101),"")))</f>
        <v/>
      </c>
      <c r="AS100" s="17"/>
    </row>
    <row r="101" spans="1:45" ht="15.75" customHeight="1" x14ac:dyDescent="0.2">
      <c r="A101">
        <f>+Nacsport!A102</f>
        <v>102</v>
      </c>
      <c r="B101">
        <f t="shared" si="1"/>
        <v>100</v>
      </c>
      <c r="C101">
        <f t="shared" si="7"/>
        <v>100</v>
      </c>
      <c r="D101" s="12">
        <v>1</v>
      </c>
      <c r="E101" s="1" t="s">
        <v>1295</v>
      </c>
      <c r="F101" s="14">
        <f>CONVERT(LEFT(Nacsport!E102,2),"mn","hr")/24+CONVERT(MID(Nacsport!E102,4,2),"sec","hr")/24</f>
        <v>1.5069444444444443E-2</v>
      </c>
      <c r="G101" s="15">
        <f>CONVERT((CONVERT(LEFT(Nacsport!F102,2),"mn","hr")/24+CONVERT(MID(Nacsport!F102,4,2),"sec","hr")/24)-(CONVERT(LEFT(Nacsport!E102,2),"mn","hr")/24+CONVERT(MID(Nacsport!E102,4,2),"sec","hr")/24),"hr","sec")*24</f>
        <v>16.000000000000053</v>
      </c>
      <c r="H101" s="15">
        <f t="shared" si="9"/>
        <v>1296.9999999999998</v>
      </c>
      <c r="I101" s="15">
        <f t="shared" si="10"/>
        <v>21.699999999999996</v>
      </c>
      <c r="J101" s="1">
        <f>+Nacsport!B102</f>
        <v>11</v>
      </c>
      <c r="K101" s="1" t="str">
        <f>+Nacsport!C102</f>
        <v>SHORT-MATCH</v>
      </c>
      <c r="L101" s="1" t="str">
        <f>+CONCATENATE(Nacsport!I102,Nacsport!J102)</f>
        <v/>
      </c>
      <c r="M101" s="29" t="str">
        <f>IF(Nacsport!G102&lt;&gt;"",LEFT(Nacsport!G102,FIND(";",Nacsport!G102)-1),"")</f>
        <v/>
      </c>
      <c r="N101" s="1" t="str">
        <f>IFERROR(MID(Nacsport!G102,FIND(";", Nacsport!G102)+1,IFERROR(FIND(" ", Nacsport!G102 &amp; " ", FIND(";", Nacsport!G102)+1) - FIND(";", Nacsport!G102)-1,LEN(Nacsport!G102))),"")</f>
        <v/>
      </c>
      <c r="O101" s="1" t="str">
        <f>+CONCATENATE(Nacsport!K102,Nacsport!L102,Nacsport!M102,Nacsport!N102,Nacsport!O102,Nacsport!P102,Nacsport!Q102,Nacsport!R102,Nacsport!S102,Nacsport!T102,Nacsport!U102,Nacsport!V102,Nacsport!W102,Nacsport!X102,Nacsport!Y102,Nacsport!Z102)</f>
        <v/>
      </c>
      <c r="P101" s="1" t="str">
        <f>IF(ISNA(LOOKUP(2,1/(Nacsport!AA102:BY102&lt;&gt;""),Nacsport!AA102:BY102)),"",LOOKUP(2,1/(Nacsport!AA102:BY102&lt;&gt;""),Nacsport!AA102:BY102))</f>
        <v/>
      </c>
      <c r="Q101" s="1" t="str">
        <f t="array" ref="Q101">+IF(+COUNTIF(Nacsport!AA102:BY102,"*")&gt;1,INDEX(Nacsport!Z102:BX102,MATCH(TRUE,Nacsport!Z102:BX102&gt;0,0)),"")</f>
        <v/>
      </c>
      <c r="R101" s="1" t="str">
        <f>+CONCATENATE(Nacsport!BZ102,Nacsport!CA102)</f>
        <v/>
      </c>
      <c r="S101" s="1" t="str">
        <f>+CONCATENATE(Nacsport!CB102,Nacsport!CC102,Nacsport!CD102)</f>
        <v/>
      </c>
      <c r="T101" s="1" t="str">
        <f>+CONCATENATE(Nacsport!CE102,Nacsport!CF102,Nacsport!CG102,Nacsport!CH102)</f>
        <v/>
      </c>
      <c r="U101" s="1" t="str">
        <f>+CONCATENATE(Nacsport!CI102,Nacsport!CJ102,Nacsport!CK102,Nacsport!CL102,Nacsport!CM102,Nacsport!CN102,Nacsport!CO102,Nacsport!CP102)</f>
        <v/>
      </c>
      <c r="V101" s="1" t="str">
        <f>+CONCATENATE(Nacsport!CQ102,Nacsport!CR102,Nacsport!CS102,Nacsport!CT102,Nacsport!CU102,Nacsport!CV102)</f>
        <v/>
      </c>
      <c r="W101" s="1" t="str">
        <f>+CONCATENATE(Nacsport!CW102,Nacsport!CX102,Nacsport!CY102,Nacsport!CZ102,Nacsport!DA102,Nacsport!DB102,Nacsport!DC102)</f>
        <v/>
      </c>
      <c r="X101" s="1" t="str">
        <f>+CONCATENATE(Nacsport!DD102,Nacsport!DE102,Nacsport!DF102,Nacsport!DG102,Nacsport!DH102,Nacsport!DI102,Nacsport!DJ102,Nacsport!DK102,Nacsport!DL102,Nacsport!DM102,Nacsport!DN102)</f>
        <v/>
      </c>
      <c r="Y101" s="1" t="str">
        <f>+CONCATENATE(Nacsport!DO102,Nacsport!DP102,Nacsport!DQ102,Nacsport!DR102,Nacsport!DS102,Nacsport!DT102,Nacsport!DU102,Nacsport!DV102,)</f>
        <v/>
      </c>
      <c r="Z101" s="1" t="str">
        <f>+CONCATENATE(Nacsport!DW102,Nacsport!DX102,Nacsport!DY102,Nacsport!DZ102)</f>
        <v/>
      </c>
      <c r="AA101" s="1" t="str">
        <f>+CONCATENATE(Nacsport!EA102,Nacsport!EB102,Nacsport!EC102,Nacsport!ED102,Nacsport!EE102)</f>
        <v/>
      </c>
      <c r="AB101" s="1" t="str">
        <f>+CONCATENATE(Nacsport!EF102,Nacsport!EG102,Nacsport!EH102,Nacsport!EI102,Nacsport!EJ102,Nacsport!EK102)</f>
        <v/>
      </c>
      <c r="AC101" s="1" t="str">
        <f>+CONCATENATE(Nacsport!EL102,Nacsport!EM102,Nacsport!EN102,Nacsport!EO102,Nacsport!EP102,Nacsport!EQ102,Nacsport!ER102)</f>
        <v/>
      </c>
      <c r="AD101" s="1" t="str">
        <f>+CONCATENATE(Nacsport!ES102,Nacsport!ET102,Nacsport!EU102,Nacsport!EV102,Nacsport!EW102,Nacsport!EX102,Nacsport!EY102,Nacsport!EZ102)</f>
        <v/>
      </c>
      <c r="AE101" s="1" t="str">
        <f>+CONCATENATE(Nacsport!FA102,Nacsport!FB102,Nacsport!FC102)</f>
        <v/>
      </c>
      <c r="AF101" s="1" t="str">
        <f>+CONCATENATE(Nacsport!FD102,Nacsport!FE102)</f>
        <v/>
      </c>
      <c r="AG101" s="1" t="str">
        <f>+CONCATENATE(Nacsport!FF102,Nacsport!FG102,Nacsport!FH102,Nacsport!FI102,Nacsport!FJ102)</f>
        <v/>
      </c>
      <c r="AH101" s="1" t="str">
        <f t="shared" si="8"/>
        <v/>
      </c>
      <c r="AI101" s="1" t="str">
        <f>+CONCATENATE(Nacsport!FK102,Nacsport!FL102)</f>
        <v/>
      </c>
      <c r="AJ101" s="34" t="str">
        <f>+CONCATENATE(Nacsport!FM102,Nacsport!FN102)</f>
        <v/>
      </c>
      <c r="AK101" s="1" t="str">
        <f>+IF(OR(K101="ATTACCO",K101="DIFESA"),+CONCATENATE(Nacsport!FO102,Nacsport!FP101,Nacsport!FQ102,Nacsport!FR102,Nacsport!FS102,Nacsport!FT102,Nacsport!FU102,),"")</f>
        <v/>
      </c>
      <c r="AL101" s="1" t="str">
        <f>+IF(OR(K101="ATAQUE",K101="DEFENSA"),+CONCATENATE(Nacsport!FV102,Nacsport!FW102,Nacsport!FX102,Nacsport!FY102,Nacsport!FZ102,Nacsport!GA102,Nacsport!GB102,),"")</f>
        <v/>
      </c>
      <c r="AM101" s="1" t="str">
        <f>+CONCATENATE(Nacsport!GC102,Nacsport!GD102,Nacsport!GE102,Nacsport!GF102,Nacsport!GG102,Nacsport!GH102,Nacsport!GI102,Nacsport!GJ102,)</f>
        <v/>
      </c>
      <c r="AN101" s="1" t="str">
        <f>IF(K101="PUNTOS",LOOKUP(2,1/($K$3:K101="ATAQUE"),$AN$3:AN101),IF(+COUNTIF(Nacsport!GK102:'Nacsport'!GS102,"*")&gt;0,+COUNTIF(Nacsport!GK102:'Nacsport'!GS102,"*"),""))</f>
        <v/>
      </c>
      <c r="AO101" t="str">
        <f ca="1">+IF(K101="QUIEBRE",+IF(L101="SAN LUIS",+COUNTIF(K101:INDIRECT(ADDRESS((LOOKUP(2,1/($K$1:K101="ATAQUE"),Nacsport!$A$1:A102)),3,4)),"RUCK")+1,+COUNTIF(K101:INDIRECT(ADDRESS((LOOKUP(2,1/($K$1:K101="DEFENSA"),Nacsport!$A$1:A102)),3,4)),"RUCK")+1),"")</f>
        <v/>
      </c>
      <c r="AP101" t="str">
        <f ca="1">+IF(OR(K101="PUNTOS",K101="QUIEBRE"),+IF(L101="SAN LUIS",+COUNTIF(K101:INDIRECT(ADDRESS((LOOKUP(2,1/($K$1:K101="ATAQUE"),Nacsport!$A$1:A102)),3,4)),"PASE"),+COUNTIF(K101:INDIRECT(ADDRESS((LOOKUP(2,1/($K$1:K101="DEFENSA"),Nacsport!$A$1:A102)),3,4)),"PASE")),"")</f>
        <v/>
      </c>
      <c r="AQ101" t="str">
        <f>IF(K101="QUIEBRE",LOOKUP(2,1/($K$3:K101="ATAQUE"),$AL$3:AL101),IF(+COUNTIF(Nacsport!GK102:'Nacsport'!GS102,"*")&gt;0,+COUNTIF(Nacsport!GK102:'Nacsport'!GS102,"*"),""))</f>
        <v/>
      </c>
      <c r="AR101" s="1" t="str">
        <f>IF(OR(K101="ATTACCO",K101="DIFESA"),J101,IF(AND(OR(K101="PUNTOS",K101="RUCK",K101="QUIEBRE"),L101="AVEZZANO"),LOOKUP(2,1/($K$3:K101="ATTACCO"),$J$3:J102),IF(AND(OR(K101="PUNTOS",K101="RUCK",K101="QUIEBRE"),L101="RIVAL"),LOOKUP(2,1/($K$3:K101="DIFESA"),$J$3:J102),"")))</f>
        <v/>
      </c>
      <c r="AS101" s="17"/>
    </row>
    <row r="102" spans="1:45" ht="15.75" customHeight="1" x14ac:dyDescent="0.2">
      <c r="A102">
        <f>+Nacsport!A103</f>
        <v>103</v>
      </c>
      <c r="B102">
        <f t="shared" si="1"/>
        <v>101</v>
      </c>
      <c r="C102">
        <f t="shared" si="7"/>
        <v>101</v>
      </c>
      <c r="D102" s="12">
        <v>1</v>
      </c>
      <c r="E102" s="1" t="s">
        <v>1295</v>
      </c>
      <c r="F102" s="14">
        <f>CONVERT(LEFT(Nacsport!E103,2),"mn","hr")/24+CONVERT(MID(Nacsport!E103,4,2),"sec","hr")/24</f>
        <v>1.5081018518518518E-2</v>
      </c>
      <c r="G102" s="15">
        <f>CONVERT((CONVERT(LEFT(Nacsport!F103,2),"mn","hr")/24+CONVERT(MID(Nacsport!F103,4,2),"sec","hr")/24)-(CONVERT(LEFT(Nacsport!E103,2),"mn","hr")/24+CONVERT(MID(Nacsport!E103,4,2),"sec","hr")/24),"hr","sec")*24</f>
        <v>3.999999999999976</v>
      </c>
      <c r="H102" s="15">
        <f t="shared" si="9"/>
        <v>1298</v>
      </c>
      <c r="I102" s="15">
        <f t="shared" si="10"/>
        <v>21.716666666666669</v>
      </c>
      <c r="J102" s="1">
        <f>+Nacsport!B103</f>
        <v>3</v>
      </c>
      <c r="K102" s="1" t="str">
        <f>+Nacsport!C103</f>
        <v>KICK OFF</v>
      </c>
      <c r="L102" s="1" t="str">
        <f>+CONCATENATE(Nacsport!I103,Nacsport!J103)</f>
        <v>OPPONENT</v>
      </c>
      <c r="M102" s="29" t="str">
        <f>IF(Nacsport!G103&lt;&gt;"",LEFT(Nacsport!G103,FIND(";",Nacsport!G103)-1),"")</f>
        <v/>
      </c>
      <c r="N102" s="1" t="str">
        <f>IFERROR(MID(Nacsport!G103,FIND(";", Nacsport!G103)+1,IFERROR(FIND(" ", Nacsport!G103 &amp; " ", FIND(";", Nacsport!G103)+1) - FIND(";", Nacsport!G103)-1,LEN(Nacsport!G103))),"")</f>
        <v/>
      </c>
      <c r="O102" s="1" t="str">
        <f>+CONCATENATE(Nacsport!K103,Nacsport!L103,Nacsport!M103,Nacsport!N103,Nacsport!O103,Nacsport!P103,Nacsport!Q103,Nacsport!R103,Nacsport!S103,Nacsport!T103,Nacsport!U103,Nacsport!V103,Nacsport!W103,Nacsport!X103,Nacsport!Y103,Nacsport!Z103)</f>
        <v/>
      </c>
      <c r="P102" s="1" t="str">
        <f>IF(ISNA(LOOKUP(2,1/(Nacsport!AA103:BY103&lt;&gt;""),Nacsport!AA103:BY103)),"",LOOKUP(2,1/(Nacsport!AA103:BY103&lt;&gt;""),Nacsport!AA103:BY103))</f>
        <v/>
      </c>
      <c r="Q102" s="1" t="str">
        <f t="array" ref="Q102">+IF(+COUNTIF(Nacsport!AA103:BY103,"*")&gt;1,INDEX(Nacsport!Z103:BX103,MATCH(TRUE,Nacsport!Z103:BX103&gt;0,0)),"")</f>
        <v/>
      </c>
      <c r="R102" s="1" t="str">
        <f>+CONCATENATE(Nacsport!BZ103,Nacsport!CA103)</f>
        <v/>
      </c>
      <c r="S102" s="1" t="str">
        <f>+CONCATENATE(Nacsport!CB103,Nacsport!CC103,Nacsport!CD103)</f>
        <v/>
      </c>
      <c r="T102" s="1" t="str">
        <f>+CONCATENATE(Nacsport!CE103,Nacsport!CF103,Nacsport!CG103,Nacsport!CH103)</f>
        <v/>
      </c>
      <c r="U102" s="1" t="str">
        <f>+CONCATENATE(Nacsport!CI103,Nacsport!CJ103,Nacsport!CK103,Nacsport!CL103,Nacsport!CM103,Nacsport!CN103,Nacsport!CO103,Nacsport!CP103)</f>
        <v/>
      </c>
      <c r="V102" s="1" t="str">
        <f>+CONCATENATE(Nacsport!CQ103,Nacsport!CR103,Nacsport!CS103,Nacsport!CT103,Nacsport!CU103,Nacsport!CV103)</f>
        <v/>
      </c>
      <c r="W102" s="1" t="str">
        <f>+CONCATENATE(Nacsport!CW103,Nacsport!CX103,Nacsport!CY103,Nacsport!CZ103,Nacsport!DA103,Nacsport!DB103,Nacsport!DC103)</f>
        <v/>
      </c>
      <c r="X102" s="1" t="str">
        <f>+CONCATENATE(Nacsport!DD103,Nacsport!DE103,Nacsport!DF103,Nacsport!DG103,Nacsport!DH103,Nacsport!DI103,Nacsport!DJ103,Nacsport!DK103,Nacsport!DL103,Nacsport!DM103,Nacsport!DN103)</f>
        <v/>
      </c>
      <c r="Y102" s="1" t="str">
        <f>+CONCATENATE(Nacsport!DO103,Nacsport!DP103,Nacsport!DQ103,Nacsport!DR103,Nacsport!DS103,Nacsport!DT103,Nacsport!DU103,Nacsport!DV103,)</f>
        <v/>
      </c>
      <c r="Z102" s="1" t="str">
        <f>+CONCATENATE(Nacsport!DW103,Nacsport!DX103,Nacsport!DY103,Nacsport!DZ103)</f>
        <v/>
      </c>
      <c r="AA102" s="1" t="str">
        <f>+CONCATENATE(Nacsport!EA103,Nacsport!EB103,Nacsport!EC103,Nacsport!ED103,Nacsport!EE103)</f>
        <v/>
      </c>
      <c r="AB102" s="1" t="str">
        <f>+CONCATENATE(Nacsport!EF103,Nacsport!EG103,Nacsport!EH103,Nacsport!EI103,Nacsport!EJ103,Nacsport!EK103)</f>
        <v/>
      </c>
      <c r="AC102" s="1" t="str">
        <f>+CONCATENATE(Nacsport!EL103,Nacsport!EM103,Nacsport!EN103,Nacsport!EO103,Nacsport!EP103,Nacsport!EQ103,Nacsport!ER103)</f>
        <v/>
      </c>
      <c r="AD102" s="1" t="str">
        <f>+CONCATENATE(Nacsport!ES103,Nacsport!ET103,Nacsport!EU103,Nacsport!EV103,Nacsport!EW103,Nacsport!EX103,Nacsport!EY103,Nacsport!EZ103)</f>
        <v/>
      </c>
      <c r="AE102" s="1" t="str">
        <f>+CONCATENATE(Nacsport!FA103,Nacsport!FB103,Nacsport!FC103)</f>
        <v/>
      </c>
      <c r="AF102" s="1" t="str">
        <f>+CONCATENATE(Nacsport!FD103,Nacsport!FE103)</f>
        <v/>
      </c>
      <c r="AG102" s="1" t="str">
        <f>+CONCATENATE(Nacsport!FF103,Nacsport!FG103,Nacsport!FH103,Nacsport!FI103,Nacsport!FJ103)</f>
        <v/>
      </c>
      <c r="AH102" s="1" t="str">
        <f t="shared" si="8"/>
        <v/>
      </c>
      <c r="AI102" s="1" t="str">
        <f>+CONCATENATE(Nacsport!FK103,Nacsport!FL103)</f>
        <v/>
      </c>
      <c r="AJ102" s="34" t="str">
        <f>+CONCATENATE(Nacsport!FM103,Nacsport!FN103)</f>
        <v/>
      </c>
      <c r="AK102" s="1" t="str">
        <f>+IF(OR(K102="ATTACCO",K102="DIFESA"),+CONCATENATE(Nacsport!FO103,Nacsport!FP102,Nacsport!FQ103,Nacsport!FR103,Nacsport!FS103,Nacsport!FT103,Nacsport!FU103,),"")</f>
        <v/>
      </c>
      <c r="AL102" s="1" t="str">
        <f>+IF(OR(K102="ATAQUE",K102="DEFENSA"),+CONCATENATE(Nacsport!FV103,Nacsport!FW103,Nacsport!FX103,Nacsport!FY103,Nacsport!FZ103,Nacsport!GA103,Nacsport!GB103,),"")</f>
        <v/>
      </c>
      <c r="AM102" s="1" t="str">
        <f>+CONCATENATE(Nacsport!GC103,Nacsport!GD103,Nacsport!GE103,Nacsport!GF103,Nacsport!GG103,Nacsport!GH103,Nacsport!GI103,Nacsport!GJ103,)</f>
        <v/>
      </c>
      <c r="AN102" s="1" t="str">
        <f>IF(K102="PUNTOS",LOOKUP(2,1/($K$3:K102="ATAQUE"),$AN$3:AN102),IF(+COUNTIF(Nacsport!GK103:'Nacsport'!GS103,"*")&gt;0,+COUNTIF(Nacsport!GK103:'Nacsport'!GS103,"*"),""))</f>
        <v/>
      </c>
      <c r="AO102" t="str">
        <f ca="1">+IF(K102="QUIEBRE",+IF(L102="SAN LUIS",+COUNTIF(K102:INDIRECT(ADDRESS((LOOKUP(2,1/($K$1:K102="ATAQUE"),Nacsport!$A$1:A103)),3,4)),"RUCK")+1,+COUNTIF(K102:INDIRECT(ADDRESS((LOOKUP(2,1/($K$1:K102="DEFENSA"),Nacsport!$A$1:A103)),3,4)),"RUCK")+1),"")</f>
        <v/>
      </c>
      <c r="AP102" t="str">
        <f ca="1">+IF(OR(K102="PUNTOS",K102="QUIEBRE"),+IF(L102="SAN LUIS",+COUNTIF(K102:INDIRECT(ADDRESS((LOOKUP(2,1/($K$1:K102="ATAQUE"),Nacsport!$A$1:A103)),3,4)),"PASE"),+COUNTIF(K102:INDIRECT(ADDRESS((LOOKUP(2,1/($K$1:K102="DEFENSA"),Nacsport!$A$1:A103)),3,4)),"PASE")),"")</f>
        <v/>
      </c>
      <c r="AQ102" t="str">
        <f>IF(K102="QUIEBRE",LOOKUP(2,1/($K$3:K102="ATAQUE"),$AL$3:AL102),IF(+COUNTIF(Nacsport!GK103:'Nacsport'!GS103,"*")&gt;0,+COUNTIF(Nacsport!GK103:'Nacsport'!GS103,"*"),""))</f>
        <v/>
      </c>
      <c r="AR102" s="1" t="str">
        <f>IF(OR(K102="ATTACCO",K102="DIFESA"),J102,IF(AND(OR(K102="PUNTOS",K102="RUCK",K102="QUIEBRE"),L102="AVEZZANO"),LOOKUP(2,1/($K$3:K102="ATTACCO"),$J$3:J103),IF(AND(OR(K102="PUNTOS",K102="RUCK",K102="QUIEBRE"),L102="RIVAL"),LOOKUP(2,1/($K$3:K102="DIFESA"),$J$3:J103),"")))</f>
        <v/>
      </c>
      <c r="AS102" s="17"/>
    </row>
    <row r="103" spans="1:45" ht="15.75" customHeight="1" x14ac:dyDescent="0.2">
      <c r="A103">
        <f>+Nacsport!A104</f>
        <v>104</v>
      </c>
      <c r="B103">
        <f t="shared" si="1"/>
        <v>102</v>
      </c>
      <c r="C103">
        <f t="shared" si="7"/>
        <v>102</v>
      </c>
      <c r="D103" s="12">
        <v>1</v>
      </c>
      <c r="E103" s="1" t="s">
        <v>1295</v>
      </c>
      <c r="F103" s="14">
        <f>CONVERT(LEFT(Nacsport!E104,2),"mn","hr")/24+CONVERT(MID(Nacsport!E104,4,2),"sec","hr")/24</f>
        <v>1.5219907407407406E-2</v>
      </c>
      <c r="G103" s="15">
        <f>CONVERT((CONVERT(LEFT(Nacsport!F104,2),"mn","hr")/24+CONVERT(MID(Nacsport!F104,4,2),"sec","hr")/24)-(CONVERT(LEFT(Nacsport!E104,2),"mn","hr")/24+CONVERT(MID(Nacsport!E104,4,2),"sec","hr")/24),"hr","sec")*24</f>
        <v>5.0000000000000817</v>
      </c>
      <c r="H103" s="15">
        <f t="shared" si="9"/>
        <v>1310</v>
      </c>
      <c r="I103" s="15">
        <f t="shared" si="10"/>
        <v>21.916666666666664</v>
      </c>
      <c r="J103" s="1">
        <f>+Nacsport!B104</f>
        <v>6</v>
      </c>
      <c r="K103" s="1" t="str">
        <f>+Nacsport!C104</f>
        <v>TURNOVER-</v>
      </c>
      <c r="L103" s="1" t="str">
        <f>+CONCATENATE(Nacsport!I104,Nacsport!J104)</f>
        <v>SAN BENEDETTO</v>
      </c>
      <c r="M103" s="29" t="str">
        <f>IF(Nacsport!G104&lt;&gt;"",LEFT(Nacsport!G104,FIND(";",Nacsport!G104)-1),"")</f>
        <v/>
      </c>
      <c r="N103" s="1" t="str">
        <f>IFERROR(MID(Nacsport!G104,FIND(";", Nacsport!G104)+1,IFERROR(FIND(" ", Nacsport!G104 &amp; " ", FIND(";", Nacsport!G104)+1) - FIND(";", Nacsport!G104)-1,LEN(Nacsport!G104))),"")</f>
        <v/>
      </c>
      <c r="O103" s="1" t="str">
        <f>+CONCATENATE(Nacsport!K104,Nacsport!L104,Nacsport!M104,Nacsport!N104,Nacsport!O104,Nacsport!P104,Nacsport!Q104,Nacsport!R104,Nacsport!S104,Nacsport!T104,Nacsport!U104,Nacsport!V104,Nacsport!W104,Nacsport!X104,Nacsport!Y104,Nacsport!Z104)</f>
        <v/>
      </c>
      <c r="P103" s="1" t="str">
        <f>IF(ISNA(LOOKUP(2,1/(Nacsport!AA104:BY104&lt;&gt;""),Nacsport!AA104:BY104)),"",LOOKUP(2,1/(Nacsport!AA104:BY104&lt;&gt;""),Nacsport!AA104:BY104))</f>
        <v>9</v>
      </c>
      <c r="Q103" s="1" t="str">
        <f t="array" ref="Q103">+IF(+COUNTIF(Nacsport!AA104:BY104,"*")&gt;1,INDEX(Nacsport!Z104:BX104,MATCH(TRUE,Nacsport!Z104:BX104&gt;0,0)),"")</f>
        <v/>
      </c>
      <c r="R103" s="1" t="str">
        <f>+CONCATENATE(Nacsport!BZ104,Nacsport!CA104)</f>
        <v/>
      </c>
      <c r="S103" s="1" t="str">
        <f>+CONCATENATE(Nacsport!CB104,Nacsport!CC104,Nacsport!CD104)</f>
        <v/>
      </c>
      <c r="T103" s="1" t="str">
        <f>+CONCATENATE(Nacsport!CE104,Nacsport!CF104,Nacsport!CG104,Nacsport!CH104)</f>
        <v/>
      </c>
      <c r="U103" s="1" t="str">
        <f>+CONCATENATE(Nacsport!CI104,Nacsport!CJ104,Nacsport!CK104,Nacsport!CL104,Nacsport!CM104,Nacsport!CN104,Nacsport!CO104,Nacsport!CP104)</f>
        <v/>
      </c>
      <c r="V103" s="1" t="str">
        <f>+CONCATENATE(Nacsport!CQ104,Nacsport!CR104,Nacsport!CS104,Nacsport!CT104,Nacsport!CU104,Nacsport!CV104)</f>
        <v/>
      </c>
      <c r="W103" s="1" t="str">
        <f>+CONCATENATE(Nacsport!CW104,Nacsport!CX104,Nacsport!CY104,Nacsport!CZ104,Nacsport!DA104,Nacsport!DB104,Nacsport!DC104)</f>
        <v/>
      </c>
      <c r="X103" s="1" t="str">
        <f>+CONCATENATE(Nacsport!DD104,Nacsport!DE104,Nacsport!DF104,Nacsport!DG104,Nacsport!DH104,Nacsport!DI104,Nacsport!DJ104,Nacsport!DK104,Nacsport!DL104,Nacsport!DM104,Nacsport!DN104)</f>
        <v/>
      </c>
      <c r="Y103" s="1" t="str">
        <f>+CONCATENATE(Nacsport!DO104,Nacsport!DP104,Nacsport!DQ104,Nacsport!DR104,Nacsport!DS104,Nacsport!DT104,Nacsport!DU104,Nacsport!DV104,)</f>
        <v/>
      </c>
      <c r="Z103" s="1" t="str">
        <f>+CONCATENATE(Nacsport!DW104,Nacsport!DX104,Nacsport!DY104,Nacsport!DZ104)</f>
        <v/>
      </c>
      <c r="AA103" s="1" t="str">
        <f>+CONCATENATE(Nacsport!EA104,Nacsport!EB104,Nacsport!EC104,Nacsport!ED104,Nacsport!EE104)</f>
        <v/>
      </c>
      <c r="AB103" s="1" t="str">
        <f>+CONCATENATE(Nacsport!EF104,Nacsport!EG104,Nacsport!EH104,Nacsport!EI104,Nacsport!EJ104,Nacsport!EK104)</f>
        <v>KICK</v>
      </c>
      <c r="AC103" s="1" t="str">
        <f>+CONCATENATE(Nacsport!EL104,Nacsport!EM104,Nacsport!EN104,Nacsport!EO104,Nacsport!EP104,Nacsport!EQ104,Nacsport!ER104)</f>
        <v/>
      </c>
      <c r="AD103" s="1" t="str">
        <f>+CONCATENATE(Nacsport!ES104,Nacsport!ET104,Nacsport!EU104,Nacsport!EV104,Nacsport!EW104,Nacsport!EX104,Nacsport!EY104,Nacsport!EZ104)</f>
        <v/>
      </c>
      <c r="AE103" s="1" t="str">
        <f>+CONCATENATE(Nacsport!FA104,Nacsport!FB104,Nacsport!FC104)</f>
        <v/>
      </c>
      <c r="AF103" s="1" t="str">
        <f>+CONCATENATE(Nacsport!FD104,Nacsport!FE104)</f>
        <v/>
      </c>
      <c r="AG103" s="1" t="str">
        <f>+CONCATENATE(Nacsport!FF104,Nacsport!FG104,Nacsport!FH104,Nacsport!FI104,Nacsport!FJ104)</f>
        <v/>
      </c>
      <c r="AH103" s="1" t="str">
        <f t="shared" si="8"/>
        <v/>
      </c>
      <c r="AI103" s="1" t="str">
        <f>+CONCATENATE(Nacsport!FK104,Nacsport!FL104)</f>
        <v/>
      </c>
      <c r="AJ103" s="34" t="str">
        <f>+CONCATENATE(Nacsport!FM104,Nacsport!FN104)</f>
        <v/>
      </c>
      <c r="AK103" s="1" t="str">
        <f>+IF(OR(K103="ATTACCO",K103="DIFESA"),+CONCATENATE(Nacsport!FO104,Nacsport!FP103,Nacsport!FQ104,Nacsport!FR104,Nacsport!FS104,Nacsport!FT104,Nacsport!FU104,),"")</f>
        <v/>
      </c>
      <c r="AL103" s="1" t="str">
        <f>+IF(OR(K103="ATAQUE",K103="DEFENSA"),+CONCATENATE(Nacsport!FV104,Nacsport!FW104,Nacsport!FX104,Nacsport!FY104,Nacsport!FZ104,Nacsport!GA104,Nacsport!GB104,),"")</f>
        <v/>
      </c>
      <c r="AM103" s="1" t="str">
        <f>+CONCATENATE(Nacsport!GC104,Nacsport!GD104,Nacsport!GE104,Nacsport!GF104,Nacsport!GG104,Nacsport!GH104,Nacsport!GI104,Nacsport!GJ104,)</f>
        <v/>
      </c>
      <c r="AN103" s="1" t="str">
        <f>IF(K103="PUNTOS",LOOKUP(2,1/($K$3:K103="ATAQUE"),$AN$3:AN103),IF(+COUNTIF(Nacsport!GK104:'Nacsport'!GS104,"*")&gt;0,+COUNTIF(Nacsport!GK104:'Nacsport'!GS104,"*"),""))</f>
        <v/>
      </c>
      <c r="AO103" t="str">
        <f ca="1">+IF(K103="QUIEBRE",+IF(L103="SAN LUIS",+COUNTIF(K103:INDIRECT(ADDRESS((LOOKUP(2,1/($K$1:K103="ATAQUE"),Nacsport!$A$1:A104)),3,4)),"RUCK")+1,+COUNTIF(K103:INDIRECT(ADDRESS((LOOKUP(2,1/($K$1:K103="DEFENSA"),Nacsport!$A$1:A104)),3,4)),"RUCK")+1),"")</f>
        <v/>
      </c>
      <c r="AP103" t="str">
        <f ca="1">+IF(OR(K103="PUNTOS",K103="QUIEBRE"),+IF(L103="SAN LUIS",+COUNTIF(K103:INDIRECT(ADDRESS((LOOKUP(2,1/($K$1:K103="ATAQUE"),Nacsport!$A$1:A104)),3,4)),"PASE"),+COUNTIF(K103:INDIRECT(ADDRESS((LOOKUP(2,1/($K$1:K103="DEFENSA"),Nacsport!$A$1:A104)),3,4)),"PASE")),"")</f>
        <v/>
      </c>
      <c r="AQ103" t="str">
        <f>IF(K103="QUIEBRE",LOOKUP(2,1/($K$3:K103="ATAQUE"),$AL$3:AL103),IF(+COUNTIF(Nacsport!GK104:'Nacsport'!GS104,"*")&gt;0,+COUNTIF(Nacsport!GK104:'Nacsport'!GS104,"*"),""))</f>
        <v/>
      </c>
      <c r="AR103" s="1" t="str">
        <f>IF(OR(K103="ATTACCO",K103="DIFESA"),J103,IF(AND(OR(K103="PUNTOS",K103="RUCK",K103="QUIEBRE"),L103="AVEZZANO"),LOOKUP(2,1/($K$3:K103="ATTACCO"),$J$3:J104),IF(AND(OR(K103="PUNTOS",K103="RUCK",K103="QUIEBRE"),L103="RIVAL"),LOOKUP(2,1/($K$3:K103="DIFESA"),$J$3:J104),"")))</f>
        <v/>
      </c>
      <c r="AS103" s="17"/>
    </row>
    <row r="104" spans="1:45" ht="15.75" customHeight="1" x14ac:dyDescent="0.2">
      <c r="A104">
        <f>+Nacsport!A105</f>
        <v>105</v>
      </c>
      <c r="B104">
        <f t="shared" si="1"/>
        <v>103</v>
      </c>
      <c r="C104">
        <f t="shared" si="7"/>
        <v>103</v>
      </c>
      <c r="D104" s="12">
        <v>1</v>
      </c>
      <c r="E104" s="1" t="s">
        <v>1295</v>
      </c>
      <c r="F104" s="14">
        <f>CONVERT(LEFT(Nacsport!E105,2),"mn","hr")/24+CONVERT(MID(Nacsport!E105,4,2),"sec","hr")/24</f>
        <v>1.5243055555555555E-2</v>
      </c>
      <c r="G104" s="15">
        <f>CONVERT((CONVERT(LEFT(Nacsport!F105,2),"mn","hr")/24+CONVERT(MID(Nacsport!F105,4,2),"sec","hr")/24)-(CONVERT(LEFT(Nacsport!E105,2),"mn","hr")/24+CONVERT(MID(Nacsport!E105,4,2),"sec","hr")/24),"hr","sec")*24</f>
        <v>3.0000000000000195</v>
      </c>
      <c r="H104" s="15">
        <f t="shared" si="9"/>
        <v>1312</v>
      </c>
      <c r="I104" s="15">
        <f t="shared" si="10"/>
        <v>21.95</v>
      </c>
      <c r="J104" s="1">
        <f>+Nacsport!B105</f>
        <v>3</v>
      </c>
      <c r="K104" s="1" t="str">
        <f>+Nacsport!C105</f>
        <v>KICK</v>
      </c>
      <c r="L104" s="1" t="str">
        <f>+CONCATENATE(Nacsport!I105,Nacsport!J105)</f>
        <v>SAN BENEDETTO</v>
      </c>
      <c r="M104" s="29" t="str">
        <f>IF(Nacsport!G105&lt;&gt;"",LEFT(Nacsport!G105,FIND(";",Nacsport!G105)-1),"")</f>
        <v>51</v>
      </c>
      <c r="N104" s="1" t="str">
        <f>IFERROR(MID(Nacsport!G105,FIND(";", Nacsport!G105)+1,IFERROR(FIND(" ", Nacsport!G105 &amp; " ", FIND(";", Nacsport!G105)+1) - FIND(";", Nacsport!G105)-1,LEN(Nacsport!G105))),"")</f>
        <v>89</v>
      </c>
      <c r="O104" s="1" t="str">
        <f>+CONCATENATE(Nacsport!K105,Nacsport!L105,Nacsport!M105,Nacsport!N105,Nacsport!O105,Nacsport!P105,Nacsport!Q105,Nacsport!R105,Nacsport!S105,Nacsport!T105,Nacsport!U105,Nacsport!V105,Nacsport!W105,Nacsport!X105,Nacsport!Y105,Nacsport!Z105)</f>
        <v>RC</v>
      </c>
      <c r="P104" s="1" t="str">
        <f>IF(ISNA(LOOKUP(2,1/(Nacsport!AA105:BY105&lt;&gt;""),Nacsport!AA105:BY105)),"",LOOKUP(2,1/(Nacsport!AA105:BY105&lt;&gt;""),Nacsport!AA105:BY105))</f>
        <v>9</v>
      </c>
      <c r="Q104" s="1" t="str">
        <f t="array" ref="Q104">+IF(+COUNTIF(Nacsport!AA105:BY105,"*")&gt;1,INDEX(Nacsport!Z105:BX105,MATCH(TRUE,Nacsport!Z105:BX105&gt;0,0)),"")</f>
        <v/>
      </c>
      <c r="R104" s="1" t="str">
        <f>+CONCATENATE(Nacsport!BZ105,Nacsport!CA105)</f>
        <v/>
      </c>
      <c r="S104" s="1" t="str">
        <f>+CONCATENATE(Nacsport!CB105,Nacsport!CC105,Nacsport!CD105)</f>
        <v/>
      </c>
      <c r="T104" s="1" t="str">
        <f>+CONCATENATE(Nacsport!CE105,Nacsport!CF105,Nacsport!CG105,Nacsport!CH105)</f>
        <v/>
      </c>
      <c r="U104" s="1" t="str">
        <f>+CONCATENATE(Nacsport!CI105,Nacsport!CJ105,Nacsport!CK105,Nacsport!CL105,Nacsport!CM105,Nacsport!CN105,Nacsport!CO105,Nacsport!CP105)</f>
        <v/>
      </c>
      <c r="V104" s="1" t="str">
        <f>+CONCATENATE(Nacsport!CQ105,Nacsport!CR105,Nacsport!CS105,Nacsport!CT105,Nacsport!CU105,Nacsport!CV105)</f>
        <v/>
      </c>
      <c r="W104" s="1" t="str">
        <f>+CONCATENATE(Nacsport!CW105,Nacsport!CX105,Nacsport!CY105,Nacsport!CZ105,Nacsport!DA105,Nacsport!DB105,Nacsport!DC105)</f>
        <v/>
      </c>
      <c r="X104" s="1" t="str">
        <f>+CONCATENATE(Nacsport!DD105,Nacsport!DE105,Nacsport!DF105,Nacsport!DG105,Nacsport!DH105,Nacsport!DI105,Nacsport!DJ105,Nacsport!DK105,Nacsport!DL105,Nacsport!DM105,Nacsport!DN105)</f>
        <v/>
      </c>
      <c r="Y104" s="1" t="str">
        <f>+CONCATENATE(Nacsport!DO105,Nacsport!DP105,Nacsport!DQ105,Nacsport!DR105,Nacsport!DS105,Nacsport!DT105,Nacsport!DU105,Nacsport!DV105,)</f>
        <v/>
      </c>
      <c r="Z104" s="1" t="str">
        <f>+CONCATENATE(Nacsport!DW105,Nacsport!DX105,Nacsport!DY105,Nacsport!DZ105)</f>
        <v/>
      </c>
      <c r="AA104" s="1" t="str">
        <f>+CONCATENATE(Nacsport!EA105,Nacsport!EB105,Nacsport!EC105,Nacsport!ED105,Nacsport!EE105)</f>
        <v/>
      </c>
      <c r="AB104" s="1" t="str">
        <f>+CONCATENATE(Nacsport!EF105,Nacsport!EG105,Nacsport!EH105,Nacsport!EI105,Nacsport!EJ105,Nacsport!EK105)</f>
        <v/>
      </c>
      <c r="AC104" s="1" t="str">
        <f>+CONCATENATE(Nacsport!EL105,Nacsport!EM105,Nacsport!EN105,Nacsport!EO105,Nacsport!EP105,Nacsport!EQ105,Nacsport!ER105)</f>
        <v/>
      </c>
      <c r="AD104" s="1" t="str">
        <f>+CONCATENATE(Nacsport!ES105,Nacsport!ET105,Nacsport!EU105,Nacsport!EV105,Nacsport!EW105,Nacsport!EX105,Nacsport!EY105,Nacsport!EZ105)</f>
        <v>PUNT</v>
      </c>
      <c r="AE104" s="1" t="str">
        <f>+CONCATENATE(Nacsport!FA105,Nacsport!FB105,Nacsport!FC105)</f>
        <v/>
      </c>
      <c r="AF104" s="1" t="str">
        <f>+CONCATENATE(Nacsport!FD105,Nacsport!FE105)</f>
        <v/>
      </c>
      <c r="AG104" s="1" t="str">
        <f>+CONCATENATE(Nacsport!FF105,Nacsport!FG105,Nacsport!FH105,Nacsport!FI105,Nacsport!FJ105)</f>
        <v/>
      </c>
      <c r="AH104" s="1" t="str">
        <f t="shared" si="8"/>
        <v/>
      </c>
      <c r="AI104" s="1" t="str">
        <f>+CONCATENATE(Nacsport!FK105,Nacsport!FL105)</f>
        <v/>
      </c>
      <c r="AJ104" s="34" t="str">
        <f>+CONCATENATE(Nacsport!FM105,Nacsport!FN105)</f>
        <v/>
      </c>
      <c r="AK104" s="1" t="str">
        <f>+IF(OR(K104="ATTACCO",K104="DIFESA"),+CONCATENATE(Nacsport!FO105,Nacsport!FP104,Nacsport!FQ105,Nacsport!FR105,Nacsport!FS105,Nacsport!FT105,Nacsport!FU105,),"")</f>
        <v/>
      </c>
      <c r="AL104" s="1" t="str">
        <f>+IF(OR(K104="ATAQUE",K104="DEFENSA"),+CONCATENATE(Nacsport!FV105,Nacsport!FW105,Nacsport!FX105,Nacsport!FY105,Nacsport!FZ105,Nacsport!GA105,Nacsport!GB105,),"")</f>
        <v/>
      </c>
      <c r="AM104" s="1" t="str">
        <f>+CONCATENATE(Nacsport!GC105,Nacsport!GD105,Nacsport!GE105,Nacsport!GF105,Nacsport!GG105,Nacsport!GH105,Nacsport!GI105,Nacsport!GJ105,)</f>
        <v/>
      </c>
      <c r="AN104" s="1" t="str">
        <f>IF(K104="PUNTOS",LOOKUP(2,1/($K$3:K104="ATAQUE"),$AN$3:AN104),IF(+COUNTIF(Nacsport!GK105:'Nacsport'!GS105,"*")&gt;0,+COUNTIF(Nacsport!GK105:'Nacsport'!GS105,"*"),""))</f>
        <v/>
      </c>
      <c r="AO104" t="str">
        <f ca="1">+IF(K104="QUIEBRE",+IF(L104="SAN LUIS",+COUNTIF(K104:INDIRECT(ADDRESS((LOOKUP(2,1/($K$1:K104="ATAQUE"),Nacsport!$A$1:A105)),3,4)),"RUCK")+1,+COUNTIF(K104:INDIRECT(ADDRESS((LOOKUP(2,1/($K$1:K104="DEFENSA"),Nacsport!$A$1:A105)),3,4)),"RUCK")+1),"")</f>
        <v/>
      </c>
      <c r="AP104" t="str">
        <f ca="1">+IF(OR(K104="PUNTOS",K104="QUIEBRE"),+IF(L104="SAN LUIS",+COUNTIF(K104:INDIRECT(ADDRESS((LOOKUP(2,1/($K$1:K104="ATAQUE"),Nacsport!$A$1:A105)),3,4)),"PASE"),+COUNTIF(K104:INDIRECT(ADDRESS((LOOKUP(2,1/($K$1:K104="DEFENSA"),Nacsport!$A$1:A105)),3,4)),"PASE")),"")</f>
        <v/>
      </c>
      <c r="AQ104" t="str">
        <f>IF(K104="QUIEBRE",LOOKUP(2,1/($K$3:K104="ATAQUE"),$AL$3:AL104),IF(+COUNTIF(Nacsport!GK105:'Nacsport'!GS105,"*")&gt;0,+COUNTIF(Nacsport!GK105:'Nacsport'!GS105,"*"),""))</f>
        <v/>
      </c>
      <c r="AR104" s="1" t="str">
        <f>IF(OR(K104="ATTACCO",K104="DIFESA"),J104,IF(AND(OR(K104="PUNTOS",K104="RUCK",K104="QUIEBRE"),L104="AVEZZANO"),LOOKUP(2,1/($K$3:K104="ATTACCO"),$J$3:J105),IF(AND(OR(K104="PUNTOS",K104="RUCK",K104="QUIEBRE"),L104="RIVAL"),LOOKUP(2,1/($K$3:K104="DIFESA"),$J$3:J105),"")))</f>
        <v/>
      </c>
      <c r="AS104" s="17"/>
    </row>
    <row r="105" spans="1:45" ht="15.75" customHeight="1" x14ac:dyDescent="0.2">
      <c r="A105">
        <f>+Nacsport!A106</f>
        <v>106</v>
      </c>
      <c r="B105">
        <f t="shared" si="1"/>
        <v>104</v>
      </c>
      <c r="C105">
        <f t="shared" si="7"/>
        <v>104</v>
      </c>
      <c r="D105" s="12">
        <v>1</v>
      </c>
      <c r="E105" s="1" t="s">
        <v>1295</v>
      </c>
      <c r="F105" s="14">
        <f>CONVERT(LEFT(Nacsport!E106,2),"mn","hr")/24+CONVERT(MID(Nacsport!E106,4,2),"sec","hr")/24</f>
        <v>1.5254629629629628E-2</v>
      </c>
      <c r="G105" s="15">
        <f>CONVERT((CONVERT(LEFT(Nacsport!F106,2),"mn","hr")/24+CONVERT(MID(Nacsport!F106,4,2),"sec","hr")/24)-(CONVERT(LEFT(Nacsport!E106,2),"mn","hr")/24+CONVERT(MID(Nacsport!E106,4,2),"sec","hr")/24),"hr","sec")*24</f>
        <v>0.99999999999995648</v>
      </c>
      <c r="H105" s="15">
        <f t="shared" si="9"/>
        <v>1313</v>
      </c>
      <c r="I105" s="15">
        <f t="shared" si="10"/>
        <v>21.966666666666665</v>
      </c>
      <c r="J105" s="1">
        <f>+Nacsport!B106</f>
        <v>11</v>
      </c>
      <c r="K105" s="1" t="str">
        <f>+Nacsport!C106</f>
        <v>END</v>
      </c>
      <c r="L105" s="1" t="str">
        <f>+CONCATENATE(Nacsport!I106,Nacsport!J106)</f>
        <v/>
      </c>
      <c r="M105" s="29" t="str">
        <f>IF(Nacsport!G106&lt;&gt;"",LEFT(Nacsport!G106,FIND(";",Nacsport!G106)-1),"")</f>
        <v/>
      </c>
      <c r="N105" s="1" t="str">
        <f>IFERROR(MID(Nacsport!G106,FIND(";", Nacsport!G106)+1,IFERROR(FIND(" ", Nacsport!G106 &amp; " ", FIND(";", Nacsport!G106)+1) - FIND(";", Nacsport!G106)-1,LEN(Nacsport!G106))),"")</f>
        <v/>
      </c>
      <c r="O105" s="1" t="str">
        <f>+CONCATENATE(Nacsport!K106,Nacsport!L106,Nacsport!M106,Nacsport!N106,Nacsport!O106,Nacsport!P106,Nacsport!Q106,Nacsport!R106,Nacsport!S106,Nacsport!T106,Nacsport!U106,Nacsport!V106,Nacsport!W106,Nacsport!X106,Nacsport!Y106,Nacsport!Z106)</f>
        <v/>
      </c>
      <c r="P105" s="1" t="str">
        <f>IF(ISNA(LOOKUP(2,1/(Nacsport!AA106:BY106&lt;&gt;""),Nacsport!AA106:BY106)),"",LOOKUP(2,1/(Nacsport!AA106:BY106&lt;&gt;""),Nacsport!AA106:BY106))</f>
        <v/>
      </c>
      <c r="Q105" s="1" t="str">
        <f t="array" ref="Q105">+IF(+COUNTIF(Nacsport!AA106:BY106,"*")&gt;1,INDEX(Nacsport!Z106:BX106,MATCH(TRUE,Nacsport!Z106:BX106&gt;0,0)),"")</f>
        <v/>
      </c>
      <c r="R105" s="1" t="str">
        <f>+CONCATENATE(Nacsport!BZ106,Nacsport!CA106)</f>
        <v/>
      </c>
      <c r="S105" s="1" t="str">
        <f>+CONCATENATE(Nacsport!CB106,Nacsport!CC106,Nacsport!CD106)</f>
        <v/>
      </c>
      <c r="T105" s="1" t="str">
        <f>+CONCATENATE(Nacsport!CE106,Nacsport!CF106,Nacsport!CG106,Nacsport!CH106)</f>
        <v/>
      </c>
      <c r="U105" s="1" t="str">
        <f>+CONCATENATE(Nacsport!CI106,Nacsport!CJ106,Nacsport!CK106,Nacsport!CL106,Nacsport!CM106,Nacsport!CN106,Nacsport!CO106,Nacsport!CP106)</f>
        <v/>
      </c>
      <c r="V105" s="1" t="str">
        <f>+CONCATENATE(Nacsport!CQ106,Nacsport!CR106,Nacsport!CS106,Nacsport!CT106,Nacsport!CU106,Nacsport!CV106)</f>
        <v/>
      </c>
      <c r="W105" s="1" t="str">
        <f>+CONCATENATE(Nacsport!CW106,Nacsport!CX106,Nacsport!CY106,Nacsport!CZ106,Nacsport!DA106,Nacsport!DB106,Nacsport!DC106)</f>
        <v/>
      </c>
      <c r="X105" s="1" t="str">
        <f>+CONCATENATE(Nacsport!DD106,Nacsport!DE106,Nacsport!DF106,Nacsport!DG106,Nacsport!DH106,Nacsport!DI106,Nacsport!DJ106,Nacsport!DK106,Nacsport!DL106,Nacsport!DM106,Nacsport!DN106)</f>
        <v/>
      </c>
      <c r="Y105" s="1" t="str">
        <f>+CONCATENATE(Nacsport!DO106,Nacsport!DP106,Nacsport!DQ106,Nacsport!DR106,Nacsport!DS106,Nacsport!DT106,Nacsport!DU106,Nacsport!DV106,)</f>
        <v/>
      </c>
      <c r="Z105" s="1" t="str">
        <f>+CONCATENATE(Nacsport!DW106,Nacsport!DX106,Nacsport!DY106,Nacsport!DZ106)</f>
        <v/>
      </c>
      <c r="AA105" s="1" t="str">
        <f>+CONCATENATE(Nacsport!EA106,Nacsport!EB106,Nacsport!EC106,Nacsport!ED106,Nacsport!EE106)</f>
        <v/>
      </c>
      <c r="AB105" s="1" t="str">
        <f>+CONCATENATE(Nacsport!EF106,Nacsport!EG106,Nacsport!EH106,Nacsport!EI106,Nacsport!EJ106,Nacsport!EK106)</f>
        <v/>
      </c>
      <c r="AC105" s="1" t="str">
        <f>+CONCATENATE(Nacsport!EL106,Nacsport!EM106,Nacsport!EN106,Nacsport!EO106,Nacsport!EP106,Nacsport!EQ106,Nacsport!ER106)</f>
        <v/>
      </c>
      <c r="AD105" s="1" t="str">
        <f>+CONCATENATE(Nacsport!ES106,Nacsport!ET106,Nacsport!EU106,Nacsport!EV106,Nacsport!EW106,Nacsport!EX106,Nacsport!EY106,Nacsport!EZ106)</f>
        <v/>
      </c>
      <c r="AE105" s="1" t="str">
        <f>+CONCATENATE(Nacsport!FA106,Nacsport!FB106,Nacsport!FC106)</f>
        <v/>
      </c>
      <c r="AF105" s="1" t="str">
        <f>+CONCATENATE(Nacsport!FD106,Nacsport!FE106)</f>
        <v/>
      </c>
      <c r="AG105" s="1" t="str">
        <f>+CONCATENATE(Nacsport!FF106,Nacsport!FG106,Nacsport!FH106,Nacsport!FI106,Nacsport!FJ106)</f>
        <v/>
      </c>
      <c r="AH105" s="1" t="str">
        <f t="shared" si="8"/>
        <v/>
      </c>
      <c r="AI105" s="1" t="str">
        <f>+CONCATENATE(Nacsport!FK106,Nacsport!FL106)</f>
        <v/>
      </c>
      <c r="AJ105" s="34" t="str">
        <f>+CONCATENATE(Nacsport!FM106,Nacsport!FN106)</f>
        <v/>
      </c>
      <c r="AK105" s="1" t="str">
        <f>+IF(OR(K105="ATTACCO",K105="DIFESA"),+CONCATENATE(Nacsport!FO106,Nacsport!FP105,Nacsport!FQ106,Nacsport!FR106,Nacsport!FS106,Nacsport!FT106,Nacsport!FU106,),"")</f>
        <v/>
      </c>
      <c r="AL105" s="1" t="str">
        <f>+IF(OR(K105="ATAQUE",K105="DEFENSA"),+CONCATENATE(Nacsport!FV106,Nacsport!FW106,Nacsport!FX106,Nacsport!FY106,Nacsport!FZ106,Nacsport!GA106,Nacsport!GB106,),"")</f>
        <v/>
      </c>
      <c r="AM105" s="1" t="str">
        <f>+CONCATENATE(Nacsport!GC106,Nacsport!GD106,Nacsport!GE106,Nacsport!GF106,Nacsport!GG106,Nacsport!GH106,Nacsport!GI106,Nacsport!GJ106,)</f>
        <v/>
      </c>
      <c r="AN105" s="1" t="str">
        <f>IF(K105="PUNTOS",LOOKUP(2,1/($K$3:K105="ATAQUE"),$AN$3:AN105),IF(+COUNTIF(Nacsport!GK106:'Nacsport'!GS106,"*")&gt;0,+COUNTIF(Nacsport!GK106:'Nacsport'!GS106,"*"),""))</f>
        <v/>
      </c>
      <c r="AO105" t="str">
        <f ca="1">+IF(K105="QUIEBRE",+IF(L105="SAN LUIS",+COUNTIF(K105:INDIRECT(ADDRESS((LOOKUP(2,1/($K$1:K105="ATAQUE"),Nacsport!$A$1:A106)),3,4)),"RUCK")+1,+COUNTIF(K105:INDIRECT(ADDRESS((LOOKUP(2,1/($K$1:K105="DEFENSA"),Nacsport!$A$1:A106)),3,4)),"RUCK")+1),"")</f>
        <v/>
      </c>
      <c r="AP105" t="str">
        <f ca="1">+IF(OR(K105="PUNTOS",K105="QUIEBRE"),+IF(L105="SAN LUIS",+COUNTIF(K105:INDIRECT(ADDRESS((LOOKUP(2,1/($K$1:K105="ATAQUE"),Nacsport!$A$1:A106)),3,4)),"PASE"),+COUNTIF(K105:INDIRECT(ADDRESS((LOOKUP(2,1/($K$1:K105="DEFENSA"),Nacsport!$A$1:A106)),3,4)),"PASE")),"")</f>
        <v/>
      </c>
      <c r="AQ105" t="str">
        <f>IF(K105="QUIEBRE",LOOKUP(2,1/($K$3:K105="ATAQUE"),$AL$3:AL105),IF(+COUNTIF(Nacsport!GK106:'Nacsport'!GS106,"*")&gt;0,+COUNTIF(Nacsport!GK106:'Nacsport'!GS106,"*"),""))</f>
        <v/>
      </c>
      <c r="AR105" s="1" t="str">
        <f>IF(OR(K105="ATTACCO",K105="DIFESA"),J105,IF(AND(OR(K105="PUNTOS",K105="RUCK",K105="QUIEBRE"),L105="AVEZZANO"),LOOKUP(2,1/($K$3:K105="ATTACCO"),$J$3:J106),IF(AND(OR(K105="PUNTOS",K105="RUCK",K105="QUIEBRE"),L105="RIVAL"),LOOKUP(2,1/($K$3:K105="DIFESA"),$J$3:J106),"")))</f>
        <v/>
      </c>
      <c r="AS105" s="17"/>
    </row>
    <row r="106" spans="1:45" ht="15.75" customHeight="1" x14ac:dyDescent="0.2">
      <c r="A106">
        <f>+Nacsport!A107</f>
        <v>107</v>
      </c>
      <c r="B106">
        <f t="shared" si="1"/>
        <v>105</v>
      </c>
      <c r="C106">
        <f t="shared" si="7"/>
        <v>105</v>
      </c>
      <c r="D106" s="12">
        <v>1</v>
      </c>
      <c r="E106" s="1" t="s">
        <v>1295</v>
      </c>
      <c r="F106" s="14">
        <f>CONVERT(LEFT(Nacsport!E107,2),"mn","hr")/24+CONVERT(MID(Nacsport!E107,4,2),"sec","hr")/24</f>
        <v>1.5555555555555555E-2</v>
      </c>
      <c r="G106" s="15">
        <f>CONVERT((CONVERT(LEFT(Nacsport!F107,2),"mn","hr")/24+CONVERT(MID(Nacsport!F107,4,2),"sec","hr")/24)-(CONVERT(LEFT(Nacsport!E107,2),"mn","hr")/24+CONVERT(MID(Nacsport!E107,4,2),"sec","hr")/24),"hr","sec")*24</f>
        <v>13.000000000000034</v>
      </c>
      <c r="H106" s="15">
        <f t="shared" si="9"/>
        <v>1339</v>
      </c>
      <c r="I106" s="15">
        <f t="shared" si="10"/>
        <v>22.4</v>
      </c>
      <c r="J106" s="1">
        <f>+Nacsport!B107</f>
        <v>12</v>
      </c>
      <c r="K106" s="1" t="str">
        <f>+Nacsport!C107</f>
        <v>SHORT-MATCH</v>
      </c>
      <c r="L106" s="1" t="str">
        <f>+CONCATENATE(Nacsport!I107,Nacsport!J107)</f>
        <v/>
      </c>
      <c r="M106" s="29" t="str">
        <f>IF(Nacsport!G107&lt;&gt;"",LEFT(Nacsport!G107,FIND(";",Nacsport!G107)-1),"")</f>
        <v/>
      </c>
      <c r="N106" s="1" t="str">
        <f>IFERROR(MID(Nacsport!G107,FIND(";", Nacsport!G107)+1,IFERROR(FIND(" ", Nacsport!G107 &amp; " ", FIND(";", Nacsport!G107)+1) - FIND(";", Nacsport!G107)-1,LEN(Nacsport!G107))),"")</f>
        <v/>
      </c>
      <c r="O106" s="1" t="str">
        <f>+CONCATENATE(Nacsport!K107,Nacsport!L107,Nacsport!M107,Nacsport!N107,Nacsport!O107,Nacsport!P107,Nacsport!Q107,Nacsport!R107,Nacsport!S107,Nacsport!T107,Nacsport!U107,Nacsport!V107,Nacsport!W107,Nacsport!X107,Nacsport!Y107,Nacsport!Z107)</f>
        <v/>
      </c>
      <c r="P106" s="1" t="str">
        <f>IF(ISNA(LOOKUP(2,1/(Nacsport!AA107:BY107&lt;&gt;""),Nacsport!AA107:BY107)),"",LOOKUP(2,1/(Nacsport!AA107:BY107&lt;&gt;""),Nacsport!AA107:BY107))</f>
        <v/>
      </c>
      <c r="Q106" s="1" t="str">
        <f t="array" ref="Q106">+IF(+COUNTIF(Nacsport!AA107:BY107,"*")&gt;1,INDEX(Nacsport!Z107:BX107,MATCH(TRUE,Nacsport!Z107:BX107&gt;0,0)),"")</f>
        <v/>
      </c>
      <c r="R106" s="1" t="str">
        <f>+CONCATENATE(Nacsport!BZ107,Nacsport!CA107)</f>
        <v/>
      </c>
      <c r="S106" s="1" t="str">
        <f>+CONCATENATE(Nacsport!CB107,Nacsport!CC107,Nacsport!CD107)</f>
        <v/>
      </c>
      <c r="T106" s="1" t="str">
        <f>+CONCATENATE(Nacsport!CE107,Nacsport!CF107,Nacsport!CG107,Nacsport!CH107)</f>
        <v/>
      </c>
      <c r="U106" s="1" t="str">
        <f>+CONCATENATE(Nacsport!CI107,Nacsport!CJ107,Nacsport!CK107,Nacsport!CL107,Nacsport!CM107,Nacsport!CN107,Nacsport!CO107,Nacsport!CP107)</f>
        <v/>
      </c>
      <c r="V106" s="1" t="str">
        <f>+CONCATENATE(Nacsport!CQ107,Nacsport!CR107,Nacsport!CS107,Nacsport!CT107,Nacsport!CU107,Nacsport!CV107)</f>
        <v/>
      </c>
      <c r="W106" s="1" t="str">
        <f>+CONCATENATE(Nacsport!CW107,Nacsport!CX107,Nacsport!CY107,Nacsport!CZ107,Nacsport!DA107,Nacsport!DB107,Nacsport!DC107)</f>
        <v/>
      </c>
      <c r="X106" s="1" t="str">
        <f>+CONCATENATE(Nacsport!DD107,Nacsport!DE107,Nacsport!DF107,Nacsport!DG107,Nacsport!DH107,Nacsport!DI107,Nacsport!DJ107,Nacsport!DK107,Nacsport!DL107,Nacsport!DM107,Nacsport!DN107)</f>
        <v/>
      </c>
      <c r="Y106" s="1" t="str">
        <f>+CONCATENATE(Nacsport!DO107,Nacsport!DP107,Nacsport!DQ107,Nacsport!DR107,Nacsport!DS107,Nacsport!DT107,Nacsport!DU107,Nacsport!DV107,)</f>
        <v/>
      </c>
      <c r="Z106" s="1" t="str">
        <f>+CONCATENATE(Nacsport!DW107,Nacsport!DX107,Nacsport!DY107,Nacsport!DZ107)</f>
        <v/>
      </c>
      <c r="AA106" s="1" t="str">
        <f>+CONCATENATE(Nacsport!EA107,Nacsport!EB107,Nacsport!EC107,Nacsport!ED107,Nacsport!EE107)</f>
        <v/>
      </c>
      <c r="AB106" s="1" t="str">
        <f>+CONCATENATE(Nacsport!EF107,Nacsport!EG107,Nacsport!EH107,Nacsport!EI107,Nacsport!EJ107,Nacsport!EK107)</f>
        <v/>
      </c>
      <c r="AC106" s="1" t="str">
        <f>+CONCATENATE(Nacsport!EL107,Nacsport!EM107,Nacsport!EN107,Nacsport!EO107,Nacsport!EP107,Nacsport!EQ107,Nacsport!ER107)</f>
        <v/>
      </c>
      <c r="AD106" s="1" t="str">
        <f>+CONCATENATE(Nacsport!ES107,Nacsport!ET107,Nacsport!EU107,Nacsport!EV107,Nacsport!EW107,Nacsport!EX107,Nacsport!EY107,Nacsport!EZ107)</f>
        <v/>
      </c>
      <c r="AE106" s="1" t="str">
        <f>+CONCATENATE(Nacsport!FA107,Nacsport!FB107,Nacsport!FC107)</f>
        <v/>
      </c>
      <c r="AF106" s="1" t="str">
        <f>+CONCATENATE(Nacsport!FD107,Nacsport!FE107)</f>
        <v/>
      </c>
      <c r="AG106" s="1" t="str">
        <f>+CONCATENATE(Nacsport!FF107,Nacsport!FG107,Nacsport!FH107,Nacsport!FI107,Nacsport!FJ107)</f>
        <v/>
      </c>
      <c r="AH106" s="1" t="str">
        <f t="shared" ref="AH106:AH169" si="11">+IF(AG106="TRY",5,IF(AG106="CONVERSION",2,IF(AG106="PENALTY-KICK",3,IF(AG106="PENALTY-TRY",7,IF(AG106="DROP",3,"")))))</f>
        <v/>
      </c>
      <c r="AI106" s="1" t="str">
        <f>+CONCATENATE(Nacsport!FK107,Nacsport!FL107)</f>
        <v/>
      </c>
      <c r="AJ106" s="34" t="str">
        <f>+CONCATENATE(Nacsport!FM107,Nacsport!FN107)</f>
        <v/>
      </c>
      <c r="AK106" s="1" t="str">
        <f>+IF(OR(K106="ATTACCO",K106="DIFESA"),+CONCATENATE(Nacsport!FO107,Nacsport!FP106,Nacsport!FQ107,Nacsport!FR107,Nacsport!FS107,Nacsport!FT107,Nacsport!FU107,),"")</f>
        <v/>
      </c>
      <c r="AL106" s="1" t="str">
        <f>+IF(OR(K106="ATAQUE",K106="DEFENSA"),+CONCATENATE(Nacsport!FV107,Nacsport!FW107,Nacsport!FX107,Nacsport!FY107,Nacsport!FZ107,Nacsport!GA107,Nacsport!GB107,),"")</f>
        <v/>
      </c>
      <c r="AM106" s="1" t="str">
        <f>+CONCATENATE(Nacsport!GC107,Nacsport!GD107,Nacsport!GE107,Nacsport!GF107,Nacsport!GG107,Nacsport!GH107,Nacsport!GI107,Nacsport!GJ107,)</f>
        <v/>
      </c>
      <c r="AN106" s="1" t="str">
        <f>IF(K106="PUNTOS",LOOKUP(2,1/($K$3:K106="ATAQUE"),$AN$3:AN106),IF(+COUNTIF(Nacsport!GK107:'Nacsport'!GS107,"*")&gt;0,+COUNTIF(Nacsport!GK107:'Nacsport'!GS107,"*"),""))</f>
        <v/>
      </c>
      <c r="AO106" t="str">
        <f ca="1">+IF(K106="QUIEBRE",+IF(L106="SAN LUIS",+COUNTIF(K106:INDIRECT(ADDRESS((LOOKUP(2,1/($K$1:K106="ATAQUE"),Nacsport!$A$1:A107)),3,4)),"RUCK")+1,+COUNTIF(K106:INDIRECT(ADDRESS((LOOKUP(2,1/($K$1:K106="DEFENSA"),Nacsport!$A$1:A107)),3,4)),"RUCK")+1),"")</f>
        <v/>
      </c>
      <c r="AP106" t="str">
        <f ca="1">+IF(OR(K106="PUNTOS",K106="QUIEBRE"),+IF(L106="SAN LUIS",+COUNTIF(K106:INDIRECT(ADDRESS((LOOKUP(2,1/($K$1:K106="ATAQUE"),Nacsport!$A$1:A107)),3,4)),"PASE"),+COUNTIF(K106:INDIRECT(ADDRESS((LOOKUP(2,1/($K$1:K106="DEFENSA"),Nacsport!$A$1:A107)),3,4)),"PASE")),"")</f>
        <v/>
      </c>
      <c r="AQ106" t="str">
        <f>IF(K106="QUIEBRE",LOOKUP(2,1/($K$3:K106="ATAQUE"),$AL$3:AL106),IF(+COUNTIF(Nacsport!GK107:'Nacsport'!GS107,"*")&gt;0,+COUNTIF(Nacsport!GK107:'Nacsport'!GS107,"*"),""))</f>
        <v/>
      </c>
      <c r="AR106" s="1" t="str">
        <f>IF(OR(K106="ATTACCO",K106="DIFESA"),J106,IF(AND(OR(K106="PUNTOS",K106="RUCK",K106="QUIEBRE"),L106="AVEZZANO"),LOOKUP(2,1/($K$3:K106="ATTACCO"),$J$3:J107),IF(AND(OR(K106="PUNTOS",K106="RUCK",K106="QUIEBRE"),L106="RIVAL"),LOOKUP(2,1/($K$3:K106="DIFESA"),$J$3:J107),"")))</f>
        <v/>
      </c>
      <c r="AS106" s="17"/>
    </row>
    <row r="107" spans="1:45" ht="15.75" customHeight="1" x14ac:dyDescent="0.2">
      <c r="A107">
        <f>+Nacsport!A108</f>
        <v>108</v>
      </c>
      <c r="B107">
        <f t="shared" si="1"/>
        <v>106</v>
      </c>
      <c r="C107">
        <f t="shared" si="7"/>
        <v>106</v>
      </c>
      <c r="D107" s="12">
        <v>1</v>
      </c>
      <c r="E107" s="1" t="s">
        <v>1295</v>
      </c>
      <c r="F107" s="14">
        <f>CONVERT(LEFT(Nacsport!E108,2),"mn","hr")/24+CONVERT(MID(Nacsport!E108,4,2),"sec","hr")/24</f>
        <v>1.5694444444444445E-2</v>
      </c>
      <c r="G107" s="15">
        <f>CONVERT((CONVERT(LEFT(Nacsport!F108,2),"mn","hr")/24+CONVERT(MID(Nacsport!F108,4,2),"sec","hr")/24)-(CONVERT(LEFT(Nacsport!E108,2),"mn","hr")/24+CONVERT(MID(Nacsport!E108,4,2),"sec","hr")/24),"hr","sec")*24</f>
        <v>6.9999999999999947</v>
      </c>
      <c r="H107" s="15">
        <f t="shared" si="9"/>
        <v>1351</v>
      </c>
      <c r="I107" s="15">
        <f t="shared" si="10"/>
        <v>22.6</v>
      </c>
      <c r="J107" s="1">
        <f>+Nacsport!B108</f>
        <v>6</v>
      </c>
      <c r="K107" s="1" t="str">
        <f>+Nacsport!C108</f>
        <v>LINEOUT</v>
      </c>
      <c r="L107" s="1" t="str">
        <f>+CONCATENATE(Nacsport!I108,Nacsport!J108)</f>
        <v>OPPONENT</v>
      </c>
      <c r="M107" s="29" t="str">
        <f>IF(Nacsport!G108&lt;&gt;"",LEFT(Nacsport!G108,FIND(";",Nacsport!G108)-1),"")</f>
        <v/>
      </c>
      <c r="N107" s="1" t="str">
        <f>IFERROR(MID(Nacsport!G108,FIND(";", Nacsport!G108)+1,IFERROR(FIND(" ", Nacsport!G108 &amp; " ", FIND(";", Nacsport!G108)+1) - FIND(";", Nacsport!G108)-1,LEN(Nacsport!G108))),"")</f>
        <v/>
      </c>
      <c r="O107" s="1" t="str">
        <f>+CONCATENATE(Nacsport!K108,Nacsport!L108,Nacsport!M108,Nacsport!N108,Nacsport!O108,Nacsport!P108,Nacsport!Q108,Nacsport!R108,Nacsport!S108,Nacsport!T108,Nacsport!U108,Nacsport!V108,Nacsport!W108,Nacsport!X108,Nacsport!Y108,Nacsport!Z108)</f>
        <v/>
      </c>
      <c r="P107" s="1" t="str">
        <f>IF(ISNA(LOOKUP(2,1/(Nacsport!AA108:BY108&lt;&gt;""),Nacsport!AA108:BY108)),"",LOOKUP(2,1/(Nacsport!AA108:BY108&lt;&gt;""),Nacsport!AA108:BY108))</f>
        <v/>
      </c>
      <c r="Q107" s="1" t="str">
        <f t="array" ref="Q107">+IF(+COUNTIF(Nacsport!AA108:BY108,"*")&gt;1,INDEX(Nacsport!Z108:BX108,MATCH(TRUE,Nacsport!Z108:BX108&gt;0,0)),"")</f>
        <v/>
      </c>
      <c r="R107" s="1" t="str">
        <f>+CONCATENATE(Nacsport!BZ108,Nacsport!CA108)</f>
        <v/>
      </c>
      <c r="S107" s="1" t="str">
        <f>+CONCATENATE(Nacsport!CB108,Nacsport!CC108,Nacsport!CD108)</f>
        <v/>
      </c>
      <c r="T107" s="1" t="str">
        <f>+CONCATENATE(Nacsport!CE108,Nacsport!CF108,Nacsport!CG108,Nacsport!CH108)</f>
        <v>NOT-STRAIGHT</v>
      </c>
      <c r="U107" s="1" t="str">
        <f>+CONCATENATE(Nacsport!CI108,Nacsport!CJ108,Nacsport!CK108,Nacsport!CL108,Nacsport!CM108,Nacsport!CN108,Nacsport!CO108,Nacsport!CP108)</f>
        <v>L6</v>
      </c>
      <c r="V107" s="1" t="str">
        <f>+CONCATENATE(Nacsport!CQ108,Nacsport!CR108,Nacsport!CS108,Nacsport!CT108,Nacsport!CU108,Nacsport!CV108)</f>
        <v>D</v>
      </c>
      <c r="W107" s="1" t="str">
        <f>+CONCATENATE(Nacsport!CW108,Nacsport!CX108,Nacsport!CY108,Nacsport!CZ108,Nacsport!DA108,Nacsport!DB108,Nacsport!DC108)</f>
        <v/>
      </c>
      <c r="X107" s="1" t="str">
        <f>+CONCATENATE(Nacsport!DD108,Nacsport!DE108,Nacsport!DF108,Nacsport!DG108,Nacsport!DH108,Nacsport!DI108,Nacsport!DJ108,Nacsport!DK108,Nacsport!DL108,Nacsport!DM108,Nacsport!DN108)</f>
        <v/>
      </c>
      <c r="Y107" s="1" t="str">
        <f>+CONCATENATE(Nacsport!DO108,Nacsport!DP108,Nacsport!DQ108,Nacsport!DR108,Nacsport!DS108,Nacsport!DT108,Nacsport!DU108,Nacsport!DV108,)</f>
        <v/>
      </c>
      <c r="Z107" s="1" t="str">
        <f>+CONCATENATE(Nacsport!DW108,Nacsport!DX108,Nacsport!DY108,Nacsport!DZ108)</f>
        <v/>
      </c>
      <c r="AA107" s="1" t="str">
        <f>+CONCATENATE(Nacsport!EA108,Nacsport!EB108,Nacsport!EC108,Nacsport!ED108,Nacsport!EE108)</f>
        <v/>
      </c>
      <c r="AB107" s="1" t="str">
        <f>+CONCATENATE(Nacsport!EF108,Nacsport!EG108,Nacsport!EH108,Nacsport!EI108,Nacsport!EJ108,Nacsport!EK108)</f>
        <v/>
      </c>
      <c r="AC107" s="1" t="str">
        <f>+CONCATENATE(Nacsport!EL108,Nacsport!EM108,Nacsport!EN108,Nacsport!EO108,Nacsport!EP108,Nacsport!EQ108,Nacsport!ER108)</f>
        <v/>
      </c>
      <c r="AD107" s="1" t="str">
        <f>+CONCATENATE(Nacsport!ES108,Nacsport!ET108,Nacsport!EU108,Nacsport!EV108,Nacsport!EW108,Nacsport!EX108,Nacsport!EY108,Nacsport!EZ108)</f>
        <v/>
      </c>
      <c r="AE107" s="1" t="str">
        <f>+CONCATENATE(Nacsport!FA108,Nacsport!FB108,Nacsport!FC108)</f>
        <v/>
      </c>
      <c r="AF107" s="1" t="str">
        <f>+CONCATENATE(Nacsport!FD108,Nacsport!FE108)</f>
        <v/>
      </c>
      <c r="AG107" s="1" t="str">
        <f>+CONCATENATE(Nacsport!FF108,Nacsport!FG108,Nacsport!FH108,Nacsport!FI108,Nacsport!FJ108)</f>
        <v/>
      </c>
      <c r="AH107" s="1" t="str">
        <f t="shared" si="11"/>
        <v/>
      </c>
      <c r="AI107" s="1" t="str">
        <f>+CONCATENATE(Nacsport!FK108,Nacsport!FL108)</f>
        <v/>
      </c>
      <c r="AJ107" s="34" t="str">
        <f>+CONCATENATE(Nacsport!FM108,Nacsport!FN108)</f>
        <v/>
      </c>
      <c r="AK107" s="1" t="str">
        <f>+IF(OR(K107="ATTACCO",K107="DIFESA"),+CONCATENATE(Nacsport!FO108,Nacsport!FP107,Nacsport!FQ108,Nacsport!FR108,Nacsport!FS108,Nacsport!FT108,Nacsport!FU108,),"")</f>
        <v/>
      </c>
      <c r="AL107" s="1" t="str">
        <f>+IF(OR(K107="ATAQUE",K107="DEFENSA"),+CONCATENATE(Nacsport!FV108,Nacsport!FW108,Nacsport!FX108,Nacsport!FY108,Nacsport!FZ108,Nacsport!GA108,Nacsport!GB108,),"")</f>
        <v/>
      </c>
      <c r="AM107" s="1" t="str">
        <f>+CONCATENATE(Nacsport!GC108,Nacsport!GD108,Nacsport!GE108,Nacsport!GF108,Nacsport!GG108,Nacsport!GH108,Nacsport!GI108,Nacsport!GJ108,)</f>
        <v/>
      </c>
      <c r="AN107" s="1" t="str">
        <f>IF(K107="PUNTOS",LOOKUP(2,1/($K$3:K107="ATAQUE"),$AN$3:AN107),IF(+COUNTIF(Nacsport!GK108:'Nacsport'!GS108,"*")&gt;0,+COUNTIF(Nacsport!GK108:'Nacsport'!GS108,"*"),""))</f>
        <v/>
      </c>
      <c r="AO107" t="str">
        <f ca="1">+IF(K107="QUIEBRE",+IF(L107="SAN LUIS",+COUNTIF(K107:INDIRECT(ADDRESS((LOOKUP(2,1/($K$1:K107="ATAQUE"),Nacsport!$A$1:A108)),3,4)),"RUCK")+1,+COUNTIF(K107:INDIRECT(ADDRESS((LOOKUP(2,1/($K$1:K107="DEFENSA"),Nacsport!$A$1:A108)),3,4)),"RUCK")+1),"")</f>
        <v/>
      </c>
      <c r="AP107" t="str">
        <f ca="1">+IF(OR(K107="PUNTOS",K107="QUIEBRE"),+IF(L107="SAN LUIS",+COUNTIF(K107:INDIRECT(ADDRESS((LOOKUP(2,1/($K$1:K107="ATAQUE"),Nacsport!$A$1:A108)),3,4)),"PASE"),+COUNTIF(K107:INDIRECT(ADDRESS((LOOKUP(2,1/($K$1:K107="DEFENSA"),Nacsport!$A$1:A108)),3,4)),"PASE")),"")</f>
        <v/>
      </c>
      <c r="AQ107" t="str">
        <f>IF(K107="QUIEBRE",LOOKUP(2,1/($K$3:K107="ATAQUE"),$AL$3:AL107),IF(+COUNTIF(Nacsport!GK108:'Nacsport'!GS108,"*")&gt;0,+COUNTIF(Nacsport!GK108:'Nacsport'!GS108,"*"),""))</f>
        <v/>
      </c>
      <c r="AR107" s="1" t="str">
        <f>IF(OR(K107="ATTACCO",K107="DIFESA"),J107,IF(AND(OR(K107="PUNTOS",K107="RUCK",K107="QUIEBRE"),L107="AVEZZANO"),LOOKUP(2,1/($K$3:K107="ATTACCO"),$J$3:J108),IF(AND(OR(K107="PUNTOS",K107="RUCK",K107="QUIEBRE"),L107="RIVAL"),LOOKUP(2,1/($K$3:K107="DIFESA"),$J$3:J108),"")))</f>
        <v/>
      </c>
      <c r="AS107" s="17"/>
    </row>
    <row r="108" spans="1:45" ht="15.75" customHeight="1" x14ac:dyDescent="0.2">
      <c r="A108">
        <f>+Nacsport!A109</f>
        <v>109</v>
      </c>
      <c r="B108">
        <f t="shared" si="1"/>
        <v>107</v>
      </c>
      <c r="C108">
        <f t="shared" si="7"/>
        <v>107</v>
      </c>
      <c r="D108" s="12">
        <v>1</v>
      </c>
      <c r="E108" s="1" t="s">
        <v>1295</v>
      </c>
      <c r="F108" s="14">
        <f>CONVERT(LEFT(Nacsport!E109,2),"mn","hr")/24+CONVERT(MID(Nacsport!E109,4,2),"sec","hr")/24</f>
        <v>1.6111111111111114E-2</v>
      </c>
      <c r="G108" s="15">
        <f>CONVERT((CONVERT(LEFT(Nacsport!F109,2),"mn","hr")/24+CONVERT(MID(Nacsport!F109,4,2),"sec","hr")/24)-(CONVERT(LEFT(Nacsport!E109,2),"mn","hr")/24+CONVERT(MID(Nacsport!E109,4,2),"sec","hr")/24),"hr","sec")*24</f>
        <v>20.999999999999986</v>
      </c>
      <c r="H108" s="15">
        <f t="shared" si="9"/>
        <v>1387.0000000000005</v>
      </c>
      <c r="I108" s="15">
        <f t="shared" si="10"/>
        <v>23.200000000000006</v>
      </c>
      <c r="J108" s="1">
        <f>+Nacsport!B109</f>
        <v>11</v>
      </c>
      <c r="K108" s="1" t="str">
        <f>+Nacsport!C109</f>
        <v>ATTACK</v>
      </c>
      <c r="L108" s="1" t="str">
        <f>+CONCATENATE(Nacsport!I109,Nacsport!J109)</f>
        <v/>
      </c>
      <c r="M108" s="29" t="str">
        <f>IF(Nacsport!G109&lt;&gt;"",LEFT(Nacsport!G109,FIND(";",Nacsport!G109)-1),"")</f>
        <v>54</v>
      </c>
      <c r="N108" s="1" t="str">
        <f>IFERROR(MID(Nacsport!G109,FIND(";", Nacsport!G109)+1,IFERROR(FIND(" ", Nacsport!G109 &amp; " ", FIND(";", Nacsport!G109)+1) - FIND(";", Nacsport!G109)-1,LEN(Nacsport!G109))),"")</f>
        <v>86</v>
      </c>
      <c r="O108" s="1" t="str">
        <f>+CONCATENATE(Nacsport!K109,Nacsport!L109,Nacsport!M109,Nacsport!N109,Nacsport!O109,Nacsport!P109,Nacsport!Q109,Nacsport!R109,Nacsport!S109,Nacsport!T109,Nacsport!U109,Nacsport!V109,Nacsport!W109,Nacsport!X109,Nacsport!Y109,Nacsport!Z109)</f>
        <v/>
      </c>
      <c r="P108" s="1" t="str">
        <f>IF(ISNA(LOOKUP(2,1/(Nacsport!AA109:BY109&lt;&gt;""),Nacsport!AA109:BY109)),"",LOOKUP(2,1/(Nacsport!AA109:BY109&lt;&gt;""),Nacsport!AA109:BY109))</f>
        <v/>
      </c>
      <c r="Q108" s="1" t="str">
        <f t="array" ref="Q108">+IF(+COUNTIF(Nacsport!AA109:BY109,"*")&gt;1,INDEX(Nacsport!Z109:BX109,MATCH(TRUE,Nacsport!Z109:BX109&gt;0,0)),"")</f>
        <v/>
      </c>
      <c r="R108" s="1" t="str">
        <f>+CONCATENATE(Nacsport!BZ109,Nacsport!CA109)</f>
        <v/>
      </c>
      <c r="S108" s="1" t="str">
        <f>+CONCATENATE(Nacsport!CB109,Nacsport!CC109,Nacsport!CD109)</f>
        <v/>
      </c>
      <c r="T108" s="1" t="str">
        <f>+CONCATENATE(Nacsport!CE109,Nacsport!CF109,Nacsport!CG109,Nacsport!CH109)</f>
        <v/>
      </c>
      <c r="U108" s="1" t="str">
        <f>+CONCATENATE(Nacsport!CI109,Nacsport!CJ109,Nacsport!CK109,Nacsport!CL109,Nacsport!CM109,Nacsport!CN109,Nacsport!CO109,Nacsport!CP109)</f>
        <v/>
      </c>
      <c r="V108" s="1" t="str">
        <f>+CONCATENATE(Nacsport!CQ109,Nacsport!CR109,Nacsport!CS109,Nacsport!CT109,Nacsport!CU109,Nacsport!CV109)</f>
        <v/>
      </c>
      <c r="W108" s="1" t="str">
        <f>+CONCATENATE(Nacsport!CW109,Nacsport!CX109,Nacsport!CY109,Nacsport!CZ109,Nacsport!DA109,Nacsport!DB109,Nacsport!DC109)</f>
        <v/>
      </c>
      <c r="X108" s="1" t="str">
        <f>+CONCATENATE(Nacsport!DD109,Nacsport!DE109,Nacsport!DF109,Nacsport!DG109,Nacsport!DH109,Nacsport!DI109,Nacsport!DJ109,Nacsport!DK109,Nacsport!DL109,Nacsport!DM109,Nacsport!DN109)</f>
        <v/>
      </c>
      <c r="Y108" s="1" t="str">
        <f>+CONCATENATE(Nacsport!DO109,Nacsport!DP109,Nacsport!DQ109,Nacsport!DR109,Nacsport!DS109,Nacsport!DT109,Nacsport!DU109,Nacsport!DV109,)</f>
        <v/>
      </c>
      <c r="Z108" s="1" t="str">
        <f>+CONCATENATE(Nacsport!DW109,Nacsport!DX109,Nacsport!DY109,Nacsport!DZ109)</f>
        <v/>
      </c>
      <c r="AA108" s="1" t="str">
        <f>+CONCATENATE(Nacsport!EA109,Nacsport!EB109,Nacsport!EC109,Nacsport!ED109,Nacsport!EE109)</f>
        <v/>
      </c>
      <c r="AB108" s="1" t="str">
        <f>+CONCATENATE(Nacsport!EF109,Nacsport!EG109,Nacsport!EH109,Nacsport!EI109,Nacsport!EJ109,Nacsport!EK109)</f>
        <v/>
      </c>
      <c r="AC108" s="1" t="str">
        <f>+CONCATENATE(Nacsport!EL109,Nacsport!EM109,Nacsport!EN109,Nacsport!EO109,Nacsport!EP109,Nacsport!EQ109,Nacsport!ER109)</f>
        <v/>
      </c>
      <c r="AD108" s="1" t="str">
        <f>+CONCATENATE(Nacsport!ES109,Nacsport!ET109,Nacsport!EU109,Nacsport!EV109,Nacsport!EW109,Nacsport!EX109,Nacsport!EY109,Nacsport!EZ109)</f>
        <v/>
      </c>
      <c r="AE108" s="1" t="str">
        <f>+CONCATENATE(Nacsport!FA109,Nacsport!FB109,Nacsport!FC109)</f>
        <v/>
      </c>
      <c r="AF108" s="1" t="str">
        <f>+CONCATENATE(Nacsport!FD109,Nacsport!FE109)</f>
        <v/>
      </c>
      <c r="AG108" s="1" t="str">
        <f>+CONCATENATE(Nacsport!FF109,Nacsport!FG109,Nacsport!FH109,Nacsport!FI109,Nacsport!FJ109)</f>
        <v/>
      </c>
      <c r="AH108" s="1" t="str">
        <f t="shared" si="11"/>
        <v/>
      </c>
      <c r="AI108" s="1" t="str">
        <f>+CONCATENATE(Nacsport!FK109,Nacsport!FL109)</f>
        <v/>
      </c>
      <c r="AJ108" s="34" t="str">
        <f>+CONCATENATE(Nacsport!FM109,Nacsport!FN109)</f>
        <v/>
      </c>
      <c r="AK108" s="1" t="str">
        <f>+IF(OR(K108="ATTACCO",K108="DIFESA"),+CONCATENATE(Nacsport!FO109,Nacsport!FP108,Nacsport!FQ109,Nacsport!FR109,Nacsport!FS109,Nacsport!FT109,Nacsport!FU109,),"")</f>
        <v/>
      </c>
      <c r="AL108" s="1" t="str">
        <f>+IF(OR(K108="ATAQUE",K108="DEFENSA"),+CONCATENATE(Nacsport!FV109,Nacsport!FW109,Nacsport!FX109,Nacsport!FY109,Nacsport!FZ109,Nacsport!GA109,Nacsport!GB109,),"")</f>
        <v/>
      </c>
      <c r="AM108" s="1" t="str">
        <f>+CONCATENATE(Nacsport!GC109,Nacsport!GD109,Nacsport!GE109,Nacsport!GF109,Nacsport!GG109,Nacsport!GH109,Nacsport!GI109,Nacsport!GJ109,)</f>
        <v/>
      </c>
      <c r="AN108" s="1" t="str">
        <f>IF(K108="PUNTOS",LOOKUP(2,1/($K$3:K108="ATAQUE"),$AN$3:AN108),IF(+COUNTIF(Nacsport!GK109:'Nacsport'!GS109,"*")&gt;0,+COUNTIF(Nacsport!GK109:'Nacsport'!GS109,"*"),""))</f>
        <v/>
      </c>
      <c r="AO108" t="str">
        <f ca="1">+IF(K108="QUIEBRE",+IF(L108="SAN LUIS",+COUNTIF(K108:INDIRECT(ADDRESS((LOOKUP(2,1/($K$1:K108="ATAQUE"),Nacsport!$A$1:A109)),3,4)),"RUCK")+1,+COUNTIF(K108:INDIRECT(ADDRESS((LOOKUP(2,1/($K$1:K108="DEFENSA"),Nacsport!$A$1:A109)),3,4)),"RUCK")+1),"")</f>
        <v/>
      </c>
      <c r="AP108" t="str">
        <f ca="1">+IF(OR(K108="PUNTOS",K108="QUIEBRE"),+IF(L108="SAN LUIS",+COUNTIF(K108:INDIRECT(ADDRESS((LOOKUP(2,1/($K$1:K108="ATAQUE"),Nacsport!$A$1:A109)),3,4)),"PASE"),+COUNTIF(K108:INDIRECT(ADDRESS((LOOKUP(2,1/($K$1:K108="DEFENSA"),Nacsport!$A$1:A109)),3,4)),"PASE")),"")</f>
        <v/>
      </c>
      <c r="AQ108" t="str">
        <f>IF(K108="QUIEBRE",LOOKUP(2,1/($K$3:K108="ATAQUE"),$AL$3:AL108),IF(+COUNTIF(Nacsport!GK109:'Nacsport'!GS109,"*")&gt;0,+COUNTIF(Nacsport!GK109:'Nacsport'!GS109,"*"),""))</f>
        <v/>
      </c>
      <c r="AR108" s="1" t="str">
        <f>IF(OR(K108="ATTACCO",K108="DIFESA"),J108,IF(AND(OR(K108="PUNTOS",K108="RUCK",K108="QUIEBRE"),L108="AVEZZANO"),LOOKUP(2,1/($K$3:K108="ATTACCO"),$J$3:J109),IF(AND(OR(K108="PUNTOS",K108="RUCK",K108="QUIEBRE"),L108="RIVAL"),LOOKUP(2,1/($K$3:K108="DIFESA"),$J$3:J109),"")))</f>
        <v/>
      </c>
      <c r="AS108" s="17"/>
    </row>
    <row r="109" spans="1:45" ht="15.75" customHeight="1" x14ac:dyDescent="0.2">
      <c r="A109">
        <f>+Nacsport!A110</f>
        <v>110</v>
      </c>
      <c r="B109">
        <f t="shared" si="1"/>
        <v>108</v>
      </c>
      <c r="C109">
        <f t="shared" si="7"/>
        <v>108</v>
      </c>
      <c r="D109" s="12">
        <v>1</v>
      </c>
      <c r="E109" s="1" t="s">
        <v>1295</v>
      </c>
      <c r="F109" s="14">
        <f>CONVERT(LEFT(Nacsport!E110,2),"mn","hr")/24+CONVERT(MID(Nacsport!E110,4,2),"sec","hr")/24</f>
        <v>1.6111111111111114E-2</v>
      </c>
      <c r="G109" s="15">
        <f>CONVERT((CONVERT(LEFT(Nacsport!F110,2),"mn","hr")/24+CONVERT(MID(Nacsport!F110,4,2),"sec","hr")/24)-(CONVERT(LEFT(Nacsport!E110,2),"mn","hr")/24+CONVERT(MID(Nacsport!E110,4,2),"sec","hr")/24),"hr","sec")*24</f>
        <v>20.999999999999986</v>
      </c>
      <c r="H109" s="15">
        <f t="shared" si="9"/>
        <v>1387.0000000000005</v>
      </c>
      <c r="I109" s="15">
        <f t="shared" si="10"/>
        <v>23.200000000000006</v>
      </c>
      <c r="J109" s="1">
        <f>+Nacsport!B110</f>
        <v>13</v>
      </c>
      <c r="K109" s="1" t="str">
        <f>+Nacsport!C110</f>
        <v>SHORT-MATCH</v>
      </c>
      <c r="L109" s="1" t="str">
        <f>+CONCATENATE(Nacsport!I110,Nacsport!J110)</f>
        <v/>
      </c>
      <c r="M109" s="29" t="str">
        <f>IF(Nacsport!G110&lt;&gt;"",LEFT(Nacsport!G110,FIND(";",Nacsport!G110)-1),"")</f>
        <v>54</v>
      </c>
      <c r="N109" s="1" t="str">
        <f>IFERROR(MID(Nacsport!G110,FIND(";", Nacsport!G110)+1,IFERROR(FIND(" ", Nacsport!G110 &amp; " ", FIND(";", Nacsport!G110)+1) - FIND(";", Nacsport!G110)-1,LEN(Nacsport!G110))),"")</f>
        <v>86</v>
      </c>
      <c r="O109" s="1" t="str">
        <f>+CONCATENATE(Nacsport!K110,Nacsport!L110,Nacsport!M110,Nacsport!N110,Nacsport!O110,Nacsport!P110,Nacsport!Q110,Nacsport!R110,Nacsport!S110,Nacsport!T110,Nacsport!U110,Nacsport!V110,Nacsport!W110,Nacsport!X110,Nacsport!Y110,Nacsport!Z110)</f>
        <v/>
      </c>
      <c r="P109" s="1" t="str">
        <f>IF(ISNA(LOOKUP(2,1/(Nacsport!AA110:BY110&lt;&gt;""),Nacsport!AA110:BY110)),"",LOOKUP(2,1/(Nacsport!AA110:BY110&lt;&gt;""),Nacsport!AA110:BY110))</f>
        <v/>
      </c>
      <c r="Q109" s="1" t="str">
        <f t="array" ref="Q109">+IF(+COUNTIF(Nacsport!AA110:BY110,"*")&gt;1,INDEX(Nacsport!Z110:BX110,MATCH(TRUE,Nacsport!Z110:BX110&gt;0,0)),"")</f>
        <v/>
      </c>
      <c r="R109" s="1" t="str">
        <f>+CONCATENATE(Nacsport!BZ110,Nacsport!CA110)</f>
        <v/>
      </c>
      <c r="S109" s="1" t="str">
        <f>+CONCATENATE(Nacsport!CB110,Nacsport!CC110,Nacsport!CD110)</f>
        <v/>
      </c>
      <c r="T109" s="1" t="str">
        <f>+CONCATENATE(Nacsport!CE110,Nacsport!CF110,Nacsport!CG110,Nacsport!CH110)</f>
        <v/>
      </c>
      <c r="U109" s="1" t="str">
        <f>+CONCATENATE(Nacsport!CI110,Nacsport!CJ110,Nacsport!CK110,Nacsport!CL110,Nacsport!CM110,Nacsport!CN110,Nacsport!CO110,Nacsport!CP110)</f>
        <v/>
      </c>
      <c r="V109" s="1" t="str">
        <f>+CONCATENATE(Nacsport!CQ110,Nacsport!CR110,Nacsport!CS110,Nacsport!CT110,Nacsport!CU110,Nacsport!CV110)</f>
        <v/>
      </c>
      <c r="W109" s="1" t="str">
        <f>+CONCATENATE(Nacsport!CW110,Nacsport!CX110,Nacsport!CY110,Nacsport!CZ110,Nacsport!DA110,Nacsport!DB110,Nacsport!DC110)</f>
        <v/>
      </c>
      <c r="X109" s="1" t="str">
        <f>+CONCATENATE(Nacsport!DD110,Nacsport!DE110,Nacsport!DF110,Nacsport!DG110,Nacsport!DH110,Nacsport!DI110,Nacsport!DJ110,Nacsport!DK110,Nacsport!DL110,Nacsport!DM110,Nacsport!DN110)</f>
        <v/>
      </c>
      <c r="Y109" s="1" t="str">
        <f>+CONCATENATE(Nacsport!DO110,Nacsport!DP110,Nacsport!DQ110,Nacsport!DR110,Nacsport!DS110,Nacsport!DT110,Nacsport!DU110,Nacsport!DV110,)</f>
        <v/>
      </c>
      <c r="Z109" s="1" t="str">
        <f>+CONCATENATE(Nacsport!DW110,Nacsport!DX110,Nacsport!DY110,Nacsport!DZ110)</f>
        <v/>
      </c>
      <c r="AA109" s="1" t="str">
        <f>+CONCATENATE(Nacsport!EA110,Nacsport!EB110,Nacsport!EC110,Nacsport!ED110,Nacsport!EE110)</f>
        <v/>
      </c>
      <c r="AB109" s="1" t="str">
        <f>+CONCATENATE(Nacsport!EF110,Nacsport!EG110,Nacsport!EH110,Nacsport!EI110,Nacsport!EJ110,Nacsport!EK110)</f>
        <v/>
      </c>
      <c r="AC109" s="1" t="str">
        <f>+CONCATENATE(Nacsport!EL110,Nacsport!EM110,Nacsport!EN110,Nacsport!EO110,Nacsport!EP110,Nacsport!EQ110,Nacsport!ER110)</f>
        <v/>
      </c>
      <c r="AD109" s="1" t="str">
        <f>+CONCATENATE(Nacsport!ES110,Nacsport!ET110,Nacsport!EU110,Nacsport!EV110,Nacsport!EW110,Nacsport!EX110,Nacsport!EY110,Nacsport!EZ110)</f>
        <v/>
      </c>
      <c r="AE109" s="1" t="str">
        <f>+CONCATENATE(Nacsport!FA110,Nacsport!FB110,Nacsport!FC110)</f>
        <v/>
      </c>
      <c r="AF109" s="1" t="str">
        <f>+CONCATENATE(Nacsport!FD110,Nacsport!FE110)</f>
        <v/>
      </c>
      <c r="AG109" s="1" t="str">
        <f>+CONCATENATE(Nacsport!FF110,Nacsport!FG110,Nacsport!FH110,Nacsport!FI110,Nacsport!FJ110)</f>
        <v/>
      </c>
      <c r="AH109" s="1" t="str">
        <f t="shared" si="11"/>
        <v/>
      </c>
      <c r="AI109" s="1" t="str">
        <f>+CONCATENATE(Nacsport!FK110,Nacsport!FL110)</f>
        <v/>
      </c>
      <c r="AJ109" s="34" t="str">
        <f>+CONCATENATE(Nacsport!FM110,Nacsport!FN110)</f>
        <v/>
      </c>
      <c r="AK109" s="1" t="str">
        <f>+IF(OR(K109="ATTACCO",K109="DIFESA"),+CONCATENATE(Nacsport!FO110,Nacsport!FP109,Nacsport!FQ110,Nacsport!FR110,Nacsport!FS110,Nacsport!FT110,Nacsport!FU110,),"")</f>
        <v/>
      </c>
      <c r="AL109" s="1" t="str">
        <f>+IF(OR(K109="ATAQUE",K109="DEFENSA"),+CONCATENATE(Nacsport!FV110,Nacsport!FW110,Nacsport!FX110,Nacsport!FY110,Nacsport!FZ110,Nacsport!GA110,Nacsport!GB110,),"")</f>
        <v/>
      </c>
      <c r="AM109" s="1" t="str">
        <f>+CONCATENATE(Nacsport!GC110,Nacsport!GD110,Nacsport!GE110,Nacsport!GF110,Nacsport!GG110,Nacsport!GH110,Nacsport!GI110,Nacsport!GJ110,)</f>
        <v/>
      </c>
      <c r="AN109" s="1" t="str">
        <f>IF(K109="PUNTOS",LOOKUP(2,1/($K$3:K109="ATAQUE"),$AN$3:AN109),IF(+COUNTIF(Nacsport!GK110:'Nacsport'!GS110,"*")&gt;0,+COUNTIF(Nacsport!GK110:'Nacsport'!GS110,"*"),""))</f>
        <v/>
      </c>
      <c r="AO109" t="str">
        <f ca="1">+IF(K109="QUIEBRE",+IF(L109="SAN LUIS",+COUNTIF(K109:INDIRECT(ADDRESS((LOOKUP(2,1/($K$1:K109="ATAQUE"),Nacsport!$A$1:A110)),3,4)),"RUCK")+1,+COUNTIF(K109:INDIRECT(ADDRESS((LOOKUP(2,1/($K$1:K109="DEFENSA"),Nacsport!$A$1:A110)),3,4)),"RUCK")+1),"")</f>
        <v/>
      </c>
      <c r="AP109" t="str">
        <f ca="1">+IF(OR(K109="PUNTOS",K109="QUIEBRE"),+IF(L109="SAN LUIS",+COUNTIF(K109:INDIRECT(ADDRESS((LOOKUP(2,1/($K$1:K109="ATAQUE"),Nacsport!$A$1:A110)),3,4)),"PASE"),+COUNTIF(K109:INDIRECT(ADDRESS((LOOKUP(2,1/($K$1:K109="DEFENSA"),Nacsport!$A$1:A110)),3,4)),"PASE")),"")</f>
        <v/>
      </c>
      <c r="AQ109" t="str">
        <f>IF(K109="QUIEBRE",LOOKUP(2,1/($K$3:K109="ATAQUE"),$AL$3:AL109),IF(+COUNTIF(Nacsport!GK110:'Nacsport'!GS110,"*")&gt;0,+COUNTIF(Nacsport!GK110:'Nacsport'!GS110,"*"),""))</f>
        <v/>
      </c>
      <c r="AR109" s="1" t="str">
        <f>IF(OR(K109="ATTACCO",K109="DIFESA"),J109,IF(AND(OR(K109="PUNTOS",K109="RUCK",K109="QUIEBRE"),L109="AVEZZANO"),LOOKUP(2,1/($K$3:K109="ATTACCO"),$J$3:J110),IF(AND(OR(K109="PUNTOS",K109="RUCK",K109="QUIEBRE"),L109="RIVAL"),LOOKUP(2,1/($K$3:K109="DIFESA"),$J$3:J110),"")))</f>
        <v/>
      </c>
      <c r="AS109" s="17"/>
    </row>
    <row r="110" spans="1:45" ht="15.75" customHeight="1" x14ac:dyDescent="0.2">
      <c r="A110">
        <f>+Nacsport!A111</f>
        <v>111</v>
      </c>
      <c r="B110">
        <f t="shared" si="1"/>
        <v>109</v>
      </c>
      <c r="C110">
        <f t="shared" si="7"/>
        <v>109</v>
      </c>
      <c r="D110" s="12">
        <v>1</v>
      </c>
      <c r="E110" s="1" t="s">
        <v>1295</v>
      </c>
      <c r="F110" s="14">
        <f>CONVERT(LEFT(Nacsport!E111,2),"mn","hr")/24+CONVERT(MID(Nacsport!E111,4,2),"sec","hr")/24</f>
        <v>1.621527777777778E-2</v>
      </c>
      <c r="G110" s="15">
        <f>CONVERT((CONVERT(LEFT(Nacsport!F111,2),"mn","hr")/24+CONVERT(MID(Nacsport!F111,4,2),"sec","hr")/24)-(CONVERT(LEFT(Nacsport!E111,2),"mn","hr")/24+CONVERT(MID(Nacsport!E111,4,2),"sec","hr")/24),"hr","sec")*24</f>
        <v>4.0000000000001261</v>
      </c>
      <c r="H110" s="15">
        <f t="shared" si="9"/>
        <v>1396.0000000000002</v>
      </c>
      <c r="I110" s="15">
        <f t="shared" si="10"/>
        <v>23.35</v>
      </c>
      <c r="J110" s="1">
        <f>+Nacsport!B111</f>
        <v>4</v>
      </c>
      <c r="K110" s="1" t="str">
        <f>+Nacsport!C111</f>
        <v>SCRUM</v>
      </c>
      <c r="L110" s="1" t="str">
        <f>+CONCATENATE(Nacsport!I111,Nacsport!J111)</f>
        <v>SAN BENEDETTO</v>
      </c>
      <c r="M110" s="29" t="str">
        <f>IF(Nacsport!G111&lt;&gt;"",LEFT(Nacsport!G111,FIND(";",Nacsport!G111)-1),"")</f>
        <v>54</v>
      </c>
      <c r="N110" s="1" t="str">
        <f>IFERROR(MID(Nacsport!G111,FIND(";", Nacsport!G111)+1,IFERROR(FIND(" ", Nacsport!G111 &amp; " ", FIND(";", Nacsport!G111)+1) - FIND(";", Nacsport!G111)-1,LEN(Nacsport!G111))),"")</f>
        <v>86</v>
      </c>
      <c r="O110" s="1" t="str">
        <f>+CONCATENATE(Nacsport!K111,Nacsport!L111,Nacsport!M111,Nacsport!N111,Nacsport!O111,Nacsport!P111,Nacsport!Q111,Nacsport!R111,Nacsport!S111,Nacsport!T111,Nacsport!U111,Nacsport!V111,Nacsport!W111,Nacsport!X111,Nacsport!Y111,Nacsport!Z111)</f>
        <v>RD</v>
      </c>
      <c r="P110" s="1" t="str">
        <f>IF(ISNA(LOOKUP(2,1/(Nacsport!AA111:BY111&lt;&gt;""),Nacsport!AA111:BY111)),"",LOOKUP(2,1/(Nacsport!AA111:BY111&lt;&gt;""),Nacsport!AA111:BY111))</f>
        <v/>
      </c>
      <c r="Q110" s="1" t="str">
        <f t="array" ref="Q110">+IF(+COUNTIF(Nacsport!AA111:BY111,"*")&gt;1,INDEX(Nacsport!Z111:BX111,MATCH(TRUE,Nacsport!Z111:BX111&gt;0,0)),"")</f>
        <v/>
      </c>
      <c r="R110" s="1" t="str">
        <f>+CONCATENATE(Nacsport!BZ111,Nacsport!CA111)</f>
        <v>WIN</v>
      </c>
      <c r="S110" s="1" t="str">
        <f>+CONCATENATE(Nacsport!CB111,Nacsport!CC111,Nacsport!CD111)</f>
        <v>NEUTRAL</v>
      </c>
      <c r="T110" s="1" t="str">
        <f>+CONCATENATE(Nacsport!CE111,Nacsport!CF111,Nacsport!CG111,Nacsport!CH111)</f>
        <v/>
      </c>
      <c r="U110" s="1" t="str">
        <f>+CONCATENATE(Nacsport!CI111,Nacsport!CJ111,Nacsport!CK111,Nacsport!CL111,Nacsport!CM111,Nacsport!CN111,Nacsport!CO111,Nacsport!CP111)</f>
        <v/>
      </c>
      <c r="V110" s="1" t="str">
        <f>+CONCATENATE(Nacsport!CQ111,Nacsport!CR111,Nacsport!CS111,Nacsport!CT111,Nacsport!CU111,Nacsport!CV111)</f>
        <v/>
      </c>
      <c r="W110" s="1" t="str">
        <f>+CONCATENATE(Nacsport!CW111,Nacsport!CX111,Nacsport!CY111,Nacsport!CZ111,Nacsport!DA111,Nacsport!DB111,Nacsport!DC111)</f>
        <v/>
      </c>
      <c r="X110" s="1" t="str">
        <f>+CONCATENATE(Nacsport!DD111,Nacsport!DE111,Nacsport!DF111,Nacsport!DG111,Nacsport!DH111,Nacsport!DI111,Nacsport!DJ111,Nacsport!DK111,Nacsport!DL111,Nacsport!DM111,Nacsport!DN111)</f>
        <v/>
      </c>
      <c r="Y110" s="1" t="str">
        <f>+CONCATENATE(Nacsport!DO111,Nacsport!DP111,Nacsport!DQ111,Nacsport!DR111,Nacsport!DS111,Nacsport!DT111,Nacsport!DU111,Nacsport!DV111,)</f>
        <v/>
      </c>
      <c r="Z110" s="1" t="str">
        <f>+CONCATENATE(Nacsport!DW111,Nacsport!DX111,Nacsport!DY111,Nacsport!DZ111)</f>
        <v/>
      </c>
      <c r="AA110" s="1" t="str">
        <f>+CONCATENATE(Nacsport!EA111,Nacsport!EB111,Nacsport!EC111,Nacsport!ED111,Nacsport!EE111)</f>
        <v/>
      </c>
      <c r="AB110" s="1" t="str">
        <f>+CONCATENATE(Nacsport!EF111,Nacsport!EG111,Nacsport!EH111,Nacsport!EI111,Nacsport!EJ111,Nacsport!EK111)</f>
        <v/>
      </c>
      <c r="AC110" s="1" t="str">
        <f>+CONCATENATE(Nacsport!EL111,Nacsport!EM111,Nacsport!EN111,Nacsport!EO111,Nacsport!EP111,Nacsport!EQ111,Nacsport!ER111)</f>
        <v/>
      </c>
      <c r="AD110" s="1" t="str">
        <f>+CONCATENATE(Nacsport!ES111,Nacsport!ET111,Nacsport!EU111,Nacsport!EV111,Nacsport!EW111,Nacsport!EX111,Nacsport!EY111,Nacsport!EZ111)</f>
        <v/>
      </c>
      <c r="AE110" s="1" t="str">
        <f>+CONCATENATE(Nacsport!FA111,Nacsport!FB111,Nacsport!FC111)</f>
        <v/>
      </c>
      <c r="AF110" s="1" t="str">
        <f>+CONCATENATE(Nacsport!FD111,Nacsport!FE111)</f>
        <v/>
      </c>
      <c r="AG110" s="1" t="str">
        <f>+CONCATENATE(Nacsport!FF111,Nacsport!FG111,Nacsport!FH111,Nacsport!FI111,Nacsport!FJ111)</f>
        <v/>
      </c>
      <c r="AH110" s="1" t="str">
        <f t="shared" si="11"/>
        <v/>
      </c>
      <c r="AI110" s="1" t="str">
        <f>+CONCATENATE(Nacsport!FK111,Nacsport!FL111)</f>
        <v/>
      </c>
      <c r="AJ110" s="34" t="str">
        <f>+CONCATENATE(Nacsport!FM111,Nacsport!FN111)</f>
        <v/>
      </c>
      <c r="AK110" s="1" t="str">
        <f>+IF(OR(K110="ATTACCO",K110="DIFESA"),+CONCATENATE(Nacsport!FO111,Nacsport!FP110,Nacsport!FQ111,Nacsport!FR111,Nacsport!FS111,Nacsport!FT111,Nacsport!FU111,),"")</f>
        <v/>
      </c>
      <c r="AL110" s="1" t="str">
        <f>+IF(OR(K110="ATAQUE",K110="DEFENSA"),+CONCATENATE(Nacsport!FV111,Nacsport!FW111,Nacsport!FX111,Nacsport!FY111,Nacsport!FZ111,Nacsport!GA111,Nacsport!GB111,),"")</f>
        <v/>
      </c>
      <c r="AM110" s="1" t="str">
        <f>+CONCATENATE(Nacsport!GC111,Nacsport!GD111,Nacsport!GE111,Nacsport!GF111,Nacsport!GG111,Nacsport!GH111,Nacsport!GI111,Nacsport!GJ111,)</f>
        <v/>
      </c>
      <c r="AN110" s="1" t="str">
        <f>IF(K110="PUNTOS",LOOKUP(2,1/($K$3:K110="ATAQUE"),$AN$3:AN110),IF(+COUNTIF(Nacsport!GK111:'Nacsport'!GS111,"*")&gt;0,+COUNTIF(Nacsport!GK111:'Nacsport'!GS111,"*"),""))</f>
        <v/>
      </c>
      <c r="AO110" t="str">
        <f ca="1">+IF(K110="QUIEBRE",+IF(L110="SAN LUIS",+COUNTIF(K110:INDIRECT(ADDRESS((LOOKUP(2,1/($K$1:K110="ATAQUE"),Nacsport!$A$1:A111)),3,4)),"RUCK")+1,+COUNTIF(K110:INDIRECT(ADDRESS((LOOKUP(2,1/($K$1:K110="DEFENSA"),Nacsport!$A$1:A111)),3,4)),"RUCK")+1),"")</f>
        <v/>
      </c>
      <c r="AP110" t="str">
        <f ca="1">+IF(OR(K110="PUNTOS",K110="QUIEBRE"),+IF(L110="SAN LUIS",+COUNTIF(K110:INDIRECT(ADDRESS((LOOKUP(2,1/($K$1:K110="ATAQUE"),Nacsport!$A$1:A111)),3,4)),"PASE"),+COUNTIF(K110:INDIRECT(ADDRESS((LOOKUP(2,1/($K$1:K110="DEFENSA"),Nacsport!$A$1:A111)),3,4)),"PASE")),"")</f>
        <v/>
      </c>
      <c r="AQ110" t="str">
        <f>IF(K110="QUIEBRE",LOOKUP(2,1/($K$3:K110="ATAQUE"),$AL$3:AL110),IF(+COUNTIF(Nacsport!GK111:'Nacsport'!GS111,"*")&gt;0,+COUNTIF(Nacsport!GK111:'Nacsport'!GS111,"*"),""))</f>
        <v/>
      </c>
      <c r="AR110" s="1" t="str">
        <f>IF(OR(K110="ATTACCO",K110="DIFESA"),J110,IF(AND(OR(K110="PUNTOS",K110="RUCK",K110="QUIEBRE"),L110="AVEZZANO"),LOOKUP(2,1/($K$3:K110="ATTACCO"),$J$3:J111),IF(AND(OR(K110="PUNTOS",K110="RUCK",K110="QUIEBRE"),L110="RIVAL"),LOOKUP(2,1/($K$3:K110="DIFESA"),$J$3:J111),"")))</f>
        <v/>
      </c>
      <c r="AS110" s="17"/>
    </row>
    <row r="111" spans="1:45" ht="15.75" customHeight="1" x14ac:dyDescent="0.2">
      <c r="A111">
        <f>+Nacsport!A112</f>
        <v>112</v>
      </c>
      <c r="B111">
        <f t="shared" si="1"/>
        <v>110</v>
      </c>
      <c r="C111">
        <f t="shared" si="7"/>
        <v>110</v>
      </c>
      <c r="D111" s="12">
        <v>1</v>
      </c>
      <c r="E111" s="1" t="s">
        <v>1295</v>
      </c>
      <c r="F111" s="14">
        <f>CONVERT(LEFT(Nacsport!E112,2),"mn","hr")/24+CONVERT(MID(Nacsport!E112,4,2),"sec","hr")/24</f>
        <v>1.6261574074074078E-2</v>
      </c>
      <c r="G111" s="15">
        <f>CONVERT((CONVERT(LEFT(Nacsport!F112,2),"mn","hr")/24+CONVERT(MID(Nacsport!F112,4,2),"sec","hr")/24)-(CONVERT(LEFT(Nacsport!E112,2),"mn","hr")/24+CONVERT(MID(Nacsport!E112,4,2),"sec","hr")/24),"hr","sec")*24</f>
        <v>2.9999999999998694</v>
      </c>
      <c r="H111" s="15">
        <f t="shared" si="9"/>
        <v>1400.0000000000002</v>
      </c>
      <c r="I111" s="15">
        <f t="shared" si="10"/>
        <v>23.416666666666671</v>
      </c>
      <c r="J111" s="1">
        <f>+Nacsport!B112</f>
        <v>2</v>
      </c>
      <c r="K111" s="1" t="str">
        <f>+Nacsport!C112</f>
        <v>MISSED-TACKLE</v>
      </c>
      <c r="L111" s="1" t="str">
        <f>+CONCATENATE(Nacsport!I112,Nacsport!J112)</f>
        <v>OPPONENT</v>
      </c>
      <c r="M111" s="29" t="str">
        <f>IF(Nacsport!G112&lt;&gt;"",LEFT(Nacsport!G112,FIND(";",Nacsport!G112)-1),"")</f>
        <v/>
      </c>
      <c r="N111" s="1" t="str">
        <f>IFERROR(MID(Nacsport!G112,FIND(";", Nacsport!G112)+1,IFERROR(FIND(" ", Nacsport!G112 &amp; " ", FIND(";", Nacsport!G112)+1) - FIND(";", Nacsport!G112)-1,LEN(Nacsport!G112))),"")</f>
        <v/>
      </c>
      <c r="O111" s="1" t="str">
        <f>+CONCATENATE(Nacsport!K112,Nacsport!L112,Nacsport!M112,Nacsport!N112,Nacsport!O112,Nacsport!P112,Nacsport!Q112,Nacsport!R112,Nacsport!S112,Nacsport!T112,Nacsport!U112,Nacsport!V112,Nacsport!W112,Nacsport!X112,Nacsport!Y112,Nacsport!Z112)</f>
        <v/>
      </c>
      <c r="P111" s="1" t="str">
        <f>IF(ISNA(LOOKUP(2,1/(Nacsport!AA112:BY112&lt;&gt;""),Nacsport!AA112:BY112)),"",LOOKUP(2,1/(Nacsport!AA112:BY112&lt;&gt;""),Nacsport!AA112:BY112))</f>
        <v/>
      </c>
      <c r="Q111" s="1" t="str">
        <f t="array" ref="Q111">+IF(+COUNTIF(Nacsport!AA112:BY112,"*")&gt;1,INDEX(Nacsport!Z112:BX112,MATCH(TRUE,Nacsport!Z112:BX112&gt;0,0)),"")</f>
        <v/>
      </c>
      <c r="R111" s="1" t="str">
        <f>+CONCATENATE(Nacsport!BZ112,Nacsport!CA112)</f>
        <v/>
      </c>
      <c r="S111" s="1" t="str">
        <f>+CONCATENATE(Nacsport!CB112,Nacsport!CC112,Nacsport!CD112)</f>
        <v/>
      </c>
      <c r="T111" s="1" t="str">
        <f>+CONCATENATE(Nacsport!CE112,Nacsport!CF112,Nacsport!CG112,Nacsport!CH112)</f>
        <v/>
      </c>
      <c r="U111" s="1" t="str">
        <f>+CONCATENATE(Nacsport!CI112,Nacsport!CJ112,Nacsport!CK112,Nacsport!CL112,Nacsport!CM112,Nacsport!CN112,Nacsport!CO112,Nacsport!CP112)</f>
        <v/>
      </c>
      <c r="V111" s="1" t="str">
        <f>+CONCATENATE(Nacsport!CQ112,Nacsport!CR112,Nacsport!CS112,Nacsport!CT112,Nacsport!CU112,Nacsport!CV112)</f>
        <v/>
      </c>
      <c r="W111" s="1" t="str">
        <f>+CONCATENATE(Nacsport!CW112,Nacsport!CX112,Nacsport!CY112,Nacsport!CZ112,Nacsport!DA112,Nacsport!DB112,Nacsport!DC112)</f>
        <v/>
      </c>
      <c r="X111" s="1" t="str">
        <f>+CONCATENATE(Nacsport!DD112,Nacsport!DE112,Nacsport!DF112,Nacsport!DG112,Nacsport!DH112,Nacsport!DI112,Nacsport!DJ112,Nacsport!DK112,Nacsport!DL112,Nacsport!DM112,Nacsport!DN112)</f>
        <v/>
      </c>
      <c r="Y111" s="1" t="str">
        <f>+CONCATENATE(Nacsport!DO112,Nacsport!DP112,Nacsport!DQ112,Nacsport!DR112,Nacsport!DS112,Nacsport!DT112,Nacsport!DU112,Nacsport!DV112,)</f>
        <v/>
      </c>
      <c r="Z111" s="1" t="str">
        <f>+CONCATENATE(Nacsport!DW112,Nacsport!DX112,Nacsport!DY112,Nacsport!DZ112)</f>
        <v/>
      </c>
      <c r="AA111" s="1" t="str">
        <f>+CONCATENATE(Nacsport!EA112,Nacsport!EB112,Nacsport!EC112,Nacsport!ED112,Nacsport!EE112)</f>
        <v/>
      </c>
      <c r="AB111" s="1" t="str">
        <f>+CONCATENATE(Nacsport!EF112,Nacsport!EG112,Nacsport!EH112,Nacsport!EI112,Nacsport!EJ112,Nacsport!EK112)</f>
        <v/>
      </c>
      <c r="AC111" s="1" t="str">
        <f>+CONCATENATE(Nacsport!EL112,Nacsport!EM112,Nacsport!EN112,Nacsport!EO112,Nacsport!EP112,Nacsport!EQ112,Nacsport!ER112)</f>
        <v/>
      </c>
      <c r="AD111" s="1" t="str">
        <f>+CONCATENATE(Nacsport!ES112,Nacsport!ET112,Nacsport!EU112,Nacsport!EV112,Nacsport!EW112,Nacsport!EX112,Nacsport!EY112,Nacsport!EZ112)</f>
        <v/>
      </c>
      <c r="AE111" s="1" t="str">
        <f>+CONCATENATE(Nacsport!FA112,Nacsport!FB112,Nacsport!FC112)</f>
        <v/>
      </c>
      <c r="AF111" s="1" t="str">
        <f>+CONCATENATE(Nacsport!FD112,Nacsport!FE112)</f>
        <v/>
      </c>
      <c r="AG111" s="1" t="str">
        <f>+CONCATENATE(Nacsport!FF112,Nacsport!FG112,Nacsport!FH112,Nacsport!FI112,Nacsport!FJ112)</f>
        <v/>
      </c>
      <c r="AH111" s="1" t="str">
        <f t="shared" si="11"/>
        <v/>
      </c>
      <c r="AI111" s="1" t="str">
        <f>+CONCATENATE(Nacsport!FK112,Nacsport!FL112)</f>
        <v/>
      </c>
      <c r="AJ111" s="34" t="str">
        <f>+CONCATENATE(Nacsport!FM112,Nacsport!FN112)</f>
        <v/>
      </c>
      <c r="AK111" s="1" t="str">
        <f>+IF(OR(K111="ATTACCO",K111="DIFESA"),+CONCATENATE(Nacsport!FO112,Nacsport!FP111,Nacsport!FQ112,Nacsport!FR112,Nacsport!FS112,Nacsport!FT112,Nacsport!FU112,),"")</f>
        <v/>
      </c>
      <c r="AL111" s="1" t="str">
        <f>+IF(OR(K111="ATAQUE",K111="DEFENSA"),+CONCATENATE(Nacsport!FV112,Nacsport!FW112,Nacsport!FX112,Nacsport!FY112,Nacsport!FZ112,Nacsport!GA112,Nacsport!GB112,),"")</f>
        <v/>
      </c>
      <c r="AM111" s="1" t="str">
        <f>+CONCATENATE(Nacsport!GC112,Nacsport!GD112,Nacsport!GE112,Nacsport!GF112,Nacsport!GG112,Nacsport!GH112,Nacsport!GI112,Nacsport!GJ112,)</f>
        <v/>
      </c>
      <c r="AN111" s="1" t="str">
        <f>IF(K111="PUNTOS",LOOKUP(2,1/($K$3:K111="ATAQUE"),$AN$3:AN111),IF(+COUNTIF(Nacsport!GK112:'Nacsport'!GS112,"*")&gt;0,+COUNTIF(Nacsport!GK112:'Nacsport'!GS112,"*"),""))</f>
        <v/>
      </c>
      <c r="AO111" t="str">
        <f ca="1">+IF(K111="QUIEBRE",+IF(L111="SAN LUIS",+COUNTIF(K111:INDIRECT(ADDRESS((LOOKUP(2,1/($K$1:K111="ATAQUE"),Nacsport!$A$1:A112)),3,4)),"RUCK")+1,+COUNTIF(K111:INDIRECT(ADDRESS((LOOKUP(2,1/($K$1:K111="DEFENSA"),Nacsport!$A$1:A112)),3,4)),"RUCK")+1),"")</f>
        <v/>
      </c>
      <c r="AP111" t="str">
        <f ca="1">+IF(OR(K111="PUNTOS",K111="QUIEBRE"),+IF(L111="SAN LUIS",+COUNTIF(K111:INDIRECT(ADDRESS((LOOKUP(2,1/($K$1:K111="ATAQUE"),Nacsport!$A$1:A112)),3,4)),"PASE"),+COUNTIF(K111:INDIRECT(ADDRESS((LOOKUP(2,1/($K$1:K111="DEFENSA"),Nacsport!$A$1:A112)),3,4)),"PASE")),"")</f>
        <v/>
      </c>
      <c r="AQ111" t="str">
        <f>IF(K111="QUIEBRE",LOOKUP(2,1/($K$3:K111="ATAQUE"),$AL$3:AL111),IF(+COUNTIF(Nacsport!GK112:'Nacsport'!GS112,"*")&gt;0,+COUNTIF(Nacsport!GK112:'Nacsport'!GS112,"*"),""))</f>
        <v/>
      </c>
      <c r="AR111" s="1" t="str">
        <f>IF(OR(K111="ATTACCO",K111="DIFESA"),J111,IF(AND(OR(K111="PUNTOS",K111="RUCK",K111="QUIEBRE"),L111="AVEZZANO"),LOOKUP(2,1/($K$3:K111="ATTACCO"),$J$3:J112),IF(AND(OR(K111="PUNTOS",K111="RUCK",K111="QUIEBRE"),L111="RIVAL"),LOOKUP(2,1/($K$3:K111="DIFESA"),$J$3:J112),"")))</f>
        <v/>
      </c>
      <c r="AS111" s="17"/>
    </row>
    <row r="112" spans="1:45" ht="15.75" customHeight="1" x14ac:dyDescent="0.2">
      <c r="A112">
        <f>+Nacsport!A113</f>
        <v>113</v>
      </c>
      <c r="B112">
        <f t="shared" si="1"/>
        <v>111</v>
      </c>
      <c r="C112">
        <f t="shared" si="7"/>
        <v>111</v>
      </c>
      <c r="D112" s="12">
        <v>1</v>
      </c>
      <c r="E112" s="1" t="s">
        <v>1295</v>
      </c>
      <c r="F112" s="14">
        <f>CONVERT(LEFT(Nacsport!E113,2),"mn","hr")/24+CONVERT(MID(Nacsport!E113,4,2),"sec","hr")/24</f>
        <v>1.6284722222222225E-2</v>
      </c>
      <c r="G112" s="15">
        <f>(CONVERT((CONVERT(LEFT(Nacsport!F113,2),"mn","hr")/24+CONVERT(MID(Nacsport!F113,4,2),"sec","hr")/24)-(CONVERT(LEFT(Nacsport!E113,2),"mn","hr")/24+CONVERT(MID(Nacsport!E113,4,2),"sec","hr")/24),"hr","sec")*24)+2</f>
        <v>4.9999999999998694</v>
      </c>
      <c r="H112" s="15">
        <f t="shared" si="9"/>
        <v>1402.0000000000002</v>
      </c>
      <c r="I112" s="15">
        <f t="shared" si="10"/>
        <v>23.450000000000003</v>
      </c>
      <c r="J112" s="1">
        <f>+Nacsport!B113</f>
        <v>15</v>
      </c>
      <c r="K112" s="1" t="str">
        <f>+Nacsport!C113</f>
        <v>TACKLE</v>
      </c>
      <c r="L112" s="1" t="str">
        <f>+CONCATENATE(Nacsport!I113,Nacsport!J113)</f>
        <v>OPPONENT</v>
      </c>
      <c r="M112" s="29" t="str">
        <f>IF(Nacsport!G113&lt;&gt;"",LEFT(Nacsport!G113,FIND(";",Nacsport!G113)-1),"")</f>
        <v/>
      </c>
      <c r="N112" s="1" t="str">
        <f>IFERROR(MID(Nacsport!G113,FIND(";", Nacsport!G113)+1,IFERROR(FIND(" ", Nacsport!G113 &amp; " ", FIND(";", Nacsport!G113)+1) - FIND(";", Nacsport!G113)-1,LEN(Nacsport!G113))),"")</f>
        <v/>
      </c>
      <c r="O112" s="1" t="str">
        <f>+CONCATENATE(Nacsport!K113,Nacsport!L113,Nacsport!M113,Nacsport!N113,Nacsport!O113,Nacsport!P113,Nacsport!Q113,Nacsport!R113,Nacsport!S113,Nacsport!T113,Nacsport!U113,Nacsport!V113,Nacsport!W113,Nacsport!X113,Nacsport!Y113,Nacsport!Z113)</f>
        <v/>
      </c>
      <c r="P112" s="1" t="str">
        <f>IF(ISNA(LOOKUP(2,1/(Nacsport!AA113:BY113&lt;&gt;""),Nacsport!AA113:BY113)),"",LOOKUP(2,1/(Nacsport!AA113:BY113&lt;&gt;""),Nacsport!AA113:BY113))</f>
        <v/>
      </c>
      <c r="Q112" s="1" t="str">
        <f t="array" ref="Q112">+IF(+COUNTIF(Nacsport!AA113:BY113,"*")&gt;1,INDEX(Nacsport!Z113:BX113,MATCH(TRUE,Nacsport!Z113:BX113&gt;0,0)),"")</f>
        <v/>
      </c>
      <c r="R112" s="1" t="str">
        <f>+CONCATENATE(Nacsport!BZ113,Nacsport!CA113)</f>
        <v/>
      </c>
      <c r="S112" s="1" t="str">
        <f>+CONCATENATE(Nacsport!CB113,Nacsport!CC113,Nacsport!CD113)</f>
        <v/>
      </c>
      <c r="T112" s="1" t="str">
        <f>+CONCATENATE(Nacsport!CE113,Nacsport!CF113,Nacsport!CG113,Nacsport!CH113)</f>
        <v/>
      </c>
      <c r="U112" s="1" t="str">
        <f>+CONCATENATE(Nacsport!CI113,Nacsport!CJ113,Nacsport!CK113,Nacsport!CL113,Nacsport!CM113,Nacsport!CN113,Nacsport!CO113,Nacsport!CP113)</f>
        <v/>
      </c>
      <c r="V112" s="1" t="str">
        <f>+CONCATENATE(Nacsport!CQ113,Nacsport!CR113,Nacsport!CS113,Nacsport!CT113,Nacsport!CU113,Nacsport!CV113)</f>
        <v/>
      </c>
      <c r="W112" s="1" t="str">
        <f>+CONCATENATE(Nacsport!CW113,Nacsport!CX113,Nacsport!CY113,Nacsport!CZ113,Nacsport!DA113,Nacsport!DB113,Nacsport!DC113)</f>
        <v/>
      </c>
      <c r="X112" s="1" t="str">
        <f>+CONCATENATE(Nacsport!DD113,Nacsport!DE113,Nacsport!DF113,Nacsport!DG113,Nacsport!DH113,Nacsport!DI113,Nacsport!DJ113,Nacsport!DK113,Nacsport!DL113,Nacsport!DM113,Nacsport!DN113)</f>
        <v/>
      </c>
      <c r="Y112" s="1" t="str">
        <f>+CONCATENATE(Nacsport!DO113,Nacsport!DP113,Nacsport!DQ113,Nacsport!DR113,Nacsport!DS113,Nacsport!DT113,Nacsport!DU113,Nacsport!DV113,)</f>
        <v/>
      </c>
      <c r="Z112" s="1" t="str">
        <f>+CONCATENATE(Nacsport!DW113,Nacsport!DX113,Nacsport!DY113,Nacsport!DZ113)</f>
        <v/>
      </c>
      <c r="AA112" s="1" t="str">
        <f>+CONCATENATE(Nacsport!EA113,Nacsport!EB113,Nacsport!EC113,Nacsport!ED113,Nacsport!EE113)</f>
        <v/>
      </c>
      <c r="AB112" s="1" t="str">
        <f>+CONCATENATE(Nacsport!EF113,Nacsport!EG113,Nacsport!EH113,Nacsport!EI113,Nacsport!EJ113,Nacsport!EK113)</f>
        <v/>
      </c>
      <c r="AC112" s="1" t="str">
        <f>+CONCATENATE(Nacsport!EL113,Nacsport!EM113,Nacsport!EN113,Nacsport!EO113,Nacsport!EP113,Nacsport!EQ113,Nacsport!ER113)</f>
        <v/>
      </c>
      <c r="AD112" s="1" t="str">
        <f>+CONCATENATE(Nacsport!ES113,Nacsport!ET113,Nacsport!EU113,Nacsport!EV113,Nacsport!EW113,Nacsport!EX113,Nacsport!EY113,Nacsport!EZ113)</f>
        <v/>
      </c>
      <c r="AE112" s="1" t="str">
        <f>+CONCATENATE(Nacsport!FA113,Nacsport!FB113,Nacsport!FC113)</f>
        <v/>
      </c>
      <c r="AF112" s="1" t="str">
        <f>+CONCATENATE(Nacsport!FD113,Nacsport!FE113)</f>
        <v/>
      </c>
      <c r="AG112" s="1" t="str">
        <f>+CONCATENATE(Nacsport!FF113,Nacsport!FG113,Nacsport!FH113,Nacsport!FI113,Nacsport!FJ113)</f>
        <v/>
      </c>
      <c r="AH112" s="1" t="str">
        <f t="shared" si="11"/>
        <v/>
      </c>
      <c r="AI112" s="1" t="str">
        <f>+CONCATENATE(Nacsport!FK113,Nacsport!FL113)</f>
        <v/>
      </c>
      <c r="AJ112" s="34" t="str">
        <f>+CONCATENATE(Nacsport!FM113,Nacsport!FN113)</f>
        <v/>
      </c>
      <c r="AK112" s="1" t="str">
        <f>+IF(OR(K112="ATTACCO",K112="DIFESA"),+CONCATENATE(Nacsport!FO113,Nacsport!FP112,Nacsport!FQ113,Nacsport!FR113,Nacsport!FS113,Nacsport!FT113,Nacsport!FU113,),"")</f>
        <v/>
      </c>
      <c r="AL112" s="1" t="str">
        <f>+IF(OR(K112="ATAQUE",K112="DEFENSA"),+CONCATENATE(Nacsport!FV113,Nacsport!FW113,Nacsport!FX113,Nacsport!FY113,Nacsport!FZ113,Nacsport!GA113,Nacsport!GB113,),"")</f>
        <v/>
      </c>
      <c r="AM112" s="1" t="str">
        <f>+CONCATENATE(Nacsport!GC113,Nacsport!GD113,Nacsport!GE113,Nacsport!GF113,Nacsport!GG113,Nacsport!GH113,Nacsport!GI113,Nacsport!GJ113,)</f>
        <v/>
      </c>
      <c r="AN112" s="1" t="str">
        <f>IF(K112="PUNTOS",LOOKUP(2,1/($K$3:K112="ATAQUE"),$AN$3:AN112),IF(+COUNTIF(Nacsport!GK113:'Nacsport'!GS113,"*")&gt;0,+COUNTIF(Nacsport!GK113:'Nacsport'!GS113,"*"),""))</f>
        <v/>
      </c>
      <c r="AO112" t="str">
        <f ca="1">+IF(K112="QUIEBRE",+IF(L112="SAN LUIS",+COUNTIF(K112:INDIRECT(ADDRESS((LOOKUP(2,1/($K$1:K112="ATAQUE"),Nacsport!$A$1:A113)),3,4)),"RUCK")+1,+COUNTIF(K112:INDIRECT(ADDRESS((LOOKUP(2,1/($K$1:K112="DEFENSA"),Nacsport!$A$1:A113)),3,4)),"RUCK")+1),"")</f>
        <v/>
      </c>
      <c r="AP112" t="str">
        <f ca="1">+IF(OR(K112="PUNTOS",K112="QUIEBRE"),+IF(L112="SAN LUIS",+COUNTIF(K112:INDIRECT(ADDRESS((LOOKUP(2,1/($K$1:K112="ATAQUE"),Nacsport!$A$1:A113)),3,4)),"PASE"),+COUNTIF(K112:INDIRECT(ADDRESS((LOOKUP(2,1/($K$1:K112="DEFENSA"),Nacsport!$A$1:A113)),3,4)),"PASE")),"")</f>
        <v/>
      </c>
      <c r="AQ112" t="str">
        <f>IF(K112="QUIEBRE",LOOKUP(2,1/($K$3:K112="ATAQUE"),$AL$3:AL112),IF(+COUNTIF(Nacsport!GK113:'Nacsport'!GS113,"*")&gt;0,+COUNTIF(Nacsport!GK113:'Nacsport'!GS113,"*"),""))</f>
        <v/>
      </c>
      <c r="AR112" s="1" t="str">
        <f>IF(OR(K112="ATTACCO",K112="DIFESA"),J112,IF(AND(OR(K112="PUNTOS",K112="RUCK",K112="QUIEBRE"),L112="AVEZZANO"),LOOKUP(2,1/($K$3:K112="ATTACCO"),$J$3:J113),IF(AND(OR(K112="PUNTOS",K112="RUCK",K112="QUIEBRE"),L112="RIVAL"),LOOKUP(2,1/($K$3:K112="DIFESA"),$J$3:J113),"")))</f>
        <v/>
      </c>
      <c r="AS112" s="17"/>
    </row>
    <row r="113" spans="1:45" ht="15.75" customHeight="1" x14ac:dyDescent="0.2">
      <c r="A113">
        <f>+Nacsport!A114</f>
        <v>114</v>
      </c>
      <c r="B113">
        <f t="shared" si="1"/>
        <v>112</v>
      </c>
      <c r="C113">
        <f t="shared" si="7"/>
        <v>112</v>
      </c>
      <c r="D113" s="12">
        <v>1</v>
      </c>
      <c r="E113" s="1" t="s">
        <v>1295</v>
      </c>
      <c r="F113" s="14">
        <f>CONVERT(LEFT(Nacsport!E114,2),"mn","hr")/24+CONVERT(MID(Nacsport!E114,4,2),"sec","hr")/24</f>
        <v>1.635416666666667E-2</v>
      </c>
      <c r="G113" s="15">
        <f>CONVERT((CONVERT(LEFT(Nacsport!F114,2),"mn","hr")/24+CONVERT(MID(Nacsport!F114,4,2),"sec","hr")/24)-(CONVERT(LEFT(Nacsport!E114,2),"mn","hr")/24+CONVERT(MID(Nacsport!E114,4,2),"sec","hr")/24),"hr","sec")*24</f>
        <v>0.99999999999995648</v>
      </c>
      <c r="H113" s="15">
        <f t="shared" si="9"/>
        <v>1408.0000000000005</v>
      </c>
      <c r="I113" s="15">
        <f t="shared" si="10"/>
        <v>23.550000000000008</v>
      </c>
      <c r="J113" s="1">
        <f>+Nacsport!B114</f>
        <v>12</v>
      </c>
      <c r="K113" s="1" t="str">
        <f>+Nacsport!C114</f>
        <v>END</v>
      </c>
      <c r="L113" s="1" t="str">
        <f>+CONCATENATE(Nacsport!I114,Nacsport!J114)</f>
        <v/>
      </c>
      <c r="M113" s="29" t="str">
        <f>IF(Nacsport!G114&lt;&gt;"",LEFT(Nacsport!G114,FIND(";",Nacsport!G114)-1),"")</f>
        <v/>
      </c>
      <c r="N113" s="1" t="str">
        <f>IFERROR(MID(Nacsport!G114,FIND(";", Nacsport!G114)+1,IFERROR(FIND(" ", Nacsport!G114 &amp; " ", FIND(";", Nacsport!G114)+1) - FIND(";", Nacsport!G114)-1,LEN(Nacsport!G114))),"")</f>
        <v/>
      </c>
      <c r="O113" s="1" t="str">
        <f>+CONCATENATE(Nacsport!K114,Nacsport!L114,Nacsport!M114,Nacsport!N114,Nacsport!O114,Nacsport!P114,Nacsport!Q114,Nacsport!R114,Nacsport!S114,Nacsport!T114,Nacsport!U114,Nacsport!V114,Nacsport!W114,Nacsport!X114,Nacsport!Y114,Nacsport!Z114)</f>
        <v/>
      </c>
      <c r="P113" s="1" t="str">
        <f>IF(ISNA(LOOKUP(2,1/(Nacsport!AA114:BY114&lt;&gt;""),Nacsport!AA114:BY114)),"",LOOKUP(2,1/(Nacsport!AA114:BY114&lt;&gt;""),Nacsport!AA114:BY114))</f>
        <v/>
      </c>
      <c r="Q113" s="1" t="str">
        <f t="array" ref="Q113">+IF(+COUNTIF(Nacsport!AA114:BY114,"*")&gt;1,INDEX(Nacsport!Z114:BX114,MATCH(TRUE,Nacsport!Z114:BX114&gt;0,0)),"")</f>
        <v/>
      </c>
      <c r="R113" s="1" t="str">
        <f>+CONCATENATE(Nacsport!BZ114,Nacsport!CA114)</f>
        <v/>
      </c>
      <c r="S113" s="1" t="str">
        <f>+CONCATENATE(Nacsport!CB114,Nacsport!CC114,Nacsport!CD114)</f>
        <v/>
      </c>
      <c r="T113" s="1" t="str">
        <f>+CONCATENATE(Nacsport!CE114,Nacsport!CF114,Nacsport!CG114,Nacsport!CH114)</f>
        <v/>
      </c>
      <c r="U113" s="1" t="str">
        <f>+CONCATENATE(Nacsport!CI114,Nacsport!CJ114,Nacsport!CK114,Nacsport!CL114,Nacsport!CM114,Nacsport!CN114,Nacsport!CO114,Nacsport!CP114)</f>
        <v/>
      </c>
      <c r="V113" s="1" t="str">
        <f>+CONCATENATE(Nacsport!CQ114,Nacsport!CR114,Nacsport!CS114,Nacsport!CT114,Nacsport!CU114,Nacsport!CV114)</f>
        <v/>
      </c>
      <c r="W113" s="1" t="str">
        <f>+CONCATENATE(Nacsport!CW114,Nacsport!CX114,Nacsport!CY114,Nacsport!CZ114,Nacsport!DA114,Nacsport!DB114,Nacsport!DC114)</f>
        <v/>
      </c>
      <c r="X113" s="1" t="str">
        <f>+CONCATENATE(Nacsport!DD114,Nacsport!DE114,Nacsport!DF114,Nacsport!DG114,Nacsport!DH114,Nacsport!DI114,Nacsport!DJ114,Nacsport!DK114,Nacsport!DL114,Nacsport!DM114,Nacsport!DN114)</f>
        <v/>
      </c>
      <c r="Y113" s="1" t="str">
        <f>+CONCATENATE(Nacsport!DO114,Nacsport!DP114,Nacsport!DQ114,Nacsport!DR114,Nacsport!DS114,Nacsport!DT114,Nacsport!DU114,Nacsport!DV114,)</f>
        <v/>
      </c>
      <c r="Z113" s="1" t="str">
        <f>+CONCATENATE(Nacsport!DW114,Nacsport!DX114,Nacsport!DY114,Nacsport!DZ114)</f>
        <v/>
      </c>
      <c r="AA113" s="1" t="str">
        <f>+CONCATENATE(Nacsport!EA114,Nacsport!EB114,Nacsport!EC114,Nacsport!ED114,Nacsport!EE114)</f>
        <v/>
      </c>
      <c r="AB113" s="1" t="str">
        <f>+CONCATENATE(Nacsport!EF114,Nacsport!EG114,Nacsport!EH114,Nacsport!EI114,Nacsport!EJ114,Nacsport!EK114)</f>
        <v/>
      </c>
      <c r="AC113" s="1" t="str">
        <f>+CONCATENATE(Nacsport!EL114,Nacsport!EM114,Nacsport!EN114,Nacsport!EO114,Nacsport!EP114,Nacsport!EQ114,Nacsport!ER114)</f>
        <v/>
      </c>
      <c r="AD113" s="1" t="str">
        <f>+CONCATENATE(Nacsport!ES114,Nacsport!ET114,Nacsport!EU114,Nacsport!EV114,Nacsport!EW114,Nacsport!EX114,Nacsport!EY114,Nacsport!EZ114)</f>
        <v/>
      </c>
      <c r="AE113" s="1" t="str">
        <f>+CONCATENATE(Nacsport!FA114,Nacsport!FB114,Nacsport!FC114)</f>
        <v/>
      </c>
      <c r="AF113" s="1" t="str">
        <f>+CONCATENATE(Nacsport!FD114,Nacsport!FE114)</f>
        <v/>
      </c>
      <c r="AG113" s="1" t="str">
        <f>+CONCATENATE(Nacsport!FF114,Nacsport!FG114,Nacsport!FH114,Nacsport!FI114,Nacsport!FJ114)</f>
        <v/>
      </c>
      <c r="AH113" s="1" t="str">
        <f t="shared" si="11"/>
        <v/>
      </c>
      <c r="AI113" s="1" t="str">
        <f>+CONCATENATE(Nacsport!FK114,Nacsport!FL114)</f>
        <v/>
      </c>
      <c r="AJ113" s="34" t="str">
        <f>+CONCATENATE(Nacsport!FM114,Nacsport!FN114)</f>
        <v/>
      </c>
      <c r="AK113" s="1" t="str">
        <f>+IF(OR(K113="ATTACCO",K113="DIFESA"),+CONCATENATE(Nacsport!FO114,Nacsport!FP113,Nacsport!FQ114,Nacsport!FR114,Nacsport!FS114,Nacsport!FT114,Nacsport!FU114,),"")</f>
        <v/>
      </c>
      <c r="AL113" s="1" t="str">
        <f>+IF(OR(K113="ATAQUE",K113="DEFENSA"),+CONCATENATE(Nacsport!FV114,Nacsport!FW114,Nacsport!FX114,Nacsport!FY114,Nacsport!FZ114,Nacsport!GA114,Nacsport!GB114,),"")</f>
        <v/>
      </c>
      <c r="AM113" s="1" t="str">
        <f>+CONCATENATE(Nacsport!GC114,Nacsport!GD114,Nacsport!GE114,Nacsport!GF114,Nacsport!GG114,Nacsport!GH114,Nacsport!GI114,Nacsport!GJ114,)</f>
        <v/>
      </c>
      <c r="AN113" s="1" t="str">
        <f>IF(K113="PUNTOS",LOOKUP(2,1/($K$3:K113="ATAQUE"),$AN$3:AN113),IF(+COUNTIF(Nacsport!GK114:'Nacsport'!GS114,"*")&gt;0,+COUNTIF(Nacsport!GK114:'Nacsport'!GS114,"*"),""))</f>
        <v/>
      </c>
      <c r="AO113" t="str">
        <f ca="1">+IF(K113="QUIEBRE",+IF(L113="SAN LUIS",+COUNTIF(K113:INDIRECT(ADDRESS((LOOKUP(2,1/($K$1:K113="ATAQUE"),Nacsport!$A$1:A114)),3,4)),"RUCK")+1,+COUNTIF(K113:INDIRECT(ADDRESS((LOOKUP(2,1/($K$1:K113="DEFENSA"),Nacsport!$A$1:A114)),3,4)),"RUCK")+1),"")</f>
        <v/>
      </c>
      <c r="AP113" t="str">
        <f ca="1">+IF(OR(K113="PUNTOS",K113="QUIEBRE"),+IF(L113="SAN LUIS",+COUNTIF(K113:INDIRECT(ADDRESS((LOOKUP(2,1/($K$1:K113="ATAQUE"),Nacsport!$A$1:A114)),3,4)),"PASE"),+COUNTIF(K113:INDIRECT(ADDRESS((LOOKUP(2,1/($K$1:K113="DEFENSA"),Nacsport!$A$1:A114)),3,4)),"PASE")),"")</f>
        <v/>
      </c>
      <c r="AQ113" t="str">
        <f>IF(K113="QUIEBRE",LOOKUP(2,1/($K$3:K113="ATAQUE"),$AL$3:AL113),IF(+COUNTIF(Nacsport!GK114:'Nacsport'!GS114,"*")&gt;0,+COUNTIF(Nacsport!GK114:'Nacsport'!GS114,"*"),""))</f>
        <v/>
      </c>
      <c r="AR113" s="1" t="str">
        <f>IF(OR(K113="ATTACCO",K113="DIFESA"),J113,IF(AND(OR(K113="PUNTOS",K113="RUCK",K113="QUIEBRE"),L113="AVEZZANO"),LOOKUP(2,1/($K$3:K113="ATTACCO"),$J$3:J114),IF(AND(OR(K113="PUNTOS",K113="RUCK",K113="QUIEBRE"),L113="RIVAL"),LOOKUP(2,1/($K$3:K113="DIFESA"),$J$3:J114),"")))</f>
        <v/>
      </c>
      <c r="AS113" s="17"/>
    </row>
    <row r="114" spans="1:45" ht="15.75" customHeight="1" x14ac:dyDescent="0.2">
      <c r="A114">
        <f>+Nacsport!A115</f>
        <v>115</v>
      </c>
      <c r="B114">
        <f t="shared" si="1"/>
        <v>113</v>
      </c>
      <c r="C114">
        <f t="shared" si="7"/>
        <v>113</v>
      </c>
      <c r="D114" s="12">
        <v>1</v>
      </c>
      <c r="E114" s="1" t="s">
        <v>1295</v>
      </c>
      <c r="F114" s="14">
        <f>CONVERT(LEFT(Nacsport!E115,2),"mn","hr")/24+CONVERT(MID(Nacsport!E115,4,2),"sec","hr")/24</f>
        <v>1.6423611111111115E-2</v>
      </c>
      <c r="G114" s="15">
        <v>8</v>
      </c>
      <c r="H114" s="15">
        <f t="shared" si="9"/>
        <v>1414.0000000000005</v>
      </c>
      <c r="I114" s="15">
        <f t="shared" si="10"/>
        <v>23.650000000000006</v>
      </c>
      <c r="J114" s="1">
        <f>+Nacsport!B115</f>
        <v>6</v>
      </c>
      <c r="K114" s="1" t="str">
        <f>+Nacsport!C115</f>
        <v>PENALTY</v>
      </c>
      <c r="L114" s="1" t="str">
        <f>+CONCATENATE(Nacsport!I115,Nacsport!J115)</f>
        <v>OPPONENT</v>
      </c>
      <c r="M114" s="29" t="str">
        <f>IF(Nacsport!G115&lt;&gt;"",LEFT(Nacsport!G115,FIND(";",Nacsport!G115)-1),"")</f>
        <v>39</v>
      </c>
      <c r="N114" s="1" t="str">
        <f>IFERROR(MID(Nacsport!G115,FIND(";", Nacsport!G115)+1,IFERROR(FIND(" ", Nacsport!G115 &amp; " ", FIND(";", Nacsport!G115)+1) - FIND(";", Nacsport!G115)-1,LEN(Nacsport!G115))),"")</f>
        <v>80</v>
      </c>
      <c r="O114" s="1" t="str">
        <f>+CONCATENATE(Nacsport!K115,Nacsport!L115,Nacsport!M115,Nacsport!N115,Nacsport!O115,Nacsport!P115,Nacsport!Q115,Nacsport!R115,Nacsport!S115,Nacsport!T115,Nacsport!U115,Nacsport!V115,Nacsport!W115,Nacsport!X115,Nacsport!Y115,Nacsport!Z115)</f>
        <v>RC</v>
      </c>
      <c r="P114" s="1" t="str">
        <f>IF(ISNA(LOOKUP(2,1/(Nacsport!AA115:BY115&lt;&gt;""),Nacsport!AA115:BY115)),"",LOOKUP(2,1/(Nacsport!AA115:BY115&lt;&gt;""),Nacsport!AA115:BY115))</f>
        <v/>
      </c>
      <c r="Q114" s="1" t="str">
        <f t="array" ref="Q114">+IF(+COUNTIF(Nacsport!AA115:BY115,"*")&gt;1,INDEX(Nacsport!Z115:BX115,MATCH(TRUE,Nacsport!Z115:BX115&gt;0,0)),"")</f>
        <v/>
      </c>
      <c r="R114" s="1" t="str">
        <f>+CONCATENATE(Nacsport!BZ115,Nacsport!CA115)</f>
        <v/>
      </c>
      <c r="S114" s="1" t="str">
        <f>+CONCATENATE(Nacsport!CB115,Nacsport!CC115,Nacsport!CD115)</f>
        <v/>
      </c>
      <c r="T114" s="1" t="str">
        <f>+CONCATENATE(Nacsport!CE115,Nacsport!CF115,Nacsport!CG115,Nacsport!CH115)</f>
        <v/>
      </c>
      <c r="U114" s="1" t="str">
        <f>+CONCATENATE(Nacsport!CI115,Nacsport!CJ115,Nacsport!CK115,Nacsport!CL115,Nacsport!CM115,Nacsport!CN115,Nacsport!CO115,Nacsport!CP115)</f>
        <v/>
      </c>
      <c r="V114" s="1" t="str">
        <f>+CONCATENATE(Nacsport!CQ115,Nacsport!CR115,Nacsport!CS115,Nacsport!CT115,Nacsport!CU115,Nacsport!CV115)</f>
        <v/>
      </c>
      <c r="W114" s="1" t="str">
        <f>+CONCATENATE(Nacsport!CW115,Nacsport!CX115,Nacsport!CY115,Nacsport!CZ115,Nacsport!DA115,Nacsport!DB115,Nacsport!DC115)</f>
        <v/>
      </c>
      <c r="X114" s="1" t="str">
        <f>+CONCATENATE(Nacsport!DD115,Nacsport!DE115,Nacsport!DF115,Nacsport!DG115,Nacsport!DH115,Nacsport!DI115,Nacsport!DJ115,Nacsport!DK115,Nacsport!DL115,Nacsport!DM115,Nacsport!DN115)</f>
        <v/>
      </c>
      <c r="Y114" s="1" t="str">
        <f>+CONCATENATE(Nacsport!DO115,Nacsport!DP115,Nacsport!DQ115,Nacsport!DR115,Nacsport!DS115,Nacsport!DT115,Nacsport!DU115,Nacsport!DV115,)</f>
        <v/>
      </c>
      <c r="Z114" s="1" t="str">
        <f>+CONCATENATE(Nacsport!DW115,Nacsport!DX115,Nacsport!DY115,Nacsport!DZ115)</f>
        <v/>
      </c>
      <c r="AA114" s="1" t="str">
        <f>+CONCATENATE(Nacsport!EA115,Nacsport!EB115,Nacsport!EC115,Nacsport!ED115,Nacsport!EE115)</f>
        <v/>
      </c>
      <c r="AB114" s="1" t="str">
        <f>+CONCATENATE(Nacsport!EF115,Nacsport!EG115,Nacsport!EH115,Nacsport!EI115,Nacsport!EJ115,Nacsport!EK115)</f>
        <v/>
      </c>
      <c r="AC114" s="1" t="str">
        <f>+CONCATENATE(Nacsport!EL115,Nacsport!EM115,Nacsport!EN115,Nacsport!EO115,Nacsport!EP115,Nacsport!EQ115,Nacsport!ER115)</f>
        <v>OFFSIDE</v>
      </c>
      <c r="AD114" s="1" t="str">
        <f>+CONCATENATE(Nacsport!ES115,Nacsport!ET115,Nacsport!EU115,Nacsport!EV115,Nacsport!EW115,Nacsport!EX115,Nacsport!EY115,Nacsport!EZ115)</f>
        <v/>
      </c>
      <c r="AE114" s="1" t="str">
        <f>+CONCATENATE(Nacsport!FA115,Nacsport!FB115,Nacsport!FC115)</f>
        <v/>
      </c>
      <c r="AF114" s="1" t="str">
        <f>+CONCATENATE(Nacsport!FD115,Nacsport!FE115)</f>
        <v/>
      </c>
      <c r="AG114" s="1" t="str">
        <f>+CONCATENATE(Nacsport!FF115,Nacsport!FG115,Nacsport!FH115,Nacsport!FI115,Nacsport!FJ115)</f>
        <v/>
      </c>
      <c r="AH114" s="1" t="str">
        <f t="shared" si="11"/>
        <v/>
      </c>
      <c r="AI114" s="1" t="str">
        <f>+CONCATENATE(Nacsport!FK115,Nacsport!FL115)</f>
        <v/>
      </c>
      <c r="AJ114" s="34" t="str">
        <f>+CONCATENATE(Nacsport!FM115,Nacsport!FN115)</f>
        <v/>
      </c>
      <c r="AK114" s="1" t="str">
        <f>+IF(OR(K114="ATTACCO",K114="DIFESA"),+CONCATENATE(Nacsport!FO115,Nacsport!FP114,Nacsport!FQ115,Nacsport!FR115,Nacsport!FS115,Nacsport!FT115,Nacsport!FU115,),"")</f>
        <v/>
      </c>
      <c r="AL114" s="1" t="str">
        <f>+IF(OR(K114="ATAQUE",K114="DEFENSA"),+CONCATENATE(Nacsport!FV115,Nacsport!FW115,Nacsport!FX115,Nacsport!FY115,Nacsport!FZ115,Nacsport!GA115,Nacsport!GB115,),"")</f>
        <v/>
      </c>
      <c r="AM114" s="1" t="str">
        <f>+CONCATENATE(Nacsport!GC115,Nacsport!GD115,Nacsport!GE115,Nacsport!GF115,Nacsport!GG115,Nacsport!GH115,Nacsport!GI115,Nacsport!GJ115,)</f>
        <v/>
      </c>
      <c r="AN114" s="1" t="str">
        <f>IF(K114="PUNTOS",LOOKUP(2,1/($K$3:K114="ATAQUE"),$AN$3:AN114),IF(+COUNTIF(Nacsport!GK115:'Nacsport'!GS115,"*")&gt;0,+COUNTIF(Nacsport!GK115:'Nacsport'!GS115,"*"),""))</f>
        <v/>
      </c>
      <c r="AO114" t="str">
        <f ca="1">+IF(K114="QUIEBRE",+IF(L114="SAN LUIS",+COUNTIF(K114:INDIRECT(ADDRESS((LOOKUP(2,1/($K$1:K114="ATAQUE"),Nacsport!$A$1:A115)),3,4)),"RUCK")+1,+COUNTIF(K114:INDIRECT(ADDRESS((LOOKUP(2,1/($K$1:K114="DEFENSA"),Nacsport!$A$1:A115)),3,4)),"RUCK")+1),"")</f>
        <v/>
      </c>
      <c r="AP114" t="str">
        <f ca="1">+IF(OR(K114="PUNTOS",K114="QUIEBRE"),+IF(L114="SAN LUIS",+COUNTIF(K114:INDIRECT(ADDRESS((LOOKUP(2,1/($K$1:K114="ATAQUE"),Nacsport!$A$1:A115)),3,4)),"PASE"),+COUNTIF(K114:INDIRECT(ADDRESS((LOOKUP(2,1/($K$1:K114="DEFENSA"),Nacsport!$A$1:A115)),3,4)),"PASE")),"")</f>
        <v/>
      </c>
      <c r="AQ114" t="str">
        <f>IF(K114="QUIEBRE",LOOKUP(2,1/($K$3:K114="ATAQUE"),$AL$3:AL114),IF(+COUNTIF(Nacsport!GK115:'Nacsport'!GS115,"*")&gt;0,+COUNTIF(Nacsport!GK115:'Nacsport'!GS115,"*"),""))</f>
        <v/>
      </c>
      <c r="AR114" s="1" t="str">
        <f>IF(OR(K114="ATTACCO",K114="DIFESA"),J114,IF(AND(OR(K114="PUNTOS",K114="RUCK",K114="QUIEBRE"),L114="AVEZZANO"),LOOKUP(2,1/($K$3:K114="ATTACCO"),$J$3:J115),IF(AND(OR(K114="PUNTOS",K114="RUCK",K114="QUIEBRE"),L114="RIVAL"),LOOKUP(2,1/($K$3:K114="DIFESA"),$J$3:J115),"")))</f>
        <v/>
      </c>
      <c r="AS114" s="17"/>
    </row>
    <row r="115" spans="1:45" ht="15.75" customHeight="1" x14ac:dyDescent="0.2">
      <c r="A115">
        <f>+Nacsport!A116</f>
        <v>116</v>
      </c>
      <c r="B115">
        <f t="shared" si="1"/>
        <v>114</v>
      </c>
      <c r="C115">
        <f t="shared" si="7"/>
        <v>114</v>
      </c>
      <c r="D115" s="12">
        <v>1</v>
      </c>
      <c r="E115" s="1" t="s">
        <v>1295</v>
      </c>
      <c r="F115" s="14">
        <f>CONVERT(LEFT(Nacsport!E116,2),"mn","hr")/24+CONVERT(MID(Nacsport!E116,4,2),"sec","hr")/24</f>
        <v>1.6863425925925924E-2</v>
      </c>
      <c r="G115" s="15">
        <f>CONVERT((CONVERT(LEFT(Nacsport!F116,2),"mn","hr")/24+CONVERT(MID(Nacsport!F116,4,2),"sec","hr")/24)-(CONVERT(LEFT(Nacsport!E116,2),"mn","hr")/24+CONVERT(MID(Nacsport!E116,4,2),"sec","hr")/24),"hr","sec")*24</f>
        <v>17.000000000000156</v>
      </c>
      <c r="H115" s="15">
        <f t="shared" si="9"/>
        <v>1452</v>
      </c>
      <c r="I115" s="15">
        <f t="shared" si="10"/>
        <v>24.283333333333331</v>
      </c>
      <c r="J115" s="1">
        <f>+Nacsport!B116</f>
        <v>12</v>
      </c>
      <c r="K115" s="1" t="str">
        <f>+Nacsport!C116</f>
        <v>ATTACK</v>
      </c>
      <c r="L115" s="1" t="str">
        <f>+CONCATENATE(Nacsport!I116,Nacsport!J116)</f>
        <v/>
      </c>
      <c r="M115" s="29" t="str">
        <f>IF(Nacsport!G116&lt;&gt;"",LEFT(Nacsport!G116,FIND(";",Nacsport!G116)-1),"")</f>
        <v>68</v>
      </c>
      <c r="N115" s="1" t="str">
        <f>IFERROR(MID(Nacsport!G116,FIND(";", Nacsport!G116)+1,IFERROR(FIND(" ", Nacsport!G116 &amp; " ", FIND(";", Nacsport!G116)+1) - FIND(";", Nacsport!G116)-1,LEN(Nacsport!G116))),"")</f>
        <v>52</v>
      </c>
      <c r="O115" s="1" t="str">
        <f>+CONCATENATE(Nacsport!K116,Nacsport!L116,Nacsport!M116,Nacsport!N116,Nacsport!O116,Nacsport!P116,Nacsport!Q116,Nacsport!R116,Nacsport!S116,Nacsport!T116,Nacsport!U116,Nacsport!V116,Nacsport!W116,Nacsport!X116,Nacsport!Y116,Nacsport!Z116)</f>
        <v/>
      </c>
      <c r="P115" s="1" t="str">
        <f>IF(ISNA(LOOKUP(2,1/(Nacsport!AA116:BY116&lt;&gt;""),Nacsport!AA116:BY116)),"",LOOKUP(2,1/(Nacsport!AA116:BY116&lt;&gt;""),Nacsport!AA116:BY116))</f>
        <v/>
      </c>
      <c r="Q115" s="1" t="str">
        <f t="array" ref="Q115">+IF(+COUNTIF(Nacsport!AA116:BY116,"*")&gt;1,INDEX(Nacsport!Z116:BX116,MATCH(TRUE,Nacsport!Z116:BX116&gt;0,0)),"")</f>
        <v/>
      </c>
      <c r="R115" s="1" t="str">
        <f>+CONCATENATE(Nacsport!BZ116,Nacsport!CA116)</f>
        <v/>
      </c>
      <c r="S115" s="1" t="str">
        <f>+CONCATENATE(Nacsport!CB116,Nacsport!CC116,Nacsport!CD116)</f>
        <v/>
      </c>
      <c r="T115" s="1" t="str">
        <f>+CONCATENATE(Nacsport!CE116,Nacsport!CF116,Nacsport!CG116,Nacsport!CH116)</f>
        <v/>
      </c>
      <c r="U115" s="1" t="str">
        <f>+CONCATENATE(Nacsport!CI116,Nacsport!CJ116,Nacsport!CK116,Nacsport!CL116,Nacsport!CM116,Nacsport!CN116,Nacsport!CO116,Nacsport!CP116)</f>
        <v/>
      </c>
      <c r="V115" s="1" t="str">
        <f>+CONCATENATE(Nacsport!CQ116,Nacsport!CR116,Nacsport!CS116,Nacsport!CT116,Nacsport!CU116,Nacsport!CV116)</f>
        <v/>
      </c>
      <c r="W115" s="1" t="str">
        <f>+CONCATENATE(Nacsport!CW116,Nacsport!CX116,Nacsport!CY116,Nacsport!CZ116,Nacsport!DA116,Nacsport!DB116,Nacsport!DC116)</f>
        <v/>
      </c>
      <c r="X115" s="1" t="str">
        <f>+CONCATENATE(Nacsport!DD116,Nacsport!DE116,Nacsport!DF116,Nacsport!DG116,Nacsport!DH116,Nacsport!DI116,Nacsport!DJ116,Nacsport!DK116,Nacsport!DL116,Nacsport!DM116,Nacsport!DN116)</f>
        <v/>
      </c>
      <c r="Y115" s="1" t="str">
        <f>+CONCATENATE(Nacsport!DO116,Nacsport!DP116,Nacsport!DQ116,Nacsport!DR116,Nacsport!DS116,Nacsport!DT116,Nacsport!DU116,Nacsport!DV116,)</f>
        <v/>
      </c>
      <c r="Z115" s="1" t="str">
        <f>+CONCATENATE(Nacsport!DW116,Nacsport!DX116,Nacsport!DY116,Nacsport!DZ116)</f>
        <v/>
      </c>
      <c r="AA115" s="1" t="str">
        <f>+CONCATENATE(Nacsport!EA116,Nacsport!EB116,Nacsport!EC116,Nacsport!ED116,Nacsport!EE116)</f>
        <v/>
      </c>
      <c r="AB115" s="1" t="str">
        <f>+CONCATENATE(Nacsport!EF116,Nacsport!EG116,Nacsport!EH116,Nacsport!EI116,Nacsport!EJ116,Nacsport!EK116)</f>
        <v/>
      </c>
      <c r="AC115" s="1" t="str">
        <f>+CONCATENATE(Nacsport!EL116,Nacsport!EM116,Nacsport!EN116,Nacsport!EO116,Nacsport!EP116,Nacsport!EQ116,Nacsport!ER116)</f>
        <v/>
      </c>
      <c r="AD115" s="1" t="str">
        <f>+CONCATENATE(Nacsport!ES116,Nacsport!ET116,Nacsport!EU116,Nacsport!EV116,Nacsport!EW116,Nacsport!EX116,Nacsport!EY116,Nacsport!EZ116)</f>
        <v/>
      </c>
      <c r="AE115" s="1" t="str">
        <f>+CONCATENATE(Nacsport!FA116,Nacsport!FB116,Nacsport!FC116)</f>
        <v/>
      </c>
      <c r="AF115" s="1" t="str">
        <f>+CONCATENATE(Nacsport!FD116,Nacsport!FE116)</f>
        <v/>
      </c>
      <c r="AG115" s="1" t="str">
        <f>+CONCATENATE(Nacsport!FF116,Nacsport!FG116,Nacsport!FH116,Nacsport!FI116,Nacsport!FJ116)</f>
        <v/>
      </c>
      <c r="AH115" s="1" t="str">
        <f t="shared" si="11"/>
        <v/>
      </c>
      <c r="AI115" s="1" t="str">
        <f>+CONCATENATE(Nacsport!FK116,Nacsport!FL116)</f>
        <v/>
      </c>
      <c r="AJ115" s="34" t="str">
        <f>+CONCATENATE(Nacsport!FM116,Nacsport!FN116)</f>
        <v/>
      </c>
      <c r="AK115" s="1" t="str">
        <f>+IF(OR(K115="ATTACCO",K115="DIFESA"),+CONCATENATE(Nacsport!FO116,Nacsport!FP115,Nacsport!FQ116,Nacsport!FR116,Nacsport!FS116,Nacsport!FT116,Nacsport!FU116,),"")</f>
        <v/>
      </c>
      <c r="AL115" s="1" t="str">
        <f>+IF(OR(K115="ATAQUE",K115="DEFENSA"),+CONCATENATE(Nacsport!FV116,Nacsport!FW116,Nacsport!FX116,Nacsport!FY116,Nacsport!FZ116,Nacsport!GA116,Nacsport!GB116,),"")</f>
        <v/>
      </c>
      <c r="AM115" s="1" t="str">
        <f>+CONCATENATE(Nacsport!GC116,Nacsport!GD116,Nacsport!GE116,Nacsport!GF116,Nacsport!GG116,Nacsport!GH116,Nacsport!GI116,Nacsport!GJ116,)</f>
        <v/>
      </c>
      <c r="AN115" s="1" t="str">
        <f>IF(K115="PUNTOS",LOOKUP(2,1/($K$3:K115="ATAQUE"),$AN$3:AN115),IF(+COUNTIF(Nacsport!GK116:'Nacsport'!GS116,"*")&gt;0,+COUNTIF(Nacsport!GK116:'Nacsport'!GS116,"*"),""))</f>
        <v/>
      </c>
      <c r="AO115" t="str">
        <f ca="1">+IF(K115="QUIEBRE",+IF(L115="SAN LUIS",+COUNTIF(K115:INDIRECT(ADDRESS((LOOKUP(2,1/($K$1:K115="ATAQUE"),Nacsport!$A$1:A116)),3,4)),"RUCK")+1,+COUNTIF(K115:INDIRECT(ADDRESS((LOOKUP(2,1/($K$1:K115="DEFENSA"),Nacsport!$A$1:A116)),3,4)),"RUCK")+1),"")</f>
        <v/>
      </c>
      <c r="AP115" t="str">
        <f ca="1">+IF(OR(K115="PUNTOS",K115="QUIEBRE"),+IF(L115="SAN LUIS",+COUNTIF(K115:INDIRECT(ADDRESS((LOOKUP(2,1/($K$1:K115="ATAQUE"),Nacsport!$A$1:A116)),3,4)),"PASE"),+COUNTIF(K115:INDIRECT(ADDRESS((LOOKUP(2,1/($K$1:K115="DEFENSA"),Nacsport!$A$1:A116)),3,4)),"PASE")),"")</f>
        <v/>
      </c>
      <c r="AQ115" t="str">
        <f>IF(K115="QUIEBRE",LOOKUP(2,1/($K$3:K115="ATAQUE"),$AL$3:AL115),IF(+COUNTIF(Nacsport!GK116:'Nacsport'!GS116,"*")&gt;0,+COUNTIF(Nacsport!GK116:'Nacsport'!GS116,"*"),""))</f>
        <v/>
      </c>
      <c r="AR115" s="1" t="str">
        <f>IF(OR(K115="ATTACCO",K115="DIFESA"),J115,IF(AND(OR(K115="PUNTOS",K115="RUCK",K115="QUIEBRE"),L115="AVEZZANO"),LOOKUP(2,1/($K$3:K115="ATTACCO"),$J$3:J116),IF(AND(OR(K115="PUNTOS",K115="RUCK",K115="QUIEBRE"),L115="RIVAL"),LOOKUP(2,1/($K$3:K115="DIFESA"),$J$3:J116),"")))</f>
        <v/>
      </c>
      <c r="AS115" s="17"/>
    </row>
    <row r="116" spans="1:45" ht="15.75" customHeight="1" x14ac:dyDescent="0.2">
      <c r="A116">
        <f>+Nacsport!A117</f>
        <v>117</v>
      </c>
      <c r="B116">
        <f t="shared" si="1"/>
        <v>115</v>
      </c>
      <c r="C116">
        <f t="shared" si="7"/>
        <v>115</v>
      </c>
      <c r="D116" s="12">
        <v>1</v>
      </c>
      <c r="E116" s="1" t="s">
        <v>1295</v>
      </c>
      <c r="F116" s="14">
        <f>CONVERT(LEFT(Nacsport!E117,2),"mn","hr")/24+CONVERT(MID(Nacsport!E117,4,2),"sec","hr")/24</f>
        <v>1.6863425925925924E-2</v>
      </c>
      <c r="G116" s="15">
        <f>CONVERT((CONVERT(LEFT(Nacsport!F117,2),"mn","hr")/24+CONVERT(MID(Nacsport!F117,4,2),"sec","hr")/24)-(CONVERT(LEFT(Nacsport!E117,2),"mn","hr")/24+CONVERT(MID(Nacsport!E117,4,2),"sec","hr")/24),"hr","sec")*24</f>
        <v>20.000000000000028</v>
      </c>
      <c r="H116" s="15">
        <f t="shared" si="9"/>
        <v>1452</v>
      </c>
      <c r="I116" s="15">
        <f t="shared" si="10"/>
        <v>24.283333333333331</v>
      </c>
      <c r="J116" s="1">
        <f>+Nacsport!B117</f>
        <v>14</v>
      </c>
      <c r="K116" s="1" t="str">
        <f>+Nacsport!C117</f>
        <v>SHORT-MATCH</v>
      </c>
      <c r="L116" s="1" t="str">
        <f>+CONCATENATE(Nacsport!I117,Nacsport!J117)</f>
        <v/>
      </c>
      <c r="M116" s="29" t="str">
        <f>IF(Nacsport!G117&lt;&gt;"",LEFT(Nacsport!G117,FIND(";",Nacsport!G117)-1),"")</f>
        <v>68</v>
      </c>
      <c r="N116" s="1" t="str">
        <f>IFERROR(MID(Nacsport!G117,FIND(";", Nacsport!G117)+1,IFERROR(FIND(" ", Nacsport!G117 &amp; " ", FIND(";", Nacsport!G117)+1) - FIND(";", Nacsport!G117)-1,LEN(Nacsport!G117))),"")</f>
        <v>52</v>
      </c>
      <c r="O116" s="1" t="str">
        <f>+CONCATENATE(Nacsport!K117,Nacsport!L117,Nacsport!M117,Nacsport!N117,Nacsport!O117,Nacsport!P117,Nacsport!Q117,Nacsport!R117,Nacsport!S117,Nacsport!T117,Nacsport!U117,Nacsport!V117,Nacsport!W117,Nacsport!X117,Nacsport!Y117,Nacsport!Z117)</f>
        <v/>
      </c>
      <c r="P116" s="1" t="str">
        <f>IF(ISNA(LOOKUP(2,1/(Nacsport!AA117:BY117&lt;&gt;""),Nacsport!AA117:BY117)),"",LOOKUP(2,1/(Nacsport!AA117:BY117&lt;&gt;""),Nacsport!AA117:BY117))</f>
        <v/>
      </c>
      <c r="Q116" s="1" t="str">
        <f t="array" ref="Q116">+IF(+COUNTIF(Nacsport!AA117:BY117,"*")&gt;1,INDEX(Nacsport!Z117:BX117,MATCH(TRUE,Nacsport!Z117:BX117&gt;0,0)),"")</f>
        <v/>
      </c>
      <c r="R116" s="1" t="str">
        <f>+CONCATENATE(Nacsport!BZ117,Nacsport!CA117)</f>
        <v/>
      </c>
      <c r="S116" s="1" t="str">
        <f>+CONCATENATE(Nacsport!CB117,Nacsport!CC117,Nacsport!CD117)</f>
        <v/>
      </c>
      <c r="T116" s="1" t="str">
        <f>+CONCATENATE(Nacsport!CE117,Nacsport!CF117,Nacsport!CG117,Nacsport!CH117)</f>
        <v/>
      </c>
      <c r="U116" s="1" t="str">
        <f>+CONCATENATE(Nacsport!CI117,Nacsport!CJ117,Nacsport!CK117,Nacsport!CL117,Nacsport!CM117,Nacsport!CN117,Nacsport!CO117,Nacsport!CP117)</f>
        <v/>
      </c>
      <c r="V116" s="1" t="str">
        <f>+CONCATENATE(Nacsport!CQ117,Nacsport!CR117,Nacsport!CS117,Nacsport!CT117,Nacsport!CU117,Nacsport!CV117)</f>
        <v/>
      </c>
      <c r="W116" s="1" t="str">
        <f>+CONCATENATE(Nacsport!CW117,Nacsport!CX117,Nacsport!CY117,Nacsport!CZ117,Nacsport!DA117,Nacsport!DB117,Nacsport!DC117)</f>
        <v/>
      </c>
      <c r="X116" s="1" t="str">
        <f>+CONCATENATE(Nacsport!DD117,Nacsport!DE117,Nacsport!DF117,Nacsport!DG117,Nacsport!DH117,Nacsport!DI117,Nacsport!DJ117,Nacsport!DK117,Nacsport!DL117,Nacsport!DM117,Nacsport!DN117)</f>
        <v/>
      </c>
      <c r="Y116" s="1" t="str">
        <f>+CONCATENATE(Nacsport!DO117,Nacsport!DP117,Nacsport!DQ117,Nacsport!DR117,Nacsport!DS117,Nacsport!DT117,Nacsport!DU117,Nacsport!DV117,)</f>
        <v/>
      </c>
      <c r="Z116" s="1" t="str">
        <f>+CONCATENATE(Nacsport!DW117,Nacsport!DX117,Nacsport!DY117,Nacsport!DZ117)</f>
        <v/>
      </c>
      <c r="AA116" s="1" t="str">
        <f>+CONCATENATE(Nacsport!EA117,Nacsport!EB117,Nacsport!EC117,Nacsport!ED117,Nacsport!EE117)</f>
        <v/>
      </c>
      <c r="AB116" s="1" t="str">
        <f>+CONCATENATE(Nacsport!EF117,Nacsport!EG117,Nacsport!EH117,Nacsport!EI117,Nacsport!EJ117,Nacsport!EK117)</f>
        <v/>
      </c>
      <c r="AC116" s="1" t="str">
        <f>+CONCATENATE(Nacsport!EL117,Nacsport!EM117,Nacsport!EN117,Nacsport!EO117,Nacsport!EP117,Nacsport!EQ117,Nacsport!ER117)</f>
        <v/>
      </c>
      <c r="AD116" s="1" t="str">
        <f>+CONCATENATE(Nacsport!ES117,Nacsport!ET117,Nacsport!EU117,Nacsport!EV117,Nacsport!EW117,Nacsport!EX117,Nacsport!EY117,Nacsport!EZ117)</f>
        <v/>
      </c>
      <c r="AE116" s="1" t="str">
        <f>+CONCATENATE(Nacsport!FA117,Nacsport!FB117,Nacsport!FC117)</f>
        <v/>
      </c>
      <c r="AF116" s="1" t="str">
        <f>+CONCATENATE(Nacsport!FD117,Nacsport!FE117)</f>
        <v/>
      </c>
      <c r="AG116" s="1" t="str">
        <f>+CONCATENATE(Nacsport!FF117,Nacsport!FG117,Nacsport!FH117,Nacsport!FI117,Nacsport!FJ117)</f>
        <v/>
      </c>
      <c r="AH116" s="1" t="str">
        <f t="shared" si="11"/>
        <v/>
      </c>
      <c r="AI116" s="1" t="str">
        <f>+CONCATENATE(Nacsport!FK117,Nacsport!FL117)</f>
        <v/>
      </c>
      <c r="AJ116" s="34" t="str">
        <f>+CONCATENATE(Nacsport!FM117,Nacsport!FN117)</f>
        <v/>
      </c>
      <c r="AK116" s="1" t="str">
        <f>+IF(OR(K116="ATTACCO",K116="DIFESA"),+CONCATENATE(Nacsport!FO117,Nacsport!FP116,Nacsport!FQ117,Nacsport!FR117,Nacsport!FS117,Nacsport!FT117,Nacsport!FU117,),"")</f>
        <v/>
      </c>
      <c r="AL116" s="1" t="str">
        <f>+IF(OR(K116="ATAQUE",K116="DEFENSA"),+CONCATENATE(Nacsport!FV117,Nacsport!FW117,Nacsport!FX117,Nacsport!FY117,Nacsport!FZ117,Nacsport!GA117,Nacsport!GB117,),"")</f>
        <v/>
      </c>
      <c r="AM116" s="1" t="str">
        <f>+CONCATENATE(Nacsport!GC117,Nacsport!GD117,Nacsport!GE117,Nacsport!GF117,Nacsport!GG117,Nacsport!GH117,Nacsport!GI117,Nacsport!GJ117,)</f>
        <v/>
      </c>
      <c r="AN116" s="1" t="str">
        <f>IF(K116="PUNTOS",LOOKUP(2,1/($K$3:K116="ATAQUE"),$AN$3:AN116),IF(+COUNTIF(Nacsport!GK117:'Nacsport'!GS117,"*")&gt;0,+COUNTIF(Nacsport!GK117:'Nacsport'!GS117,"*"),""))</f>
        <v/>
      </c>
      <c r="AO116" t="str">
        <f ca="1">+IF(K116="QUIEBRE",+IF(L116="SAN LUIS",+COUNTIF(K116:INDIRECT(ADDRESS((LOOKUP(2,1/($K$1:K116="ATAQUE"),Nacsport!$A$1:A117)),3,4)),"RUCK")+1,+COUNTIF(K116:INDIRECT(ADDRESS((LOOKUP(2,1/($K$1:K116="DEFENSA"),Nacsport!$A$1:A117)),3,4)),"RUCK")+1),"")</f>
        <v/>
      </c>
      <c r="AP116" t="str">
        <f ca="1">+IF(OR(K116="PUNTOS",K116="QUIEBRE"),+IF(L116="SAN LUIS",+COUNTIF(K116:INDIRECT(ADDRESS((LOOKUP(2,1/($K$1:K116="ATAQUE"),Nacsport!$A$1:A117)),3,4)),"PASE"),+COUNTIF(K116:INDIRECT(ADDRESS((LOOKUP(2,1/($K$1:K116="DEFENSA"),Nacsport!$A$1:A117)),3,4)),"PASE")),"")</f>
        <v/>
      </c>
      <c r="AQ116" t="str">
        <f>IF(K116="QUIEBRE",LOOKUP(2,1/($K$3:K116="ATAQUE"),$AL$3:AL116),IF(+COUNTIF(Nacsport!GK117:'Nacsport'!GS117,"*")&gt;0,+COUNTIF(Nacsport!GK117:'Nacsport'!GS117,"*"),""))</f>
        <v/>
      </c>
      <c r="AR116" s="1" t="str">
        <f>IF(OR(K116="ATTACCO",K116="DIFESA"),J116,IF(AND(OR(K116="PUNTOS",K116="RUCK",K116="QUIEBRE"),L116="AVEZZANO"),LOOKUP(2,1/($K$3:K116="ATTACCO"),$J$3:J117),IF(AND(OR(K116="PUNTOS",K116="RUCK",K116="QUIEBRE"),L116="RIVAL"),LOOKUP(2,1/($K$3:K116="DIFESA"),$J$3:J117),"")))</f>
        <v/>
      </c>
      <c r="AS116" s="17"/>
    </row>
    <row r="117" spans="1:45" ht="15.75" customHeight="1" x14ac:dyDescent="0.2">
      <c r="A117">
        <f>+Nacsport!A118</f>
        <v>118</v>
      </c>
      <c r="B117">
        <f t="shared" si="1"/>
        <v>116</v>
      </c>
      <c r="C117">
        <f t="shared" si="7"/>
        <v>116</v>
      </c>
      <c r="D117" s="12">
        <v>1</v>
      </c>
      <c r="E117" s="1" t="s">
        <v>1295</v>
      </c>
      <c r="F117" s="14">
        <f>CONVERT(LEFT(Nacsport!E118,2),"mn","hr")/24+CONVERT(MID(Nacsport!E118,4,2),"sec","hr")/24</f>
        <v>1.6921296296296295E-2</v>
      </c>
      <c r="G117" s="15">
        <f>CONVERT((CONVERT(LEFT(Nacsport!F118,2),"mn","hr")/24+CONVERT(MID(Nacsport!F118,4,2),"sec","hr")/24)-(CONVERT(LEFT(Nacsport!E118,2),"mn","hr")/24+CONVERT(MID(Nacsport!E118,4,2),"sec","hr")/24),"hr","sec")*24</f>
        <v>6.9999999999999947</v>
      </c>
      <c r="H117" s="15">
        <f t="shared" si="9"/>
        <v>1457</v>
      </c>
      <c r="I117" s="15">
        <f t="shared" si="10"/>
        <v>24.366666666666667</v>
      </c>
      <c r="J117" s="1">
        <f>+Nacsport!B118</f>
        <v>7</v>
      </c>
      <c r="K117" s="1" t="str">
        <f>+Nacsport!C118</f>
        <v>LINEOUT</v>
      </c>
      <c r="L117" s="1" t="str">
        <f>+CONCATENATE(Nacsport!I118,Nacsport!J118)</f>
        <v>SAN BENEDETTO</v>
      </c>
      <c r="M117" s="29" t="str">
        <f>IF(Nacsport!G118&lt;&gt;"",LEFT(Nacsport!G118,FIND(";",Nacsport!G118)-1),"")</f>
        <v>68</v>
      </c>
      <c r="N117" s="1" t="str">
        <f>IFERROR(MID(Nacsport!G118,FIND(";", Nacsport!G118)+1,IFERROR(FIND(" ", Nacsport!G118 &amp; " ", FIND(";", Nacsport!G118)+1) - FIND(";", Nacsport!G118)-1,LEN(Nacsport!G118))),"")</f>
        <v>52</v>
      </c>
      <c r="O117" s="1" t="str">
        <f>+CONCATENATE(Nacsport!K118,Nacsport!L118,Nacsport!M118,Nacsport!N118,Nacsport!O118,Nacsport!P118,Nacsport!Q118,Nacsport!R118,Nacsport!S118,Nacsport!T118,Nacsport!U118,Nacsport!V118,Nacsport!W118,Nacsport!X118,Nacsport!Y118,Nacsport!Z118)</f>
        <v>T1D</v>
      </c>
      <c r="P117" s="1" t="str">
        <f>IF(ISNA(LOOKUP(2,1/(Nacsport!AA118:BY118&lt;&gt;""),Nacsport!AA118:BY118)),"",LOOKUP(2,1/(Nacsport!AA118:BY118&lt;&gt;""),Nacsport!AA118:BY118))</f>
        <v>6</v>
      </c>
      <c r="Q117" s="1" t="str">
        <f t="array" ref="Q117">+IF(+COUNTIF(Nacsport!AA118:BY118,"*")&gt;1,INDEX(Nacsport!Z118:BX118,MATCH(TRUE,Nacsport!Z118:BX118&gt;0,0)),"")</f>
        <v/>
      </c>
      <c r="R117" s="1" t="str">
        <f>+CONCATENATE(Nacsport!BZ118,Nacsport!CA118)</f>
        <v/>
      </c>
      <c r="S117" s="1" t="str">
        <f>+CONCATENATE(Nacsport!CB118,Nacsport!CC118,Nacsport!CD118)</f>
        <v/>
      </c>
      <c r="T117" s="1" t="str">
        <f>+CONCATENATE(Nacsport!CE118,Nacsport!CF118,Nacsport!CG118,Nacsport!CH118)</f>
        <v>CLEAN</v>
      </c>
      <c r="U117" s="1" t="str">
        <f>+CONCATENATE(Nacsport!CI118,Nacsport!CJ118,Nacsport!CK118,Nacsport!CL118,Nacsport!CM118,Nacsport!CN118,Nacsport!CO118,Nacsport!CP118)</f>
        <v>L5</v>
      </c>
      <c r="V117" s="1" t="str">
        <f>+CONCATENATE(Nacsport!CQ118,Nacsport!CR118,Nacsport!CS118,Nacsport!CT118,Nacsport!CU118,Nacsport!CV118)</f>
        <v>B</v>
      </c>
      <c r="W117" s="1" t="str">
        <f>+CONCATENATE(Nacsport!CW118,Nacsport!CX118,Nacsport!CY118,Nacsport!CZ118,Nacsport!DA118,Nacsport!DB118,Nacsport!DC118)</f>
        <v/>
      </c>
      <c r="X117" s="1" t="str">
        <f>+CONCATENATE(Nacsport!DD118,Nacsport!DE118,Nacsport!DF118,Nacsport!DG118,Nacsport!DH118,Nacsport!DI118,Nacsport!DJ118,Nacsport!DK118,Nacsport!DL118,Nacsport!DM118,Nacsport!DN118)</f>
        <v/>
      </c>
      <c r="Y117" s="1" t="str">
        <f>+CONCATENATE(Nacsport!DO118,Nacsport!DP118,Nacsport!DQ118,Nacsport!DR118,Nacsport!DS118,Nacsport!DT118,Nacsport!DU118,Nacsport!DV118,)</f>
        <v/>
      </c>
      <c r="Z117" s="1" t="str">
        <f>+CONCATENATE(Nacsport!DW118,Nacsport!DX118,Nacsport!DY118,Nacsport!DZ118)</f>
        <v/>
      </c>
      <c r="AA117" s="1" t="str">
        <f>+CONCATENATE(Nacsport!EA118,Nacsport!EB118,Nacsport!EC118,Nacsport!ED118,Nacsport!EE118)</f>
        <v/>
      </c>
      <c r="AB117" s="1" t="str">
        <f>+CONCATENATE(Nacsport!EF118,Nacsport!EG118,Nacsport!EH118,Nacsport!EI118,Nacsport!EJ118,Nacsport!EK118)</f>
        <v/>
      </c>
      <c r="AC117" s="1" t="str">
        <f>+CONCATENATE(Nacsport!EL118,Nacsport!EM118,Nacsport!EN118,Nacsport!EO118,Nacsport!EP118,Nacsport!EQ118,Nacsport!ER118)</f>
        <v/>
      </c>
      <c r="AD117" s="1" t="str">
        <f>+CONCATENATE(Nacsport!ES118,Nacsport!ET118,Nacsport!EU118,Nacsport!EV118,Nacsport!EW118,Nacsport!EX118,Nacsport!EY118,Nacsport!EZ118)</f>
        <v/>
      </c>
      <c r="AE117" s="1" t="str">
        <f>+CONCATENATE(Nacsport!FA118,Nacsport!FB118,Nacsport!FC118)</f>
        <v/>
      </c>
      <c r="AF117" s="1" t="str">
        <f>+CONCATENATE(Nacsport!FD118,Nacsport!FE118)</f>
        <v/>
      </c>
      <c r="AG117" s="1" t="str">
        <f>+CONCATENATE(Nacsport!FF118,Nacsport!FG118,Nacsport!FH118,Nacsport!FI118,Nacsport!FJ118)</f>
        <v/>
      </c>
      <c r="AH117" s="1" t="str">
        <f t="shared" si="11"/>
        <v/>
      </c>
      <c r="AI117" s="1" t="str">
        <f>+CONCATENATE(Nacsport!FK118,Nacsport!FL118)</f>
        <v/>
      </c>
      <c r="AJ117" s="34" t="str">
        <f>+CONCATENATE(Nacsport!FM118,Nacsport!FN118)</f>
        <v/>
      </c>
      <c r="AK117" s="1" t="str">
        <f>+IF(OR(K117="ATTACCO",K117="DIFESA"),+CONCATENATE(Nacsport!FO118,Nacsport!FP117,Nacsport!FQ118,Nacsport!FR118,Nacsport!FS118,Nacsport!FT118,Nacsport!FU118,),"")</f>
        <v/>
      </c>
      <c r="AL117" s="1" t="str">
        <f>+IF(OR(K117="ATAQUE",K117="DEFENSA"),+CONCATENATE(Nacsport!FV118,Nacsport!FW118,Nacsport!FX118,Nacsport!FY118,Nacsport!FZ118,Nacsport!GA118,Nacsport!GB118,),"")</f>
        <v/>
      </c>
      <c r="AM117" s="1" t="str">
        <f>+CONCATENATE(Nacsport!GC118,Nacsport!GD118,Nacsport!GE118,Nacsport!GF118,Nacsport!GG118,Nacsport!GH118,Nacsport!GI118,Nacsport!GJ118,)</f>
        <v/>
      </c>
      <c r="AN117" s="1" t="str">
        <f>IF(K117="PUNTOS",LOOKUP(2,1/($K$3:K117="ATAQUE"),$AN$3:AN117),IF(+COUNTIF(Nacsport!GK118:'Nacsport'!GS118,"*")&gt;0,+COUNTIF(Nacsport!GK118:'Nacsport'!GS118,"*"),""))</f>
        <v/>
      </c>
      <c r="AO117" t="str">
        <f ca="1">+IF(K117="QUIEBRE",+IF(L117="SAN LUIS",+COUNTIF(K117:INDIRECT(ADDRESS((LOOKUP(2,1/($K$1:K117="ATAQUE"),Nacsport!$A$1:A118)),3,4)),"RUCK")+1,+COUNTIF(K117:INDIRECT(ADDRESS((LOOKUP(2,1/($K$1:K117="DEFENSA"),Nacsport!$A$1:A118)),3,4)),"RUCK")+1),"")</f>
        <v/>
      </c>
      <c r="AP117" t="str">
        <f ca="1">+IF(OR(K117="PUNTOS",K117="QUIEBRE"),+IF(L117="SAN LUIS",+COUNTIF(K117:INDIRECT(ADDRESS((LOOKUP(2,1/($K$1:K117="ATAQUE"),Nacsport!$A$1:A118)),3,4)),"PASE"),+COUNTIF(K117:INDIRECT(ADDRESS((LOOKUP(2,1/($K$1:K117="DEFENSA"),Nacsport!$A$1:A118)),3,4)),"PASE")),"")</f>
        <v/>
      </c>
      <c r="AQ117" t="str">
        <f>IF(K117="QUIEBRE",LOOKUP(2,1/($K$3:K117="ATAQUE"),$AL$3:AL117),IF(+COUNTIF(Nacsport!GK118:'Nacsport'!GS118,"*")&gt;0,+COUNTIF(Nacsport!GK118:'Nacsport'!GS118,"*"),""))</f>
        <v/>
      </c>
      <c r="AR117" s="1" t="str">
        <f>IF(OR(K117="ATTACCO",K117="DIFESA"),J117,IF(AND(OR(K117="PUNTOS",K117="RUCK",K117="QUIEBRE"),L117="AVEZZANO"),LOOKUP(2,1/($K$3:K117="ATTACCO"),$J$3:J118),IF(AND(OR(K117="PUNTOS",K117="RUCK",K117="QUIEBRE"),L117="RIVAL"),LOOKUP(2,1/($K$3:K117="DIFESA"),$J$3:J118),"")))</f>
        <v/>
      </c>
      <c r="AS117" s="17"/>
    </row>
    <row r="118" spans="1:45" ht="15.75" customHeight="1" x14ac:dyDescent="0.2">
      <c r="A118">
        <f>+Nacsport!A119</f>
        <v>119</v>
      </c>
      <c r="B118">
        <f t="shared" si="1"/>
        <v>117</v>
      </c>
      <c r="C118">
        <f t="shared" si="7"/>
        <v>117</v>
      </c>
      <c r="D118" s="12">
        <v>1</v>
      </c>
      <c r="E118" s="1" t="s">
        <v>1295</v>
      </c>
      <c r="F118" s="14">
        <f>CONVERT(LEFT(Nacsport!E119,2),"mn","hr")/24+CONVERT(MID(Nacsport!E119,4,2),"sec","hr")/24</f>
        <v>1.6979166666666667E-2</v>
      </c>
      <c r="G118" s="15">
        <f>CONVERT((CONVERT(LEFT(Nacsport!F119,2),"mn","hr")/24+CONVERT(MID(Nacsport!F119,4,2),"sec","hr")/24)-(CONVERT(LEFT(Nacsport!E119,2),"mn","hr")/24+CONVERT(MID(Nacsport!E119,4,2),"sec","hr")/24),"hr","sec")*24</f>
        <v>2.9999999999998694</v>
      </c>
      <c r="H118" s="15">
        <f t="shared" si="9"/>
        <v>1462</v>
      </c>
      <c r="I118" s="15">
        <f t="shared" si="10"/>
        <v>24.450000000000003</v>
      </c>
      <c r="J118" s="1">
        <f>+Nacsport!B119</f>
        <v>16</v>
      </c>
      <c r="K118" s="1" t="str">
        <f>+Nacsport!C119</f>
        <v>RUCK</v>
      </c>
      <c r="L118" s="1" t="str">
        <f>+CONCATENATE(Nacsport!I119,Nacsport!J119)</f>
        <v>SAN BENEDETTO</v>
      </c>
      <c r="M118" s="29" t="str">
        <f>IF(Nacsport!G119&lt;&gt;"",LEFT(Nacsport!G119,FIND(";",Nacsport!G119)-1),"")</f>
        <v>49</v>
      </c>
      <c r="N118" s="1" t="str">
        <f>IFERROR(MID(Nacsport!G119,FIND(";", Nacsport!G119)+1,IFERROR(FIND(" ", Nacsport!G119 &amp; " ", FIND(";", Nacsport!G119)+1) - FIND(";", Nacsport!G119)-1,LEN(Nacsport!G119))),"")</f>
        <v>54</v>
      </c>
      <c r="O118" s="1" t="str">
        <f>+CONCATENATE(Nacsport!K119,Nacsport!L119,Nacsport!M119,Nacsport!N119,Nacsport!O119,Nacsport!P119,Nacsport!Q119,Nacsport!R119,Nacsport!S119,Nacsport!T119,Nacsport!U119,Nacsport!V119,Nacsport!W119,Nacsport!X119,Nacsport!Y119,Nacsport!Z119)</f>
        <v>T1C</v>
      </c>
      <c r="P118" s="1" t="str">
        <f>IF(ISNA(LOOKUP(2,1/(Nacsport!AA119:BY119&lt;&gt;""),Nacsport!AA119:BY119)),"",LOOKUP(2,1/(Nacsport!AA119:BY119&lt;&gt;""),Nacsport!AA119:BY119))</f>
        <v/>
      </c>
      <c r="Q118" s="1" t="str">
        <f t="array" ref="Q118">+IF(+COUNTIF(Nacsport!AA119:BY119,"*")&gt;1,INDEX(Nacsport!Z119:BX119,MATCH(TRUE,Nacsport!Z119:BX119&gt;0,0)),"")</f>
        <v/>
      </c>
      <c r="R118" s="1" t="str">
        <f>+CONCATENATE(Nacsport!BZ119,Nacsport!CA119)</f>
        <v/>
      </c>
      <c r="S118" s="1" t="str">
        <f>+CONCATENATE(Nacsport!CB119,Nacsport!CC119,Nacsport!CD119)</f>
        <v/>
      </c>
      <c r="T118" s="1" t="str">
        <f>+CONCATENATE(Nacsport!CE119,Nacsport!CF119,Nacsport!CG119,Nacsport!CH119)</f>
        <v/>
      </c>
      <c r="U118" s="1" t="str">
        <f>+CONCATENATE(Nacsport!CI119,Nacsport!CJ119,Nacsport!CK119,Nacsport!CL119,Nacsport!CM119,Nacsport!CN119,Nacsport!CO119,Nacsport!CP119)</f>
        <v/>
      </c>
      <c r="V118" s="1" t="str">
        <f>+CONCATENATE(Nacsport!CQ119,Nacsport!CR119,Nacsport!CS119,Nacsport!CT119,Nacsport!CU119,Nacsport!CV119)</f>
        <v/>
      </c>
      <c r="W118" s="1" t="str">
        <f>+CONCATENATE(Nacsport!CW119,Nacsport!CX119,Nacsport!CY119,Nacsport!CZ119,Nacsport!DA119,Nacsport!DB119,Nacsport!DC119)</f>
        <v/>
      </c>
      <c r="X118" s="1" t="str">
        <f>+CONCATENATE(Nacsport!DD119,Nacsport!DE119,Nacsport!DF119,Nacsport!DG119,Nacsport!DH119,Nacsport!DI119,Nacsport!DJ119,Nacsport!DK119,Nacsport!DL119,Nacsport!DM119,Nacsport!DN119)</f>
        <v/>
      </c>
      <c r="Y118" s="1" t="str">
        <f>+CONCATENATE(Nacsport!DO119,Nacsport!DP119,Nacsport!DQ119,Nacsport!DR119,Nacsport!DS119,Nacsport!DT119,Nacsport!DU119,Nacsport!DV119,)</f>
        <v/>
      </c>
      <c r="Z118" s="1" t="str">
        <f>+CONCATENATE(Nacsport!DW119,Nacsport!DX119,Nacsport!DY119,Nacsport!DZ119)</f>
        <v/>
      </c>
      <c r="AA118" s="1" t="str">
        <f>+CONCATENATE(Nacsport!EA119,Nacsport!EB119,Nacsport!EC119,Nacsport!ED119,Nacsport!EE119)</f>
        <v/>
      </c>
      <c r="AB118" s="1" t="str">
        <f>+CONCATENATE(Nacsport!EF119,Nacsport!EG119,Nacsport!EH119,Nacsport!EI119,Nacsport!EJ119,Nacsport!EK119)</f>
        <v/>
      </c>
      <c r="AC118" s="1" t="str">
        <f>+CONCATENATE(Nacsport!EL119,Nacsport!EM119,Nacsport!EN119,Nacsport!EO119,Nacsport!EP119,Nacsport!EQ119,Nacsport!ER119)</f>
        <v/>
      </c>
      <c r="AD118" s="1" t="str">
        <f>+CONCATENATE(Nacsport!ES119,Nacsport!ET119,Nacsport!EU119,Nacsport!EV119,Nacsport!EW119,Nacsport!EX119,Nacsport!EY119,Nacsport!EZ119)</f>
        <v/>
      </c>
      <c r="AE118" s="1" t="str">
        <f>+CONCATENATE(Nacsport!FA119,Nacsport!FB119,Nacsport!FC119)</f>
        <v/>
      </c>
      <c r="AF118" s="1" t="str">
        <f>+CONCATENATE(Nacsport!FD119,Nacsport!FE119)</f>
        <v>SLOW</v>
      </c>
      <c r="AG118" s="1" t="str">
        <f>+CONCATENATE(Nacsport!FF119,Nacsport!FG119,Nacsport!FH119,Nacsport!FI119,Nacsport!FJ119)</f>
        <v/>
      </c>
      <c r="AH118" s="1" t="str">
        <f t="shared" si="11"/>
        <v/>
      </c>
      <c r="AI118" s="1" t="str">
        <f>+CONCATENATE(Nacsport!FK119,Nacsport!FL119)</f>
        <v/>
      </c>
      <c r="AJ118" s="34" t="str">
        <f>+CONCATENATE(Nacsport!FM119,Nacsport!FN119)</f>
        <v/>
      </c>
      <c r="AK118" s="1" t="str">
        <f>+IF(OR(K118="ATTACCO",K118="DIFESA"),+CONCATENATE(Nacsport!FO119,Nacsport!FP118,Nacsport!FQ119,Nacsport!FR119,Nacsport!FS119,Nacsport!FT119,Nacsport!FU119,),"")</f>
        <v/>
      </c>
      <c r="AL118" s="1" t="str">
        <f>+IF(OR(K118="ATAQUE",K118="DEFENSA"),+CONCATENATE(Nacsport!FV119,Nacsport!FW119,Nacsport!FX119,Nacsport!FY119,Nacsport!FZ119,Nacsport!GA119,Nacsport!GB119,),"")</f>
        <v/>
      </c>
      <c r="AM118" s="1" t="str">
        <f>+CONCATENATE(Nacsport!GC119,Nacsport!GD119,Nacsport!GE119,Nacsport!GF119,Nacsport!GG119,Nacsport!GH119,Nacsport!GI119,Nacsport!GJ119,)</f>
        <v/>
      </c>
      <c r="AN118" s="1" t="str">
        <f>IF(K118="PUNTOS",LOOKUP(2,1/($K$3:K118="ATAQUE"),$AN$3:AN118),IF(+COUNTIF(Nacsport!GK119:'Nacsport'!GS119,"*")&gt;0,+COUNTIF(Nacsport!GK119:'Nacsport'!GS119,"*"),""))</f>
        <v/>
      </c>
      <c r="AO118" t="str">
        <f ca="1">+IF(K118="QUIEBRE",+IF(L118="SAN LUIS",+COUNTIF(K118:INDIRECT(ADDRESS((LOOKUP(2,1/($K$1:K118="ATAQUE"),Nacsport!$A$1:A119)),3,4)),"RUCK")+1,+COUNTIF(K118:INDIRECT(ADDRESS((LOOKUP(2,1/($K$1:K118="DEFENSA"),Nacsport!$A$1:A119)),3,4)),"RUCK")+1),"")</f>
        <v/>
      </c>
      <c r="AP118" t="str">
        <f ca="1">+IF(OR(K118="PUNTOS",K118="QUIEBRE"),+IF(L118="SAN LUIS",+COUNTIF(K118:INDIRECT(ADDRESS((LOOKUP(2,1/($K$1:K118="ATAQUE"),Nacsport!$A$1:A119)),3,4)),"PASE"),+COUNTIF(K118:INDIRECT(ADDRESS((LOOKUP(2,1/($K$1:K118="DEFENSA"),Nacsport!$A$1:A119)),3,4)),"PASE")),"")</f>
        <v/>
      </c>
      <c r="AQ118" t="str">
        <f>IF(K118="QUIEBRE",LOOKUP(2,1/($K$3:K118="ATAQUE"),$AL$3:AL118),IF(+COUNTIF(Nacsport!GK119:'Nacsport'!GS119,"*")&gt;0,+COUNTIF(Nacsport!GK119:'Nacsport'!GS119,"*"),""))</f>
        <v/>
      </c>
      <c r="AR118" s="1" t="str">
        <f>IF(OR(K118="ATTACCO",K118="DIFESA"),J118,IF(AND(OR(K118="PUNTOS",K118="RUCK",K118="QUIEBRE"),L118="AVEZZANO"),LOOKUP(2,1/($K$3:K118="ATTACCO"),$J$3:J119),IF(AND(OR(K118="PUNTOS",K118="RUCK",K118="QUIEBRE"),L118="RIVAL"),LOOKUP(2,1/($K$3:K118="DIFESA"),$J$3:J119),"")))</f>
        <v/>
      </c>
      <c r="AS118" s="17"/>
    </row>
    <row r="119" spans="1:45" ht="15.75" customHeight="1" x14ac:dyDescent="0.2">
      <c r="A119">
        <f>+Nacsport!A120</f>
        <v>120</v>
      </c>
      <c r="B119">
        <f t="shared" si="1"/>
        <v>118</v>
      </c>
      <c r="C119">
        <f t="shared" si="7"/>
        <v>118</v>
      </c>
      <c r="D119" s="12">
        <v>1</v>
      </c>
      <c r="E119" s="1" t="s">
        <v>1295</v>
      </c>
      <c r="F119" s="14">
        <f>CONVERT(LEFT(Nacsport!E120,2),"mn","hr")/24+CONVERT(MID(Nacsport!E120,4,2),"sec","hr")/24</f>
        <v>1.7048611111111112E-2</v>
      </c>
      <c r="G119" s="15">
        <f>(CONVERT((CONVERT(LEFT(Nacsport!F120,2),"mn","hr")/24+CONVERT(MID(Nacsport!F120,4,2),"sec","hr")/24)-(CONVERT(LEFT(Nacsport!E120,2),"mn","hr")/24+CONVERT(MID(Nacsport!E120,4,2),"sec","hr")/24),"hr","sec")*24)+2</f>
        <v>4.9999999999998694</v>
      </c>
      <c r="H119" s="15">
        <f t="shared" si="9"/>
        <v>1468</v>
      </c>
      <c r="I119" s="15">
        <f t="shared" si="10"/>
        <v>24.55</v>
      </c>
      <c r="J119" s="1">
        <f>+Nacsport!B120</f>
        <v>16</v>
      </c>
      <c r="K119" s="1" t="str">
        <f>+Nacsport!C120</f>
        <v>TACKLE</v>
      </c>
      <c r="L119" s="1" t="str">
        <f>+CONCATENATE(Nacsport!I120,Nacsport!J120)</f>
        <v>OPPONENT</v>
      </c>
      <c r="M119" s="29" t="str">
        <f>IF(Nacsport!G120&lt;&gt;"",LEFT(Nacsport!G120,FIND(";",Nacsport!G120)-1),"")</f>
        <v/>
      </c>
      <c r="N119" s="1" t="str">
        <f>IFERROR(MID(Nacsport!G120,FIND(";", Nacsport!G120)+1,IFERROR(FIND(" ", Nacsport!G120 &amp; " ", FIND(";", Nacsport!G120)+1) - FIND(";", Nacsport!G120)-1,LEN(Nacsport!G120))),"")</f>
        <v/>
      </c>
      <c r="O119" s="1" t="str">
        <f>+CONCATENATE(Nacsport!K120,Nacsport!L120,Nacsport!M120,Nacsport!N120,Nacsport!O120,Nacsport!P120,Nacsport!Q120,Nacsport!R120,Nacsport!S120,Nacsport!T120,Nacsport!U120,Nacsport!V120,Nacsport!W120,Nacsport!X120,Nacsport!Y120,Nacsport!Z120)</f>
        <v/>
      </c>
      <c r="P119" s="1" t="str">
        <f>IF(ISNA(LOOKUP(2,1/(Nacsport!AA120:BY120&lt;&gt;""),Nacsport!AA120:BY120)),"",LOOKUP(2,1/(Nacsport!AA120:BY120&lt;&gt;""),Nacsport!AA120:BY120))</f>
        <v/>
      </c>
      <c r="Q119" s="1" t="str">
        <f t="array" ref="Q119">+IF(+COUNTIF(Nacsport!AA120:BY120,"*")&gt;1,INDEX(Nacsport!Z120:BX120,MATCH(TRUE,Nacsport!Z120:BX120&gt;0,0)),"")</f>
        <v/>
      </c>
      <c r="R119" s="1" t="str">
        <f>+CONCATENATE(Nacsport!BZ120,Nacsport!CA120)</f>
        <v/>
      </c>
      <c r="S119" s="1" t="str">
        <f>+CONCATENATE(Nacsport!CB120,Nacsport!CC120,Nacsport!CD120)</f>
        <v/>
      </c>
      <c r="T119" s="1" t="str">
        <f>+CONCATENATE(Nacsport!CE120,Nacsport!CF120,Nacsport!CG120,Nacsport!CH120)</f>
        <v/>
      </c>
      <c r="U119" s="1" t="str">
        <f>+CONCATENATE(Nacsport!CI120,Nacsport!CJ120,Nacsport!CK120,Nacsport!CL120,Nacsport!CM120,Nacsport!CN120,Nacsport!CO120,Nacsport!CP120)</f>
        <v/>
      </c>
      <c r="V119" s="1" t="str">
        <f>+CONCATENATE(Nacsport!CQ120,Nacsport!CR120,Nacsport!CS120,Nacsport!CT120,Nacsport!CU120,Nacsport!CV120)</f>
        <v/>
      </c>
      <c r="W119" s="1" t="str">
        <f>+CONCATENATE(Nacsport!CW120,Nacsport!CX120,Nacsport!CY120,Nacsport!CZ120,Nacsport!DA120,Nacsport!DB120,Nacsport!DC120)</f>
        <v/>
      </c>
      <c r="X119" s="1" t="str">
        <f>+CONCATENATE(Nacsport!DD120,Nacsport!DE120,Nacsport!DF120,Nacsport!DG120,Nacsport!DH120,Nacsport!DI120,Nacsport!DJ120,Nacsport!DK120,Nacsport!DL120,Nacsport!DM120,Nacsport!DN120)</f>
        <v/>
      </c>
      <c r="Y119" s="1" t="str">
        <f>+CONCATENATE(Nacsport!DO120,Nacsport!DP120,Nacsport!DQ120,Nacsport!DR120,Nacsport!DS120,Nacsport!DT120,Nacsport!DU120,Nacsport!DV120,)</f>
        <v/>
      </c>
      <c r="Z119" s="1" t="str">
        <f>+CONCATENATE(Nacsport!DW120,Nacsport!DX120,Nacsport!DY120,Nacsport!DZ120)</f>
        <v/>
      </c>
      <c r="AA119" s="1" t="str">
        <f>+CONCATENATE(Nacsport!EA120,Nacsport!EB120,Nacsport!EC120,Nacsport!ED120,Nacsport!EE120)</f>
        <v/>
      </c>
      <c r="AB119" s="1" t="str">
        <f>+CONCATENATE(Nacsport!EF120,Nacsport!EG120,Nacsport!EH120,Nacsport!EI120,Nacsport!EJ120,Nacsport!EK120)</f>
        <v/>
      </c>
      <c r="AC119" s="1" t="str">
        <f>+CONCATENATE(Nacsport!EL120,Nacsport!EM120,Nacsport!EN120,Nacsport!EO120,Nacsport!EP120,Nacsport!EQ120,Nacsport!ER120)</f>
        <v/>
      </c>
      <c r="AD119" s="1" t="str">
        <f>+CONCATENATE(Nacsport!ES120,Nacsport!ET120,Nacsport!EU120,Nacsport!EV120,Nacsport!EW120,Nacsport!EX120,Nacsport!EY120,Nacsport!EZ120)</f>
        <v/>
      </c>
      <c r="AE119" s="1" t="str">
        <f>+CONCATENATE(Nacsport!FA120,Nacsport!FB120,Nacsport!FC120)</f>
        <v/>
      </c>
      <c r="AF119" s="1" t="str">
        <f>+CONCATENATE(Nacsport!FD120,Nacsport!FE120)</f>
        <v/>
      </c>
      <c r="AG119" s="1" t="str">
        <f>+CONCATENATE(Nacsport!FF120,Nacsport!FG120,Nacsport!FH120,Nacsport!FI120,Nacsport!FJ120)</f>
        <v/>
      </c>
      <c r="AH119" s="1" t="str">
        <f t="shared" si="11"/>
        <v/>
      </c>
      <c r="AI119" s="1" t="str">
        <f>+CONCATENATE(Nacsport!FK120,Nacsport!FL120)</f>
        <v/>
      </c>
      <c r="AJ119" s="34" t="str">
        <f>+CONCATENATE(Nacsport!FM120,Nacsport!FN120)</f>
        <v/>
      </c>
      <c r="AK119" s="1" t="str">
        <f>+IF(OR(K119="ATTACCO",K119="DIFESA"),+CONCATENATE(Nacsport!FO120,Nacsport!FP119,Nacsport!FQ120,Nacsport!FR120,Nacsport!FS120,Nacsport!FT120,Nacsport!FU120,),"")</f>
        <v/>
      </c>
      <c r="AL119" s="1" t="str">
        <f>+IF(OR(K119="ATAQUE",K119="DEFENSA"),+CONCATENATE(Nacsport!FV120,Nacsport!FW120,Nacsport!FX120,Nacsport!FY120,Nacsport!FZ120,Nacsport!GA120,Nacsport!GB120,),"")</f>
        <v/>
      </c>
      <c r="AM119" s="1" t="str">
        <f>+CONCATENATE(Nacsport!GC120,Nacsport!GD120,Nacsport!GE120,Nacsport!GF120,Nacsport!GG120,Nacsport!GH120,Nacsport!GI120,Nacsport!GJ120,)</f>
        <v/>
      </c>
      <c r="AN119" s="1" t="str">
        <f>IF(K119="PUNTOS",LOOKUP(2,1/($K$3:K119="ATAQUE"),$AN$3:AN119),IF(+COUNTIF(Nacsport!GK120:'Nacsport'!GS120,"*")&gt;0,+COUNTIF(Nacsport!GK120:'Nacsport'!GS120,"*"),""))</f>
        <v/>
      </c>
      <c r="AO119" t="str">
        <f ca="1">+IF(K119="QUIEBRE",+IF(L119="SAN LUIS",+COUNTIF(K119:INDIRECT(ADDRESS((LOOKUP(2,1/($K$1:K119="ATAQUE"),Nacsport!$A$1:A120)),3,4)),"RUCK")+1,+COUNTIF(K119:INDIRECT(ADDRESS((LOOKUP(2,1/($K$1:K119="DEFENSA"),Nacsport!$A$1:A120)),3,4)),"RUCK")+1),"")</f>
        <v/>
      </c>
      <c r="AP119" t="str">
        <f ca="1">+IF(OR(K119="PUNTOS",K119="QUIEBRE"),+IF(L119="SAN LUIS",+COUNTIF(K119:INDIRECT(ADDRESS((LOOKUP(2,1/($K$1:K119="ATAQUE"),Nacsport!$A$1:A120)),3,4)),"PASE"),+COUNTIF(K119:INDIRECT(ADDRESS((LOOKUP(2,1/($K$1:K119="DEFENSA"),Nacsport!$A$1:A120)),3,4)),"PASE")),"")</f>
        <v/>
      </c>
      <c r="AQ119" t="str">
        <f>IF(K119="QUIEBRE",LOOKUP(2,1/($K$3:K119="ATAQUE"),$AL$3:AL119),IF(+COUNTIF(Nacsport!GK120:'Nacsport'!GS120,"*")&gt;0,+COUNTIF(Nacsport!GK120:'Nacsport'!GS120,"*"),""))</f>
        <v/>
      </c>
      <c r="AR119" s="1" t="str">
        <f>IF(OR(K119="ATTACCO",K119="DIFESA"),J119,IF(AND(OR(K119="PUNTOS",K119="RUCK",K119="QUIEBRE"),L119="AVEZZANO"),LOOKUP(2,1/($K$3:K119="ATTACCO"),$J$3:J120),IF(AND(OR(K119="PUNTOS",K119="RUCK",K119="QUIEBRE"),L119="RIVAL"),LOOKUP(2,1/($K$3:K119="DIFESA"),$J$3:J120),"")))</f>
        <v/>
      </c>
      <c r="AS119" s="17"/>
    </row>
    <row r="120" spans="1:45" ht="15.75" customHeight="1" x14ac:dyDescent="0.2">
      <c r="A120">
        <f>+Nacsport!A121</f>
        <v>121</v>
      </c>
      <c r="B120">
        <f t="shared" si="1"/>
        <v>119</v>
      </c>
      <c r="C120">
        <f t="shared" si="7"/>
        <v>119</v>
      </c>
      <c r="D120" s="12">
        <v>1</v>
      </c>
      <c r="E120" s="1" t="s">
        <v>1295</v>
      </c>
      <c r="F120" s="14">
        <f>CONVERT(LEFT(Nacsport!E121,2),"mn","hr")/24+CONVERT(MID(Nacsport!E121,4,2),"sec","hr")/24</f>
        <v>1.7060185185185185E-2</v>
      </c>
      <c r="G120" s="15">
        <f>CONVERT((CONVERT(LEFT(Nacsport!F121,2),"mn","hr")/24+CONVERT(MID(Nacsport!F121,4,2),"sec","hr")/24)-(CONVERT(LEFT(Nacsport!E121,2),"mn","hr")/24+CONVERT(MID(Nacsport!E121,4,2),"sec","hr")/24),"hr","sec")*24</f>
        <v>2.9999999999998694</v>
      </c>
      <c r="H120" s="15">
        <f t="shared" si="9"/>
        <v>1469</v>
      </c>
      <c r="I120" s="15">
        <f t="shared" si="10"/>
        <v>24.566666666666663</v>
      </c>
      <c r="J120" s="1">
        <f>+Nacsport!B121</f>
        <v>5</v>
      </c>
      <c r="K120" s="1" t="str">
        <f>+Nacsport!C121</f>
        <v>DEFENCE</v>
      </c>
      <c r="L120" s="1" t="str">
        <f>+CONCATENATE(Nacsport!I121,Nacsport!J121)</f>
        <v/>
      </c>
      <c r="M120" s="29" t="str">
        <f>IF(Nacsport!G121&lt;&gt;"",LEFT(Nacsport!G121,FIND(";",Nacsport!G121)-1),"")</f>
        <v/>
      </c>
      <c r="N120" s="1" t="str">
        <f>IFERROR(MID(Nacsport!G121,FIND(";", Nacsport!G121)+1,IFERROR(FIND(" ", Nacsport!G121 &amp; " ", FIND(";", Nacsport!G121)+1) - FIND(";", Nacsport!G121)-1,LEN(Nacsport!G121))),"")</f>
        <v/>
      </c>
      <c r="O120" s="1" t="str">
        <f>+CONCATENATE(Nacsport!K121,Nacsport!L121,Nacsport!M121,Nacsport!N121,Nacsport!O121,Nacsport!P121,Nacsport!Q121,Nacsport!R121,Nacsport!S121,Nacsport!T121,Nacsport!U121,Nacsport!V121,Nacsport!W121,Nacsport!X121,Nacsport!Y121,Nacsport!Z121)</f>
        <v/>
      </c>
      <c r="P120" s="1" t="str">
        <f>IF(ISNA(LOOKUP(2,1/(Nacsport!AA121:BY121&lt;&gt;""),Nacsport!AA121:BY121)),"",LOOKUP(2,1/(Nacsport!AA121:BY121&lt;&gt;""),Nacsport!AA121:BY121))</f>
        <v/>
      </c>
      <c r="Q120" s="1" t="str">
        <f t="array" ref="Q120">+IF(+COUNTIF(Nacsport!AA121:BY121,"*")&gt;1,INDEX(Nacsport!Z121:BX121,MATCH(TRUE,Nacsport!Z121:BX121&gt;0,0)),"")</f>
        <v/>
      </c>
      <c r="R120" s="1" t="str">
        <f>+CONCATENATE(Nacsport!BZ121,Nacsport!CA121)</f>
        <v/>
      </c>
      <c r="S120" s="1" t="str">
        <f>+CONCATENATE(Nacsport!CB121,Nacsport!CC121,Nacsport!CD121)</f>
        <v/>
      </c>
      <c r="T120" s="1" t="str">
        <f>+CONCATENATE(Nacsport!CE121,Nacsport!CF121,Nacsport!CG121,Nacsport!CH121)</f>
        <v/>
      </c>
      <c r="U120" s="1" t="str">
        <f>+CONCATENATE(Nacsport!CI121,Nacsport!CJ121,Nacsport!CK121,Nacsport!CL121,Nacsport!CM121,Nacsport!CN121,Nacsport!CO121,Nacsport!CP121)</f>
        <v/>
      </c>
      <c r="V120" s="1" t="str">
        <f>+CONCATENATE(Nacsport!CQ121,Nacsport!CR121,Nacsport!CS121,Nacsport!CT121,Nacsport!CU121,Nacsport!CV121)</f>
        <v/>
      </c>
      <c r="W120" s="1" t="str">
        <f>+CONCATENATE(Nacsport!CW121,Nacsport!CX121,Nacsport!CY121,Nacsport!CZ121,Nacsport!DA121,Nacsport!DB121,Nacsport!DC121)</f>
        <v/>
      </c>
      <c r="X120" s="1" t="str">
        <f>+CONCATENATE(Nacsport!DD121,Nacsport!DE121,Nacsport!DF121,Nacsport!DG121,Nacsport!DH121,Nacsport!DI121,Nacsport!DJ121,Nacsport!DK121,Nacsport!DL121,Nacsport!DM121,Nacsport!DN121)</f>
        <v/>
      </c>
      <c r="Y120" s="1" t="str">
        <f>+CONCATENATE(Nacsport!DO121,Nacsport!DP121,Nacsport!DQ121,Nacsport!DR121,Nacsport!DS121,Nacsport!DT121,Nacsport!DU121,Nacsport!DV121,)</f>
        <v/>
      </c>
      <c r="Z120" s="1" t="str">
        <f>+CONCATENATE(Nacsport!DW121,Nacsport!DX121,Nacsport!DY121,Nacsport!DZ121)</f>
        <v/>
      </c>
      <c r="AA120" s="1" t="str">
        <f>+CONCATENATE(Nacsport!EA121,Nacsport!EB121,Nacsport!EC121,Nacsport!ED121,Nacsport!EE121)</f>
        <v/>
      </c>
      <c r="AB120" s="1" t="str">
        <f>+CONCATENATE(Nacsport!EF121,Nacsport!EG121,Nacsport!EH121,Nacsport!EI121,Nacsport!EJ121,Nacsport!EK121)</f>
        <v/>
      </c>
      <c r="AC120" s="1" t="str">
        <f>+CONCATENATE(Nacsport!EL121,Nacsport!EM121,Nacsport!EN121,Nacsport!EO121,Nacsport!EP121,Nacsport!EQ121,Nacsport!ER121)</f>
        <v/>
      </c>
      <c r="AD120" s="1" t="str">
        <f>+CONCATENATE(Nacsport!ES121,Nacsport!ET121,Nacsport!EU121,Nacsport!EV121,Nacsport!EW121,Nacsport!EX121,Nacsport!EY121,Nacsport!EZ121)</f>
        <v/>
      </c>
      <c r="AE120" s="1" t="str">
        <f>+CONCATENATE(Nacsport!FA121,Nacsport!FB121,Nacsport!FC121)</f>
        <v/>
      </c>
      <c r="AF120" s="1" t="str">
        <f>+CONCATENATE(Nacsport!FD121,Nacsport!FE121)</f>
        <v/>
      </c>
      <c r="AG120" s="1" t="str">
        <f>+CONCATENATE(Nacsport!FF121,Nacsport!FG121,Nacsport!FH121,Nacsport!FI121,Nacsport!FJ121)</f>
        <v/>
      </c>
      <c r="AH120" s="1" t="str">
        <f t="shared" si="11"/>
        <v/>
      </c>
      <c r="AI120" s="1" t="str">
        <f>+CONCATENATE(Nacsport!FK121,Nacsport!FL121)</f>
        <v/>
      </c>
      <c r="AJ120" s="34" t="str">
        <f>+CONCATENATE(Nacsport!FM121,Nacsport!FN121)</f>
        <v/>
      </c>
      <c r="AK120" s="1" t="str">
        <f>+IF(OR(K120="ATTACCO",K120="DIFESA"),+CONCATENATE(Nacsport!FO121,Nacsport!FP120,Nacsport!FQ121,Nacsport!FR121,Nacsport!FS121,Nacsport!FT121,Nacsport!FU121,),"")</f>
        <v/>
      </c>
      <c r="AL120" s="1" t="str">
        <f>+IF(OR(K120="ATAQUE",K120="DEFENSA"),+CONCATENATE(Nacsport!FV121,Nacsport!FW121,Nacsport!FX121,Nacsport!FY121,Nacsport!FZ121,Nacsport!GA121,Nacsport!GB121,),"")</f>
        <v/>
      </c>
      <c r="AM120" s="1" t="str">
        <f>+CONCATENATE(Nacsport!GC121,Nacsport!GD121,Nacsport!GE121,Nacsport!GF121,Nacsport!GG121,Nacsport!GH121,Nacsport!GI121,Nacsport!GJ121,)</f>
        <v/>
      </c>
      <c r="AN120" s="1" t="str">
        <f>IF(K120="PUNTOS",LOOKUP(2,1/($K$3:K120="ATAQUE"),$AN$3:AN120),IF(+COUNTIF(Nacsport!GK121:'Nacsport'!GS121,"*")&gt;0,+COUNTIF(Nacsport!GK121:'Nacsport'!GS121,"*"),""))</f>
        <v/>
      </c>
      <c r="AO120" t="str">
        <f ca="1">+IF(K120="QUIEBRE",+IF(L120="SAN LUIS",+COUNTIF(K120:INDIRECT(ADDRESS((LOOKUP(2,1/($K$1:K120="ATAQUE"),Nacsport!$A$1:A121)),3,4)),"RUCK")+1,+COUNTIF(K120:INDIRECT(ADDRESS((LOOKUP(2,1/($K$1:K120="DEFENSA"),Nacsport!$A$1:A121)),3,4)),"RUCK")+1),"")</f>
        <v/>
      </c>
      <c r="AP120" t="str">
        <f ca="1">+IF(OR(K120="PUNTOS",K120="QUIEBRE"),+IF(L120="SAN LUIS",+COUNTIF(K120:INDIRECT(ADDRESS((LOOKUP(2,1/($K$1:K120="ATAQUE"),Nacsport!$A$1:A121)),3,4)),"PASE"),+COUNTIF(K120:INDIRECT(ADDRESS((LOOKUP(2,1/($K$1:K120="DEFENSA"),Nacsport!$A$1:A121)),3,4)),"PASE")),"")</f>
        <v/>
      </c>
      <c r="AQ120" t="str">
        <f>IF(K120="QUIEBRE",LOOKUP(2,1/($K$3:K120="ATAQUE"),$AL$3:AL120),IF(+COUNTIF(Nacsport!GK121:'Nacsport'!GS121,"*")&gt;0,+COUNTIF(Nacsport!GK121:'Nacsport'!GS121,"*"),""))</f>
        <v/>
      </c>
      <c r="AR120" s="1" t="str">
        <f>IF(OR(K120="ATTACCO",K120="DIFESA"),J120,IF(AND(OR(K120="PUNTOS",K120="RUCK",K120="QUIEBRE"),L120="AVEZZANO"),LOOKUP(2,1/($K$3:K120="ATTACCO"),$J$3:J121),IF(AND(OR(K120="PUNTOS",K120="RUCK",K120="QUIEBRE"),L120="RIVAL"),LOOKUP(2,1/($K$3:K120="DIFESA"),$J$3:J121),"")))</f>
        <v/>
      </c>
      <c r="AS120" s="17"/>
    </row>
    <row r="121" spans="1:45" ht="15.75" customHeight="1" x14ac:dyDescent="0.2">
      <c r="A121">
        <f>+Nacsport!A122</f>
        <v>122</v>
      </c>
      <c r="B121">
        <f t="shared" si="1"/>
        <v>120</v>
      </c>
      <c r="C121">
        <f t="shared" si="7"/>
        <v>120</v>
      </c>
      <c r="D121" s="12">
        <v>1</v>
      </c>
      <c r="E121" s="1" t="s">
        <v>1295</v>
      </c>
      <c r="F121" s="14">
        <f>CONVERT(LEFT(Nacsport!E122,2),"mn","hr")/24+CONVERT(MID(Nacsport!E122,4,2),"sec","hr")/24</f>
        <v>1.7094907407407406E-2</v>
      </c>
      <c r="G121" s="15">
        <f>CONVERT((CONVERT(LEFT(Nacsport!F122,2),"mn","hr")/24+CONVERT(MID(Nacsport!F122,4,2),"sec","hr")/24)-(CONVERT(LEFT(Nacsport!E122,2),"mn","hr")/24+CONVERT(MID(Nacsport!E122,4,2),"sec","hr")/24),"hr","sec")*24</f>
        <v>5.0000000000000817</v>
      </c>
      <c r="H121" s="15">
        <f t="shared" si="9"/>
        <v>1472</v>
      </c>
      <c r="I121" s="15">
        <f t="shared" si="10"/>
        <v>24.616666666666667</v>
      </c>
      <c r="J121" s="1">
        <f>+Nacsport!B122</f>
        <v>5</v>
      </c>
      <c r="K121" s="1" t="str">
        <f>+Nacsport!C122</f>
        <v>TURNOVER+</v>
      </c>
      <c r="L121" s="1" t="str">
        <f>+CONCATENATE(Nacsport!I122,Nacsport!J122)</f>
        <v>SAN BENEDETTO</v>
      </c>
      <c r="M121" s="29" t="str">
        <f>IF(Nacsport!G122&lt;&gt;"",LEFT(Nacsport!G122,FIND(";",Nacsport!G122)-1),"")</f>
        <v/>
      </c>
      <c r="N121" s="1" t="str">
        <f>IFERROR(MID(Nacsport!G122,FIND(";", Nacsport!G122)+1,IFERROR(FIND(" ", Nacsport!G122 &amp; " ", FIND(";", Nacsport!G122)+1) - FIND(";", Nacsport!G122)-1,LEN(Nacsport!G122))),"")</f>
        <v/>
      </c>
      <c r="O121" s="1" t="str">
        <f>+CONCATENATE(Nacsport!K122,Nacsport!L122,Nacsport!M122,Nacsport!N122,Nacsport!O122,Nacsport!P122,Nacsport!Q122,Nacsport!R122,Nacsport!S122,Nacsport!T122,Nacsport!U122,Nacsport!V122,Nacsport!W122,Nacsport!X122,Nacsport!Y122,Nacsport!Z122)</f>
        <v/>
      </c>
      <c r="P121" s="1" t="str">
        <f>IF(ISNA(LOOKUP(2,1/(Nacsport!AA122:BY122&lt;&gt;""),Nacsport!AA122:BY122)),"",LOOKUP(2,1/(Nacsport!AA122:BY122&lt;&gt;""),Nacsport!AA122:BY122))</f>
        <v/>
      </c>
      <c r="Q121" s="1" t="str">
        <f t="array" ref="Q121">+IF(+COUNTIF(Nacsport!AA122:BY122,"*")&gt;1,INDEX(Nacsport!Z122:BX122,MATCH(TRUE,Nacsport!Z122:BX122&gt;0,0)),"")</f>
        <v/>
      </c>
      <c r="R121" s="1" t="str">
        <f>+CONCATENATE(Nacsport!BZ122,Nacsport!CA122)</f>
        <v/>
      </c>
      <c r="S121" s="1" t="str">
        <f>+CONCATENATE(Nacsport!CB122,Nacsport!CC122,Nacsport!CD122)</f>
        <v/>
      </c>
      <c r="T121" s="1" t="str">
        <f>+CONCATENATE(Nacsport!CE122,Nacsport!CF122,Nacsport!CG122,Nacsport!CH122)</f>
        <v/>
      </c>
      <c r="U121" s="1" t="str">
        <f>+CONCATENATE(Nacsport!CI122,Nacsport!CJ122,Nacsport!CK122,Nacsport!CL122,Nacsport!CM122,Nacsport!CN122,Nacsport!CO122,Nacsport!CP122)</f>
        <v/>
      </c>
      <c r="V121" s="1" t="str">
        <f>+CONCATENATE(Nacsport!CQ122,Nacsport!CR122,Nacsport!CS122,Nacsport!CT122,Nacsport!CU122,Nacsport!CV122)</f>
        <v/>
      </c>
      <c r="W121" s="1" t="str">
        <f>+CONCATENATE(Nacsport!CW122,Nacsport!CX122,Nacsport!CY122,Nacsport!CZ122,Nacsport!DA122,Nacsport!DB122,Nacsport!DC122)</f>
        <v/>
      </c>
      <c r="X121" s="1" t="str">
        <f>+CONCATENATE(Nacsport!DD122,Nacsport!DE122,Nacsport!DF122,Nacsport!DG122,Nacsport!DH122,Nacsport!DI122,Nacsport!DJ122,Nacsport!DK122,Nacsport!DL122,Nacsport!DM122,Nacsport!DN122)</f>
        <v/>
      </c>
      <c r="Y121" s="1" t="str">
        <f>+CONCATENATE(Nacsport!DO122,Nacsport!DP122,Nacsport!DQ122,Nacsport!DR122,Nacsport!DS122,Nacsport!DT122,Nacsport!DU122,Nacsport!DV122,)</f>
        <v/>
      </c>
      <c r="Z121" s="1" t="str">
        <f>+CONCATENATE(Nacsport!DW122,Nacsport!DX122,Nacsport!DY122,Nacsport!DZ122)</f>
        <v/>
      </c>
      <c r="AA121" s="1" t="str">
        <f>+CONCATENATE(Nacsport!EA122,Nacsport!EB122,Nacsport!EC122,Nacsport!ED122,Nacsport!EE122)</f>
        <v/>
      </c>
      <c r="AB121" s="1" t="str">
        <f>+CONCATENATE(Nacsport!EF122,Nacsport!EG122,Nacsport!EH122,Nacsport!EI122,Nacsport!EJ122,Nacsport!EK122)</f>
        <v>KNOCK-ON</v>
      </c>
      <c r="AC121" s="1" t="str">
        <f>+CONCATENATE(Nacsport!EL122,Nacsport!EM122,Nacsport!EN122,Nacsport!EO122,Nacsport!EP122,Nacsport!EQ122,Nacsport!ER122)</f>
        <v/>
      </c>
      <c r="AD121" s="1" t="str">
        <f>+CONCATENATE(Nacsport!ES122,Nacsport!ET122,Nacsport!EU122,Nacsport!EV122,Nacsport!EW122,Nacsport!EX122,Nacsport!EY122,Nacsport!EZ122)</f>
        <v/>
      </c>
      <c r="AE121" s="1" t="str">
        <f>+CONCATENATE(Nacsport!FA122,Nacsport!FB122,Nacsport!FC122)</f>
        <v/>
      </c>
      <c r="AF121" s="1" t="str">
        <f>+CONCATENATE(Nacsport!FD122,Nacsport!FE122)</f>
        <v/>
      </c>
      <c r="AG121" s="1" t="str">
        <f>+CONCATENATE(Nacsport!FF122,Nacsport!FG122,Nacsport!FH122,Nacsport!FI122,Nacsport!FJ122)</f>
        <v/>
      </c>
      <c r="AH121" s="1" t="str">
        <f t="shared" si="11"/>
        <v/>
      </c>
      <c r="AI121" s="1" t="str">
        <f>+CONCATENATE(Nacsport!FK122,Nacsport!FL122)</f>
        <v/>
      </c>
      <c r="AJ121" s="34" t="str">
        <f>+CONCATENATE(Nacsport!FM122,Nacsport!FN122)</f>
        <v/>
      </c>
      <c r="AK121" s="1" t="str">
        <f>+IF(OR(K121="ATTACCO",K121="DIFESA"),+CONCATENATE(Nacsport!FO122,Nacsport!FP121,Nacsport!FQ122,Nacsport!FR122,Nacsport!FS122,Nacsport!FT122,Nacsport!FU122,),"")</f>
        <v/>
      </c>
      <c r="AL121" s="1" t="str">
        <f>+IF(OR(K121="ATAQUE",K121="DEFENSA"),+CONCATENATE(Nacsport!FV122,Nacsport!FW122,Nacsport!FX122,Nacsport!FY122,Nacsport!FZ122,Nacsport!GA122,Nacsport!GB122,),"")</f>
        <v/>
      </c>
      <c r="AM121" s="1" t="str">
        <f>+CONCATENATE(Nacsport!GC122,Nacsport!GD122,Nacsport!GE122,Nacsport!GF122,Nacsport!GG122,Nacsport!GH122,Nacsport!GI122,Nacsport!GJ122,)</f>
        <v/>
      </c>
      <c r="AN121" s="1" t="str">
        <f>IF(K121="PUNTOS",LOOKUP(2,1/($K$3:K121="ATAQUE"),$AN$3:AN121),IF(+COUNTIF(Nacsport!GK122:'Nacsport'!GS122,"*")&gt;0,+COUNTIF(Nacsport!GK122:'Nacsport'!GS122,"*"),""))</f>
        <v/>
      </c>
      <c r="AO121" t="str">
        <f ca="1">+IF(K121="QUIEBRE",+IF(L121="SAN LUIS",+COUNTIF(K121:INDIRECT(ADDRESS((LOOKUP(2,1/($K$1:K121="ATAQUE"),Nacsport!$A$1:A122)),3,4)),"RUCK")+1,+COUNTIF(K121:INDIRECT(ADDRESS((LOOKUP(2,1/($K$1:K121="DEFENSA"),Nacsport!$A$1:A122)),3,4)),"RUCK")+1),"")</f>
        <v/>
      </c>
      <c r="AP121" t="str">
        <f ca="1">+IF(OR(K121="PUNTOS",K121="QUIEBRE"),+IF(L121="SAN LUIS",+COUNTIF(K121:INDIRECT(ADDRESS((LOOKUP(2,1/($K$1:K121="ATAQUE"),Nacsport!$A$1:A122)),3,4)),"PASE"),+COUNTIF(K121:INDIRECT(ADDRESS((LOOKUP(2,1/($K$1:K121="DEFENSA"),Nacsport!$A$1:A122)),3,4)),"PASE")),"")</f>
        <v/>
      </c>
      <c r="AQ121" t="str">
        <f>IF(K121="QUIEBRE",LOOKUP(2,1/($K$3:K121="ATAQUE"),$AL$3:AL121),IF(+COUNTIF(Nacsport!GK122:'Nacsport'!GS122,"*")&gt;0,+COUNTIF(Nacsport!GK122:'Nacsport'!GS122,"*"),""))</f>
        <v/>
      </c>
      <c r="AR121" s="1" t="str">
        <f>IF(OR(K121="ATTACCO",K121="DIFESA"),J121,IF(AND(OR(K121="PUNTOS",K121="RUCK",K121="QUIEBRE"),L121="AVEZZANO"),LOOKUP(2,1/($K$3:K121="ATTACCO"),$J$3:J122),IF(AND(OR(K121="PUNTOS",K121="RUCK",K121="QUIEBRE"),L121="RIVAL"),LOOKUP(2,1/($K$3:K121="DIFESA"),$J$3:J122),"")))</f>
        <v/>
      </c>
      <c r="AS121" s="17"/>
    </row>
    <row r="122" spans="1:45" ht="15.75" customHeight="1" x14ac:dyDescent="0.2">
      <c r="A122">
        <f>+Nacsport!A123</f>
        <v>123</v>
      </c>
      <c r="B122">
        <f t="shared" si="1"/>
        <v>121</v>
      </c>
      <c r="C122">
        <f t="shared" si="7"/>
        <v>121</v>
      </c>
      <c r="D122" s="12">
        <v>1</v>
      </c>
      <c r="E122" s="1" t="s">
        <v>1295</v>
      </c>
      <c r="F122" s="14">
        <f>CONVERT(LEFT(Nacsport!E123,2),"mn","hr")/24+CONVERT(MID(Nacsport!E123,4,2),"sec","hr")/24</f>
        <v>1.7094907407407406E-2</v>
      </c>
      <c r="G122" s="15">
        <f>CONVERT((CONVERT(LEFT(Nacsport!F123,2),"mn","hr")/24+CONVERT(MID(Nacsport!F123,4,2),"sec","hr")/24)-(CONVERT(LEFT(Nacsport!E123,2),"mn","hr")/24+CONVERT(MID(Nacsport!E123,4,2),"sec","hr")/24),"hr","sec")*24</f>
        <v>1.0000000000002562</v>
      </c>
      <c r="H122" s="15">
        <f t="shared" si="9"/>
        <v>1472</v>
      </c>
      <c r="I122" s="15">
        <f t="shared" si="10"/>
        <v>24.616666666666667</v>
      </c>
      <c r="J122" s="1">
        <f>+Nacsport!B123</f>
        <v>13</v>
      </c>
      <c r="K122" s="1" t="str">
        <f>+Nacsport!C123</f>
        <v>END</v>
      </c>
      <c r="L122" s="1" t="str">
        <f>+CONCATENATE(Nacsport!I123,Nacsport!J123)</f>
        <v/>
      </c>
      <c r="M122" s="29" t="str">
        <f>IF(Nacsport!G123&lt;&gt;"",LEFT(Nacsport!G123,FIND(";",Nacsport!G123)-1),"")</f>
        <v/>
      </c>
      <c r="N122" s="1" t="str">
        <f>IFERROR(MID(Nacsport!G123,FIND(";", Nacsport!G123)+1,IFERROR(FIND(" ", Nacsport!G123 &amp; " ", FIND(";", Nacsport!G123)+1) - FIND(";", Nacsport!G123)-1,LEN(Nacsport!G123))),"")</f>
        <v/>
      </c>
      <c r="O122" s="1" t="str">
        <f>+CONCATENATE(Nacsport!K123,Nacsport!L123,Nacsport!M123,Nacsport!N123,Nacsport!O123,Nacsport!P123,Nacsport!Q123,Nacsport!R123,Nacsport!S123,Nacsport!T123,Nacsport!U123,Nacsport!V123,Nacsport!W123,Nacsport!X123,Nacsport!Y123,Nacsport!Z123)</f>
        <v/>
      </c>
      <c r="P122" s="1" t="str">
        <f>IF(ISNA(LOOKUP(2,1/(Nacsport!AA123:BY123&lt;&gt;""),Nacsport!AA123:BY123)),"",LOOKUP(2,1/(Nacsport!AA123:BY123&lt;&gt;""),Nacsport!AA123:BY123))</f>
        <v/>
      </c>
      <c r="Q122" s="1" t="str">
        <f t="array" ref="Q122">+IF(+COUNTIF(Nacsport!AA123:BY123,"*")&gt;1,INDEX(Nacsport!Z123:BX123,MATCH(TRUE,Nacsport!Z123:BX123&gt;0,0)),"")</f>
        <v/>
      </c>
      <c r="R122" s="1" t="str">
        <f>+CONCATENATE(Nacsport!BZ123,Nacsport!CA123)</f>
        <v/>
      </c>
      <c r="S122" s="1" t="str">
        <f>+CONCATENATE(Nacsport!CB123,Nacsport!CC123,Nacsport!CD123)</f>
        <v/>
      </c>
      <c r="T122" s="1" t="str">
        <f>+CONCATENATE(Nacsport!CE123,Nacsport!CF123,Nacsport!CG123,Nacsport!CH123)</f>
        <v/>
      </c>
      <c r="U122" s="1" t="str">
        <f>+CONCATENATE(Nacsport!CI123,Nacsport!CJ123,Nacsport!CK123,Nacsport!CL123,Nacsport!CM123,Nacsport!CN123,Nacsport!CO123,Nacsport!CP123)</f>
        <v/>
      </c>
      <c r="V122" s="1" t="str">
        <f>+CONCATENATE(Nacsport!CQ123,Nacsport!CR123,Nacsport!CS123,Nacsport!CT123,Nacsport!CU123,Nacsport!CV123)</f>
        <v/>
      </c>
      <c r="W122" s="1" t="str">
        <f>+CONCATENATE(Nacsport!CW123,Nacsport!CX123,Nacsport!CY123,Nacsport!CZ123,Nacsport!DA123,Nacsport!DB123,Nacsport!DC123)</f>
        <v/>
      </c>
      <c r="X122" s="1" t="str">
        <f>+CONCATENATE(Nacsport!DD123,Nacsport!DE123,Nacsport!DF123,Nacsport!DG123,Nacsport!DH123,Nacsport!DI123,Nacsport!DJ123,Nacsport!DK123,Nacsport!DL123,Nacsport!DM123,Nacsport!DN123)</f>
        <v/>
      </c>
      <c r="Y122" s="1" t="str">
        <f>+CONCATENATE(Nacsport!DO123,Nacsport!DP123,Nacsport!DQ123,Nacsport!DR123,Nacsport!DS123,Nacsport!DT123,Nacsport!DU123,Nacsport!DV123,)</f>
        <v/>
      </c>
      <c r="Z122" s="1" t="str">
        <f>+CONCATENATE(Nacsport!DW123,Nacsport!DX123,Nacsport!DY123,Nacsport!DZ123)</f>
        <v/>
      </c>
      <c r="AA122" s="1" t="str">
        <f>+CONCATENATE(Nacsport!EA123,Nacsport!EB123,Nacsport!EC123,Nacsport!ED123,Nacsport!EE123)</f>
        <v/>
      </c>
      <c r="AB122" s="1" t="str">
        <f>+CONCATENATE(Nacsport!EF123,Nacsport!EG123,Nacsport!EH123,Nacsport!EI123,Nacsport!EJ123,Nacsport!EK123)</f>
        <v/>
      </c>
      <c r="AC122" s="1" t="str">
        <f>+CONCATENATE(Nacsport!EL123,Nacsport!EM123,Nacsport!EN123,Nacsport!EO123,Nacsport!EP123,Nacsport!EQ123,Nacsport!ER123)</f>
        <v/>
      </c>
      <c r="AD122" s="1" t="str">
        <f>+CONCATENATE(Nacsport!ES123,Nacsport!ET123,Nacsport!EU123,Nacsport!EV123,Nacsport!EW123,Nacsport!EX123,Nacsport!EY123,Nacsport!EZ123)</f>
        <v/>
      </c>
      <c r="AE122" s="1" t="str">
        <f>+CONCATENATE(Nacsport!FA123,Nacsport!FB123,Nacsport!FC123)</f>
        <v/>
      </c>
      <c r="AF122" s="1" t="str">
        <f>+CONCATENATE(Nacsport!FD123,Nacsport!FE123)</f>
        <v/>
      </c>
      <c r="AG122" s="1" t="str">
        <f>+CONCATENATE(Nacsport!FF123,Nacsport!FG123,Nacsport!FH123,Nacsport!FI123,Nacsport!FJ123)</f>
        <v/>
      </c>
      <c r="AH122" s="1" t="str">
        <f t="shared" si="11"/>
        <v/>
      </c>
      <c r="AI122" s="1" t="str">
        <f>+CONCATENATE(Nacsport!FK123,Nacsport!FL123)</f>
        <v/>
      </c>
      <c r="AJ122" s="34" t="str">
        <f>+CONCATENATE(Nacsport!FM123,Nacsport!FN123)</f>
        <v/>
      </c>
      <c r="AK122" s="1" t="str">
        <f>+IF(OR(K122="ATTACCO",K122="DIFESA"),+CONCATENATE(Nacsport!FO123,Nacsport!FP122,Nacsport!FQ123,Nacsport!FR123,Nacsport!FS123,Nacsport!FT123,Nacsport!FU123,),"")</f>
        <v/>
      </c>
      <c r="AL122" s="1" t="str">
        <f>+IF(OR(K122="ATAQUE",K122="DEFENSA"),+CONCATENATE(Nacsport!FV123,Nacsport!FW123,Nacsport!FX123,Nacsport!FY123,Nacsport!FZ123,Nacsport!GA123,Nacsport!GB123,),"")</f>
        <v/>
      </c>
      <c r="AM122" s="1" t="str">
        <f>+CONCATENATE(Nacsport!GC123,Nacsport!GD123,Nacsport!GE123,Nacsport!GF123,Nacsport!GG123,Nacsport!GH123,Nacsport!GI123,Nacsport!GJ123,)</f>
        <v/>
      </c>
      <c r="AN122" s="1" t="str">
        <f>IF(K122="PUNTOS",LOOKUP(2,1/($K$3:K122="ATAQUE"),$AN$3:AN122),IF(+COUNTIF(Nacsport!GK123:'Nacsport'!GS123,"*")&gt;0,+COUNTIF(Nacsport!GK123:'Nacsport'!GS123,"*"),""))</f>
        <v/>
      </c>
      <c r="AO122" t="str">
        <f ca="1">+IF(K122="QUIEBRE",+IF(L122="SAN LUIS",+COUNTIF(K122:INDIRECT(ADDRESS((LOOKUP(2,1/($K$1:K122="ATAQUE"),Nacsport!$A$1:A123)),3,4)),"RUCK")+1,+COUNTIF(K122:INDIRECT(ADDRESS((LOOKUP(2,1/($K$1:K122="DEFENSA"),Nacsport!$A$1:A123)),3,4)),"RUCK")+1),"")</f>
        <v/>
      </c>
      <c r="AP122" t="str">
        <f ca="1">+IF(OR(K122="PUNTOS",K122="QUIEBRE"),+IF(L122="SAN LUIS",+COUNTIF(K122:INDIRECT(ADDRESS((LOOKUP(2,1/($K$1:K122="ATAQUE"),Nacsport!$A$1:A123)),3,4)),"PASE"),+COUNTIF(K122:INDIRECT(ADDRESS((LOOKUP(2,1/($K$1:K122="DEFENSA"),Nacsport!$A$1:A123)),3,4)),"PASE")),"")</f>
        <v/>
      </c>
      <c r="AQ122" t="str">
        <f>IF(K122="QUIEBRE",LOOKUP(2,1/($K$3:K122="ATAQUE"),$AL$3:AL122),IF(+COUNTIF(Nacsport!GK123:'Nacsport'!GS123,"*")&gt;0,+COUNTIF(Nacsport!GK123:'Nacsport'!GS123,"*"),""))</f>
        <v/>
      </c>
      <c r="AR122" s="1" t="str">
        <f>IF(OR(K122="ATTACCO",K122="DIFESA"),J122,IF(AND(OR(K122="PUNTOS",K122="RUCK",K122="QUIEBRE"),L122="AVEZZANO"),LOOKUP(2,1/($K$3:K122="ATTACCO"),$J$3:J123),IF(AND(OR(K122="PUNTOS",K122="RUCK",K122="QUIEBRE"),L122="RIVAL"),LOOKUP(2,1/($K$3:K122="DIFESA"),$J$3:J123),"")))</f>
        <v/>
      </c>
      <c r="AS122" s="17"/>
    </row>
    <row r="123" spans="1:45" ht="15.75" customHeight="1" x14ac:dyDescent="0.2">
      <c r="A123">
        <f>+Nacsport!A124</f>
        <v>124</v>
      </c>
      <c r="B123">
        <f t="shared" si="1"/>
        <v>122</v>
      </c>
      <c r="C123">
        <f t="shared" si="7"/>
        <v>122</v>
      </c>
      <c r="D123" s="12">
        <v>1</v>
      </c>
      <c r="E123" s="1" t="s">
        <v>1295</v>
      </c>
      <c r="F123" s="14">
        <f>CONVERT(LEFT(Nacsport!E124,2),"mn","hr")/24+CONVERT(MID(Nacsport!E124,4,2),"sec","hr")/24</f>
        <v>1.758101851851852E-2</v>
      </c>
      <c r="G123" s="15">
        <f>CONVERT((CONVERT(LEFT(Nacsport!F124,2),"mn","hr")/24+CONVERT(MID(Nacsport!F124,4,2),"sec","hr")/24)-(CONVERT(LEFT(Nacsport!E124,2),"mn","hr")/24+CONVERT(MID(Nacsport!E124,4,2),"sec","hr")/24),"hr","sec")*24</f>
        <v>21.999999999999943</v>
      </c>
      <c r="H123" s="15">
        <f t="shared" si="9"/>
        <v>1514</v>
      </c>
      <c r="I123" s="15">
        <f t="shared" si="10"/>
        <v>25.31666666666667</v>
      </c>
      <c r="J123" s="1">
        <f>+Nacsport!B124</f>
        <v>13</v>
      </c>
      <c r="K123" s="1" t="str">
        <f>+Nacsport!C124</f>
        <v>ATTACK</v>
      </c>
      <c r="L123" s="1" t="str">
        <f>+CONCATENATE(Nacsport!I124,Nacsport!J124)</f>
        <v/>
      </c>
      <c r="M123" s="29" t="str">
        <f>IF(Nacsport!G124&lt;&gt;"",LEFT(Nacsport!G124,FIND(";",Nacsport!G124)-1),"")</f>
        <v>7</v>
      </c>
      <c r="N123" s="1" t="str">
        <f>IFERROR(MID(Nacsport!G124,FIND(";", Nacsport!G124)+1,IFERROR(FIND(" ", Nacsport!G124 &amp; " ", FIND(";", Nacsport!G124)+1) - FIND(";", Nacsport!G124)-1,LEN(Nacsport!G124))),"")</f>
        <v>58</v>
      </c>
      <c r="O123" s="1" t="str">
        <f>+CONCATENATE(Nacsport!K124,Nacsport!L124,Nacsport!M124,Nacsport!N124,Nacsport!O124,Nacsport!P124,Nacsport!Q124,Nacsport!R124,Nacsport!S124,Nacsport!T124,Nacsport!U124,Nacsport!V124,Nacsport!W124,Nacsport!X124,Nacsport!Y124,Nacsport!Z124)</f>
        <v/>
      </c>
      <c r="P123" s="1" t="str">
        <f>IF(ISNA(LOOKUP(2,1/(Nacsport!AA124:BY124&lt;&gt;""),Nacsport!AA124:BY124)),"",LOOKUP(2,1/(Nacsport!AA124:BY124&lt;&gt;""),Nacsport!AA124:BY124))</f>
        <v/>
      </c>
      <c r="Q123" s="1" t="str">
        <f t="array" ref="Q123">+IF(+COUNTIF(Nacsport!AA124:BY124,"*")&gt;1,INDEX(Nacsport!Z124:BX124,MATCH(TRUE,Nacsport!Z124:BX124&gt;0,0)),"")</f>
        <v/>
      </c>
      <c r="R123" s="1" t="str">
        <f>+CONCATENATE(Nacsport!BZ124,Nacsport!CA124)</f>
        <v/>
      </c>
      <c r="S123" s="1" t="str">
        <f>+CONCATENATE(Nacsport!CB124,Nacsport!CC124,Nacsport!CD124)</f>
        <v/>
      </c>
      <c r="T123" s="1" t="str">
        <f>+CONCATENATE(Nacsport!CE124,Nacsport!CF124,Nacsport!CG124,Nacsport!CH124)</f>
        <v/>
      </c>
      <c r="U123" s="1" t="str">
        <f>+CONCATENATE(Nacsport!CI124,Nacsport!CJ124,Nacsport!CK124,Nacsport!CL124,Nacsport!CM124,Nacsport!CN124,Nacsport!CO124,Nacsport!CP124)</f>
        <v/>
      </c>
      <c r="V123" s="1" t="str">
        <f>+CONCATENATE(Nacsport!CQ124,Nacsport!CR124,Nacsport!CS124,Nacsport!CT124,Nacsport!CU124,Nacsport!CV124)</f>
        <v/>
      </c>
      <c r="W123" s="1" t="str">
        <f>+CONCATENATE(Nacsport!CW124,Nacsport!CX124,Nacsport!CY124,Nacsport!CZ124,Nacsport!DA124,Nacsport!DB124,Nacsport!DC124)</f>
        <v/>
      </c>
      <c r="X123" s="1" t="str">
        <f>+CONCATENATE(Nacsport!DD124,Nacsport!DE124,Nacsport!DF124,Nacsport!DG124,Nacsport!DH124,Nacsport!DI124,Nacsport!DJ124,Nacsport!DK124,Nacsport!DL124,Nacsport!DM124,Nacsport!DN124)</f>
        <v/>
      </c>
      <c r="Y123" s="1" t="str">
        <f>+CONCATENATE(Nacsport!DO124,Nacsport!DP124,Nacsport!DQ124,Nacsport!DR124,Nacsport!DS124,Nacsport!DT124,Nacsport!DU124,Nacsport!DV124,)</f>
        <v/>
      </c>
      <c r="Z123" s="1" t="str">
        <f>+CONCATENATE(Nacsport!DW124,Nacsport!DX124,Nacsport!DY124,Nacsport!DZ124)</f>
        <v/>
      </c>
      <c r="AA123" s="1" t="str">
        <f>+CONCATENATE(Nacsport!EA124,Nacsport!EB124,Nacsport!EC124,Nacsport!ED124,Nacsport!EE124)</f>
        <v/>
      </c>
      <c r="AB123" s="1" t="str">
        <f>+CONCATENATE(Nacsport!EF124,Nacsport!EG124,Nacsport!EH124,Nacsport!EI124,Nacsport!EJ124,Nacsport!EK124)</f>
        <v/>
      </c>
      <c r="AC123" s="1" t="str">
        <f>+CONCATENATE(Nacsport!EL124,Nacsport!EM124,Nacsport!EN124,Nacsport!EO124,Nacsport!EP124,Nacsport!EQ124,Nacsport!ER124)</f>
        <v/>
      </c>
      <c r="AD123" s="1" t="str">
        <f>+CONCATENATE(Nacsport!ES124,Nacsport!ET124,Nacsport!EU124,Nacsport!EV124,Nacsport!EW124,Nacsport!EX124,Nacsport!EY124,Nacsport!EZ124)</f>
        <v/>
      </c>
      <c r="AE123" s="1" t="str">
        <f>+CONCATENATE(Nacsport!FA124,Nacsport!FB124,Nacsport!FC124)</f>
        <v/>
      </c>
      <c r="AF123" s="1" t="str">
        <f>+CONCATENATE(Nacsport!FD124,Nacsport!FE124)</f>
        <v/>
      </c>
      <c r="AG123" s="1" t="str">
        <f>+CONCATENATE(Nacsport!FF124,Nacsport!FG124,Nacsport!FH124,Nacsport!FI124,Nacsport!FJ124)</f>
        <v/>
      </c>
      <c r="AH123" s="1" t="str">
        <f t="shared" si="11"/>
        <v/>
      </c>
      <c r="AI123" s="1" t="str">
        <f>+CONCATENATE(Nacsport!FK124,Nacsport!FL124)</f>
        <v/>
      </c>
      <c r="AJ123" s="34" t="str">
        <f>+CONCATENATE(Nacsport!FM124,Nacsport!FN124)</f>
        <v/>
      </c>
      <c r="AK123" s="1" t="str">
        <f>+IF(OR(K123="ATTACCO",K123="DIFESA"),+CONCATENATE(Nacsport!FO124,Nacsport!FP123,Nacsport!FQ124,Nacsport!FR124,Nacsport!FS124,Nacsport!FT124,Nacsport!FU124,),"")</f>
        <v/>
      </c>
      <c r="AL123" s="1" t="str">
        <f>+IF(OR(K123="ATAQUE",K123="DEFENSA"),+CONCATENATE(Nacsport!FV124,Nacsport!FW124,Nacsport!FX124,Nacsport!FY124,Nacsport!FZ124,Nacsport!GA124,Nacsport!GB124,),"")</f>
        <v/>
      </c>
      <c r="AM123" s="1" t="str">
        <f>+CONCATENATE(Nacsport!GC124,Nacsport!GD124,Nacsport!GE124,Nacsport!GF124,Nacsport!GG124,Nacsport!GH124,Nacsport!GI124,Nacsport!GJ124,)</f>
        <v/>
      </c>
      <c r="AN123" s="1" t="str">
        <f>IF(K123="PUNTOS",LOOKUP(2,1/($K$3:K123="ATAQUE"),$AN$3:AN123),IF(+COUNTIF(Nacsport!GK124:'Nacsport'!GS124,"*")&gt;0,+COUNTIF(Nacsport!GK124:'Nacsport'!GS124,"*"),""))</f>
        <v/>
      </c>
      <c r="AO123" t="str">
        <f ca="1">+IF(K123="QUIEBRE",+IF(L123="SAN LUIS",+COUNTIF(K123:INDIRECT(ADDRESS((LOOKUP(2,1/($K$1:K123="ATAQUE"),Nacsport!$A$1:A124)),3,4)),"RUCK")+1,+COUNTIF(K123:INDIRECT(ADDRESS((LOOKUP(2,1/($K$1:K123="DEFENSA"),Nacsport!$A$1:A124)),3,4)),"RUCK")+1),"")</f>
        <v/>
      </c>
      <c r="AP123" t="str">
        <f ca="1">+IF(OR(K123="PUNTOS",K123="QUIEBRE"),+IF(L123="SAN LUIS",+COUNTIF(K123:INDIRECT(ADDRESS((LOOKUP(2,1/($K$1:K123="ATAQUE"),Nacsport!$A$1:A124)),3,4)),"PASE"),+COUNTIF(K123:INDIRECT(ADDRESS((LOOKUP(2,1/($K$1:K123="DEFENSA"),Nacsport!$A$1:A124)),3,4)),"PASE")),"")</f>
        <v/>
      </c>
      <c r="AQ123" t="str">
        <f>IF(K123="QUIEBRE",LOOKUP(2,1/($K$3:K123="ATAQUE"),$AL$3:AL123),IF(+COUNTIF(Nacsport!GK124:'Nacsport'!GS124,"*")&gt;0,+COUNTIF(Nacsport!GK124:'Nacsport'!GS124,"*"),""))</f>
        <v/>
      </c>
      <c r="AR123" s="1" t="str">
        <f>IF(OR(K123="ATTACCO",K123="DIFESA"),J123,IF(AND(OR(K123="PUNTOS",K123="RUCK",K123="QUIEBRE"),L123="AVEZZANO"),LOOKUP(2,1/($K$3:K123="ATTACCO"),$J$3:J124),IF(AND(OR(K123="PUNTOS",K123="RUCK",K123="QUIEBRE"),L123="RIVAL"),LOOKUP(2,1/($K$3:K123="DIFESA"),$J$3:J124),"")))</f>
        <v/>
      </c>
      <c r="AS123" s="17"/>
    </row>
    <row r="124" spans="1:45" ht="15.75" customHeight="1" x14ac:dyDescent="0.2">
      <c r="A124">
        <f>+Nacsport!A125</f>
        <v>125</v>
      </c>
      <c r="B124">
        <f t="shared" si="1"/>
        <v>123</v>
      </c>
      <c r="C124">
        <f t="shared" si="7"/>
        <v>123</v>
      </c>
      <c r="D124" s="12">
        <v>1</v>
      </c>
      <c r="E124" s="1" t="s">
        <v>1295</v>
      </c>
      <c r="F124" s="14">
        <f>CONVERT(LEFT(Nacsport!E125,2),"mn","hr")/24+CONVERT(MID(Nacsport!E125,4,2),"sec","hr")/24</f>
        <v>1.758101851851852E-2</v>
      </c>
      <c r="G124" s="15">
        <f>CONVERT((CONVERT(LEFT(Nacsport!F125,2),"mn","hr")/24+CONVERT(MID(Nacsport!F125,4,2),"sec","hr")/24)-(CONVERT(LEFT(Nacsport!E125,2),"mn","hr")/24+CONVERT(MID(Nacsport!E125,4,2),"sec","hr")/24),"hr","sec")*24</f>
        <v>46.000000000000099</v>
      </c>
      <c r="H124" s="15">
        <f t="shared" si="9"/>
        <v>1514</v>
      </c>
      <c r="I124" s="15">
        <f t="shared" si="10"/>
        <v>25.31666666666667</v>
      </c>
      <c r="J124" s="1">
        <f>+Nacsport!B125</f>
        <v>15</v>
      </c>
      <c r="K124" s="1" t="str">
        <f>+Nacsport!C125</f>
        <v>SHORT-MATCH</v>
      </c>
      <c r="L124" s="1" t="str">
        <f>+CONCATENATE(Nacsport!I125,Nacsport!J125)</f>
        <v/>
      </c>
      <c r="M124" s="29" t="str">
        <f>IF(Nacsport!G125&lt;&gt;"",LEFT(Nacsport!G125,FIND(";",Nacsport!G125)-1),"")</f>
        <v>7</v>
      </c>
      <c r="N124" s="1" t="str">
        <f>IFERROR(MID(Nacsport!G125,FIND(";", Nacsport!G125)+1,IFERROR(FIND(" ", Nacsport!G125 &amp; " ", FIND(";", Nacsport!G125)+1) - FIND(";", Nacsport!G125)-1,LEN(Nacsport!G125))),"")</f>
        <v>58</v>
      </c>
      <c r="O124" s="1" t="str">
        <f>+CONCATENATE(Nacsport!K125,Nacsport!L125,Nacsport!M125,Nacsport!N125,Nacsport!O125,Nacsport!P125,Nacsport!Q125,Nacsport!R125,Nacsport!S125,Nacsport!T125,Nacsport!U125,Nacsport!V125,Nacsport!W125,Nacsport!X125,Nacsport!Y125,Nacsport!Z125)</f>
        <v/>
      </c>
      <c r="P124" s="1" t="str">
        <f>IF(ISNA(LOOKUP(2,1/(Nacsport!AA125:BY125&lt;&gt;""),Nacsport!AA125:BY125)),"",LOOKUP(2,1/(Nacsport!AA125:BY125&lt;&gt;""),Nacsport!AA125:BY125))</f>
        <v/>
      </c>
      <c r="Q124" s="1" t="str">
        <f t="array" ref="Q124">+IF(+COUNTIF(Nacsport!AA125:BY125,"*")&gt;1,INDEX(Nacsport!Z125:BX125,MATCH(TRUE,Nacsport!Z125:BX125&gt;0,0)),"")</f>
        <v/>
      </c>
      <c r="R124" s="1" t="str">
        <f>+CONCATENATE(Nacsport!BZ125,Nacsport!CA125)</f>
        <v/>
      </c>
      <c r="S124" s="1" t="str">
        <f>+CONCATENATE(Nacsport!CB125,Nacsport!CC125,Nacsport!CD125)</f>
        <v/>
      </c>
      <c r="T124" s="1" t="str">
        <f>+CONCATENATE(Nacsport!CE125,Nacsport!CF125,Nacsport!CG125,Nacsport!CH125)</f>
        <v/>
      </c>
      <c r="U124" s="1" t="str">
        <f>+CONCATENATE(Nacsport!CI125,Nacsport!CJ125,Nacsport!CK125,Nacsport!CL125,Nacsport!CM125,Nacsport!CN125,Nacsport!CO125,Nacsport!CP125)</f>
        <v/>
      </c>
      <c r="V124" s="1" t="str">
        <f>+CONCATENATE(Nacsport!CQ125,Nacsport!CR125,Nacsport!CS125,Nacsport!CT125,Nacsport!CU125,Nacsport!CV125)</f>
        <v/>
      </c>
      <c r="W124" s="1" t="str">
        <f>+CONCATENATE(Nacsport!CW125,Nacsport!CX125,Nacsport!CY125,Nacsport!CZ125,Nacsport!DA125,Nacsport!DB125,Nacsport!DC125)</f>
        <v/>
      </c>
      <c r="X124" s="1" t="str">
        <f>+CONCATENATE(Nacsport!DD125,Nacsport!DE125,Nacsport!DF125,Nacsport!DG125,Nacsport!DH125,Nacsport!DI125,Nacsport!DJ125,Nacsport!DK125,Nacsport!DL125,Nacsport!DM125,Nacsport!DN125)</f>
        <v/>
      </c>
      <c r="Y124" s="1" t="str">
        <f>+CONCATENATE(Nacsport!DO125,Nacsport!DP125,Nacsport!DQ125,Nacsport!DR125,Nacsport!DS125,Nacsport!DT125,Nacsport!DU125,Nacsport!DV125,)</f>
        <v/>
      </c>
      <c r="Z124" s="1" t="str">
        <f>+CONCATENATE(Nacsport!DW125,Nacsport!DX125,Nacsport!DY125,Nacsport!DZ125)</f>
        <v/>
      </c>
      <c r="AA124" s="1" t="str">
        <f>+CONCATENATE(Nacsport!EA125,Nacsport!EB125,Nacsport!EC125,Nacsport!ED125,Nacsport!EE125)</f>
        <v/>
      </c>
      <c r="AB124" s="1" t="str">
        <f>+CONCATENATE(Nacsport!EF125,Nacsport!EG125,Nacsport!EH125,Nacsport!EI125,Nacsport!EJ125,Nacsport!EK125)</f>
        <v/>
      </c>
      <c r="AC124" s="1" t="str">
        <f>+CONCATENATE(Nacsport!EL125,Nacsport!EM125,Nacsport!EN125,Nacsport!EO125,Nacsport!EP125,Nacsport!EQ125,Nacsport!ER125)</f>
        <v/>
      </c>
      <c r="AD124" s="1" t="str">
        <f>+CONCATENATE(Nacsport!ES125,Nacsport!ET125,Nacsport!EU125,Nacsport!EV125,Nacsport!EW125,Nacsport!EX125,Nacsport!EY125,Nacsport!EZ125)</f>
        <v/>
      </c>
      <c r="AE124" s="1" t="str">
        <f>+CONCATENATE(Nacsport!FA125,Nacsport!FB125,Nacsport!FC125)</f>
        <v/>
      </c>
      <c r="AF124" s="1" t="str">
        <f>+CONCATENATE(Nacsport!FD125,Nacsport!FE125)</f>
        <v/>
      </c>
      <c r="AG124" s="1" t="str">
        <f>+CONCATENATE(Nacsport!FF125,Nacsport!FG125,Nacsport!FH125,Nacsport!FI125,Nacsport!FJ125)</f>
        <v/>
      </c>
      <c r="AH124" s="1" t="str">
        <f t="shared" si="11"/>
        <v/>
      </c>
      <c r="AI124" s="1" t="str">
        <f>+CONCATENATE(Nacsport!FK125,Nacsport!FL125)</f>
        <v/>
      </c>
      <c r="AJ124" s="34" t="str">
        <f>+CONCATENATE(Nacsport!FM125,Nacsport!FN125)</f>
        <v/>
      </c>
      <c r="AK124" s="1" t="str">
        <f>+IF(OR(K124="ATTACCO",K124="DIFESA"),+CONCATENATE(Nacsport!FO125,Nacsport!FP124,Nacsport!FQ125,Nacsport!FR125,Nacsport!FS125,Nacsport!FT125,Nacsport!FU125,),"")</f>
        <v/>
      </c>
      <c r="AL124" s="1" t="str">
        <f>+IF(OR(K124="ATAQUE",K124="DEFENSA"),+CONCATENATE(Nacsport!FV125,Nacsport!FW125,Nacsport!FX125,Nacsport!FY125,Nacsport!FZ125,Nacsport!GA125,Nacsport!GB125,),"")</f>
        <v/>
      </c>
      <c r="AM124" s="1" t="str">
        <f>+CONCATENATE(Nacsport!GC125,Nacsport!GD125,Nacsport!GE125,Nacsport!GF125,Nacsport!GG125,Nacsport!GH125,Nacsport!GI125,Nacsport!GJ125,)</f>
        <v/>
      </c>
      <c r="AN124" s="1" t="str">
        <f>IF(K124="PUNTOS",LOOKUP(2,1/($K$3:K124="ATAQUE"),$AN$3:AN124),IF(+COUNTIF(Nacsport!GK125:'Nacsport'!GS125,"*")&gt;0,+COUNTIF(Nacsport!GK125:'Nacsport'!GS125,"*"),""))</f>
        <v/>
      </c>
      <c r="AO124" t="str">
        <f ca="1">+IF(K124="QUIEBRE",+IF(L124="SAN LUIS",+COUNTIF(K124:INDIRECT(ADDRESS((LOOKUP(2,1/($K$1:K124="ATAQUE"),Nacsport!$A$1:A125)),3,4)),"RUCK")+1,+COUNTIF(K124:INDIRECT(ADDRESS((LOOKUP(2,1/($K$1:K124="DEFENSA"),Nacsport!$A$1:A125)),3,4)),"RUCK")+1),"")</f>
        <v/>
      </c>
      <c r="AP124" t="str">
        <f ca="1">+IF(OR(K124="PUNTOS",K124="QUIEBRE"),+IF(L124="SAN LUIS",+COUNTIF(K124:INDIRECT(ADDRESS((LOOKUP(2,1/($K$1:K124="ATAQUE"),Nacsport!$A$1:A125)),3,4)),"PASE"),+COUNTIF(K124:INDIRECT(ADDRESS((LOOKUP(2,1/($K$1:K124="DEFENSA"),Nacsport!$A$1:A125)),3,4)),"PASE")),"")</f>
        <v/>
      </c>
      <c r="AQ124" t="str">
        <f>IF(K124="QUIEBRE",LOOKUP(2,1/($K$3:K124="ATAQUE"),$AL$3:AL124),IF(+COUNTIF(Nacsport!GK125:'Nacsport'!GS125,"*")&gt;0,+COUNTIF(Nacsport!GK125:'Nacsport'!GS125,"*"),""))</f>
        <v/>
      </c>
      <c r="AR124" s="1" t="str">
        <f>IF(OR(K124="ATTACCO",K124="DIFESA"),J124,IF(AND(OR(K124="PUNTOS",K124="RUCK",K124="QUIEBRE"),L124="AVEZZANO"),LOOKUP(2,1/($K$3:K124="ATTACCO"),$J$3:J125),IF(AND(OR(K124="PUNTOS",K124="RUCK",K124="QUIEBRE"),L124="RIVAL"),LOOKUP(2,1/($K$3:K124="DIFESA"),$J$3:J125),"")))</f>
        <v/>
      </c>
      <c r="AS124" s="17"/>
    </row>
    <row r="125" spans="1:45" ht="15.75" customHeight="1" x14ac:dyDescent="0.2">
      <c r="A125">
        <f>+Nacsport!A126</f>
        <v>126</v>
      </c>
      <c r="B125">
        <f t="shared" si="1"/>
        <v>124</v>
      </c>
      <c r="C125">
        <f t="shared" si="7"/>
        <v>124</v>
      </c>
      <c r="D125" s="12">
        <v>1</v>
      </c>
      <c r="E125" s="1" t="s">
        <v>1295</v>
      </c>
      <c r="F125" s="14">
        <f>CONVERT(LEFT(Nacsport!E126,2),"mn","hr")/24+CONVERT(MID(Nacsport!E126,4,2),"sec","hr")/24</f>
        <v>1.7696759259259259E-2</v>
      </c>
      <c r="G125" s="15">
        <f>CONVERT((CONVERT(LEFT(Nacsport!F126,2),"mn","hr")/24+CONVERT(MID(Nacsport!F126,4,2),"sec","hr")/24)-(CONVERT(LEFT(Nacsport!E126,2),"mn","hr")/24+CONVERT(MID(Nacsport!E126,4,2),"sec","hr")/24),"hr","sec")*24</f>
        <v>4.0000000000001261</v>
      </c>
      <c r="H125" s="15">
        <f t="shared" si="9"/>
        <v>1524</v>
      </c>
      <c r="I125" s="15">
        <f t="shared" si="10"/>
        <v>25.483333333333334</v>
      </c>
      <c r="J125" s="1">
        <f>+Nacsport!B126</f>
        <v>5</v>
      </c>
      <c r="K125" s="1" t="str">
        <f>+Nacsport!C126</f>
        <v>SCRUM</v>
      </c>
      <c r="L125" s="1" t="str">
        <f>+CONCATENATE(Nacsport!I126,Nacsport!J126)</f>
        <v>SAN BENEDETTO</v>
      </c>
      <c r="M125" s="29" t="str">
        <f>IF(Nacsport!G126&lt;&gt;"",LEFT(Nacsport!G126,FIND(";",Nacsport!G126)-1),"")</f>
        <v>7</v>
      </c>
      <c r="N125" s="1" t="str">
        <f>IFERROR(MID(Nacsport!G126,FIND(";", Nacsport!G126)+1,IFERROR(FIND(" ", Nacsport!G126 &amp; " ", FIND(";", Nacsport!G126)+1) - FIND(";", Nacsport!G126)-1,LEN(Nacsport!G126))),"")</f>
        <v>58</v>
      </c>
      <c r="O125" s="1" t="str">
        <f>+CONCATENATE(Nacsport!K126,Nacsport!L126,Nacsport!M126,Nacsport!N126,Nacsport!O126,Nacsport!P126,Nacsport!Q126,Nacsport!R126,Nacsport!S126,Nacsport!T126,Nacsport!U126,Nacsport!V126,Nacsport!W126,Nacsport!X126,Nacsport!Y126,Nacsport!Z126)</f>
        <v>T1A</v>
      </c>
      <c r="P125" s="1" t="str">
        <f>IF(ISNA(LOOKUP(2,1/(Nacsport!AA126:BY126&lt;&gt;""),Nacsport!AA126:BY126)),"",LOOKUP(2,1/(Nacsport!AA126:BY126&lt;&gt;""),Nacsport!AA126:BY126))</f>
        <v/>
      </c>
      <c r="Q125" s="1" t="str">
        <f t="array" ref="Q125">+IF(+COUNTIF(Nacsport!AA126:BY126,"*")&gt;1,INDEX(Nacsport!Z126:BX126,MATCH(TRUE,Nacsport!Z126:BX126&gt;0,0)),"")</f>
        <v/>
      </c>
      <c r="R125" s="1" t="str">
        <f>+CONCATENATE(Nacsport!BZ126,Nacsport!CA126)</f>
        <v>WIN</v>
      </c>
      <c r="S125" s="1" t="str">
        <f>+CONCATENATE(Nacsport!CB126,Nacsport!CC126,Nacsport!CD126)</f>
        <v>POSITIVE</v>
      </c>
      <c r="T125" s="1" t="str">
        <f>+CONCATENATE(Nacsport!CE126,Nacsport!CF126,Nacsport!CG126,Nacsport!CH126)</f>
        <v/>
      </c>
      <c r="U125" s="1" t="str">
        <f>+CONCATENATE(Nacsport!CI126,Nacsport!CJ126,Nacsport!CK126,Nacsport!CL126,Nacsport!CM126,Nacsport!CN126,Nacsport!CO126,Nacsport!CP126)</f>
        <v/>
      </c>
      <c r="V125" s="1" t="str">
        <f>+CONCATENATE(Nacsport!CQ126,Nacsport!CR126,Nacsport!CS126,Nacsport!CT126,Nacsport!CU126,Nacsport!CV126)</f>
        <v/>
      </c>
      <c r="W125" s="1" t="str">
        <f>+CONCATENATE(Nacsport!CW126,Nacsport!CX126,Nacsport!CY126,Nacsport!CZ126,Nacsport!DA126,Nacsport!DB126,Nacsport!DC126)</f>
        <v/>
      </c>
      <c r="X125" s="1" t="str">
        <f>+CONCATENATE(Nacsport!DD126,Nacsport!DE126,Nacsport!DF126,Nacsport!DG126,Nacsport!DH126,Nacsport!DI126,Nacsport!DJ126,Nacsport!DK126,Nacsport!DL126,Nacsport!DM126,Nacsport!DN126)</f>
        <v/>
      </c>
      <c r="Y125" s="1" t="str">
        <f>+CONCATENATE(Nacsport!DO126,Nacsport!DP126,Nacsport!DQ126,Nacsport!DR126,Nacsport!DS126,Nacsport!DT126,Nacsport!DU126,Nacsport!DV126,)</f>
        <v/>
      </c>
      <c r="Z125" s="1" t="str">
        <f>+CONCATENATE(Nacsport!DW126,Nacsport!DX126,Nacsport!DY126,Nacsport!DZ126)</f>
        <v/>
      </c>
      <c r="AA125" s="1" t="str">
        <f>+CONCATENATE(Nacsport!EA126,Nacsport!EB126,Nacsport!EC126,Nacsport!ED126,Nacsport!EE126)</f>
        <v/>
      </c>
      <c r="AB125" s="1" t="str">
        <f>+CONCATENATE(Nacsport!EF126,Nacsport!EG126,Nacsport!EH126,Nacsport!EI126,Nacsport!EJ126,Nacsport!EK126)</f>
        <v/>
      </c>
      <c r="AC125" s="1" t="str">
        <f>+CONCATENATE(Nacsport!EL126,Nacsport!EM126,Nacsport!EN126,Nacsport!EO126,Nacsport!EP126,Nacsport!EQ126,Nacsport!ER126)</f>
        <v/>
      </c>
      <c r="AD125" s="1" t="str">
        <f>+CONCATENATE(Nacsport!ES126,Nacsport!ET126,Nacsport!EU126,Nacsport!EV126,Nacsport!EW126,Nacsport!EX126,Nacsport!EY126,Nacsport!EZ126)</f>
        <v/>
      </c>
      <c r="AE125" s="1" t="str">
        <f>+CONCATENATE(Nacsport!FA126,Nacsport!FB126,Nacsport!FC126)</f>
        <v/>
      </c>
      <c r="AF125" s="1" t="str">
        <f>+CONCATENATE(Nacsport!FD126,Nacsport!FE126)</f>
        <v/>
      </c>
      <c r="AG125" s="1" t="str">
        <f>+CONCATENATE(Nacsport!FF126,Nacsport!FG126,Nacsport!FH126,Nacsport!FI126,Nacsport!FJ126)</f>
        <v/>
      </c>
      <c r="AH125" s="1" t="str">
        <f t="shared" si="11"/>
        <v/>
      </c>
      <c r="AI125" s="1" t="str">
        <f>+CONCATENATE(Nacsport!FK126,Nacsport!FL126)</f>
        <v/>
      </c>
      <c r="AJ125" s="34" t="str">
        <f>+CONCATENATE(Nacsport!FM126,Nacsport!FN126)</f>
        <v/>
      </c>
      <c r="AK125" s="1" t="str">
        <f>+IF(OR(K125="ATTACCO",K125="DIFESA"),+CONCATENATE(Nacsport!FO126,Nacsport!FP125,Nacsport!FQ126,Nacsport!FR126,Nacsport!FS126,Nacsport!FT126,Nacsport!FU126,),"")</f>
        <v/>
      </c>
      <c r="AL125" s="1" t="str">
        <f>+IF(OR(K125="ATAQUE",K125="DEFENSA"),+CONCATENATE(Nacsport!FV126,Nacsport!FW126,Nacsport!FX126,Nacsport!FY126,Nacsport!FZ126,Nacsport!GA126,Nacsport!GB126,),"")</f>
        <v/>
      </c>
      <c r="AM125" s="1" t="str">
        <f>+CONCATENATE(Nacsport!GC126,Nacsport!GD126,Nacsport!GE126,Nacsport!GF126,Nacsport!GG126,Nacsport!GH126,Nacsport!GI126,Nacsport!GJ126,)</f>
        <v/>
      </c>
      <c r="AN125" s="1" t="str">
        <f>IF(K125="PUNTOS",LOOKUP(2,1/($K$3:K125="ATAQUE"),$AN$3:AN125),IF(+COUNTIF(Nacsport!GK126:'Nacsport'!GS126,"*")&gt;0,+COUNTIF(Nacsport!GK126:'Nacsport'!GS126,"*"),""))</f>
        <v/>
      </c>
      <c r="AO125" t="str">
        <f ca="1">+IF(K125="QUIEBRE",+IF(L125="SAN LUIS",+COUNTIF(K125:INDIRECT(ADDRESS((LOOKUP(2,1/($K$1:K125="ATAQUE"),Nacsport!$A$1:A126)),3,4)),"RUCK")+1,+COUNTIF(K125:INDIRECT(ADDRESS((LOOKUP(2,1/($K$1:K125="DEFENSA"),Nacsport!$A$1:A126)),3,4)),"RUCK")+1),"")</f>
        <v/>
      </c>
      <c r="AP125" t="str">
        <f ca="1">+IF(OR(K125="PUNTOS",K125="QUIEBRE"),+IF(L125="SAN LUIS",+COUNTIF(K125:INDIRECT(ADDRESS((LOOKUP(2,1/($K$1:K125="ATAQUE"),Nacsport!$A$1:A126)),3,4)),"PASE"),+COUNTIF(K125:INDIRECT(ADDRESS((LOOKUP(2,1/($K$1:K125="DEFENSA"),Nacsport!$A$1:A126)),3,4)),"PASE")),"")</f>
        <v/>
      </c>
      <c r="AQ125" t="str">
        <f>IF(K125="QUIEBRE",LOOKUP(2,1/($K$3:K125="ATAQUE"),$AL$3:AL125),IF(+COUNTIF(Nacsport!GK126:'Nacsport'!GS126,"*")&gt;0,+COUNTIF(Nacsport!GK126:'Nacsport'!GS126,"*"),""))</f>
        <v/>
      </c>
      <c r="AR125" s="1" t="str">
        <f>IF(OR(K125="ATTACCO",K125="DIFESA"),J125,IF(AND(OR(K125="PUNTOS",K125="RUCK",K125="QUIEBRE"),L125="AVEZZANO"),LOOKUP(2,1/($K$3:K125="ATTACCO"),$J$3:J126),IF(AND(OR(K125="PUNTOS",K125="RUCK",K125="QUIEBRE"),L125="RIVAL"),LOOKUP(2,1/($K$3:K125="DIFESA"),$J$3:J126),"")))</f>
        <v/>
      </c>
      <c r="AS125" s="17"/>
    </row>
    <row r="126" spans="1:45" ht="15.75" customHeight="1" x14ac:dyDescent="0.2">
      <c r="A126">
        <f>+Nacsport!A127</f>
        <v>127</v>
      </c>
      <c r="B126">
        <f t="shared" si="1"/>
        <v>125</v>
      </c>
      <c r="C126">
        <f t="shared" si="7"/>
        <v>125</v>
      </c>
      <c r="D126" s="12">
        <v>1</v>
      </c>
      <c r="E126" s="1" t="s">
        <v>1295</v>
      </c>
      <c r="F126" s="14">
        <f>CONVERT(LEFT(Nacsport!E127,2),"mn","hr")/24+CONVERT(MID(Nacsport!E127,4,2),"sec","hr")/24</f>
        <v>1.7754629629629631E-2</v>
      </c>
      <c r="G126" s="15">
        <f>(CONVERT((CONVERT(LEFT(Nacsport!F127,2),"mn","hr")/24+CONVERT(MID(Nacsport!F127,4,2),"sec","hr")/24)-(CONVERT(LEFT(Nacsport!E127,2),"mn","hr")/24+CONVERT(MID(Nacsport!E127,4,2),"sec","hr")/24),"hr","sec")*24)+2</f>
        <v>4.9999999999998694</v>
      </c>
      <c r="H126" s="15">
        <f t="shared" si="9"/>
        <v>1529</v>
      </c>
      <c r="I126" s="15">
        <f t="shared" si="10"/>
        <v>25.566666666666666</v>
      </c>
      <c r="J126" s="1">
        <f>+Nacsport!B127</f>
        <v>17</v>
      </c>
      <c r="K126" s="1" t="str">
        <f>+Nacsport!C127</f>
        <v>TACKLE</v>
      </c>
      <c r="L126" s="1" t="str">
        <f>+CONCATENATE(Nacsport!I127,Nacsport!J127)</f>
        <v>OPPONENT</v>
      </c>
      <c r="M126" s="29" t="str">
        <f>IF(Nacsport!G127&lt;&gt;"",LEFT(Nacsport!G127,FIND(";",Nacsport!G127)-1),"")</f>
        <v/>
      </c>
      <c r="N126" s="1" t="str">
        <f>IFERROR(MID(Nacsport!G127,FIND(";", Nacsport!G127)+1,IFERROR(FIND(" ", Nacsport!G127 &amp; " ", FIND(";", Nacsport!G127)+1) - FIND(";", Nacsport!G127)-1,LEN(Nacsport!G127))),"")</f>
        <v/>
      </c>
      <c r="O126" s="1" t="str">
        <f>+CONCATENATE(Nacsport!K127,Nacsport!L127,Nacsport!M127,Nacsport!N127,Nacsport!O127,Nacsport!P127,Nacsport!Q127,Nacsport!R127,Nacsport!S127,Nacsport!T127,Nacsport!U127,Nacsport!V127,Nacsport!W127,Nacsport!X127,Nacsport!Y127,Nacsport!Z127)</f>
        <v/>
      </c>
      <c r="P126" s="1" t="str">
        <f>IF(ISNA(LOOKUP(2,1/(Nacsport!AA127:BY127&lt;&gt;""),Nacsport!AA127:BY127)),"",LOOKUP(2,1/(Nacsport!AA127:BY127&lt;&gt;""),Nacsport!AA127:BY127))</f>
        <v/>
      </c>
      <c r="Q126" s="1" t="str">
        <f t="array" ref="Q126">+IF(+COUNTIF(Nacsport!AA127:BY127,"*")&gt;1,INDEX(Nacsport!Z127:BX127,MATCH(TRUE,Nacsport!Z127:BX127&gt;0,0)),"")</f>
        <v/>
      </c>
      <c r="R126" s="1" t="str">
        <f>+CONCATENATE(Nacsport!BZ127,Nacsport!CA127)</f>
        <v/>
      </c>
      <c r="S126" s="1" t="str">
        <f>+CONCATENATE(Nacsport!CB127,Nacsport!CC127,Nacsport!CD127)</f>
        <v/>
      </c>
      <c r="T126" s="1" t="str">
        <f>+CONCATENATE(Nacsport!CE127,Nacsport!CF127,Nacsport!CG127,Nacsport!CH127)</f>
        <v/>
      </c>
      <c r="U126" s="1" t="str">
        <f>+CONCATENATE(Nacsport!CI127,Nacsport!CJ127,Nacsport!CK127,Nacsport!CL127,Nacsport!CM127,Nacsport!CN127,Nacsport!CO127,Nacsport!CP127)</f>
        <v/>
      </c>
      <c r="V126" s="1" t="str">
        <f>+CONCATENATE(Nacsport!CQ127,Nacsport!CR127,Nacsport!CS127,Nacsport!CT127,Nacsport!CU127,Nacsport!CV127)</f>
        <v/>
      </c>
      <c r="W126" s="1" t="str">
        <f>+CONCATENATE(Nacsport!CW127,Nacsport!CX127,Nacsport!CY127,Nacsport!CZ127,Nacsport!DA127,Nacsport!DB127,Nacsport!DC127)</f>
        <v/>
      </c>
      <c r="X126" s="1" t="str">
        <f>+CONCATENATE(Nacsport!DD127,Nacsport!DE127,Nacsport!DF127,Nacsport!DG127,Nacsport!DH127,Nacsport!DI127,Nacsport!DJ127,Nacsport!DK127,Nacsport!DL127,Nacsport!DM127,Nacsport!DN127)</f>
        <v/>
      </c>
      <c r="Y126" s="1" t="str">
        <f>+CONCATENATE(Nacsport!DO127,Nacsport!DP127,Nacsport!DQ127,Nacsport!DR127,Nacsport!DS127,Nacsport!DT127,Nacsport!DU127,Nacsport!DV127,)</f>
        <v/>
      </c>
      <c r="Z126" s="1" t="str">
        <f>+CONCATENATE(Nacsport!DW127,Nacsport!DX127,Nacsport!DY127,Nacsport!DZ127)</f>
        <v/>
      </c>
      <c r="AA126" s="1" t="str">
        <f>+CONCATENATE(Nacsport!EA127,Nacsport!EB127,Nacsport!EC127,Nacsport!ED127,Nacsport!EE127)</f>
        <v/>
      </c>
      <c r="AB126" s="1" t="str">
        <f>+CONCATENATE(Nacsport!EF127,Nacsport!EG127,Nacsport!EH127,Nacsport!EI127,Nacsport!EJ127,Nacsport!EK127)</f>
        <v/>
      </c>
      <c r="AC126" s="1" t="str">
        <f>+CONCATENATE(Nacsport!EL127,Nacsport!EM127,Nacsport!EN127,Nacsport!EO127,Nacsport!EP127,Nacsport!EQ127,Nacsport!ER127)</f>
        <v/>
      </c>
      <c r="AD126" s="1" t="str">
        <f>+CONCATENATE(Nacsport!ES127,Nacsport!ET127,Nacsport!EU127,Nacsport!EV127,Nacsport!EW127,Nacsport!EX127,Nacsport!EY127,Nacsport!EZ127)</f>
        <v/>
      </c>
      <c r="AE126" s="1" t="str">
        <f>+CONCATENATE(Nacsport!FA127,Nacsport!FB127,Nacsport!FC127)</f>
        <v/>
      </c>
      <c r="AF126" s="1" t="str">
        <f>+CONCATENATE(Nacsport!FD127,Nacsport!FE127)</f>
        <v/>
      </c>
      <c r="AG126" s="1" t="str">
        <f>+CONCATENATE(Nacsport!FF127,Nacsport!FG127,Nacsport!FH127,Nacsport!FI127,Nacsport!FJ127)</f>
        <v/>
      </c>
      <c r="AH126" s="1" t="str">
        <f t="shared" si="11"/>
        <v/>
      </c>
      <c r="AI126" s="1" t="str">
        <f>+CONCATENATE(Nacsport!FK127,Nacsport!FL127)</f>
        <v/>
      </c>
      <c r="AJ126" s="34" t="str">
        <f>+CONCATENATE(Nacsport!FM127,Nacsport!FN127)</f>
        <v/>
      </c>
      <c r="AK126" s="1" t="str">
        <f>+IF(OR(K126="ATTACCO",K126="DIFESA"),+CONCATENATE(Nacsport!FO127,Nacsport!FP126,Nacsport!FQ127,Nacsport!FR127,Nacsport!FS127,Nacsport!FT127,Nacsport!FU127,),"")</f>
        <v/>
      </c>
      <c r="AL126" s="1" t="str">
        <f>+IF(OR(K126="ATAQUE",K126="DEFENSA"),+CONCATENATE(Nacsport!FV127,Nacsport!FW127,Nacsport!FX127,Nacsport!FY127,Nacsport!FZ127,Nacsport!GA127,Nacsport!GB127,),"")</f>
        <v/>
      </c>
      <c r="AM126" s="1" t="str">
        <f>+CONCATENATE(Nacsport!GC127,Nacsport!GD127,Nacsport!GE127,Nacsport!GF127,Nacsport!GG127,Nacsport!GH127,Nacsport!GI127,Nacsport!GJ127,)</f>
        <v/>
      </c>
      <c r="AN126" s="1" t="str">
        <f>IF(K126="PUNTOS",LOOKUP(2,1/($K$3:K126="ATAQUE"),$AN$3:AN126),IF(+COUNTIF(Nacsport!GK127:'Nacsport'!GS127,"*")&gt;0,+COUNTIF(Nacsport!GK127:'Nacsport'!GS127,"*"),""))</f>
        <v/>
      </c>
      <c r="AO126" t="str">
        <f ca="1">+IF(K126="QUIEBRE",+IF(L126="SAN LUIS",+COUNTIF(K126:INDIRECT(ADDRESS((LOOKUP(2,1/($K$1:K126="ATAQUE"),Nacsport!$A$1:A127)),3,4)),"RUCK")+1,+COUNTIF(K126:INDIRECT(ADDRESS((LOOKUP(2,1/($K$1:K126="DEFENSA"),Nacsport!$A$1:A127)),3,4)),"RUCK")+1),"")</f>
        <v/>
      </c>
      <c r="AP126" t="str">
        <f ca="1">+IF(OR(K126="PUNTOS",K126="QUIEBRE"),+IF(L126="SAN LUIS",+COUNTIF(K126:INDIRECT(ADDRESS((LOOKUP(2,1/($K$1:K126="ATAQUE"),Nacsport!$A$1:A127)),3,4)),"PASE"),+COUNTIF(K126:INDIRECT(ADDRESS((LOOKUP(2,1/($K$1:K126="DEFENSA"),Nacsport!$A$1:A127)),3,4)),"PASE")),"")</f>
        <v/>
      </c>
      <c r="AQ126" t="str">
        <f>IF(K126="QUIEBRE",LOOKUP(2,1/($K$3:K126="ATAQUE"),$AL$3:AL126),IF(+COUNTIF(Nacsport!GK127:'Nacsport'!GS127,"*")&gt;0,+COUNTIF(Nacsport!GK127:'Nacsport'!GS127,"*"),""))</f>
        <v/>
      </c>
      <c r="AR126" s="1" t="str">
        <f>IF(OR(K126="ATTACCO",K126="DIFESA"),J126,IF(AND(OR(K126="PUNTOS",K126="RUCK",K126="QUIEBRE"),L126="AVEZZANO"),LOOKUP(2,1/($K$3:K126="ATTACCO"),$J$3:J127),IF(AND(OR(K126="PUNTOS",K126="RUCK",K126="QUIEBRE"),L126="RIVAL"),LOOKUP(2,1/($K$3:K126="DIFESA"),$J$3:J127),"")))</f>
        <v/>
      </c>
      <c r="AS126" s="17"/>
    </row>
    <row r="127" spans="1:45" ht="15.75" customHeight="1" x14ac:dyDescent="0.2">
      <c r="A127">
        <f>+Nacsport!A128</f>
        <v>128</v>
      </c>
      <c r="B127">
        <f t="shared" si="1"/>
        <v>126</v>
      </c>
      <c r="C127">
        <f t="shared" si="7"/>
        <v>126</v>
      </c>
      <c r="D127" s="12">
        <v>1</v>
      </c>
      <c r="E127" s="1" t="s">
        <v>1295</v>
      </c>
      <c r="F127" s="14">
        <f>CONVERT(LEFT(Nacsport!E128,2),"mn","hr")/24+CONVERT(MID(Nacsport!E128,4,2),"sec","hr")/24</f>
        <v>1.7766203703703704E-2</v>
      </c>
      <c r="G127" s="15">
        <f>CONVERT((CONVERT(LEFT(Nacsport!F128,2),"mn","hr")/24+CONVERT(MID(Nacsport!F128,4,2),"sec","hr")/24)-(CONVERT(LEFT(Nacsport!E128,2),"mn","hr")/24+CONVERT(MID(Nacsport!E128,4,2),"sec","hr")/24),"hr","sec")*24</f>
        <v>3.0000000000001692</v>
      </c>
      <c r="H127" s="15">
        <f t="shared" si="9"/>
        <v>1530</v>
      </c>
      <c r="I127" s="15">
        <f t="shared" si="10"/>
        <v>25.583333333333336</v>
      </c>
      <c r="J127" s="1">
        <f>+Nacsport!B128</f>
        <v>17</v>
      </c>
      <c r="K127" s="1" t="str">
        <f>+Nacsport!C128</f>
        <v>RUCK</v>
      </c>
      <c r="L127" s="1" t="str">
        <f>+CONCATENATE(Nacsport!I128,Nacsport!J128)</f>
        <v>SAN BENEDETTO</v>
      </c>
      <c r="M127" s="29" t="str">
        <f>IF(Nacsport!G128&lt;&gt;"",LEFT(Nacsport!G128,FIND(";",Nacsport!G128)-1),"")</f>
        <v>23</v>
      </c>
      <c r="N127" s="1" t="str">
        <f>IFERROR(MID(Nacsport!G128,FIND(";", Nacsport!G128)+1,IFERROR(FIND(" ", Nacsport!G128 &amp; " ", FIND(";", Nacsport!G128)+1) - FIND(";", Nacsport!G128)-1,LEN(Nacsport!G128))),"")</f>
        <v>47</v>
      </c>
      <c r="O127" s="1" t="str">
        <f>+CONCATENATE(Nacsport!K128,Nacsport!L128,Nacsport!M128,Nacsport!N128,Nacsport!O128,Nacsport!P128,Nacsport!Q128,Nacsport!R128,Nacsport!S128,Nacsport!T128,Nacsport!U128,Nacsport!V128,Nacsport!W128,Nacsport!X128,Nacsport!Y128,Nacsport!Z128)</f>
        <v>T2B</v>
      </c>
      <c r="P127" s="1" t="str">
        <f>IF(ISNA(LOOKUP(2,1/(Nacsport!AA128:BY128&lt;&gt;""),Nacsport!AA128:BY128)),"",LOOKUP(2,1/(Nacsport!AA128:BY128&lt;&gt;""),Nacsport!AA128:BY128))</f>
        <v/>
      </c>
      <c r="Q127" s="1" t="str">
        <f t="array" ref="Q127">+IF(+COUNTIF(Nacsport!AA128:BY128,"*")&gt;1,INDEX(Nacsport!Z128:BX128,MATCH(TRUE,Nacsport!Z128:BX128&gt;0,0)),"")</f>
        <v/>
      </c>
      <c r="R127" s="1" t="str">
        <f>+CONCATENATE(Nacsport!BZ128,Nacsport!CA128)</f>
        <v/>
      </c>
      <c r="S127" s="1" t="str">
        <f>+CONCATENATE(Nacsport!CB128,Nacsport!CC128,Nacsport!CD128)</f>
        <v/>
      </c>
      <c r="T127" s="1" t="str">
        <f>+CONCATENATE(Nacsport!CE128,Nacsport!CF128,Nacsport!CG128,Nacsport!CH128)</f>
        <v/>
      </c>
      <c r="U127" s="1" t="str">
        <f>+CONCATENATE(Nacsport!CI128,Nacsport!CJ128,Nacsport!CK128,Nacsport!CL128,Nacsport!CM128,Nacsport!CN128,Nacsport!CO128,Nacsport!CP128)</f>
        <v/>
      </c>
      <c r="V127" s="1" t="str">
        <f>+CONCATENATE(Nacsport!CQ128,Nacsport!CR128,Nacsport!CS128,Nacsport!CT128,Nacsport!CU128,Nacsport!CV128)</f>
        <v/>
      </c>
      <c r="W127" s="1" t="str">
        <f>+CONCATENATE(Nacsport!CW128,Nacsport!CX128,Nacsport!CY128,Nacsport!CZ128,Nacsport!DA128,Nacsport!DB128,Nacsport!DC128)</f>
        <v/>
      </c>
      <c r="X127" s="1" t="str">
        <f>+CONCATENATE(Nacsport!DD128,Nacsport!DE128,Nacsport!DF128,Nacsport!DG128,Nacsport!DH128,Nacsport!DI128,Nacsport!DJ128,Nacsport!DK128,Nacsport!DL128,Nacsport!DM128,Nacsport!DN128)</f>
        <v/>
      </c>
      <c r="Y127" s="1" t="str">
        <f>+CONCATENATE(Nacsport!DO128,Nacsport!DP128,Nacsport!DQ128,Nacsport!DR128,Nacsport!DS128,Nacsport!DT128,Nacsport!DU128,Nacsport!DV128,)</f>
        <v/>
      </c>
      <c r="Z127" s="1" t="str">
        <f>+CONCATENATE(Nacsport!DW128,Nacsport!DX128,Nacsport!DY128,Nacsport!DZ128)</f>
        <v/>
      </c>
      <c r="AA127" s="1" t="str">
        <f>+CONCATENATE(Nacsport!EA128,Nacsport!EB128,Nacsport!EC128,Nacsport!ED128,Nacsport!EE128)</f>
        <v/>
      </c>
      <c r="AB127" s="1" t="str">
        <f>+CONCATENATE(Nacsport!EF128,Nacsport!EG128,Nacsport!EH128,Nacsport!EI128,Nacsport!EJ128,Nacsport!EK128)</f>
        <v/>
      </c>
      <c r="AC127" s="1" t="str">
        <f>+CONCATENATE(Nacsport!EL128,Nacsport!EM128,Nacsport!EN128,Nacsport!EO128,Nacsport!EP128,Nacsport!EQ128,Nacsport!ER128)</f>
        <v/>
      </c>
      <c r="AD127" s="1" t="str">
        <f>+CONCATENATE(Nacsport!ES128,Nacsport!ET128,Nacsport!EU128,Nacsport!EV128,Nacsport!EW128,Nacsport!EX128,Nacsport!EY128,Nacsport!EZ128)</f>
        <v/>
      </c>
      <c r="AE127" s="1" t="str">
        <f>+CONCATENATE(Nacsport!FA128,Nacsport!FB128,Nacsport!FC128)</f>
        <v/>
      </c>
      <c r="AF127" s="1" t="str">
        <f>+CONCATENATE(Nacsport!FD128,Nacsport!FE128)</f>
        <v>FAST</v>
      </c>
      <c r="AG127" s="1" t="str">
        <f>+CONCATENATE(Nacsport!FF128,Nacsport!FG128,Nacsport!FH128,Nacsport!FI128,Nacsport!FJ128)</f>
        <v/>
      </c>
      <c r="AH127" s="1" t="str">
        <f t="shared" si="11"/>
        <v/>
      </c>
      <c r="AI127" s="1" t="str">
        <f>+CONCATENATE(Nacsport!FK128,Nacsport!FL128)</f>
        <v/>
      </c>
      <c r="AJ127" s="34" t="str">
        <f>+CONCATENATE(Nacsport!FM128,Nacsport!FN128)</f>
        <v/>
      </c>
      <c r="AK127" s="1" t="str">
        <f>+IF(OR(K127="ATTACCO",K127="DIFESA"),+CONCATENATE(Nacsport!FO128,Nacsport!FP127,Nacsport!FQ128,Nacsport!FR128,Nacsport!FS128,Nacsport!FT128,Nacsport!FU128,),"")</f>
        <v/>
      </c>
      <c r="AL127" s="1" t="str">
        <f>+IF(OR(K127="ATAQUE",K127="DEFENSA"),+CONCATENATE(Nacsport!FV128,Nacsport!FW128,Nacsport!FX128,Nacsport!FY128,Nacsport!FZ128,Nacsport!GA128,Nacsport!GB128,),"")</f>
        <v/>
      </c>
      <c r="AM127" s="1" t="str">
        <f>+CONCATENATE(Nacsport!GC128,Nacsport!GD128,Nacsport!GE128,Nacsport!GF128,Nacsport!GG128,Nacsport!GH128,Nacsport!GI128,Nacsport!GJ128,)</f>
        <v/>
      </c>
      <c r="AN127" s="1" t="str">
        <f>IF(K127="PUNTOS",LOOKUP(2,1/($K$3:K127="ATAQUE"),$AN$3:AN127),IF(+COUNTIF(Nacsport!GK128:'Nacsport'!GS128,"*")&gt;0,+COUNTIF(Nacsport!GK128:'Nacsport'!GS128,"*"),""))</f>
        <v/>
      </c>
      <c r="AO127" t="str">
        <f ca="1">+IF(K127="QUIEBRE",+IF(L127="SAN LUIS",+COUNTIF(K127:INDIRECT(ADDRESS((LOOKUP(2,1/($K$1:K127="ATAQUE"),Nacsport!$A$1:A128)),3,4)),"RUCK")+1,+COUNTIF(K127:INDIRECT(ADDRESS((LOOKUP(2,1/($K$1:K127="DEFENSA"),Nacsport!$A$1:A128)),3,4)),"RUCK")+1),"")</f>
        <v/>
      </c>
      <c r="AP127" t="str">
        <f ca="1">+IF(OR(K127="PUNTOS",K127="QUIEBRE"),+IF(L127="SAN LUIS",+COUNTIF(K127:INDIRECT(ADDRESS((LOOKUP(2,1/($K$1:K127="ATAQUE"),Nacsport!$A$1:A128)),3,4)),"PASE"),+COUNTIF(K127:INDIRECT(ADDRESS((LOOKUP(2,1/($K$1:K127="DEFENSA"),Nacsport!$A$1:A128)),3,4)),"PASE")),"")</f>
        <v/>
      </c>
      <c r="AQ127" t="str">
        <f>IF(K127="QUIEBRE",LOOKUP(2,1/($K$3:K127="ATAQUE"),$AL$3:AL127),IF(+COUNTIF(Nacsport!GK128:'Nacsport'!GS128,"*")&gt;0,+COUNTIF(Nacsport!GK128:'Nacsport'!GS128,"*"),""))</f>
        <v/>
      </c>
      <c r="AR127" s="1" t="str">
        <f>IF(OR(K127="ATTACCO",K127="DIFESA"),J127,IF(AND(OR(K127="PUNTOS",K127="RUCK",K127="QUIEBRE"),L127="AVEZZANO"),LOOKUP(2,1/($K$3:K127="ATTACCO"),$J$3:J128),IF(AND(OR(K127="PUNTOS",K127="RUCK",K127="QUIEBRE"),L127="RIVAL"),LOOKUP(2,1/($K$3:K127="DIFESA"),$J$3:J128),"")))</f>
        <v/>
      </c>
      <c r="AS127" s="17"/>
    </row>
    <row r="128" spans="1:45" ht="15.75" customHeight="1" x14ac:dyDescent="0.2">
      <c r="A128">
        <f>+Nacsport!A129</f>
        <v>129</v>
      </c>
      <c r="B128">
        <f t="shared" si="1"/>
        <v>127</v>
      </c>
      <c r="C128">
        <f t="shared" si="7"/>
        <v>127</v>
      </c>
      <c r="D128" s="12">
        <v>1</v>
      </c>
      <c r="E128" s="1" t="s">
        <v>1295</v>
      </c>
      <c r="F128" s="14">
        <f>CONVERT(LEFT(Nacsport!E129,2),"mn","hr")/24+CONVERT(MID(Nacsport!E129,4,2),"sec","hr")/24</f>
        <v>1.7824074074074076E-2</v>
      </c>
      <c r="G128" s="15">
        <f>(CONVERT((CONVERT(LEFT(Nacsport!F129,2),"mn","hr")/24+CONVERT(MID(Nacsport!F129,4,2),"sec","hr")/24)-(CONVERT(LEFT(Nacsport!E129,2),"mn","hr")/24+CONVERT(MID(Nacsport!E129,4,2),"sec","hr")/24),"hr","sec")*24)+2</f>
        <v>4.9999999999998694</v>
      </c>
      <c r="H128" s="15">
        <f t="shared" si="9"/>
        <v>1535</v>
      </c>
      <c r="I128" s="15">
        <f t="shared" si="10"/>
        <v>25.666666666666664</v>
      </c>
      <c r="J128" s="1">
        <f>+Nacsport!B129</f>
        <v>18</v>
      </c>
      <c r="K128" s="1" t="str">
        <f>+Nacsport!C129</f>
        <v>TACKLE</v>
      </c>
      <c r="L128" s="1" t="str">
        <f>+CONCATENATE(Nacsport!I129,Nacsport!J129)</f>
        <v>OPPONENT</v>
      </c>
      <c r="M128" s="29" t="str">
        <f>IF(Nacsport!G129&lt;&gt;"",LEFT(Nacsport!G129,FIND(";",Nacsport!G129)-1),"")</f>
        <v/>
      </c>
      <c r="N128" s="1" t="str">
        <f>IFERROR(MID(Nacsport!G129,FIND(";", Nacsport!G129)+1,IFERROR(FIND(" ", Nacsport!G129 &amp; " ", FIND(";", Nacsport!G129)+1) - FIND(";", Nacsport!G129)-1,LEN(Nacsport!G129))),"")</f>
        <v/>
      </c>
      <c r="O128" s="1" t="str">
        <f>+CONCATENATE(Nacsport!K129,Nacsport!L129,Nacsport!M129,Nacsport!N129,Nacsport!O129,Nacsport!P129,Nacsport!Q129,Nacsport!R129,Nacsport!S129,Nacsport!T129,Nacsport!U129,Nacsport!V129,Nacsport!W129,Nacsport!X129,Nacsport!Y129,Nacsport!Z129)</f>
        <v/>
      </c>
      <c r="P128" s="1" t="str">
        <f>IF(ISNA(LOOKUP(2,1/(Nacsport!AA129:BY129&lt;&gt;""),Nacsport!AA129:BY129)),"",LOOKUP(2,1/(Nacsport!AA129:BY129&lt;&gt;""),Nacsport!AA129:BY129))</f>
        <v/>
      </c>
      <c r="Q128" s="1" t="str">
        <f t="array" ref="Q128">+IF(+COUNTIF(Nacsport!AA129:BY129,"*")&gt;1,INDEX(Nacsport!Z129:BX129,MATCH(TRUE,Nacsport!Z129:BX129&gt;0,0)),"")</f>
        <v/>
      </c>
      <c r="R128" s="1" t="str">
        <f>+CONCATENATE(Nacsport!BZ129,Nacsport!CA129)</f>
        <v/>
      </c>
      <c r="S128" s="1" t="str">
        <f>+CONCATENATE(Nacsport!CB129,Nacsport!CC129,Nacsport!CD129)</f>
        <v/>
      </c>
      <c r="T128" s="1" t="str">
        <f>+CONCATENATE(Nacsport!CE129,Nacsport!CF129,Nacsport!CG129,Nacsport!CH129)</f>
        <v/>
      </c>
      <c r="U128" s="1" t="str">
        <f>+CONCATENATE(Nacsport!CI129,Nacsport!CJ129,Nacsport!CK129,Nacsport!CL129,Nacsport!CM129,Nacsport!CN129,Nacsport!CO129,Nacsport!CP129)</f>
        <v/>
      </c>
      <c r="V128" s="1" t="str">
        <f>+CONCATENATE(Nacsport!CQ129,Nacsport!CR129,Nacsport!CS129,Nacsport!CT129,Nacsport!CU129,Nacsport!CV129)</f>
        <v/>
      </c>
      <c r="W128" s="1" t="str">
        <f>+CONCATENATE(Nacsport!CW129,Nacsport!CX129,Nacsport!CY129,Nacsport!CZ129,Nacsport!DA129,Nacsport!DB129,Nacsport!DC129)</f>
        <v/>
      </c>
      <c r="X128" s="1" t="str">
        <f>+CONCATENATE(Nacsport!DD129,Nacsport!DE129,Nacsport!DF129,Nacsport!DG129,Nacsport!DH129,Nacsport!DI129,Nacsport!DJ129,Nacsport!DK129,Nacsport!DL129,Nacsport!DM129,Nacsport!DN129)</f>
        <v/>
      </c>
      <c r="Y128" s="1" t="str">
        <f>+CONCATENATE(Nacsport!DO129,Nacsport!DP129,Nacsport!DQ129,Nacsport!DR129,Nacsport!DS129,Nacsport!DT129,Nacsport!DU129,Nacsport!DV129,)</f>
        <v/>
      </c>
      <c r="Z128" s="1" t="str">
        <f>+CONCATENATE(Nacsport!DW129,Nacsport!DX129,Nacsport!DY129,Nacsport!DZ129)</f>
        <v/>
      </c>
      <c r="AA128" s="1" t="str">
        <f>+CONCATENATE(Nacsport!EA129,Nacsport!EB129,Nacsport!EC129,Nacsport!ED129,Nacsport!EE129)</f>
        <v/>
      </c>
      <c r="AB128" s="1" t="str">
        <f>+CONCATENATE(Nacsport!EF129,Nacsport!EG129,Nacsport!EH129,Nacsport!EI129,Nacsport!EJ129,Nacsport!EK129)</f>
        <v/>
      </c>
      <c r="AC128" s="1" t="str">
        <f>+CONCATENATE(Nacsport!EL129,Nacsport!EM129,Nacsport!EN129,Nacsport!EO129,Nacsport!EP129,Nacsport!EQ129,Nacsport!ER129)</f>
        <v/>
      </c>
      <c r="AD128" s="1" t="str">
        <f>+CONCATENATE(Nacsport!ES129,Nacsport!ET129,Nacsport!EU129,Nacsport!EV129,Nacsport!EW129,Nacsport!EX129,Nacsport!EY129,Nacsport!EZ129)</f>
        <v/>
      </c>
      <c r="AE128" s="1" t="str">
        <f>+CONCATENATE(Nacsport!FA129,Nacsport!FB129,Nacsport!FC129)</f>
        <v/>
      </c>
      <c r="AF128" s="1" t="str">
        <f>+CONCATENATE(Nacsport!FD129,Nacsport!FE129)</f>
        <v/>
      </c>
      <c r="AG128" s="1" t="str">
        <f>+CONCATENATE(Nacsport!FF129,Nacsport!FG129,Nacsport!FH129,Nacsport!FI129,Nacsport!FJ129)</f>
        <v/>
      </c>
      <c r="AH128" s="1" t="str">
        <f t="shared" si="11"/>
        <v/>
      </c>
      <c r="AI128" s="1" t="str">
        <f>+CONCATENATE(Nacsport!FK129,Nacsport!FL129)</f>
        <v/>
      </c>
      <c r="AJ128" s="34" t="str">
        <f>+CONCATENATE(Nacsport!FM129,Nacsport!FN129)</f>
        <v/>
      </c>
      <c r="AK128" s="1" t="str">
        <f>+IF(OR(K128="ATTACCO",K128="DIFESA"),+CONCATENATE(Nacsport!FO129,Nacsport!FP128,Nacsport!FQ129,Nacsport!FR129,Nacsport!FS129,Nacsport!FT129,Nacsport!FU129,),"")</f>
        <v/>
      </c>
      <c r="AL128" s="1" t="str">
        <f>+IF(OR(K128="ATAQUE",K128="DEFENSA"),+CONCATENATE(Nacsport!FV129,Nacsport!FW129,Nacsport!FX129,Nacsport!FY129,Nacsport!FZ129,Nacsport!GA129,Nacsport!GB129,),"")</f>
        <v/>
      </c>
      <c r="AM128" s="1" t="str">
        <f>+CONCATENATE(Nacsport!GC129,Nacsport!GD129,Nacsport!GE129,Nacsport!GF129,Nacsport!GG129,Nacsport!GH129,Nacsport!GI129,Nacsport!GJ129,)</f>
        <v/>
      </c>
      <c r="AN128" s="1" t="str">
        <f>IF(K128="PUNTOS",LOOKUP(2,1/($K$3:K128="ATAQUE"),$AN$3:AN128),IF(+COUNTIF(Nacsport!GK129:'Nacsport'!GS129,"*")&gt;0,+COUNTIF(Nacsport!GK129:'Nacsport'!GS129,"*"),""))</f>
        <v/>
      </c>
      <c r="AO128" t="str">
        <f ca="1">+IF(K128="QUIEBRE",+IF(L128="SAN LUIS",+COUNTIF(K128:INDIRECT(ADDRESS((LOOKUP(2,1/($K$1:K128="ATAQUE"),Nacsport!$A$1:A129)),3,4)),"RUCK")+1,+COUNTIF(K128:INDIRECT(ADDRESS((LOOKUP(2,1/($K$1:K128="DEFENSA"),Nacsport!$A$1:A129)),3,4)),"RUCK")+1),"")</f>
        <v/>
      </c>
      <c r="AP128" t="str">
        <f ca="1">+IF(OR(K128="PUNTOS",K128="QUIEBRE"),+IF(L128="SAN LUIS",+COUNTIF(K128:INDIRECT(ADDRESS((LOOKUP(2,1/($K$1:K128="ATAQUE"),Nacsport!$A$1:A129)),3,4)),"PASE"),+COUNTIF(K128:INDIRECT(ADDRESS((LOOKUP(2,1/($K$1:K128="DEFENSA"),Nacsport!$A$1:A129)),3,4)),"PASE")),"")</f>
        <v/>
      </c>
      <c r="AQ128" t="str">
        <f>IF(K128="QUIEBRE",LOOKUP(2,1/($K$3:K128="ATAQUE"),$AL$3:AL128),IF(+COUNTIF(Nacsport!GK129:'Nacsport'!GS129,"*")&gt;0,+COUNTIF(Nacsport!GK129:'Nacsport'!GS129,"*"),""))</f>
        <v/>
      </c>
      <c r="AR128" s="1" t="str">
        <f>IF(OR(K128="ATTACCO",K128="DIFESA"),J128,IF(AND(OR(K128="PUNTOS",K128="RUCK",K128="QUIEBRE"),L128="AVEZZANO"),LOOKUP(2,1/($K$3:K128="ATTACCO"),$J$3:J129),IF(AND(OR(K128="PUNTOS",K128="RUCK",K128="QUIEBRE"),L128="RIVAL"),LOOKUP(2,1/($K$3:K128="DIFESA"),$J$3:J129),"")))</f>
        <v/>
      </c>
      <c r="AS128" s="17"/>
    </row>
    <row r="129" spans="1:45" ht="15.75" customHeight="1" x14ac:dyDescent="0.2">
      <c r="A129">
        <f>+Nacsport!A130</f>
        <v>130</v>
      </c>
      <c r="B129">
        <f t="shared" si="1"/>
        <v>128</v>
      </c>
      <c r="C129">
        <f t="shared" si="7"/>
        <v>128</v>
      </c>
      <c r="D129" s="12">
        <v>1</v>
      </c>
      <c r="E129" s="1" t="s">
        <v>1295</v>
      </c>
      <c r="F129" s="14">
        <f>CONVERT(LEFT(Nacsport!E130,2),"mn","hr")/24+CONVERT(MID(Nacsport!E130,4,2),"sec","hr")/24</f>
        <v>1.7835648148148149E-2</v>
      </c>
      <c r="G129" s="15">
        <f>CONVERT((CONVERT(LEFT(Nacsport!F130,2),"mn","hr")/24+CONVERT(MID(Nacsport!F130,4,2),"sec","hr")/24)-(CONVERT(LEFT(Nacsport!E130,2),"mn","hr")/24+CONVERT(MID(Nacsport!E130,4,2),"sec","hr")/24),"hr","sec")*24</f>
        <v>5.0000000000000817</v>
      </c>
      <c r="H129" s="15">
        <f t="shared" si="9"/>
        <v>1536.0000000000002</v>
      </c>
      <c r="I129" s="15">
        <f t="shared" si="10"/>
        <v>25.683333333333337</v>
      </c>
      <c r="J129" s="1">
        <f>+Nacsport!B130</f>
        <v>7</v>
      </c>
      <c r="K129" s="1" t="str">
        <f>+Nacsport!C130</f>
        <v>TURNOVER-</v>
      </c>
      <c r="L129" s="1" t="str">
        <f>+CONCATENATE(Nacsport!I130,Nacsport!J130)</f>
        <v>SAN BENEDETTO</v>
      </c>
      <c r="M129" s="29" t="str">
        <f>IF(Nacsport!G130&lt;&gt;"",LEFT(Nacsport!G130,FIND(";",Nacsport!G130)-1),"")</f>
        <v/>
      </c>
      <c r="N129" s="1" t="str">
        <f>IFERROR(MID(Nacsport!G130,FIND(";", Nacsport!G130)+1,IFERROR(FIND(" ", Nacsport!G130 &amp; " ", FIND(";", Nacsport!G130)+1) - FIND(";", Nacsport!G130)-1,LEN(Nacsport!G130))),"")</f>
        <v/>
      </c>
      <c r="O129" s="1" t="str">
        <f>+CONCATENATE(Nacsport!K130,Nacsport!L130,Nacsport!M130,Nacsport!N130,Nacsport!O130,Nacsport!P130,Nacsport!Q130,Nacsport!R130,Nacsport!S130,Nacsport!T130,Nacsport!U130,Nacsport!V130,Nacsport!W130,Nacsport!X130,Nacsport!Y130,Nacsport!Z130)</f>
        <v/>
      </c>
      <c r="P129" s="1" t="str">
        <f>IF(ISNA(LOOKUP(2,1/(Nacsport!AA130:BY130&lt;&gt;""),Nacsport!AA130:BY130)),"",LOOKUP(2,1/(Nacsport!AA130:BY130&lt;&gt;""),Nacsport!AA130:BY130))</f>
        <v>6</v>
      </c>
      <c r="Q129" s="1" t="str">
        <f t="array" ref="Q129">+IF(+COUNTIF(Nacsport!AA130:BY130,"*")&gt;1,INDEX(Nacsport!Z130:BX130,MATCH(TRUE,Nacsport!Z130:BX130&gt;0,0)),"")</f>
        <v/>
      </c>
      <c r="R129" s="1" t="str">
        <f>+CONCATENATE(Nacsport!BZ130,Nacsport!CA130)</f>
        <v/>
      </c>
      <c r="S129" s="1" t="str">
        <f>+CONCATENATE(Nacsport!CB130,Nacsport!CC130,Nacsport!CD130)</f>
        <v/>
      </c>
      <c r="T129" s="1" t="str">
        <f>+CONCATENATE(Nacsport!CE130,Nacsport!CF130,Nacsport!CG130,Nacsport!CH130)</f>
        <v/>
      </c>
      <c r="U129" s="1" t="str">
        <f>+CONCATENATE(Nacsport!CI130,Nacsport!CJ130,Nacsport!CK130,Nacsport!CL130,Nacsport!CM130,Nacsport!CN130,Nacsport!CO130,Nacsport!CP130)</f>
        <v/>
      </c>
      <c r="V129" s="1" t="str">
        <f>+CONCATENATE(Nacsport!CQ130,Nacsport!CR130,Nacsport!CS130,Nacsport!CT130,Nacsport!CU130,Nacsport!CV130)</f>
        <v/>
      </c>
      <c r="W129" s="1" t="str">
        <f>+CONCATENATE(Nacsport!CW130,Nacsport!CX130,Nacsport!CY130,Nacsport!CZ130,Nacsport!DA130,Nacsport!DB130,Nacsport!DC130)</f>
        <v/>
      </c>
      <c r="X129" s="1" t="str">
        <f>+CONCATENATE(Nacsport!DD130,Nacsport!DE130,Nacsport!DF130,Nacsport!DG130,Nacsport!DH130,Nacsport!DI130,Nacsport!DJ130,Nacsport!DK130,Nacsport!DL130,Nacsport!DM130,Nacsport!DN130)</f>
        <v/>
      </c>
      <c r="Y129" s="1" t="str">
        <f>+CONCATENATE(Nacsport!DO130,Nacsport!DP130,Nacsport!DQ130,Nacsport!DR130,Nacsport!DS130,Nacsport!DT130,Nacsport!DU130,Nacsport!DV130,)</f>
        <v/>
      </c>
      <c r="Z129" s="1" t="str">
        <f>+CONCATENATE(Nacsport!DW130,Nacsport!DX130,Nacsport!DY130,Nacsport!DZ130)</f>
        <v/>
      </c>
      <c r="AA129" s="1" t="str">
        <f>+CONCATENATE(Nacsport!EA130,Nacsport!EB130,Nacsport!EC130,Nacsport!ED130,Nacsport!EE130)</f>
        <v/>
      </c>
      <c r="AB129" s="1" t="str">
        <f>+CONCATENATE(Nacsport!EF130,Nacsport!EG130,Nacsport!EH130,Nacsport!EI130,Nacsport!EJ130,Nacsport!EK130)</f>
        <v>JACKAL</v>
      </c>
      <c r="AC129" s="1" t="str">
        <f>+CONCATENATE(Nacsport!EL130,Nacsport!EM130,Nacsport!EN130,Nacsport!EO130,Nacsport!EP130,Nacsport!EQ130,Nacsport!ER130)</f>
        <v/>
      </c>
      <c r="AD129" s="1" t="str">
        <f>+CONCATENATE(Nacsport!ES130,Nacsport!ET130,Nacsport!EU130,Nacsport!EV130,Nacsport!EW130,Nacsport!EX130,Nacsport!EY130,Nacsport!EZ130)</f>
        <v/>
      </c>
      <c r="AE129" s="1" t="str">
        <f>+CONCATENATE(Nacsport!FA130,Nacsport!FB130,Nacsport!FC130)</f>
        <v/>
      </c>
      <c r="AF129" s="1" t="str">
        <f>+CONCATENATE(Nacsport!FD130,Nacsport!FE130)</f>
        <v/>
      </c>
      <c r="AG129" s="1" t="str">
        <f>+CONCATENATE(Nacsport!FF130,Nacsport!FG130,Nacsport!FH130,Nacsport!FI130,Nacsport!FJ130)</f>
        <v/>
      </c>
      <c r="AH129" s="1" t="str">
        <f t="shared" si="11"/>
        <v/>
      </c>
      <c r="AI129" s="1" t="str">
        <f>+CONCATENATE(Nacsport!FK130,Nacsport!FL130)</f>
        <v/>
      </c>
      <c r="AJ129" s="34" t="str">
        <f>+CONCATENATE(Nacsport!FM130,Nacsport!FN130)</f>
        <v/>
      </c>
      <c r="AK129" s="1" t="str">
        <f>+IF(OR(K129="ATTACCO",K129="DIFESA"),+CONCATENATE(Nacsport!FO130,Nacsport!FP129,Nacsport!FQ130,Nacsport!FR130,Nacsport!FS130,Nacsport!FT130,Nacsport!FU130,),"")</f>
        <v/>
      </c>
      <c r="AL129" s="1" t="str">
        <f>+IF(OR(K129="ATAQUE",K129="DEFENSA"),+CONCATENATE(Nacsport!FV130,Nacsport!FW130,Nacsport!FX130,Nacsport!FY130,Nacsport!FZ130,Nacsport!GA130,Nacsport!GB130,),"")</f>
        <v/>
      </c>
      <c r="AM129" s="1" t="str">
        <f>+CONCATENATE(Nacsport!GC130,Nacsport!GD130,Nacsport!GE130,Nacsport!GF130,Nacsport!GG130,Nacsport!GH130,Nacsport!GI130,Nacsport!GJ130,)</f>
        <v/>
      </c>
      <c r="AN129" s="1" t="str">
        <f>IF(K129="PUNTOS",LOOKUP(2,1/($K$3:K129="ATAQUE"),$AN$3:AN129),IF(+COUNTIF(Nacsport!GK130:'Nacsport'!GS130,"*")&gt;0,+COUNTIF(Nacsport!GK130:'Nacsport'!GS130,"*"),""))</f>
        <v/>
      </c>
      <c r="AO129" t="str">
        <f ca="1">+IF(K129="QUIEBRE",+IF(L129="SAN LUIS",+COUNTIF(K129:INDIRECT(ADDRESS((LOOKUP(2,1/($K$1:K129="ATAQUE"),Nacsport!$A$1:A130)),3,4)),"RUCK")+1,+COUNTIF(K129:INDIRECT(ADDRESS((LOOKUP(2,1/($K$1:K129="DEFENSA"),Nacsport!$A$1:A130)),3,4)),"RUCK")+1),"")</f>
        <v/>
      </c>
      <c r="AP129" t="str">
        <f ca="1">+IF(OR(K129="PUNTOS",K129="QUIEBRE"),+IF(L129="SAN LUIS",+COUNTIF(K129:INDIRECT(ADDRESS((LOOKUP(2,1/($K$1:K129="ATAQUE"),Nacsport!$A$1:A130)),3,4)),"PASE"),+COUNTIF(K129:INDIRECT(ADDRESS((LOOKUP(2,1/($K$1:K129="DEFENSA"),Nacsport!$A$1:A130)),3,4)),"PASE")),"")</f>
        <v/>
      </c>
      <c r="AQ129" t="str">
        <f>IF(K129="QUIEBRE",LOOKUP(2,1/($K$3:K129="ATAQUE"),$AL$3:AL129),IF(+COUNTIF(Nacsport!GK130:'Nacsport'!GS130,"*")&gt;0,+COUNTIF(Nacsport!GK130:'Nacsport'!GS130,"*"),""))</f>
        <v/>
      </c>
      <c r="AR129" s="1" t="str">
        <f>IF(OR(K129="ATTACCO",K129="DIFESA"),J129,IF(AND(OR(K129="PUNTOS",K129="RUCK",K129="QUIEBRE"),L129="AVEZZANO"),LOOKUP(2,1/($K$3:K129="ATTACCO"),$J$3:J130),IF(AND(OR(K129="PUNTOS",K129="RUCK",K129="QUIEBRE"),L129="RIVAL"),LOOKUP(2,1/($K$3:K129="DIFESA"),$J$3:J130),"")))</f>
        <v/>
      </c>
      <c r="AS129" s="17"/>
    </row>
    <row r="130" spans="1:45" ht="15.75" customHeight="1" x14ac:dyDescent="0.2">
      <c r="A130">
        <f>+Nacsport!A131</f>
        <v>131</v>
      </c>
      <c r="B130">
        <f t="shared" si="1"/>
        <v>129</v>
      </c>
      <c r="C130">
        <f t="shared" si="7"/>
        <v>129</v>
      </c>
      <c r="D130" s="12">
        <v>1</v>
      </c>
      <c r="E130" s="1" t="s">
        <v>1295</v>
      </c>
      <c r="F130" s="14">
        <f>CONVERT(LEFT(Nacsport!E131,2),"mn","hr")/24+CONVERT(MID(Nacsport!E131,4,2),"sec","hr")/24</f>
        <v>1.7835648148148149E-2</v>
      </c>
      <c r="G130" s="15">
        <f>CONVERT((CONVERT(LEFT(Nacsport!F131,2),"mn","hr")/24+CONVERT(MID(Nacsport!F131,4,2),"sec","hr")/24)-(CONVERT(LEFT(Nacsport!E131,2),"mn","hr")/24+CONVERT(MID(Nacsport!E131,4,2),"sec","hr")/24),"hr","sec")*24</f>
        <v>5.0000000000000817</v>
      </c>
      <c r="H130" s="15">
        <f t="shared" si="9"/>
        <v>1536.0000000000002</v>
      </c>
      <c r="I130" s="15">
        <f t="shared" si="10"/>
        <v>25.683333333333337</v>
      </c>
      <c r="J130" s="1">
        <f>+Nacsport!B131</f>
        <v>6</v>
      </c>
      <c r="K130" s="1" t="str">
        <f>+Nacsport!C131</f>
        <v>DEFENCE</v>
      </c>
      <c r="L130" s="1" t="str">
        <f>+CONCATENATE(Nacsport!I131,Nacsport!J131)</f>
        <v/>
      </c>
      <c r="M130" s="29" t="str">
        <f>IF(Nacsport!G131&lt;&gt;"",LEFT(Nacsport!G131,FIND(";",Nacsport!G131)-1),"")</f>
        <v/>
      </c>
      <c r="N130" s="1" t="str">
        <f>IFERROR(MID(Nacsport!G131,FIND(";", Nacsport!G131)+1,IFERROR(FIND(" ", Nacsport!G131 &amp; " ", FIND(";", Nacsport!G131)+1) - FIND(";", Nacsport!G131)-1,LEN(Nacsport!G131))),"")</f>
        <v/>
      </c>
      <c r="O130" s="1" t="str">
        <f>+CONCATENATE(Nacsport!K131,Nacsport!L131,Nacsport!M131,Nacsport!N131,Nacsport!O131,Nacsport!P131,Nacsport!Q131,Nacsport!R131,Nacsport!S131,Nacsport!T131,Nacsport!U131,Nacsport!V131,Nacsport!W131,Nacsport!X131,Nacsport!Y131,Nacsport!Z131)</f>
        <v/>
      </c>
      <c r="P130" s="1" t="str">
        <f>IF(ISNA(LOOKUP(2,1/(Nacsport!AA131:BY131&lt;&gt;""),Nacsport!AA131:BY131)),"",LOOKUP(2,1/(Nacsport!AA131:BY131&lt;&gt;""),Nacsport!AA131:BY131))</f>
        <v/>
      </c>
      <c r="Q130" s="1" t="str">
        <f t="array" ref="Q130">+IF(+COUNTIF(Nacsport!AA131:BY131,"*")&gt;1,INDEX(Nacsport!Z131:BX131,MATCH(TRUE,Nacsport!Z131:BX131&gt;0,0)),"")</f>
        <v/>
      </c>
      <c r="R130" s="1" t="str">
        <f>+CONCATENATE(Nacsport!BZ131,Nacsport!CA131)</f>
        <v/>
      </c>
      <c r="S130" s="1" t="str">
        <f>+CONCATENATE(Nacsport!CB131,Nacsport!CC131,Nacsport!CD131)</f>
        <v/>
      </c>
      <c r="T130" s="1" t="str">
        <f>+CONCATENATE(Nacsport!CE131,Nacsport!CF131,Nacsport!CG131,Nacsport!CH131)</f>
        <v/>
      </c>
      <c r="U130" s="1" t="str">
        <f>+CONCATENATE(Nacsport!CI131,Nacsport!CJ131,Nacsport!CK131,Nacsport!CL131,Nacsport!CM131,Nacsport!CN131,Nacsport!CO131,Nacsport!CP131)</f>
        <v/>
      </c>
      <c r="V130" s="1" t="str">
        <f>+CONCATENATE(Nacsport!CQ131,Nacsport!CR131,Nacsport!CS131,Nacsport!CT131,Nacsport!CU131,Nacsport!CV131)</f>
        <v/>
      </c>
      <c r="W130" s="1" t="str">
        <f>+CONCATENATE(Nacsport!CW131,Nacsport!CX131,Nacsport!CY131,Nacsport!CZ131,Nacsport!DA131,Nacsport!DB131,Nacsport!DC131)</f>
        <v/>
      </c>
      <c r="X130" s="1" t="str">
        <f>+CONCATENATE(Nacsport!DD131,Nacsport!DE131,Nacsport!DF131,Nacsport!DG131,Nacsport!DH131,Nacsport!DI131,Nacsport!DJ131,Nacsport!DK131,Nacsport!DL131,Nacsport!DM131,Nacsport!DN131)</f>
        <v/>
      </c>
      <c r="Y130" s="1" t="str">
        <f>+CONCATENATE(Nacsport!DO131,Nacsport!DP131,Nacsport!DQ131,Nacsport!DR131,Nacsport!DS131,Nacsport!DT131,Nacsport!DU131,Nacsport!DV131,)</f>
        <v/>
      </c>
      <c r="Z130" s="1" t="str">
        <f>+CONCATENATE(Nacsport!DW131,Nacsport!DX131,Nacsport!DY131,Nacsport!DZ131)</f>
        <v/>
      </c>
      <c r="AA130" s="1" t="str">
        <f>+CONCATENATE(Nacsport!EA131,Nacsport!EB131,Nacsport!EC131,Nacsport!ED131,Nacsport!EE131)</f>
        <v/>
      </c>
      <c r="AB130" s="1" t="str">
        <f>+CONCATENATE(Nacsport!EF131,Nacsport!EG131,Nacsport!EH131,Nacsport!EI131,Nacsport!EJ131,Nacsport!EK131)</f>
        <v/>
      </c>
      <c r="AC130" s="1" t="str">
        <f>+CONCATENATE(Nacsport!EL131,Nacsport!EM131,Nacsport!EN131,Nacsport!EO131,Nacsport!EP131,Nacsport!EQ131,Nacsport!ER131)</f>
        <v/>
      </c>
      <c r="AD130" s="1" t="str">
        <f>+CONCATENATE(Nacsport!ES131,Nacsport!ET131,Nacsport!EU131,Nacsport!EV131,Nacsport!EW131,Nacsport!EX131,Nacsport!EY131,Nacsport!EZ131)</f>
        <v/>
      </c>
      <c r="AE130" s="1" t="str">
        <f>+CONCATENATE(Nacsport!FA131,Nacsport!FB131,Nacsport!FC131)</f>
        <v/>
      </c>
      <c r="AF130" s="1" t="str">
        <f>+CONCATENATE(Nacsport!FD131,Nacsport!FE131)</f>
        <v/>
      </c>
      <c r="AG130" s="1" t="str">
        <f>+CONCATENATE(Nacsport!FF131,Nacsport!FG131,Nacsport!FH131,Nacsport!FI131,Nacsport!FJ131)</f>
        <v/>
      </c>
      <c r="AH130" s="1" t="str">
        <f t="shared" si="11"/>
        <v/>
      </c>
      <c r="AI130" s="1" t="str">
        <f>+CONCATENATE(Nacsport!FK131,Nacsport!FL131)</f>
        <v/>
      </c>
      <c r="AJ130" s="34" t="str">
        <f>+CONCATENATE(Nacsport!FM131,Nacsport!FN131)</f>
        <v/>
      </c>
      <c r="AK130" s="1" t="str">
        <f>+IF(OR(K130="ATTACCO",K130="DIFESA"),+CONCATENATE(Nacsport!FO131,Nacsport!FP130,Nacsport!FQ131,Nacsport!FR131,Nacsport!FS131,Nacsport!FT131,Nacsport!FU131,),"")</f>
        <v/>
      </c>
      <c r="AL130" s="1" t="str">
        <f>+IF(OR(K130="ATAQUE",K130="DEFENSA"),+CONCATENATE(Nacsport!FV131,Nacsport!FW131,Nacsport!FX131,Nacsport!FY131,Nacsport!FZ131,Nacsport!GA131,Nacsport!GB131,),"")</f>
        <v/>
      </c>
      <c r="AM130" s="1" t="str">
        <f>+CONCATENATE(Nacsport!GC131,Nacsport!GD131,Nacsport!GE131,Nacsport!GF131,Nacsport!GG131,Nacsport!GH131,Nacsport!GI131,Nacsport!GJ131,)</f>
        <v/>
      </c>
      <c r="AN130" s="1" t="str">
        <f>IF(K130="PUNTOS",LOOKUP(2,1/($K$3:K130="ATAQUE"),$AN$3:AN130),IF(+COUNTIF(Nacsport!GK131:'Nacsport'!GS131,"*")&gt;0,+COUNTIF(Nacsport!GK131:'Nacsport'!GS131,"*"),""))</f>
        <v/>
      </c>
      <c r="AO130" t="str">
        <f ca="1">+IF(K130="QUIEBRE",+IF(L130="SAN LUIS",+COUNTIF(K130:INDIRECT(ADDRESS((LOOKUP(2,1/($K$1:K130="ATAQUE"),Nacsport!$A$1:A131)),3,4)),"RUCK")+1,+COUNTIF(K130:INDIRECT(ADDRESS((LOOKUP(2,1/($K$1:K130="DEFENSA"),Nacsport!$A$1:A131)),3,4)),"RUCK")+1),"")</f>
        <v/>
      </c>
      <c r="AP130" t="str">
        <f ca="1">+IF(OR(K130="PUNTOS",K130="QUIEBRE"),+IF(L130="SAN LUIS",+COUNTIF(K130:INDIRECT(ADDRESS((LOOKUP(2,1/($K$1:K130="ATAQUE"),Nacsport!$A$1:A131)),3,4)),"PASE"),+COUNTIF(K130:INDIRECT(ADDRESS((LOOKUP(2,1/($K$1:K130="DEFENSA"),Nacsport!$A$1:A131)),3,4)),"PASE")),"")</f>
        <v/>
      </c>
      <c r="AQ130" t="str">
        <f>IF(K130="QUIEBRE",LOOKUP(2,1/($K$3:K130="ATAQUE"),$AL$3:AL130),IF(+COUNTIF(Nacsport!GK131:'Nacsport'!GS131,"*")&gt;0,+COUNTIF(Nacsport!GK131:'Nacsport'!GS131,"*"),""))</f>
        <v/>
      </c>
      <c r="AR130" s="1" t="str">
        <f>IF(OR(K130="ATTACCO",K130="DIFESA"),J130,IF(AND(OR(K130="PUNTOS",K130="RUCK",K130="QUIEBRE"),L130="AVEZZANO"),LOOKUP(2,1/($K$3:K130="ATTACCO"),$J$3:J131),IF(AND(OR(K130="PUNTOS",K130="RUCK",K130="QUIEBRE"),L130="RIVAL"),LOOKUP(2,1/($K$3:K130="DIFESA"),$J$3:J131),"")))</f>
        <v/>
      </c>
      <c r="AS130" s="17"/>
    </row>
    <row r="131" spans="1:45" ht="15.75" customHeight="1" x14ac:dyDescent="0.2">
      <c r="A131">
        <f>+Nacsport!A132</f>
        <v>132</v>
      </c>
      <c r="B131">
        <f t="shared" si="1"/>
        <v>130</v>
      </c>
      <c r="C131">
        <f t="shared" si="7"/>
        <v>130</v>
      </c>
      <c r="D131" s="12">
        <v>1</v>
      </c>
      <c r="E131" s="1" t="s">
        <v>1295</v>
      </c>
      <c r="F131" s="14">
        <f>CONVERT(LEFT(Nacsport!E132,2),"mn","hr")/24+CONVERT(MID(Nacsport!E132,4,2),"sec","hr")/24</f>
        <v>1.787037037037037E-2</v>
      </c>
      <c r="G131" s="15">
        <f>(CONVERT((CONVERT(LEFT(Nacsport!F132,2),"mn","hr")/24+CONVERT(MID(Nacsport!F132,4,2),"sec","hr")/24)-(CONVERT(LEFT(Nacsport!E132,2),"mn","hr")/24+CONVERT(MID(Nacsport!E132,4,2),"sec","hr")/24),"hr","sec")*24)+2</f>
        <v>5.0000000000001688</v>
      </c>
      <c r="H131" s="15">
        <f t="shared" ref="H131:H194" si="12">(+CONVERT(F131,"hr","sec")*24)-5</f>
        <v>1539</v>
      </c>
      <c r="I131" s="15">
        <f t="shared" si="10"/>
        <v>25.733333333333334</v>
      </c>
      <c r="J131" s="1">
        <f>+Nacsport!B132</f>
        <v>19</v>
      </c>
      <c r="K131" s="1" t="str">
        <f>+Nacsport!C132</f>
        <v>TACKLE</v>
      </c>
      <c r="L131" s="1" t="str">
        <f>+CONCATENATE(Nacsport!I132,Nacsport!J132)</f>
        <v>SAN BENEDETTO</v>
      </c>
      <c r="M131" s="29" t="str">
        <f>IF(Nacsport!G132&lt;&gt;"",LEFT(Nacsport!G132,FIND(";",Nacsport!G132)-1),"")</f>
        <v/>
      </c>
      <c r="N131" s="1" t="str">
        <f>IFERROR(MID(Nacsport!G132,FIND(";", Nacsport!G132)+1,IFERROR(FIND(" ", Nacsport!G132 &amp; " ", FIND(";", Nacsport!G132)+1) - FIND(";", Nacsport!G132)-1,LEN(Nacsport!G132))),"")</f>
        <v/>
      </c>
      <c r="O131" s="1" t="str">
        <f>+CONCATENATE(Nacsport!K132,Nacsport!L132,Nacsport!M132,Nacsport!N132,Nacsport!O132,Nacsport!P132,Nacsport!Q132,Nacsport!R132,Nacsport!S132,Nacsport!T132,Nacsport!U132,Nacsport!V132,Nacsport!W132,Nacsport!X132,Nacsport!Y132,Nacsport!Z132)</f>
        <v/>
      </c>
      <c r="P131" s="1" t="str">
        <f>IF(ISNA(LOOKUP(2,1/(Nacsport!AA132:BY132&lt;&gt;""),Nacsport!AA132:BY132)),"",LOOKUP(2,1/(Nacsport!AA132:BY132&lt;&gt;""),Nacsport!AA132:BY132))</f>
        <v>9</v>
      </c>
      <c r="Q131" s="1" t="str">
        <f t="array" ref="Q131">+IF(+COUNTIF(Nacsport!AA132:BY132,"*")&gt;1,INDEX(Nacsport!Z132:BX132,MATCH(TRUE,Nacsport!Z132:BX132&gt;0,0)),"")</f>
        <v/>
      </c>
      <c r="R131" s="1" t="str">
        <f>+CONCATENATE(Nacsport!BZ132,Nacsport!CA132)</f>
        <v/>
      </c>
      <c r="S131" s="1" t="str">
        <f>+CONCATENATE(Nacsport!CB132,Nacsport!CC132,Nacsport!CD132)</f>
        <v>NEGATIVE</v>
      </c>
      <c r="T131" s="1" t="str">
        <f>+CONCATENATE(Nacsport!CE132,Nacsport!CF132,Nacsport!CG132,Nacsport!CH132)</f>
        <v/>
      </c>
      <c r="U131" s="1" t="str">
        <f>+CONCATENATE(Nacsport!CI132,Nacsport!CJ132,Nacsport!CK132,Nacsport!CL132,Nacsport!CM132,Nacsport!CN132,Nacsport!CO132,Nacsport!CP132)</f>
        <v/>
      </c>
      <c r="V131" s="1" t="str">
        <f>+CONCATENATE(Nacsport!CQ132,Nacsport!CR132,Nacsport!CS132,Nacsport!CT132,Nacsport!CU132,Nacsport!CV132)</f>
        <v/>
      </c>
      <c r="W131" s="1" t="str">
        <f>+CONCATENATE(Nacsport!CW132,Nacsport!CX132,Nacsport!CY132,Nacsport!CZ132,Nacsport!DA132,Nacsport!DB132,Nacsport!DC132)</f>
        <v/>
      </c>
      <c r="X131" s="1" t="str">
        <f>+CONCATENATE(Nacsport!DD132,Nacsport!DE132,Nacsport!DF132,Nacsport!DG132,Nacsport!DH132,Nacsport!DI132,Nacsport!DJ132,Nacsport!DK132,Nacsport!DL132,Nacsport!DM132,Nacsport!DN132)</f>
        <v/>
      </c>
      <c r="Y131" s="1" t="str">
        <f>+CONCATENATE(Nacsport!DO132,Nacsport!DP132,Nacsport!DQ132,Nacsport!DR132,Nacsport!DS132,Nacsport!DT132,Nacsport!DU132,Nacsport!DV132,)</f>
        <v/>
      </c>
      <c r="Z131" s="1" t="str">
        <f>+CONCATENATE(Nacsport!DW132,Nacsport!DX132,Nacsport!DY132,Nacsport!DZ132)</f>
        <v/>
      </c>
      <c r="AA131" s="1" t="str">
        <f>+CONCATENATE(Nacsport!EA132,Nacsport!EB132,Nacsport!EC132,Nacsport!ED132,Nacsport!EE132)</f>
        <v/>
      </c>
      <c r="AB131" s="1" t="str">
        <f>+CONCATENATE(Nacsport!EF132,Nacsport!EG132,Nacsport!EH132,Nacsport!EI132,Nacsport!EJ132,Nacsport!EK132)</f>
        <v/>
      </c>
      <c r="AC131" s="1" t="str">
        <f>+CONCATENATE(Nacsport!EL132,Nacsport!EM132,Nacsport!EN132,Nacsport!EO132,Nacsport!EP132,Nacsport!EQ132,Nacsport!ER132)</f>
        <v/>
      </c>
      <c r="AD131" s="1" t="str">
        <f>+CONCATENATE(Nacsport!ES132,Nacsport!ET132,Nacsport!EU132,Nacsport!EV132,Nacsport!EW132,Nacsport!EX132,Nacsport!EY132,Nacsport!EZ132)</f>
        <v/>
      </c>
      <c r="AE131" s="1" t="str">
        <f>+CONCATENATE(Nacsport!FA132,Nacsport!FB132,Nacsport!FC132)</f>
        <v/>
      </c>
      <c r="AF131" s="1" t="str">
        <f>+CONCATENATE(Nacsport!FD132,Nacsport!FE132)</f>
        <v/>
      </c>
      <c r="AG131" s="1" t="str">
        <f>+CONCATENATE(Nacsport!FF132,Nacsport!FG132,Nacsport!FH132,Nacsport!FI132,Nacsport!FJ132)</f>
        <v/>
      </c>
      <c r="AH131" s="1" t="str">
        <f t="shared" si="11"/>
        <v/>
      </c>
      <c r="AI131" s="1" t="str">
        <f>+CONCATENATE(Nacsport!FK132,Nacsport!FL132)</f>
        <v/>
      </c>
      <c r="AJ131" s="34" t="str">
        <f>+CONCATENATE(Nacsport!FM132,Nacsport!FN132)</f>
        <v/>
      </c>
      <c r="AK131" s="1" t="str">
        <f>+IF(OR(K131="ATTACCO",K131="DIFESA"),+CONCATENATE(Nacsport!FO132,Nacsport!FP131,Nacsport!FQ132,Nacsport!FR132,Nacsport!FS132,Nacsport!FT132,Nacsport!FU132,),"")</f>
        <v/>
      </c>
      <c r="AL131" s="1" t="str">
        <f>+IF(OR(K131="ATAQUE",K131="DEFENSA"),+CONCATENATE(Nacsport!FV132,Nacsport!FW132,Nacsport!FX132,Nacsport!FY132,Nacsport!FZ132,Nacsport!GA132,Nacsport!GB132,),"")</f>
        <v/>
      </c>
      <c r="AM131" s="1" t="str">
        <f>+CONCATENATE(Nacsport!GC132,Nacsport!GD132,Nacsport!GE132,Nacsport!GF132,Nacsport!GG132,Nacsport!GH132,Nacsport!GI132,Nacsport!GJ132,)</f>
        <v/>
      </c>
      <c r="AN131" s="1" t="str">
        <f>IF(K131="PUNTOS",LOOKUP(2,1/($K$3:K131="ATAQUE"),$AN$3:AN131),IF(+COUNTIF(Nacsport!GK132:'Nacsport'!GS132,"*")&gt;0,+COUNTIF(Nacsport!GK132:'Nacsport'!GS132,"*"),""))</f>
        <v/>
      </c>
      <c r="AO131" t="str">
        <f ca="1">+IF(K131="QUIEBRE",+IF(L131="SAN LUIS",+COUNTIF(K131:INDIRECT(ADDRESS((LOOKUP(2,1/($K$1:K131="ATAQUE"),Nacsport!$A$1:A132)),3,4)),"RUCK")+1,+COUNTIF(K131:INDIRECT(ADDRESS((LOOKUP(2,1/($K$1:K131="DEFENSA"),Nacsport!$A$1:A132)),3,4)),"RUCK")+1),"")</f>
        <v/>
      </c>
      <c r="AP131" t="str">
        <f ca="1">+IF(OR(K131="PUNTOS",K131="QUIEBRE"),+IF(L131="SAN LUIS",+COUNTIF(K131:INDIRECT(ADDRESS((LOOKUP(2,1/($K$1:K131="ATAQUE"),Nacsport!$A$1:A132)),3,4)),"PASE"),+COUNTIF(K131:INDIRECT(ADDRESS((LOOKUP(2,1/($K$1:K131="DEFENSA"),Nacsport!$A$1:A132)),3,4)),"PASE")),"")</f>
        <v/>
      </c>
      <c r="AQ131" t="str">
        <f>IF(K131="QUIEBRE",LOOKUP(2,1/($K$3:K131="ATAQUE"),$AL$3:AL131),IF(+COUNTIF(Nacsport!GK132:'Nacsport'!GS132,"*")&gt;0,+COUNTIF(Nacsport!GK132:'Nacsport'!GS132,"*"),""))</f>
        <v/>
      </c>
      <c r="AR131" s="1" t="str">
        <f>IF(OR(K131="ATTACCO",K131="DIFESA"),J131,IF(AND(OR(K131="PUNTOS",K131="RUCK",K131="QUIEBRE"),L131="AVEZZANO"),LOOKUP(2,1/($K$3:K131="ATTACCO"),$J$3:J132),IF(AND(OR(K131="PUNTOS",K131="RUCK",K131="QUIEBRE"),L131="RIVAL"),LOOKUP(2,1/($K$3:K131="DIFESA"),$J$3:J132),"")))</f>
        <v/>
      </c>
      <c r="AS131" s="17"/>
    </row>
    <row r="132" spans="1:45" ht="15.75" customHeight="1" x14ac:dyDescent="0.2">
      <c r="A132">
        <f>+Nacsport!A133</f>
        <v>133</v>
      </c>
      <c r="B132">
        <f t="shared" si="1"/>
        <v>131</v>
      </c>
      <c r="C132">
        <f t="shared" si="7"/>
        <v>131</v>
      </c>
      <c r="D132" s="12">
        <v>1</v>
      </c>
      <c r="E132" s="1" t="s">
        <v>1295</v>
      </c>
      <c r="F132" s="14">
        <f>CONVERT(LEFT(Nacsport!E133,2),"mn","hr")/24+CONVERT(MID(Nacsport!E133,4,2),"sec","hr")/24</f>
        <v>1.789351851851852E-2</v>
      </c>
      <c r="G132" s="15">
        <f>CONVERT((CONVERT(LEFT(Nacsport!F133,2),"mn","hr")/24+CONVERT(MID(Nacsport!F133,4,2),"sec","hr")/24)-(CONVERT(LEFT(Nacsport!E133,2),"mn","hr")/24+CONVERT(MID(Nacsport!E133,4,2),"sec","hr")/24),"hr","sec")*24</f>
        <v>4.9999999999997824</v>
      </c>
      <c r="H132" s="15">
        <f t="shared" si="12"/>
        <v>1541</v>
      </c>
      <c r="I132" s="15">
        <f t="shared" ref="I132:I195" si="13">+CONVERT(F132,"hr","mn")*24</f>
        <v>25.766666666666673</v>
      </c>
      <c r="J132" s="1">
        <f>+Nacsport!B133</f>
        <v>6</v>
      </c>
      <c r="K132" s="1" t="str">
        <f>+Nacsport!C133</f>
        <v>TURNOVER+</v>
      </c>
      <c r="L132" s="1" t="str">
        <f>+CONCATENATE(Nacsport!I133,Nacsport!J133)</f>
        <v>SAN BENEDETTO</v>
      </c>
      <c r="M132" s="29" t="str">
        <f>IF(Nacsport!G133&lt;&gt;"",LEFT(Nacsport!G133,FIND(";",Nacsport!G133)-1),"")</f>
        <v/>
      </c>
      <c r="N132" s="1" t="str">
        <f>IFERROR(MID(Nacsport!G133,FIND(";", Nacsport!G133)+1,IFERROR(FIND(" ", Nacsport!G133 &amp; " ", FIND(";", Nacsport!G133)+1) - FIND(";", Nacsport!G133)-1,LEN(Nacsport!G133))),"")</f>
        <v/>
      </c>
      <c r="O132" s="1" t="str">
        <f>+CONCATENATE(Nacsport!K133,Nacsport!L133,Nacsport!M133,Nacsport!N133,Nacsport!O133,Nacsport!P133,Nacsport!Q133,Nacsport!R133,Nacsport!S133,Nacsport!T133,Nacsport!U133,Nacsport!V133,Nacsport!W133,Nacsport!X133,Nacsport!Y133,Nacsport!Z133)</f>
        <v/>
      </c>
      <c r="P132" s="1" t="str">
        <f>IF(ISNA(LOOKUP(2,1/(Nacsport!AA133:BY133&lt;&gt;""),Nacsport!AA133:BY133)),"",LOOKUP(2,1/(Nacsport!AA133:BY133&lt;&gt;""),Nacsport!AA133:BY133))</f>
        <v>8</v>
      </c>
      <c r="Q132" s="1" t="str">
        <f t="array" ref="Q132">+IF(+COUNTIF(Nacsport!AA133:BY133,"*")&gt;1,INDEX(Nacsport!Z133:BX133,MATCH(TRUE,Nacsport!Z133:BX133&gt;0,0)),"")</f>
        <v/>
      </c>
      <c r="R132" s="1" t="str">
        <f>+CONCATENATE(Nacsport!BZ133,Nacsport!CA133)</f>
        <v/>
      </c>
      <c r="S132" s="1" t="str">
        <f>+CONCATENATE(Nacsport!CB133,Nacsport!CC133,Nacsport!CD133)</f>
        <v/>
      </c>
      <c r="T132" s="1" t="str">
        <f>+CONCATENATE(Nacsport!CE133,Nacsport!CF133,Nacsport!CG133,Nacsport!CH133)</f>
        <v/>
      </c>
      <c r="U132" s="1" t="str">
        <f>+CONCATENATE(Nacsport!CI133,Nacsport!CJ133,Nacsport!CK133,Nacsport!CL133,Nacsport!CM133,Nacsport!CN133,Nacsport!CO133,Nacsport!CP133)</f>
        <v/>
      </c>
      <c r="V132" s="1" t="str">
        <f>+CONCATENATE(Nacsport!CQ133,Nacsport!CR133,Nacsport!CS133,Nacsport!CT133,Nacsport!CU133,Nacsport!CV133)</f>
        <v/>
      </c>
      <c r="W132" s="1" t="str">
        <f>+CONCATENATE(Nacsport!CW133,Nacsport!CX133,Nacsport!CY133,Nacsport!CZ133,Nacsport!DA133,Nacsport!DB133,Nacsport!DC133)</f>
        <v/>
      </c>
      <c r="X132" s="1" t="str">
        <f>+CONCATENATE(Nacsport!DD133,Nacsport!DE133,Nacsport!DF133,Nacsport!DG133,Nacsport!DH133,Nacsport!DI133,Nacsport!DJ133,Nacsport!DK133,Nacsport!DL133,Nacsport!DM133,Nacsport!DN133)</f>
        <v/>
      </c>
      <c r="Y132" s="1" t="str">
        <f>+CONCATENATE(Nacsport!DO133,Nacsport!DP133,Nacsport!DQ133,Nacsport!DR133,Nacsport!DS133,Nacsport!DT133,Nacsport!DU133,Nacsport!DV133,)</f>
        <v/>
      </c>
      <c r="Z132" s="1" t="str">
        <f>+CONCATENATE(Nacsport!DW133,Nacsport!DX133,Nacsport!DY133,Nacsport!DZ133)</f>
        <v/>
      </c>
      <c r="AA132" s="1" t="str">
        <f>+CONCATENATE(Nacsport!EA133,Nacsport!EB133,Nacsport!EC133,Nacsport!ED133,Nacsport!EE133)</f>
        <v/>
      </c>
      <c r="AB132" s="1" t="str">
        <f>+CONCATENATE(Nacsport!EF133,Nacsport!EG133,Nacsport!EH133,Nacsport!EI133,Nacsport!EJ133,Nacsport!EK133)</f>
        <v>ROBBED</v>
      </c>
      <c r="AC132" s="1" t="str">
        <f>+CONCATENATE(Nacsport!EL133,Nacsport!EM133,Nacsport!EN133,Nacsport!EO133,Nacsport!EP133,Nacsport!EQ133,Nacsport!ER133)</f>
        <v/>
      </c>
      <c r="AD132" s="1" t="str">
        <f>+CONCATENATE(Nacsport!ES133,Nacsport!ET133,Nacsport!EU133,Nacsport!EV133,Nacsport!EW133,Nacsport!EX133,Nacsport!EY133,Nacsport!EZ133)</f>
        <v/>
      </c>
      <c r="AE132" s="1" t="str">
        <f>+CONCATENATE(Nacsport!FA133,Nacsport!FB133,Nacsport!FC133)</f>
        <v/>
      </c>
      <c r="AF132" s="1" t="str">
        <f>+CONCATENATE(Nacsport!FD133,Nacsport!FE133)</f>
        <v/>
      </c>
      <c r="AG132" s="1" t="str">
        <f>+CONCATENATE(Nacsport!FF133,Nacsport!FG133,Nacsport!FH133,Nacsport!FI133,Nacsport!FJ133)</f>
        <v/>
      </c>
      <c r="AH132" s="1" t="str">
        <f t="shared" si="11"/>
        <v/>
      </c>
      <c r="AI132" s="1" t="str">
        <f>+CONCATENATE(Nacsport!FK133,Nacsport!FL133)</f>
        <v/>
      </c>
      <c r="AJ132" s="34" t="str">
        <f>+CONCATENATE(Nacsport!FM133,Nacsport!FN133)</f>
        <v/>
      </c>
      <c r="AK132" s="1" t="str">
        <f>+IF(OR(K132="ATTACCO",K132="DIFESA"),+CONCATENATE(Nacsport!FO133,Nacsport!FP132,Nacsport!FQ133,Nacsport!FR133,Nacsport!FS133,Nacsport!FT133,Nacsport!FU133,),"")</f>
        <v/>
      </c>
      <c r="AL132" s="1" t="str">
        <f>+IF(OR(K132="ATAQUE",K132="DEFENSA"),+CONCATENATE(Nacsport!FV133,Nacsport!FW133,Nacsport!FX133,Nacsport!FY133,Nacsport!FZ133,Nacsport!GA133,Nacsport!GB133,),"")</f>
        <v/>
      </c>
      <c r="AM132" s="1" t="str">
        <f>+CONCATENATE(Nacsport!GC133,Nacsport!GD133,Nacsport!GE133,Nacsport!GF133,Nacsport!GG133,Nacsport!GH133,Nacsport!GI133,Nacsport!GJ133,)</f>
        <v/>
      </c>
      <c r="AN132" s="1" t="str">
        <f>IF(K132="PUNTOS",LOOKUP(2,1/($K$3:K132="ATAQUE"),$AN$3:AN132),IF(+COUNTIF(Nacsport!GK133:'Nacsport'!GS133,"*")&gt;0,+COUNTIF(Nacsport!GK133:'Nacsport'!GS133,"*"),""))</f>
        <v/>
      </c>
      <c r="AO132" t="str">
        <f ca="1">+IF(K132="QUIEBRE",+IF(L132="SAN LUIS",+COUNTIF(K132:INDIRECT(ADDRESS((LOOKUP(2,1/($K$1:K132="ATAQUE"),Nacsport!$A$1:A133)),3,4)),"RUCK")+1,+COUNTIF(K132:INDIRECT(ADDRESS((LOOKUP(2,1/($K$1:K132="DEFENSA"),Nacsport!$A$1:A133)),3,4)),"RUCK")+1),"")</f>
        <v/>
      </c>
      <c r="AP132" t="str">
        <f ca="1">+IF(OR(K132="PUNTOS",K132="QUIEBRE"),+IF(L132="SAN LUIS",+COUNTIF(K132:INDIRECT(ADDRESS((LOOKUP(2,1/($K$1:K132="ATAQUE"),Nacsport!$A$1:A133)),3,4)),"PASE"),+COUNTIF(K132:INDIRECT(ADDRESS((LOOKUP(2,1/($K$1:K132="DEFENSA"),Nacsport!$A$1:A133)),3,4)),"PASE")),"")</f>
        <v/>
      </c>
      <c r="AQ132" t="str">
        <f>IF(K132="QUIEBRE",LOOKUP(2,1/($K$3:K132="ATAQUE"),$AL$3:AL132),IF(+COUNTIF(Nacsport!GK133:'Nacsport'!GS133,"*")&gt;0,+COUNTIF(Nacsport!GK133:'Nacsport'!GS133,"*"),""))</f>
        <v/>
      </c>
      <c r="AR132" s="1" t="str">
        <f>IF(OR(K132="ATTACCO",K132="DIFESA"),J132,IF(AND(OR(K132="PUNTOS",K132="RUCK",K132="QUIEBRE"),L132="AVEZZANO"),LOOKUP(2,1/($K$3:K132="ATTACCO"),$J$3:J133),IF(AND(OR(K132="PUNTOS",K132="RUCK",K132="QUIEBRE"),L132="RIVAL"),LOOKUP(2,1/($K$3:K132="DIFESA"),$J$3:J133),"")))</f>
        <v/>
      </c>
      <c r="AS132" s="17"/>
    </row>
    <row r="133" spans="1:45" ht="15.75" customHeight="1" x14ac:dyDescent="0.2">
      <c r="A133">
        <f>+Nacsport!A134</f>
        <v>134</v>
      </c>
      <c r="B133">
        <f t="shared" si="1"/>
        <v>132</v>
      </c>
      <c r="C133">
        <f t="shared" si="7"/>
        <v>132</v>
      </c>
      <c r="D133" s="12">
        <v>1</v>
      </c>
      <c r="E133" s="1" t="s">
        <v>1295</v>
      </c>
      <c r="F133" s="14">
        <f>CONVERT(LEFT(Nacsport!E134,2),"mn","hr")/24+CONVERT(MID(Nacsport!E134,4,2),"sec","hr")/24</f>
        <v>1.789351851851852E-2</v>
      </c>
      <c r="G133" s="15">
        <f>CONVERT((CONVERT(LEFT(Nacsport!F134,2),"mn","hr")/24+CONVERT(MID(Nacsport!F134,4,2),"sec","hr")/24)-(CONVERT(LEFT(Nacsport!E134,2),"mn","hr")/24+CONVERT(MID(Nacsport!E134,4,2),"sec","hr")/24),"hr","sec")*24</f>
        <v>19.000000000000071</v>
      </c>
      <c r="H133" s="15">
        <f t="shared" si="12"/>
        <v>1541</v>
      </c>
      <c r="I133" s="15">
        <f t="shared" si="13"/>
        <v>25.766666666666673</v>
      </c>
      <c r="J133" s="1">
        <f>+Nacsport!B134</f>
        <v>14</v>
      </c>
      <c r="K133" s="1" t="str">
        <f>+Nacsport!C134</f>
        <v>ATTACK</v>
      </c>
      <c r="L133" s="1" t="str">
        <f>+CONCATENATE(Nacsport!I134,Nacsport!J134)</f>
        <v/>
      </c>
      <c r="M133" s="29" t="str">
        <f>IF(Nacsport!G134&lt;&gt;"",LEFT(Nacsport!G134,FIND(";",Nacsport!G134)-1),"")</f>
        <v>38</v>
      </c>
      <c r="N133" s="1" t="str">
        <f>IFERROR(MID(Nacsport!G134,FIND(";", Nacsport!G134)+1,IFERROR(FIND(" ", Nacsport!G134 &amp; " ", FIND(";", Nacsport!G134)+1) - FIND(";", Nacsport!G134)-1,LEN(Nacsport!G134))),"")</f>
        <v>46</v>
      </c>
      <c r="O133" s="1" t="str">
        <f>+CONCATENATE(Nacsport!K134,Nacsport!L134,Nacsport!M134,Nacsport!N134,Nacsport!O134,Nacsport!P134,Nacsport!Q134,Nacsport!R134,Nacsport!S134,Nacsport!T134,Nacsport!U134,Nacsport!V134,Nacsport!W134,Nacsport!X134,Nacsport!Y134,Nacsport!Z134)</f>
        <v/>
      </c>
      <c r="P133" s="1" t="str">
        <f>IF(ISNA(LOOKUP(2,1/(Nacsport!AA134:BY134&lt;&gt;""),Nacsport!AA134:BY134)),"",LOOKUP(2,1/(Nacsport!AA134:BY134&lt;&gt;""),Nacsport!AA134:BY134))</f>
        <v/>
      </c>
      <c r="Q133" s="1" t="str">
        <f t="array" ref="Q133">+IF(+COUNTIF(Nacsport!AA134:BY134,"*")&gt;1,INDEX(Nacsport!Z134:BX134,MATCH(TRUE,Nacsport!Z134:BX134&gt;0,0)),"")</f>
        <v/>
      </c>
      <c r="R133" s="1" t="str">
        <f>+CONCATENATE(Nacsport!BZ134,Nacsport!CA134)</f>
        <v/>
      </c>
      <c r="S133" s="1" t="str">
        <f>+CONCATENATE(Nacsport!CB134,Nacsport!CC134,Nacsport!CD134)</f>
        <v/>
      </c>
      <c r="T133" s="1" t="str">
        <f>+CONCATENATE(Nacsport!CE134,Nacsport!CF134,Nacsport!CG134,Nacsport!CH134)</f>
        <v/>
      </c>
      <c r="U133" s="1" t="str">
        <f>+CONCATENATE(Nacsport!CI134,Nacsport!CJ134,Nacsport!CK134,Nacsport!CL134,Nacsport!CM134,Nacsport!CN134,Nacsport!CO134,Nacsport!CP134)</f>
        <v/>
      </c>
      <c r="V133" s="1" t="str">
        <f>+CONCATENATE(Nacsport!CQ134,Nacsport!CR134,Nacsport!CS134,Nacsport!CT134,Nacsport!CU134,Nacsport!CV134)</f>
        <v/>
      </c>
      <c r="W133" s="1" t="str">
        <f>+CONCATENATE(Nacsport!CW134,Nacsport!CX134,Nacsport!CY134,Nacsport!CZ134,Nacsport!DA134,Nacsport!DB134,Nacsport!DC134)</f>
        <v/>
      </c>
      <c r="X133" s="1" t="str">
        <f>+CONCATENATE(Nacsport!DD134,Nacsport!DE134,Nacsport!DF134,Nacsport!DG134,Nacsport!DH134,Nacsport!DI134,Nacsport!DJ134,Nacsport!DK134,Nacsport!DL134,Nacsport!DM134,Nacsport!DN134)</f>
        <v/>
      </c>
      <c r="Y133" s="1" t="str">
        <f>+CONCATENATE(Nacsport!DO134,Nacsport!DP134,Nacsport!DQ134,Nacsport!DR134,Nacsport!DS134,Nacsport!DT134,Nacsport!DU134,Nacsport!DV134,)</f>
        <v/>
      </c>
      <c r="Z133" s="1" t="str">
        <f>+CONCATENATE(Nacsport!DW134,Nacsport!DX134,Nacsport!DY134,Nacsport!DZ134)</f>
        <v/>
      </c>
      <c r="AA133" s="1" t="str">
        <f>+CONCATENATE(Nacsport!EA134,Nacsport!EB134,Nacsport!EC134,Nacsport!ED134,Nacsport!EE134)</f>
        <v/>
      </c>
      <c r="AB133" s="1" t="str">
        <f>+CONCATENATE(Nacsport!EF134,Nacsport!EG134,Nacsport!EH134,Nacsport!EI134,Nacsport!EJ134,Nacsport!EK134)</f>
        <v/>
      </c>
      <c r="AC133" s="1" t="str">
        <f>+CONCATENATE(Nacsport!EL134,Nacsport!EM134,Nacsport!EN134,Nacsport!EO134,Nacsport!EP134,Nacsport!EQ134,Nacsport!ER134)</f>
        <v/>
      </c>
      <c r="AD133" s="1" t="str">
        <f>+CONCATENATE(Nacsport!ES134,Nacsport!ET134,Nacsport!EU134,Nacsport!EV134,Nacsport!EW134,Nacsport!EX134,Nacsport!EY134,Nacsport!EZ134)</f>
        <v/>
      </c>
      <c r="AE133" s="1" t="str">
        <f>+CONCATENATE(Nacsport!FA134,Nacsport!FB134,Nacsport!FC134)</f>
        <v/>
      </c>
      <c r="AF133" s="1" t="str">
        <f>+CONCATENATE(Nacsport!FD134,Nacsport!FE134)</f>
        <v/>
      </c>
      <c r="AG133" s="1" t="str">
        <f>+CONCATENATE(Nacsport!FF134,Nacsport!FG134,Nacsport!FH134,Nacsport!FI134,Nacsport!FJ134)</f>
        <v/>
      </c>
      <c r="AH133" s="1" t="str">
        <f t="shared" si="11"/>
        <v/>
      </c>
      <c r="AI133" s="1" t="str">
        <f>+CONCATENATE(Nacsport!FK134,Nacsport!FL134)</f>
        <v/>
      </c>
      <c r="AJ133" s="34" t="str">
        <f>+CONCATENATE(Nacsport!FM134,Nacsport!FN134)</f>
        <v/>
      </c>
      <c r="AK133" s="1" t="str">
        <f>+IF(OR(K133="ATTACCO",K133="DIFESA"),+CONCATENATE(Nacsport!FO134,Nacsport!FP133,Nacsport!FQ134,Nacsport!FR134,Nacsport!FS134,Nacsport!FT134,Nacsport!FU134,),"")</f>
        <v/>
      </c>
      <c r="AL133" s="1" t="str">
        <f>+IF(OR(K133="ATAQUE",K133="DEFENSA"),+CONCATENATE(Nacsport!FV134,Nacsport!FW134,Nacsport!FX134,Nacsport!FY134,Nacsport!FZ134,Nacsport!GA134,Nacsport!GB134,),"")</f>
        <v/>
      </c>
      <c r="AM133" s="1" t="str">
        <f>+CONCATENATE(Nacsport!GC134,Nacsport!GD134,Nacsport!GE134,Nacsport!GF134,Nacsport!GG134,Nacsport!GH134,Nacsport!GI134,Nacsport!GJ134,)</f>
        <v/>
      </c>
      <c r="AN133" s="1" t="str">
        <f>IF(K133="PUNTOS",LOOKUP(2,1/($K$3:K133="ATAQUE"),$AN$3:AN133),IF(+COUNTIF(Nacsport!GK134:'Nacsport'!GS134,"*")&gt;0,+COUNTIF(Nacsport!GK134:'Nacsport'!GS134,"*"),""))</f>
        <v/>
      </c>
      <c r="AO133" t="str">
        <f ca="1">+IF(K133="QUIEBRE",+IF(L133="SAN LUIS",+COUNTIF(K133:INDIRECT(ADDRESS((LOOKUP(2,1/($K$1:K133="ATAQUE"),Nacsport!$A$1:A134)),3,4)),"RUCK")+1,+COUNTIF(K133:INDIRECT(ADDRESS((LOOKUP(2,1/($K$1:K133="DEFENSA"),Nacsport!$A$1:A134)),3,4)),"RUCK")+1),"")</f>
        <v/>
      </c>
      <c r="AP133" t="str">
        <f ca="1">+IF(OR(K133="PUNTOS",K133="QUIEBRE"),+IF(L133="SAN LUIS",+COUNTIF(K133:INDIRECT(ADDRESS((LOOKUP(2,1/($K$1:K133="ATAQUE"),Nacsport!$A$1:A134)),3,4)),"PASE"),+COUNTIF(K133:INDIRECT(ADDRESS((LOOKUP(2,1/($K$1:K133="DEFENSA"),Nacsport!$A$1:A134)),3,4)),"PASE")),"")</f>
        <v/>
      </c>
      <c r="AQ133" t="str">
        <f>IF(K133="QUIEBRE",LOOKUP(2,1/($K$3:K133="ATAQUE"),$AL$3:AL133),IF(+COUNTIF(Nacsport!GK134:'Nacsport'!GS134,"*")&gt;0,+COUNTIF(Nacsport!GK134:'Nacsport'!GS134,"*"),""))</f>
        <v/>
      </c>
      <c r="AR133" s="1" t="str">
        <f>IF(OR(K133="ATTACCO",K133="DIFESA"),J133,IF(AND(OR(K133="PUNTOS",K133="RUCK",K133="QUIEBRE"),L133="AVEZZANO"),LOOKUP(2,1/($K$3:K133="ATTACCO"),$J$3:J134),IF(AND(OR(K133="PUNTOS",K133="RUCK",K133="QUIEBRE"),L133="RIVAL"),LOOKUP(2,1/($K$3:K133="DIFESA"),$J$3:J134),"")))</f>
        <v/>
      </c>
      <c r="AS133" s="17"/>
    </row>
    <row r="134" spans="1:45" ht="15.75" customHeight="1" x14ac:dyDescent="0.2">
      <c r="A134">
        <f>+Nacsport!A135</f>
        <v>135</v>
      </c>
      <c r="B134">
        <f t="shared" si="1"/>
        <v>133</v>
      </c>
      <c r="C134">
        <f t="shared" si="7"/>
        <v>133</v>
      </c>
      <c r="D134" s="12">
        <v>1</v>
      </c>
      <c r="E134" s="1" t="s">
        <v>1295</v>
      </c>
      <c r="F134" s="14">
        <f>CONVERT(LEFT(Nacsport!E135,2),"mn","hr")/24+CONVERT(MID(Nacsport!E135,4,2),"sec","hr")/24</f>
        <v>1.7916666666666668E-2</v>
      </c>
      <c r="G134" s="15">
        <f>CONVERT((CONVERT(LEFT(Nacsport!F135,2),"mn","hr")/24+CONVERT(MID(Nacsport!F135,4,2),"sec","hr")/24)-(CONVERT(LEFT(Nacsport!E135,2),"mn","hr")/24+CONVERT(MID(Nacsport!E135,4,2),"sec","hr")/24),"hr","sec")*24</f>
        <v>2.9999999999998694</v>
      </c>
      <c r="H134" s="15">
        <f t="shared" si="12"/>
        <v>1543</v>
      </c>
      <c r="I134" s="15">
        <f t="shared" si="13"/>
        <v>25.799999999999997</v>
      </c>
      <c r="J134" s="1">
        <f>+Nacsport!B135</f>
        <v>18</v>
      </c>
      <c r="K134" s="1" t="str">
        <f>+Nacsport!C135</f>
        <v>RUCK</v>
      </c>
      <c r="L134" s="1" t="str">
        <f>+CONCATENATE(Nacsport!I135,Nacsport!J135)</f>
        <v>SAN BENEDETTO</v>
      </c>
      <c r="M134" s="29" t="str">
        <f>IF(Nacsport!G135&lt;&gt;"",LEFT(Nacsport!G135,FIND(";",Nacsport!G135)-1),"")</f>
        <v>38</v>
      </c>
      <c r="N134" s="1" t="str">
        <f>IFERROR(MID(Nacsport!G135,FIND(";", Nacsport!G135)+1,IFERROR(FIND(" ", Nacsport!G135 &amp; " ", FIND(";", Nacsport!G135)+1) - FIND(";", Nacsport!G135)-1,LEN(Nacsport!G135))),"")</f>
        <v>46</v>
      </c>
      <c r="O134" s="1" t="str">
        <f>+CONCATENATE(Nacsport!K135,Nacsport!L135,Nacsport!M135,Nacsport!N135,Nacsport!O135,Nacsport!P135,Nacsport!Q135,Nacsport!R135,Nacsport!S135,Nacsport!T135,Nacsport!U135,Nacsport!V135,Nacsport!W135,Nacsport!X135,Nacsport!Y135,Nacsport!Z135)</f>
        <v>T2C</v>
      </c>
      <c r="P134" s="1" t="str">
        <f>IF(ISNA(LOOKUP(2,1/(Nacsport!AA135:BY135&lt;&gt;""),Nacsport!AA135:BY135)),"",LOOKUP(2,1/(Nacsport!AA135:BY135&lt;&gt;""),Nacsport!AA135:BY135))</f>
        <v/>
      </c>
      <c r="Q134" s="1" t="str">
        <f t="array" ref="Q134">+IF(+COUNTIF(Nacsport!AA135:BY135,"*")&gt;1,INDEX(Nacsport!Z135:BX135,MATCH(TRUE,Nacsport!Z135:BX135&gt;0,0)),"")</f>
        <v/>
      </c>
      <c r="R134" s="1" t="str">
        <f>+CONCATENATE(Nacsport!BZ135,Nacsport!CA135)</f>
        <v/>
      </c>
      <c r="S134" s="1" t="str">
        <f>+CONCATENATE(Nacsport!CB135,Nacsport!CC135,Nacsport!CD135)</f>
        <v/>
      </c>
      <c r="T134" s="1" t="str">
        <f>+CONCATENATE(Nacsport!CE135,Nacsport!CF135,Nacsport!CG135,Nacsport!CH135)</f>
        <v/>
      </c>
      <c r="U134" s="1" t="str">
        <f>+CONCATENATE(Nacsport!CI135,Nacsport!CJ135,Nacsport!CK135,Nacsport!CL135,Nacsport!CM135,Nacsport!CN135,Nacsport!CO135,Nacsport!CP135)</f>
        <v/>
      </c>
      <c r="V134" s="1" t="str">
        <f>+CONCATENATE(Nacsport!CQ135,Nacsport!CR135,Nacsport!CS135,Nacsport!CT135,Nacsport!CU135,Nacsport!CV135)</f>
        <v/>
      </c>
      <c r="W134" s="1" t="str">
        <f>+CONCATENATE(Nacsport!CW135,Nacsport!CX135,Nacsport!CY135,Nacsport!CZ135,Nacsport!DA135,Nacsport!DB135,Nacsport!DC135)</f>
        <v/>
      </c>
      <c r="X134" s="1" t="str">
        <f>+CONCATENATE(Nacsport!DD135,Nacsport!DE135,Nacsport!DF135,Nacsport!DG135,Nacsport!DH135,Nacsport!DI135,Nacsport!DJ135,Nacsport!DK135,Nacsport!DL135,Nacsport!DM135,Nacsport!DN135)</f>
        <v/>
      </c>
      <c r="Y134" s="1" t="str">
        <f>+CONCATENATE(Nacsport!DO135,Nacsport!DP135,Nacsport!DQ135,Nacsport!DR135,Nacsport!DS135,Nacsport!DT135,Nacsport!DU135,Nacsport!DV135,)</f>
        <v/>
      </c>
      <c r="Z134" s="1" t="str">
        <f>+CONCATENATE(Nacsport!DW135,Nacsport!DX135,Nacsport!DY135,Nacsport!DZ135)</f>
        <v/>
      </c>
      <c r="AA134" s="1" t="str">
        <f>+CONCATENATE(Nacsport!EA135,Nacsport!EB135,Nacsport!EC135,Nacsport!ED135,Nacsport!EE135)</f>
        <v/>
      </c>
      <c r="AB134" s="1" t="str">
        <f>+CONCATENATE(Nacsport!EF135,Nacsport!EG135,Nacsport!EH135,Nacsport!EI135,Nacsport!EJ135,Nacsport!EK135)</f>
        <v/>
      </c>
      <c r="AC134" s="1" t="str">
        <f>+CONCATENATE(Nacsport!EL135,Nacsport!EM135,Nacsport!EN135,Nacsport!EO135,Nacsport!EP135,Nacsport!EQ135,Nacsport!ER135)</f>
        <v/>
      </c>
      <c r="AD134" s="1" t="str">
        <f>+CONCATENATE(Nacsport!ES135,Nacsport!ET135,Nacsport!EU135,Nacsport!EV135,Nacsport!EW135,Nacsport!EX135,Nacsport!EY135,Nacsport!EZ135)</f>
        <v/>
      </c>
      <c r="AE134" s="1" t="str">
        <f>+CONCATENATE(Nacsport!FA135,Nacsport!FB135,Nacsport!FC135)</f>
        <v/>
      </c>
      <c r="AF134" s="1" t="str">
        <f>+CONCATENATE(Nacsport!FD135,Nacsport!FE135)</f>
        <v>SLOW</v>
      </c>
      <c r="AG134" s="1" t="str">
        <f>+CONCATENATE(Nacsport!FF135,Nacsport!FG135,Nacsport!FH135,Nacsport!FI135,Nacsport!FJ135)</f>
        <v/>
      </c>
      <c r="AH134" s="1" t="str">
        <f t="shared" si="11"/>
        <v/>
      </c>
      <c r="AI134" s="1" t="str">
        <f>+CONCATENATE(Nacsport!FK135,Nacsport!FL135)</f>
        <v/>
      </c>
      <c r="AJ134" s="34" t="str">
        <f>+CONCATENATE(Nacsport!FM135,Nacsport!FN135)</f>
        <v/>
      </c>
      <c r="AK134" s="1" t="str">
        <f>+IF(OR(K134="ATTACCO",K134="DIFESA"),+CONCATENATE(Nacsport!FO135,Nacsport!FP134,Nacsport!FQ135,Nacsport!FR135,Nacsport!FS135,Nacsport!FT135,Nacsport!FU135,),"")</f>
        <v/>
      </c>
      <c r="AL134" s="1" t="str">
        <f>+IF(OR(K134="ATAQUE",K134="DEFENSA"),+CONCATENATE(Nacsport!FV135,Nacsport!FW135,Nacsport!FX135,Nacsport!FY135,Nacsport!FZ135,Nacsport!GA135,Nacsport!GB135,),"")</f>
        <v/>
      </c>
      <c r="AM134" s="1" t="str">
        <f>+CONCATENATE(Nacsport!GC135,Nacsport!GD135,Nacsport!GE135,Nacsport!GF135,Nacsport!GG135,Nacsport!GH135,Nacsport!GI135,Nacsport!GJ135,)</f>
        <v/>
      </c>
      <c r="AN134" s="1" t="str">
        <f>IF(K134="PUNTOS",LOOKUP(2,1/($K$3:K134="ATAQUE"),$AN$3:AN134),IF(+COUNTIF(Nacsport!GK135:'Nacsport'!GS135,"*")&gt;0,+COUNTIF(Nacsport!GK135:'Nacsport'!GS135,"*"),""))</f>
        <v/>
      </c>
      <c r="AO134" t="str">
        <f ca="1">+IF(K134="QUIEBRE",+IF(L134="SAN LUIS",+COUNTIF(K134:INDIRECT(ADDRESS((LOOKUP(2,1/($K$1:K134="ATAQUE"),Nacsport!$A$1:A135)),3,4)),"RUCK")+1,+COUNTIF(K134:INDIRECT(ADDRESS((LOOKUP(2,1/($K$1:K134="DEFENSA"),Nacsport!$A$1:A135)),3,4)),"RUCK")+1),"")</f>
        <v/>
      </c>
      <c r="AP134" t="str">
        <f ca="1">+IF(OR(K134="PUNTOS",K134="QUIEBRE"),+IF(L134="SAN LUIS",+COUNTIF(K134:INDIRECT(ADDRESS((LOOKUP(2,1/($K$1:K134="ATAQUE"),Nacsport!$A$1:A135)),3,4)),"PASE"),+COUNTIF(K134:INDIRECT(ADDRESS((LOOKUP(2,1/($K$1:K134="DEFENSA"),Nacsport!$A$1:A135)),3,4)),"PASE")),"")</f>
        <v/>
      </c>
      <c r="AQ134" t="str">
        <f>IF(K134="QUIEBRE",LOOKUP(2,1/($K$3:K134="ATAQUE"),$AL$3:AL134),IF(+COUNTIF(Nacsport!GK135:'Nacsport'!GS135,"*")&gt;0,+COUNTIF(Nacsport!GK135:'Nacsport'!GS135,"*"),""))</f>
        <v/>
      </c>
      <c r="AR134" s="1" t="str">
        <f>IF(OR(K134="ATTACCO",K134="DIFESA"),J134,IF(AND(OR(K134="PUNTOS",K134="RUCK",K134="QUIEBRE"),L134="AVEZZANO"),LOOKUP(2,1/($K$3:K134="ATTACCO"),$J$3:J135),IF(AND(OR(K134="PUNTOS",K134="RUCK",K134="QUIEBRE"),L134="RIVAL"),LOOKUP(2,1/($K$3:K134="DIFESA"),$J$3:J135),"")))</f>
        <v/>
      </c>
      <c r="AS134" s="17"/>
    </row>
    <row r="135" spans="1:45" ht="15.75" customHeight="1" x14ac:dyDescent="0.2">
      <c r="A135">
        <f>+Nacsport!A136</f>
        <v>136</v>
      </c>
      <c r="B135">
        <f t="shared" si="1"/>
        <v>134</v>
      </c>
      <c r="C135">
        <f t="shared" si="7"/>
        <v>134</v>
      </c>
      <c r="D135" s="12">
        <v>1</v>
      </c>
      <c r="E135" s="1" t="s">
        <v>1295</v>
      </c>
      <c r="F135" s="14">
        <f>CONVERT(LEFT(Nacsport!E136,2),"mn","hr")/24+CONVERT(MID(Nacsport!E136,4,2),"sec","hr")/24</f>
        <v>1.7962962962962965E-2</v>
      </c>
      <c r="G135" s="15">
        <f>(CONVERT((CONVERT(LEFT(Nacsport!F136,2),"mn","hr")/24+CONVERT(MID(Nacsport!F136,4,2),"sec","hr")/24)-(CONVERT(LEFT(Nacsport!E136,2),"mn","hr")/24+CONVERT(MID(Nacsport!E136,4,2),"sec","hr")/24),"hr","sec")*24)+2</f>
        <v>4.9999999999998694</v>
      </c>
      <c r="H135" s="15">
        <f t="shared" si="12"/>
        <v>1547</v>
      </c>
      <c r="I135" s="15">
        <f t="shared" si="13"/>
        <v>25.866666666666671</v>
      </c>
      <c r="J135" s="1">
        <f>+Nacsport!B136</f>
        <v>20</v>
      </c>
      <c r="K135" s="1" t="str">
        <f>+Nacsport!C136</f>
        <v>TACKLE</v>
      </c>
      <c r="L135" s="1" t="str">
        <f>+CONCATENATE(Nacsport!I136,Nacsport!J136)</f>
        <v>OPPONENT</v>
      </c>
      <c r="M135" s="29" t="str">
        <f>IF(Nacsport!G136&lt;&gt;"",LEFT(Nacsport!G136,FIND(";",Nacsport!G136)-1),"")</f>
        <v/>
      </c>
      <c r="N135" s="1" t="str">
        <f>IFERROR(MID(Nacsport!G136,FIND(";", Nacsport!G136)+1,IFERROR(FIND(" ", Nacsport!G136 &amp; " ", FIND(";", Nacsport!G136)+1) - FIND(";", Nacsport!G136)-1,LEN(Nacsport!G136))),"")</f>
        <v/>
      </c>
      <c r="O135" s="1" t="str">
        <f>+CONCATENATE(Nacsport!K136,Nacsport!L136,Nacsport!M136,Nacsport!N136,Nacsport!O136,Nacsport!P136,Nacsport!Q136,Nacsport!R136,Nacsport!S136,Nacsport!T136,Nacsport!U136,Nacsport!V136,Nacsport!W136,Nacsport!X136,Nacsport!Y136,Nacsport!Z136)</f>
        <v/>
      </c>
      <c r="P135" s="1" t="str">
        <f>IF(ISNA(LOOKUP(2,1/(Nacsport!AA136:BY136&lt;&gt;""),Nacsport!AA136:BY136)),"",LOOKUP(2,1/(Nacsport!AA136:BY136&lt;&gt;""),Nacsport!AA136:BY136))</f>
        <v/>
      </c>
      <c r="Q135" s="1" t="str">
        <f t="array" ref="Q135">+IF(+COUNTIF(Nacsport!AA136:BY136,"*")&gt;1,INDEX(Nacsport!Z136:BX136,MATCH(TRUE,Nacsport!Z136:BX136&gt;0,0)),"")</f>
        <v/>
      </c>
      <c r="R135" s="1" t="str">
        <f>+CONCATENATE(Nacsport!BZ136,Nacsport!CA136)</f>
        <v/>
      </c>
      <c r="S135" s="1" t="str">
        <f>+CONCATENATE(Nacsport!CB136,Nacsport!CC136,Nacsport!CD136)</f>
        <v/>
      </c>
      <c r="T135" s="1" t="str">
        <f>+CONCATENATE(Nacsport!CE136,Nacsport!CF136,Nacsport!CG136,Nacsport!CH136)</f>
        <v/>
      </c>
      <c r="U135" s="1" t="str">
        <f>+CONCATENATE(Nacsport!CI136,Nacsport!CJ136,Nacsport!CK136,Nacsport!CL136,Nacsport!CM136,Nacsport!CN136,Nacsport!CO136,Nacsport!CP136)</f>
        <v/>
      </c>
      <c r="V135" s="1" t="str">
        <f>+CONCATENATE(Nacsport!CQ136,Nacsport!CR136,Nacsport!CS136,Nacsport!CT136,Nacsport!CU136,Nacsport!CV136)</f>
        <v/>
      </c>
      <c r="W135" s="1" t="str">
        <f>+CONCATENATE(Nacsport!CW136,Nacsport!CX136,Nacsport!CY136,Nacsport!CZ136,Nacsport!DA136,Nacsport!DB136,Nacsport!DC136)</f>
        <v/>
      </c>
      <c r="X135" s="1" t="str">
        <f>+CONCATENATE(Nacsport!DD136,Nacsport!DE136,Nacsport!DF136,Nacsport!DG136,Nacsport!DH136,Nacsport!DI136,Nacsport!DJ136,Nacsport!DK136,Nacsport!DL136,Nacsport!DM136,Nacsport!DN136)</f>
        <v/>
      </c>
      <c r="Y135" s="1" t="str">
        <f>+CONCATENATE(Nacsport!DO136,Nacsport!DP136,Nacsport!DQ136,Nacsport!DR136,Nacsport!DS136,Nacsport!DT136,Nacsport!DU136,Nacsport!DV136,)</f>
        <v/>
      </c>
      <c r="Z135" s="1" t="str">
        <f>+CONCATENATE(Nacsport!DW136,Nacsport!DX136,Nacsport!DY136,Nacsport!DZ136)</f>
        <v/>
      </c>
      <c r="AA135" s="1" t="str">
        <f>+CONCATENATE(Nacsport!EA136,Nacsport!EB136,Nacsport!EC136,Nacsport!ED136,Nacsport!EE136)</f>
        <v/>
      </c>
      <c r="AB135" s="1" t="str">
        <f>+CONCATENATE(Nacsport!EF136,Nacsport!EG136,Nacsport!EH136,Nacsport!EI136,Nacsport!EJ136,Nacsport!EK136)</f>
        <v/>
      </c>
      <c r="AC135" s="1" t="str">
        <f>+CONCATENATE(Nacsport!EL136,Nacsport!EM136,Nacsport!EN136,Nacsport!EO136,Nacsport!EP136,Nacsport!EQ136,Nacsport!ER136)</f>
        <v/>
      </c>
      <c r="AD135" s="1" t="str">
        <f>+CONCATENATE(Nacsport!ES136,Nacsport!ET136,Nacsport!EU136,Nacsport!EV136,Nacsport!EW136,Nacsport!EX136,Nacsport!EY136,Nacsport!EZ136)</f>
        <v/>
      </c>
      <c r="AE135" s="1" t="str">
        <f>+CONCATENATE(Nacsport!FA136,Nacsport!FB136,Nacsport!FC136)</f>
        <v/>
      </c>
      <c r="AF135" s="1" t="str">
        <f>+CONCATENATE(Nacsport!FD136,Nacsport!FE136)</f>
        <v/>
      </c>
      <c r="AG135" s="1" t="str">
        <f>+CONCATENATE(Nacsport!FF136,Nacsport!FG136,Nacsport!FH136,Nacsport!FI136,Nacsport!FJ136)</f>
        <v/>
      </c>
      <c r="AH135" s="1" t="str">
        <f t="shared" si="11"/>
        <v/>
      </c>
      <c r="AI135" s="1" t="str">
        <f>+CONCATENATE(Nacsport!FK136,Nacsport!FL136)</f>
        <v/>
      </c>
      <c r="AJ135" s="34" t="str">
        <f>+CONCATENATE(Nacsport!FM136,Nacsport!FN136)</f>
        <v/>
      </c>
      <c r="AK135" s="1" t="str">
        <f>+IF(OR(K135="ATTACCO",K135="DIFESA"),+CONCATENATE(Nacsport!FO136,Nacsport!FP135,Nacsport!FQ136,Nacsport!FR136,Nacsport!FS136,Nacsport!FT136,Nacsport!FU136,),"")</f>
        <v/>
      </c>
      <c r="AL135" s="1" t="str">
        <f>+IF(OR(K135="ATAQUE",K135="DEFENSA"),+CONCATENATE(Nacsport!FV136,Nacsport!FW136,Nacsport!FX136,Nacsport!FY136,Nacsport!FZ136,Nacsport!GA136,Nacsport!GB136,),"")</f>
        <v/>
      </c>
      <c r="AM135" s="1" t="str">
        <f>+CONCATENATE(Nacsport!GC136,Nacsport!GD136,Nacsport!GE136,Nacsport!GF136,Nacsport!GG136,Nacsport!GH136,Nacsport!GI136,Nacsport!GJ136,)</f>
        <v/>
      </c>
      <c r="AN135" s="1" t="str">
        <f>IF(K135="PUNTOS",LOOKUP(2,1/($K$3:K135="ATAQUE"),$AN$3:AN135),IF(+COUNTIF(Nacsport!GK136:'Nacsport'!GS136,"*")&gt;0,+COUNTIF(Nacsport!GK136:'Nacsport'!GS136,"*"),""))</f>
        <v/>
      </c>
      <c r="AO135" t="str">
        <f ca="1">+IF(K135="QUIEBRE",+IF(L135="SAN LUIS",+COUNTIF(K135:INDIRECT(ADDRESS((LOOKUP(2,1/($K$1:K135="ATAQUE"),Nacsport!$A$1:A136)),3,4)),"RUCK")+1,+COUNTIF(K135:INDIRECT(ADDRESS((LOOKUP(2,1/($K$1:K135="DEFENSA"),Nacsport!$A$1:A136)),3,4)),"RUCK")+1),"")</f>
        <v/>
      </c>
      <c r="AP135" t="str">
        <f ca="1">+IF(OR(K135="PUNTOS",K135="QUIEBRE"),+IF(L135="SAN LUIS",+COUNTIF(K135:INDIRECT(ADDRESS((LOOKUP(2,1/($K$1:K135="ATAQUE"),Nacsport!$A$1:A136)),3,4)),"PASE"),+COUNTIF(K135:INDIRECT(ADDRESS((LOOKUP(2,1/($K$1:K135="DEFENSA"),Nacsport!$A$1:A136)),3,4)),"PASE")),"")</f>
        <v/>
      </c>
      <c r="AQ135" t="str">
        <f>IF(K135="QUIEBRE",LOOKUP(2,1/($K$3:K135="ATAQUE"),$AL$3:AL135),IF(+COUNTIF(Nacsport!GK136:'Nacsport'!GS136,"*")&gt;0,+COUNTIF(Nacsport!GK136:'Nacsport'!GS136,"*"),""))</f>
        <v/>
      </c>
      <c r="AR135" s="1" t="str">
        <f>IF(OR(K135="ATTACCO",K135="DIFESA"),J135,IF(AND(OR(K135="PUNTOS",K135="RUCK",K135="QUIEBRE"),L135="AVEZZANO"),LOOKUP(2,1/($K$3:K135="ATTACCO"),$J$3:J136),IF(AND(OR(K135="PUNTOS",K135="RUCK",K135="QUIEBRE"),L135="RIVAL"),LOOKUP(2,1/($K$3:K135="DIFESA"),$J$3:J136),"")))</f>
        <v/>
      </c>
      <c r="AS135" s="17"/>
    </row>
    <row r="136" spans="1:45" ht="15.75" customHeight="1" x14ac:dyDescent="0.2">
      <c r="A136">
        <f>+Nacsport!A137</f>
        <v>137</v>
      </c>
      <c r="B136">
        <f t="shared" si="1"/>
        <v>135</v>
      </c>
      <c r="C136">
        <f t="shared" si="7"/>
        <v>135</v>
      </c>
      <c r="D136" s="12">
        <v>1</v>
      </c>
      <c r="E136" s="1" t="s">
        <v>1295</v>
      </c>
      <c r="F136" s="14">
        <f>CONVERT(LEFT(Nacsport!E137,2),"mn","hr")/24+CONVERT(MID(Nacsport!E137,4,2),"sec","hr")/24</f>
        <v>1.7986111111111112E-2</v>
      </c>
      <c r="G136" s="15">
        <f>CONVERT((CONVERT(LEFT(Nacsport!F137,2),"mn","hr")/24+CONVERT(MID(Nacsport!F137,4,2),"sec","hr")/24)-(CONVERT(LEFT(Nacsport!E137,2),"mn","hr")/24+CONVERT(MID(Nacsport!E137,4,2),"sec","hr")/24),"hr","sec")*24</f>
        <v>2.9999999999998694</v>
      </c>
      <c r="H136" s="15">
        <f t="shared" si="12"/>
        <v>1549</v>
      </c>
      <c r="I136" s="15">
        <f t="shared" si="13"/>
        <v>25.9</v>
      </c>
      <c r="J136" s="1">
        <f>+Nacsport!B137</f>
        <v>19</v>
      </c>
      <c r="K136" s="1" t="str">
        <f>+Nacsport!C137</f>
        <v>RUCK</v>
      </c>
      <c r="L136" s="1" t="str">
        <f>+CONCATENATE(Nacsport!I137,Nacsport!J137)</f>
        <v>SAN BENEDETTO</v>
      </c>
      <c r="M136" s="29" t="str">
        <f>IF(Nacsport!G137&lt;&gt;"",LEFT(Nacsport!G137,FIND(";",Nacsport!G137)-1),"")</f>
        <v>46</v>
      </c>
      <c r="N136" s="1" t="str">
        <f>IFERROR(MID(Nacsport!G137,FIND(";", Nacsport!G137)+1,IFERROR(FIND(" ", Nacsport!G137 &amp; " ", FIND(";", Nacsport!G137)+1) - FIND(";", Nacsport!G137)-1,LEN(Nacsport!G137))),"")</f>
        <v>43</v>
      </c>
      <c r="O136" s="1" t="str">
        <f>+CONCATENATE(Nacsport!K137,Nacsport!L137,Nacsport!M137,Nacsport!N137,Nacsport!O137,Nacsport!P137,Nacsport!Q137,Nacsport!R137,Nacsport!S137,Nacsport!T137,Nacsport!U137,Nacsport!V137,Nacsport!W137,Nacsport!X137,Nacsport!Y137,Nacsport!Z137)</f>
        <v>T2C</v>
      </c>
      <c r="P136" s="1" t="str">
        <f>IF(ISNA(LOOKUP(2,1/(Nacsport!AA137:BY137&lt;&gt;""),Nacsport!AA137:BY137)),"",LOOKUP(2,1/(Nacsport!AA137:BY137&lt;&gt;""),Nacsport!AA137:BY137))</f>
        <v/>
      </c>
      <c r="Q136" s="1" t="str">
        <f t="array" ref="Q136">+IF(+COUNTIF(Nacsport!AA137:BY137,"*")&gt;1,INDEX(Nacsport!Z137:BX137,MATCH(TRUE,Nacsport!Z137:BX137&gt;0,0)),"")</f>
        <v/>
      </c>
      <c r="R136" s="1" t="str">
        <f>+CONCATENATE(Nacsport!BZ137,Nacsport!CA137)</f>
        <v/>
      </c>
      <c r="S136" s="1" t="str">
        <f>+CONCATENATE(Nacsport!CB137,Nacsport!CC137,Nacsport!CD137)</f>
        <v/>
      </c>
      <c r="T136" s="1" t="str">
        <f>+CONCATENATE(Nacsport!CE137,Nacsport!CF137,Nacsport!CG137,Nacsport!CH137)</f>
        <v/>
      </c>
      <c r="U136" s="1" t="str">
        <f>+CONCATENATE(Nacsport!CI137,Nacsport!CJ137,Nacsport!CK137,Nacsport!CL137,Nacsport!CM137,Nacsport!CN137,Nacsport!CO137,Nacsport!CP137)</f>
        <v/>
      </c>
      <c r="V136" s="1" t="str">
        <f>+CONCATENATE(Nacsport!CQ137,Nacsport!CR137,Nacsport!CS137,Nacsport!CT137,Nacsport!CU137,Nacsport!CV137)</f>
        <v/>
      </c>
      <c r="W136" s="1" t="str">
        <f>+CONCATENATE(Nacsport!CW137,Nacsport!CX137,Nacsport!CY137,Nacsport!CZ137,Nacsport!DA137,Nacsport!DB137,Nacsport!DC137)</f>
        <v/>
      </c>
      <c r="X136" s="1" t="str">
        <f>+CONCATENATE(Nacsport!DD137,Nacsport!DE137,Nacsport!DF137,Nacsport!DG137,Nacsport!DH137,Nacsport!DI137,Nacsport!DJ137,Nacsport!DK137,Nacsport!DL137,Nacsport!DM137,Nacsport!DN137)</f>
        <v/>
      </c>
      <c r="Y136" s="1" t="str">
        <f>+CONCATENATE(Nacsport!DO137,Nacsport!DP137,Nacsport!DQ137,Nacsport!DR137,Nacsport!DS137,Nacsport!DT137,Nacsport!DU137,Nacsport!DV137,)</f>
        <v/>
      </c>
      <c r="Z136" s="1" t="str">
        <f>+CONCATENATE(Nacsport!DW137,Nacsport!DX137,Nacsport!DY137,Nacsport!DZ137)</f>
        <v/>
      </c>
      <c r="AA136" s="1" t="str">
        <f>+CONCATENATE(Nacsport!EA137,Nacsport!EB137,Nacsport!EC137,Nacsport!ED137,Nacsport!EE137)</f>
        <v/>
      </c>
      <c r="AB136" s="1" t="str">
        <f>+CONCATENATE(Nacsport!EF137,Nacsport!EG137,Nacsport!EH137,Nacsport!EI137,Nacsport!EJ137,Nacsport!EK137)</f>
        <v/>
      </c>
      <c r="AC136" s="1" t="str">
        <f>+CONCATENATE(Nacsport!EL137,Nacsport!EM137,Nacsport!EN137,Nacsport!EO137,Nacsport!EP137,Nacsport!EQ137,Nacsport!ER137)</f>
        <v/>
      </c>
      <c r="AD136" s="1" t="str">
        <f>+CONCATENATE(Nacsport!ES137,Nacsport!ET137,Nacsport!EU137,Nacsport!EV137,Nacsport!EW137,Nacsport!EX137,Nacsport!EY137,Nacsport!EZ137)</f>
        <v/>
      </c>
      <c r="AE136" s="1" t="str">
        <f>+CONCATENATE(Nacsport!FA137,Nacsport!FB137,Nacsport!FC137)</f>
        <v/>
      </c>
      <c r="AF136" s="1" t="str">
        <f>+CONCATENATE(Nacsport!FD137,Nacsport!FE137)</f>
        <v>SLOW</v>
      </c>
      <c r="AG136" s="1" t="str">
        <f>+CONCATENATE(Nacsport!FF137,Nacsport!FG137,Nacsport!FH137,Nacsport!FI137,Nacsport!FJ137)</f>
        <v/>
      </c>
      <c r="AH136" s="1" t="str">
        <f t="shared" si="11"/>
        <v/>
      </c>
      <c r="AI136" s="1" t="str">
        <f>+CONCATENATE(Nacsport!FK137,Nacsport!FL137)</f>
        <v/>
      </c>
      <c r="AJ136" s="34" t="str">
        <f>+CONCATENATE(Nacsport!FM137,Nacsport!FN137)</f>
        <v/>
      </c>
      <c r="AK136" s="1" t="str">
        <f>+IF(OR(K136="ATTACCO",K136="DIFESA"),+CONCATENATE(Nacsport!FO137,Nacsport!FP136,Nacsport!FQ137,Nacsport!FR137,Nacsport!FS137,Nacsport!FT137,Nacsport!FU137,),"")</f>
        <v/>
      </c>
      <c r="AL136" s="1" t="str">
        <f>+IF(OR(K136="ATAQUE",K136="DEFENSA"),+CONCATENATE(Nacsport!FV137,Nacsport!FW137,Nacsport!FX137,Nacsport!FY137,Nacsport!FZ137,Nacsport!GA137,Nacsport!GB137,),"")</f>
        <v/>
      </c>
      <c r="AM136" s="1" t="str">
        <f>+CONCATENATE(Nacsport!GC137,Nacsport!GD137,Nacsport!GE137,Nacsport!GF137,Nacsport!GG137,Nacsport!GH137,Nacsport!GI137,Nacsport!GJ137,)</f>
        <v/>
      </c>
      <c r="AN136" s="1" t="str">
        <f>IF(K136="PUNTOS",LOOKUP(2,1/($K$3:K136="ATAQUE"),$AN$3:AN136),IF(+COUNTIF(Nacsport!GK137:'Nacsport'!GS137,"*")&gt;0,+COUNTIF(Nacsport!GK137:'Nacsport'!GS137,"*"),""))</f>
        <v/>
      </c>
      <c r="AO136" t="str">
        <f ca="1">+IF(K136="QUIEBRE",+IF(L136="SAN LUIS",+COUNTIF(K136:INDIRECT(ADDRESS((LOOKUP(2,1/($K$1:K136="ATAQUE"),Nacsport!$A$1:A137)),3,4)),"RUCK")+1,+COUNTIF(K136:INDIRECT(ADDRESS((LOOKUP(2,1/($K$1:K136="DEFENSA"),Nacsport!$A$1:A137)),3,4)),"RUCK")+1),"")</f>
        <v/>
      </c>
      <c r="AP136" t="str">
        <f ca="1">+IF(OR(K136="PUNTOS",K136="QUIEBRE"),+IF(L136="SAN LUIS",+COUNTIF(K136:INDIRECT(ADDRESS((LOOKUP(2,1/($K$1:K136="ATAQUE"),Nacsport!$A$1:A137)),3,4)),"PASE"),+COUNTIF(K136:INDIRECT(ADDRESS((LOOKUP(2,1/($K$1:K136="DEFENSA"),Nacsport!$A$1:A137)),3,4)),"PASE")),"")</f>
        <v/>
      </c>
      <c r="AQ136" t="str">
        <f>IF(K136="QUIEBRE",LOOKUP(2,1/($K$3:K136="ATAQUE"),$AL$3:AL136),IF(+COUNTIF(Nacsport!GK137:'Nacsport'!GS137,"*")&gt;0,+COUNTIF(Nacsport!GK137:'Nacsport'!GS137,"*"),""))</f>
        <v/>
      </c>
      <c r="AR136" s="1" t="str">
        <f>IF(OR(K136="ATTACCO",K136="DIFESA"),J136,IF(AND(OR(K136="PUNTOS",K136="RUCK",K136="QUIEBRE"),L136="AVEZZANO"),LOOKUP(2,1/($K$3:K136="ATTACCO"),$J$3:J137),IF(AND(OR(K136="PUNTOS",K136="RUCK",K136="QUIEBRE"),L136="RIVAL"),LOOKUP(2,1/($K$3:K136="DIFESA"),$J$3:J137),"")))</f>
        <v/>
      </c>
      <c r="AS136" s="17"/>
    </row>
    <row r="137" spans="1:45" ht="15.75" customHeight="1" x14ac:dyDescent="0.2">
      <c r="A137">
        <f>+Nacsport!A138</f>
        <v>138</v>
      </c>
      <c r="B137">
        <f t="shared" si="1"/>
        <v>136</v>
      </c>
      <c r="C137">
        <f t="shared" si="7"/>
        <v>136</v>
      </c>
      <c r="D137" s="12">
        <v>1</v>
      </c>
      <c r="E137" s="1" t="s">
        <v>1295</v>
      </c>
      <c r="F137" s="14">
        <f>CONVERT(LEFT(Nacsport!E138,2),"mn","hr")/24+CONVERT(MID(Nacsport!E138,4,2),"sec","hr")/24</f>
        <v>1.8055555555555557E-2</v>
      </c>
      <c r="G137" s="15">
        <f>CONVERT((CONVERT(LEFT(Nacsport!F138,2),"mn","hr")/24+CONVERT(MID(Nacsport!F138,4,2),"sec","hr")/24)-(CONVERT(LEFT(Nacsport!E138,2),"mn","hr")/24+CONVERT(MID(Nacsport!E138,4,2),"sec","hr")/24),"hr","sec")*24</f>
        <v>2.9999999999998694</v>
      </c>
      <c r="H137" s="15">
        <f t="shared" si="12"/>
        <v>1555</v>
      </c>
      <c r="I137" s="15">
        <f t="shared" si="13"/>
        <v>26</v>
      </c>
      <c r="J137" s="1">
        <f>+Nacsport!B138</f>
        <v>4</v>
      </c>
      <c r="K137" s="1" t="str">
        <f>+Nacsport!C138</f>
        <v>BREAK</v>
      </c>
      <c r="L137" s="1" t="str">
        <f>+CONCATENATE(Nacsport!I138,Nacsport!J138)</f>
        <v>SAN BENEDETTO</v>
      </c>
      <c r="M137" s="29" t="str">
        <f>IF(Nacsport!G138&lt;&gt;"",LEFT(Nacsport!G138,FIND(";",Nacsport!G138)-1),"")</f>
        <v>65</v>
      </c>
      <c r="N137" s="1" t="str">
        <f>IFERROR(MID(Nacsport!G138,FIND(";", Nacsport!G138)+1,IFERROR(FIND(" ", Nacsport!G138 &amp; " ", FIND(";", Nacsport!G138)+1) - FIND(";", Nacsport!G138)-1,LEN(Nacsport!G138))),"")</f>
        <v>36</v>
      </c>
      <c r="O137" s="1" t="str">
        <f>+CONCATENATE(Nacsport!K138,Nacsport!L138,Nacsport!M138,Nacsport!N138,Nacsport!O138,Nacsport!P138,Nacsport!Q138,Nacsport!R138,Nacsport!S138,Nacsport!T138,Nacsport!U138,Nacsport!V138,Nacsport!W138,Nacsport!X138,Nacsport!Y138,Nacsport!Z138)</f>
        <v>T2D</v>
      </c>
      <c r="P137" s="1" t="str">
        <f>IF(ISNA(LOOKUP(2,1/(Nacsport!AA138:BY138&lt;&gt;""),Nacsport!AA138:BY138)),"",LOOKUP(2,1/(Nacsport!AA138:BY138&lt;&gt;""),Nacsport!AA138:BY138))</f>
        <v>15</v>
      </c>
      <c r="Q137" s="1" t="str">
        <f t="array" ref="Q137">+IF(+COUNTIF(Nacsport!AA138:BY138,"*")&gt;1,INDEX(Nacsport!Z138:BX138,MATCH(TRUE,Nacsport!Z138:BX138&gt;0,0)),"")</f>
        <v/>
      </c>
      <c r="R137" s="1" t="str">
        <f>+CONCATENATE(Nacsport!BZ138,Nacsport!CA138)</f>
        <v/>
      </c>
      <c r="S137" s="1" t="str">
        <f>+CONCATENATE(Nacsport!CB138,Nacsport!CC138,Nacsport!CD138)</f>
        <v/>
      </c>
      <c r="T137" s="1" t="str">
        <f>+CONCATENATE(Nacsport!CE138,Nacsport!CF138,Nacsport!CG138,Nacsport!CH138)</f>
        <v/>
      </c>
      <c r="U137" s="1" t="str">
        <f>+CONCATENATE(Nacsport!CI138,Nacsport!CJ138,Nacsport!CK138,Nacsport!CL138,Nacsport!CM138,Nacsport!CN138,Nacsport!CO138,Nacsport!CP138)</f>
        <v/>
      </c>
      <c r="V137" s="1" t="str">
        <f>+CONCATENATE(Nacsport!CQ138,Nacsport!CR138,Nacsport!CS138,Nacsport!CT138,Nacsport!CU138,Nacsport!CV138)</f>
        <v/>
      </c>
      <c r="W137" s="1" t="str">
        <f>+CONCATENATE(Nacsport!CW138,Nacsport!CX138,Nacsport!CY138,Nacsport!CZ138,Nacsport!DA138,Nacsport!DB138,Nacsport!DC138)</f>
        <v/>
      </c>
      <c r="X137" s="1" t="str">
        <f>+CONCATENATE(Nacsport!DD138,Nacsport!DE138,Nacsport!DF138,Nacsport!DG138,Nacsport!DH138,Nacsport!DI138,Nacsport!DJ138,Nacsport!DK138,Nacsport!DL138,Nacsport!DM138,Nacsport!DN138)</f>
        <v/>
      </c>
      <c r="Y137" s="1" t="str">
        <f>+CONCATENATE(Nacsport!DO138,Nacsport!DP138,Nacsport!DQ138,Nacsport!DR138,Nacsport!DS138,Nacsport!DT138,Nacsport!DU138,Nacsport!DV138,)</f>
        <v/>
      </c>
      <c r="Z137" s="1" t="str">
        <f>+CONCATENATE(Nacsport!DW138,Nacsport!DX138,Nacsport!DY138,Nacsport!DZ138)</f>
        <v>NUMBERS</v>
      </c>
      <c r="AA137" s="1" t="str">
        <f>+CONCATENATE(Nacsport!EA138,Nacsport!EB138,Nacsport!EC138,Nacsport!ED138,Nacsport!EE138)</f>
        <v/>
      </c>
      <c r="AB137" s="1" t="str">
        <f>+CONCATENATE(Nacsport!EF138,Nacsport!EG138,Nacsport!EH138,Nacsport!EI138,Nacsport!EJ138,Nacsport!EK138)</f>
        <v/>
      </c>
      <c r="AC137" s="1" t="str">
        <f>+CONCATENATE(Nacsport!EL138,Nacsport!EM138,Nacsport!EN138,Nacsport!EO138,Nacsport!EP138,Nacsport!EQ138,Nacsport!ER138)</f>
        <v/>
      </c>
      <c r="AD137" s="1" t="str">
        <f>+CONCATENATE(Nacsport!ES138,Nacsport!ET138,Nacsport!EU138,Nacsport!EV138,Nacsport!EW138,Nacsport!EX138,Nacsport!EY138,Nacsport!EZ138)</f>
        <v/>
      </c>
      <c r="AE137" s="1" t="str">
        <f>+CONCATENATE(Nacsport!FA138,Nacsport!FB138,Nacsport!FC138)</f>
        <v/>
      </c>
      <c r="AF137" s="1" t="str">
        <f>+CONCATENATE(Nacsport!FD138,Nacsport!FE138)</f>
        <v/>
      </c>
      <c r="AG137" s="1" t="str">
        <f>+CONCATENATE(Nacsport!FF138,Nacsport!FG138,Nacsport!FH138,Nacsport!FI138,Nacsport!FJ138)</f>
        <v/>
      </c>
      <c r="AH137" s="1" t="str">
        <f t="shared" si="11"/>
        <v/>
      </c>
      <c r="AI137" s="1" t="str">
        <f>+CONCATENATE(Nacsport!FK138,Nacsport!FL138)</f>
        <v/>
      </c>
      <c r="AJ137" s="34" t="str">
        <f>+CONCATENATE(Nacsport!FM138,Nacsport!FN138)</f>
        <v/>
      </c>
      <c r="AK137" s="1" t="str">
        <f>+IF(OR(K137="ATTACCO",K137="DIFESA"),+CONCATENATE(Nacsport!FO138,Nacsport!FP137,Nacsport!FQ138,Nacsport!FR138,Nacsport!FS138,Nacsport!FT138,Nacsport!FU138,),"")</f>
        <v/>
      </c>
      <c r="AL137" s="1" t="str">
        <f>+IF(OR(K137="ATAQUE",K137="DEFENSA"),+CONCATENATE(Nacsport!FV138,Nacsport!FW138,Nacsport!FX138,Nacsport!FY138,Nacsport!FZ138,Nacsport!GA138,Nacsport!GB138,),"")</f>
        <v/>
      </c>
      <c r="AM137" s="1" t="str">
        <f>+CONCATENATE(Nacsport!GC138,Nacsport!GD138,Nacsport!GE138,Nacsport!GF138,Nacsport!GG138,Nacsport!GH138,Nacsport!GI138,Nacsport!GJ138,)</f>
        <v/>
      </c>
      <c r="AN137" s="1" t="str">
        <f>IF(K137="PUNTOS",LOOKUP(2,1/($K$3:K137="ATAQUE"),$AN$3:AN137),IF(+COUNTIF(Nacsport!GK138:'Nacsport'!GS138,"*")&gt;0,+COUNTIF(Nacsport!GK138:'Nacsport'!GS138,"*"),""))</f>
        <v/>
      </c>
      <c r="AO137" t="str">
        <f ca="1">+IF(K137="QUIEBRE",+IF(L137="SAN LUIS",+COUNTIF(K137:INDIRECT(ADDRESS((LOOKUP(2,1/($K$1:K137="ATAQUE"),Nacsport!$A$1:A138)),3,4)),"RUCK")+1,+COUNTIF(K137:INDIRECT(ADDRESS((LOOKUP(2,1/($K$1:K137="DEFENSA"),Nacsport!$A$1:A138)),3,4)),"RUCK")+1),"")</f>
        <v/>
      </c>
      <c r="AP137" t="str">
        <f ca="1">+IF(OR(K137="PUNTOS",K137="QUIEBRE"),+IF(L137="SAN LUIS",+COUNTIF(K137:INDIRECT(ADDRESS((LOOKUP(2,1/($K$1:K137="ATAQUE"),Nacsport!$A$1:A138)),3,4)),"PASE"),+COUNTIF(K137:INDIRECT(ADDRESS((LOOKUP(2,1/($K$1:K137="DEFENSA"),Nacsport!$A$1:A138)),3,4)),"PASE")),"")</f>
        <v/>
      </c>
      <c r="AQ137" t="str">
        <f>IF(K137="QUIEBRE",LOOKUP(2,1/($K$3:K137="ATAQUE"),$AL$3:AL137),IF(+COUNTIF(Nacsport!GK138:'Nacsport'!GS138,"*")&gt;0,+COUNTIF(Nacsport!GK138:'Nacsport'!GS138,"*"),""))</f>
        <v/>
      </c>
      <c r="AR137" s="1" t="str">
        <f>IF(OR(K137="ATTACCO",K137="DIFESA"),J137,IF(AND(OR(K137="PUNTOS",K137="RUCK",K137="QUIEBRE"),L137="AVEZZANO"),LOOKUP(2,1/($K$3:K137="ATTACCO"),$J$3:J138),IF(AND(OR(K137="PUNTOS",K137="RUCK",K137="QUIEBRE"),L137="RIVAL"),LOOKUP(2,1/($K$3:K137="DIFESA"),$J$3:J138),"")))</f>
        <v/>
      </c>
      <c r="AS137" s="17"/>
    </row>
    <row r="138" spans="1:45" ht="15.75" customHeight="1" x14ac:dyDescent="0.2">
      <c r="A138">
        <f>+Nacsport!A139</f>
        <v>139</v>
      </c>
      <c r="B138">
        <f t="shared" si="1"/>
        <v>137</v>
      </c>
      <c r="C138">
        <f t="shared" si="7"/>
        <v>137</v>
      </c>
      <c r="D138" s="12">
        <v>1</v>
      </c>
      <c r="E138" s="1" t="s">
        <v>1295</v>
      </c>
      <c r="F138" s="14">
        <f>CONVERT(LEFT(Nacsport!E139,2),"mn","hr")/24+CONVERT(MID(Nacsport!E139,4,2),"sec","hr")/24</f>
        <v>1.8113425925925929E-2</v>
      </c>
      <c r="G138" s="15">
        <f>CONVERT((CONVERT(LEFT(Nacsport!F139,2),"mn","hr")/24+CONVERT(MID(Nacsport!F139,4,2),"sec","hr")/24)-(CONVERT(LEFT(Nacsport!E139,2),"mn","hr")/24+CONVERT(MID(Nacsport!E139,4,2),"sec","hr")/24),"hr","sec")*24</f>
        <v>0</v>
      </c>
      <c r="H138" s="15">
        <f t="shared" si="12"/>
        <v>1560.0000000000002</v>
      </c>
      <c r="I138" s="15">
        <f t="shared" si="13"/>
        <v>26.083333333333339</v>
      </c>
      <c r="J138" s="1">
        <f>+Nacsport!B139</f>
        <v>3</v>
      </c>
      <c r="K138" s="1" t="str">
        <f>+Nacsport!C139</f>
        <v>POINTS</v>
      </c>
      <c r="L138" s="1" t="str">
        <f>+CONCATENATE(Nacsport!I139,Nacsport!J139)</f>
        <v>SAN BENEDETTO</v>
      </c>
      <c r="M138" s="29" t="str">
        <f>IF(Nacsport!G139&lt;&gt;"",LEFT(Nacsport!G139,FIND(";",Nacsport!G139)-1),"")</f>
        <v>64</v>
      </c>
      <c r="N138" s="1" t="str">
        <f>IFERROR(MID(Nacsport!G139,FIND(";", Nacsport!G139)+1,IFERROR(FIND(" ", Nacsport!G139 &amp; " ", FIND(";", Nacsport!G139)+1) - FIND(";", Nacsport!G139)-1,LEN(Nacsport!G139))),"")</f>
        <v>-3</v>
      </c>
      <c r="O138" s="1" t="str">
        <f>+CONCATENATE(Nacsport!K139,Nacsport!L139,Nacsport!M139,Nacsport!N139,Nacsport!O139,Nacsport!P139,Nacsport!Q139,Nacsport!R139,Nacsport!S139,Nacsport!T139,Nacsport!U139,Nacsport!V139,Nacsport!W139,Nacsport!X139,Nacsport!Y139,Nacsport!Z139)</f>
        <v/>
      </c>
      <c r="P138" s="1" t="str">
        <f>IF(ISNA(LOOKUP(2,1/(Nacsport!AA139:BY139&lt;&gt;""),Nacsport!AA139:BY139)),"",LOOKUP(2,1/(Nacsport!AA139:BY139&lt;&gt;""),Nacsport!AA139:BY139))</f>
        <v>15</v>
      </c>
      <c r="Q138" s="1" t="str">
        <f t="array" ref="Q138">+IF(+COUNTIF(Nacsport!AA139:BY139,"*")&gt;1,INDEX(Nacsport!Z139:BX139,MATCH(TRUE,Nacsport!Z139:BX139&gt;0,0)),"")</f>
        <v/>
      </c>
      <c r="R138" s="1" t="str">
        <f>+CONCATENATE(Nacsport!BZ139,Nacsport!CA139)</f>
        <v/>
      </c>
      <c r="S138" s="1" t="str">
        <f>+CONCATENATE(Nacsport!CB139,Nacsport!CC139,Nacsport!CD139)</f>
        <v/>
      </c>
      <c r="T138" s="1" t="str">
        <f>+CONCATENATE(Nacsport!CE139,Nacsport!CF139,Nacsport!CG139,Nacsport!CH139)</f>
        <v/>
      </c>
      <c r="U138" s="1" t="str">
        <f>+CONCATENATE(Nacsport!CI139,Nacsport!CJ139,Nacsport!CK139,Nacsport!CL139,Nacsport!CM139,Nacsport!CN139,Nacsport!CO139,Nacsport!CP139)</f>
        <v/>
      </c>
      <c r="V138" s="1" t="str">
        <f>+CONCATENATE(Nacsport!CQ139,Nacsport!CR139,Nacsport!CS139,Nacsport!CT139,Nacsport!CU139,Nacsport!CV139)</f>
        <v/>
      </c>
      <c r="W138" s="1" t="str">
        <f>+CONCATENATE(Nacsport!CW139,Nacsport!CX139,Nacsport!CY139,Nacsport!CZ139,Nacsport!DA139,Nacsport!DB139,Nacsport!DC139)</f>
        <v/>
      </c>
      <c r="X138" s="1" t="str">
        <f>+CONCATENATE(Nacsport!DD139,Nacsport!DE139,Nacsport!DF139,Nacsport!DG139,Nacsport!DH139,Nacsport!DI139,Nacsport!DJ139,Nacsport!DK139,Nacsport!DL139,Nacsport!DM139,Nacsport!DN139)</f>
        <v/>
      </c>
      <c r="Y138" s="1" t="str">
        <f>+CONCATENATE(Nacsport!DO139,Nacsport!DP139,Nacsport!DQ139,Nacsport!DR139,Nacsport!DS139,Nacsport!DT139,Nacsport!DU139,Nacsport!DV139,)</f>
        <v/>
      </c>
      <c r="Z138" s="1" t="str">
        <f>+CONCATENATE(Nacsport!DW139,Nacsport!DX139,Nacsport!DY139,Nacsport!DZ139)</f>
        <v/>
      </c>
      <c r="AA138" s="1" t="str">
        <f>+CONCATENATE(Nacsport!EA139,Nacsport!EB139,Nacsport!EC139,Nacsport!ED139,Nacsport!EE139)</f>
        <v/>
      </c>
      <c r="AB138" s="1" t="str">
        <f>+CONCATENATE(Nacsport!EF139,Nacsport!EG139,Nacsport!EH139,Nacsport!EI139,Nacsport!EJ139,Nacsport!EK139)</f>
        <v/>
      </c>
      <c r="AC138" s="1" t="str">
        <f>+CONCATENATE(Nacsport!EL139,Nacsport!EM139,Nacsport!EN139,Nacsport!EO139,Nacsport!EP139,Nacsport!EQ139,Nacsport!ER139)</f>
        <v/>
      </c>
      <c r="AD138" s="1" t="str">
        <f>+CONCATENATE(Nacsport!ES139,Nacsport!ET139,Nacsport!EU139,Nacsport!EV139,Nacsport!EW139,Nacsport!EX139,Nacsport!EY139,Nacsport!EZ139)</f>
        <v/>
      </c>
      <c r="AE138" s="1" t="str">
        <f>+CONCATENATE(Nacsport!FA139,Nacsport!FB139,Nacsport!FC139)</f>
        <v/>
      </c>
      <c r="AF138" s="1" t="str">
        <f>+CONCATENATE(Nacsport!FD139,Nacsport!FE139)</f>
        <v/>
      </c>
      <c r="AG138" s="1" t="str">
        <f>+CONCATENATE(Nacsport!FF139,Nacsport!FG139,Nacsport!FH139,Nacsport!FI139,Nacsport!FJ139)</f>
        <v>TRY</v>
      </c>
      <c r="AH138" s="1">
        <f t="shared" si="11"/>
        <v>5</v>
      </c>
      <c r="AI138" s="1" t="str">
        <f>+CONCATENATE(Nacsport!FK139,Nacsport!FL139)</f>
        <v/>
      </c>
      <c r="AJ138" s="34" t="str">
        <f>+CONCATENATE(Nacsport!FM139,Nacsport!FN139)</f>
        <v/>
      </c>
      <c r="AK138" s="1" t="str">
        <f>+IF(OR(K138="ATTACCO",K138="DIFESA"),+CONCATENATE(Nacsport!FO139,Nacsport!FP138,Nacsport!FQ139,Nacsport!FR139,Nacsport!FS139,Nacsport!FT139,Nacsport!FU139,),"")</f>
        <v/>
      </c>
      <c r="AL138" s="1" t="str">
        <f>+IF(OR(K138="ATAQUE",K138="DEFENSA"),+CONCATENATE(Nacsport!FV139,Nacsport!FW139,Nacsport!FX139,Nacsport!FY139,Nacsport!FZ139,Nacsport!GA139,Nacsport!GB139,),"")</f>
        <v/>
      </c>
      <c r="AM138" s="1" t="str">
        <f>+CONCATENATE(Nacsport!GC139,Nacsport!GD139,Nacsport!GE139,Nacsport!GF139,Nacsport!GG139,Nacsport!GH139,Nacsport!GI139,Nacsport!GJ139,)</f>
        <v/>
      </c>
      <c r="AN138" s="1" t="str">
        <f>IF(K138="PUNTOS",LOOKUP(2,1/($K$3:K138="ATAQUE"),$AN$3:AN138),IF(+COUNTIF(Nacsport!GK139:'Nacsport'!GS139,"*")&gt;0,+COUNTIF(Nacsport!GK139:'Nacsport'!GS139,"*"),""))</f>
        <v/>
      </c>
      <c r="AO138" t="str">
        <f ca="1">+IF(K138="QUIEBRE",+IF(L138="SAN LUIS",+COUNTIF(K138:INDIRECT(ADDRESS((LOOKUP(2,1/($K$1:K138="ATAQUE"),Nacsport!$A$1:A139)),3,4)),"RUCK")+1,+COUNTIF(K138:INDIRECT(ADDRESS((LOOKUP(2,1/($K$1:K138="DEFENSA"),Nacsport!$A$1:A139)),3,4)),"RUCK")+1),"")</f>
        <v/>
      </c>
      <c r="AP138" t="str">
        <f ca="1">+IF(OR(K138="PUNTOS",K138="QUIEBRE"),+IF(L138="SAN LUIS",+COUNTIF(K138:INDIRECT(ADDRESS((LOOKUP(2,1/($K$1:K138="ATAQUE"),Nacsport!$A$1:A139)),3,4)),"PASE"),+COUNTIF(K138:INDIRECT(ADDRESS((LOOKUP(2,1/($K$1:K138="DEFENSA"),Nacsport!$A$1:A139)),3,4)),"PASE")),"")</f>
        <v/>
      </c>
      <c r="AQ138" t="str">
        <f>IF(K138="QUIEBRE",LOOKUP(2,1/($K$3:K138="ATAQUE"),$AL$3:AL138),IF(+COUNTIF(Nacsport!GK139:'Nacsport'!GS139,"*")&gt;0,+COUNTIF(Nacsport!GK139:'Nacsport'!GS139,"*"),""))</f>
        <v/>
      </c>
      <c r="AR138" s="1" t="str">
        <f>IF(OR(K138="ATTACCO",K138="DIFESA"),J138,IF(AND(OR(K138="PUNTOS",K138="RUCK",K138="QUIEBRE"),L138="AVEZZANO"),LOOKUP(2,1/($K$3:K138="ATTACCO"),$J$3:J139),IF(AND(OR(K138="PUNTOS",K138="RUCK",K138="QUIEBRE"),L138="RIVAL"),LOOKUP(2,1/($K$3:K138="DIFESA"),$J$3:J139),"")))</f>
        <v/>
      </c>
      <c r="AS138" s="17"/>
    </row>
    <row r="139" spans="1:45" ht="15.75" customHeight="1" x14ac:dyDescent="0.2">
      <c r="A139">
        <f>+Nacsport!A140</f>
        <v>140</v>
      </c>
      <c r="B139">
        <f t="shared" si="1"/>
        <v>138</v>
      </c>
      <c r="C139">
        <f t="shared" si="7"/>
        <v>138</v>
      </c>
      <c r="D139" s="12">
        <v>1</v>
      </c>
      <c r="E139" s="1" t="s">
        <v>1295</v>
      </c>
      <c r="F139" s="14">
        <f>CONVERT(LEFT(Nacsport!E140,2),"mn","hr")/24+CONVERT(MID(Nacsport!E140,4,2),"sec","hr")/24</f>
        <v>1.8113425925925929E-2</v>
      </c>
      <c r="G139" s="15">
        <f>CONVERT((CONVERT(LEFT(Nacsport!F140,2),"mn","hr")/24+CONVERT(MID(Nacsport!F140,4,2),"sec","hr")/24)-(CONVERT(LEFT(Nacsport!E140,2),"mn","hr")/24+CONVERT(MID(Nacsport!E140,4,2),"sec","hr")/24),"hr","sec")*24</f>
        <v>0.99999999999995648</v>
      </c>
      <c r="H139" s="15">
        <f t="shared" si="12"/>
        <v>1560.0000000000002</v>
      </c>
      <c r="I139" s="15">
        <f t="shared" si="13"/>
        <v>26.083333333333339</v>
      </c>
      <c r="J139" s="1">
        <f>+Nacsport!B140</f>
        <v>14</v>
      </c>
      <c r="K139" s="1" t="str">
        <f>+Nacsport!C140</f>
        <v>END</v>
      </c>
      <c r="L139" s="1" t="str">
        <f>+CONCATENATE(Nacsport!I140,Nacsport!J140)</f>
        <v/>
      </c>
      <c r="M139" s="29" t="str">
        <f>IF(Nacsport!G140&lt;&gt;"",LEFT(Nacsport!G140,FIND(";",Nacsport!G140)-1),"")</f>
        <v/>
      </c>
      <c r="N139" s="1" t="str">
        <f>IFERROR(MID(Nacsport!G140,FIND(";", Nacsport!G140)+1,IFERROR(FIND(" ", Nacsport!G140 &amp; " ", FIND(";", Nacsport!G140)+1) - FIND(";", Nacsport!G140)-1,LEN(Nacsport!G140))),"")</f>
        <v/>
      </c>
      <c r="O139" s="1" t="str">
        <f>+CONCATENATE(Nacsport!K140,Nacsport!L140,Nacsport!M140,Nacsport!N140,Nacsport!O140,Nacsport!P140,Nacsport!Q140,Nacsport!R140,Nacsport!S140,Nacsport!T140,Nacsport!U140,Nacsport!V140,Nacsport!W140,Nacsport!X140,Nacsport!Y140,Nacsport!Z140)</f>
        <v/>
      </c>
      <c r="P139" s="1" t="str">
        <f>IF(ISNA(LOOKUP(2,1/(Nacsport!AA140:BY140&lt;&gt;""),Nacsport!AA140:BY140)),"",LOOKUP(2,1/(Nacsport!AA140:BY140&lt;&gt;""),Nacsport!AA140:BY140))</f>
        <v/>
      </c>
      <c r="Q139" s="1" t="str">
        <f t="array" ref="Q139">+IF(+COUNTIF(Nacsport!AA140:BY140,"*")&gt;1,INDEX(Nacsport!Z140:BX140,MATCH(TRUE,Nacsport!Z140:BX140&gt;0,0)),"")</f>
        <v/>
      </c>
      <c r="R139" s="1" t="str">
        <f>+CONCATENATE(Nacsport!BZ140,Nacsport!CA140)</f>
        <v/>
      </c>
      <c r="S139" s="1" t="str">
        <f>+CONCATENATE(Nacsport!CB140,Nacsport!CC140,Nacsport!CD140)</f>
        <v/>
      </c>
      <c r="T139" s="1" t="str">
        <f>+CONCATENATE(Nacsport!CE140,Nacsport!CF140,Nacsport!CG140,Nacsport!CH140)</f>
        <v/>
      </c>
      <c r="U139" s="1" t="str">
        <f>+CONCATENATE(Nacsport!CI140,Nacsport!CJ140,Nacsport!CK140,Nacsport!CL140,Nacsport!CM140,Nacsport!CN140,Nacsport!CO140,Nacsport!CP140)</f>
        <v/>
      </c>
      <c r="V139" s="1" t="str">
        <f>+CONCATENATE(Nacsport!CQ140,Nacsport!CR140,Nacsport!CS140,Nacsport!CT140,Nacsport!CU140,Nacsport!CV140)</f>
        <v/>
      </c>
      <c r="W139" s="1" t="str">
        <f>+CONCATENATE(Nacsport!CW140,Nacsport!CX140,Nacsport!CY140,Nacsport!CZ140,Nacsport!DA140,Nacsport!DB140,Nacsport!DC140)</f>
        <v/>
      </c>
      <c r="X139" s="1" t="str">
        <f>+CONCATENATE(Nacsport!DD140,Nacsport!DE140,Nacsport!DF140,Nacsport!DG140,Nacsport!DH140,Nacsport!DI140,Nacsport!DJ140,Nacsport!DK140,Nacsport!DL140,Nacsport!DM140,Nacsport!DN140)</f>
        <v/>
      </c>
      <c r="Y139" s="1" t="str">
        <f>+CONCATENATE(Nacsport!DO140,Nacsport!DP140,Nacsport!DQ140,Nacsport!DR140,Nacsport!DS140,Nacsport!DT140,Nacsport!DU140,Nacsport!DV140,)</f>
        <v/>
      </c>
      <c r="Z139" s="1" t="str">
        <f>+CONCATENATE(Nacsport!DW140,Nacsport!DX140,Nacsport!DY140,Nacsport!DZ140)</f>
        <v/>
      </c>
      <c r="AA139" s="1" t="str">
        <f>+CONCATENATE(Nacsport!EA140,Nacsport!EB140,Nacsport!EC140,Nacsport!ED140,Nacsport!EE140)</f>
        <v/>
      </c>
      <c r="AB139" s="1" t="str">
        <f>+CONCATENATE(Nacsport!EF140,Nacsport!EG140,Nacsport!EH140,Nacsport!EI140,Nacsport!EJ140,Nacsport!EK140)</f>
        <v/>
      </c>
      <c r="AC139" s="1" t="str">
        <f>+CONCATENATE(Nacsport!EL140,Nacsport!EM140,Nacsport!EN140,Nacsport!EO140,Nacsport!EP140,Nacsport!EQ140,Nacsport!ER140)</f>
        <v/>
      </c>
      <c r="AD139" s="1" t="str">
        <f>+CONCATENATE(Nacsport!ES140,Nacsport!ET140,Nacsport!EU140,Nacsport!EV140,Nacsport!EW140,Nacsport!EX140,Nacsport!EY140,Nacsport!EZ140)</f>
        <v/>
      </c>
      <c r="AE139" s="1" t="str">
        <f>+CONCATENATE(Nacsport!FA140,Nacsport!FB140,Nacsport!FC140)</f>
        <v/>
      </c>
      <c r="AF139" s="1" t="str">
        <f>+CONCATENATE(Nacsport!FD140,Nacsport!FE140)</f>
        <v/>
      </c>
      <c r="AG139" s="1" t="str">
        <f>+CONCATENATE(Nacsport!FF140,Nacsport!FG140,Nacsport!FH140,Nacsport!FI140,Nacsport!FJ140)</f>
        <v/>
      </c>
      <c r="AH139" s="1" t="str">
        <f t="shared" si="11"/>
        <v/>
      </c>
      <c r="AI139" s="1" t="str">
        <f>+CONCATENATE(Nacsport!FK140,Nacsport!FL140)</f>
        <v/>
      </c>
      <c r="AJ139" s="34" t="str">
        <f>+CONCATENATE(Nacsport!FM140,Nacsport!FN140)</f>
        <v/>
      </c>
      <c r="AK139" s="1" t="str">
        <f>+IF(OR(K139="ATTACCO",K139="DIFESA"),+CONCATENATE(Nacsport!FO140,Nacsport!FP139,Nacsport!FQ140,Nacsport!FR140,Nacsport!FS140,Nacsport!FT140,Nacsport!FU140,),"")</f>
        <v/>
      </c>
      <c r="AL139" s="1" t="str">
        <f>+IF(OR(K139="ATAQUE",K139="DEFENSA"),+CONCATENATE(Nacsport!FV140,Nacsport!FW140,Nacsport!FX140,Nacsport!FY140,Nacsport!FZ140,Nacsport!GA140,Nacsport!GB140,),"")</f>
        <v/>
      </c>
      <c r="AM139" s="1" t="str">
        <f>+CONCATENATE(Nacsport!GC140,Nacsport!GD140,Nacsport!GE140,Nacsport!GF140,Nacsport!GG140,Nacsport!GH140,Nacsport!GI140,Nacsport!GJ140,)</f>
        <v/>
      </c>
      <c r="AN139" s="1" t="str">
        <f>IF(K139="PUNTOS",LOOKUP(2,1/($K$3:K139="ATAQUE"),$AN$3:AN139),IF(+COUNTIF(Nacsport!GK140:'Nacsport'!GS140,"*")&gt;0,+COUNTIF(Nacsport!GK140:'Nacsport'!GS140,"*"),""))</f>
        <v/>
      </c>
      <c r="AO139" t="str">
        <f ca="1">+IF(K139="QUIEBRE",+IF(L139="SAN LUIS",+COUNTIF(K139:INDIRECT(ADDRESS((LOOKUP(2,1/($K$1:K139="ATAQUE"),Nacsport!$A$1:A140)),3,4)),"RUCK")+1,+COUNTIF(K139:INDIRECT(ADDRESS((LOOKUP(2,1/($K$1:K139="DEFENSA"),Nacsport!$A$1:A140)),3,4)),"RUCK")+1),"")</f>
        <v/>
      </c>
      <c r="AP139" t="str">
        <f ca="1">+IF(OR(K139="PUNTOS",K139="QUIEBRE"),+IF(L139="SAN LUIS",+COUNTIF(K139:INDIRECT(ADDRESS((LOOKUP(2,1/($K$1:K139="ATAQUE"),Nacsport!$A$1:A140)),3,4)),"PASE"),+COUNTIF(K139:INDIRECT(ADDRESS((LOOKUP(2,1/($K$1:K139="DEFENSA"),Nacsport!$A$1:A140)),3,4)),"PASE")),"")</f>
        <v/>
      </c>
      <c r="AQ139" t="str">
        <f>IF(K139="QUIEBRE",LOOKUP(2,1/($K$3:K139="ATAQUE"),$AL$3:AL139),IF(+COUNTIF(Nacsport!GK140:'Nacsport'!GS140,"*")&gt;0,+COUNTIF(Nacsport!GK140:'Nacsport'!GS140,"*"),""))</f>
        <v/>
      </c>
      <c r="AR139" s="1" t="str">
        <f>IF(OR(K139="ATTACCO",K139="DIFESA"),J139,IF(AND(OR(K139="PUNTOS",K139="RUCK",K139="QUIEBRE"),L139="AVEZZANO"),LOOKUP(2,1/($K$3:K139="ATTACCO"),$J$3:J140),IF(AND(OR(K139="PUNTOS",K139="RUCK",K139="QUIEBRE"),L139="RIVAL"),LOOKUP(2,1/($K$3:K139="DIFESA"),$J$3:J140),"")))</f>
        <v/>
      </c>
      <c r="AS139" s="17"/>
    </row>
    <row r="140" spans="1:45" ht="15.75" customHeight="1" x14ac:dyDescent="0.2">
      <c r="A140">
        <f>+Nacsport!A141</f>
        <v>141</v>
      </c>
      <c r="B140">
        <f t="shared" si="1"/>
        <v>139</v>
      </c>
      <c r="C140">
        <f t="shared" si="7"/>
        <v>139</v>
      </c>
      <c r="D140" s="12">
        <v>1</v>
      </c>
      <c r="E140" s="1" t="s">
        <v>1295</v>
      </c>
      <c r="F140" s="14">
        <f>CONVERT(LEFT(Nacsport!E141,2),"mn","hr")/24+CONVERT(MID(Nacsport!E141,4,2),"sec","hr")/24</f>
        <v>1.9027777777777775E-2</v>
      </c>
      <c r="G140" s="15">
        <f>CONVERT((CONVERT(LEFT(Nacsport!F141,2),"mn","hr")/24+CONVERT(MID(Nacsport!F141,4,2),"sec","hr")/24)-(CONVERT(LEFT(Nacsport!E141,2),"mn","hr")/24+CONVERT(MID(Nacsport!E141,4,2),"sec","hr")/24),"hr","sec")*24</f>
        <v>2.0000000000002127</v>
      </c>
      <c r="H140" s="15">
        <f t="shared" si="12"/>
        <v>1638.9999999999995</v>
      </c>
      <c r="I140" s="15">
        <f t="shared" si="13"/>
        <v>27.399999999999991</v>
      </c>
      <c r="J140" s="1">
        <f>+Nacsport!B141</f>
        <v>4</v>
      </c>
      <c r="K140" s="1" t="str">
        <f>+Nacsport!C141</f>
        <v>POINTS</v>
      </c>
      <c r="L140" s="1" t="str">
        <f>+CONCATENATE(Nacsport!I141,Nacsport!J141)</f>
        <v>SAN BENEDETTO</v>
      </c>
      <c r="M140" s="29" t="str">
        <f>IF(Nacsport!G141&lt;&gt;"",LEFT(Nacsport!G141,FIND(";",Nacsport!G141)-1),"")</f>
        <v>64</v>
      </c>
      <c r="N140" s="1" t="str">
        <f>IFERROR(MID(Nacsport!G141,FIND(";", Nacsport!G141)+1,IFERROR(FIND(" ", Nacsport!G141 &amp; " ", FIND(";", Nacsport!G141)+1) - FIND(";", Nacsport!G141)-1,LEN(Nacsport!G141))),"")</f>
        <v>25</v>
      </c>
      <c r="O140" s="1" t="str">
        <f>+CONCATENATE(Nacsport!K141,Nacsport!L141,Nacsport!M141,Nacsport!N141,Nacsport!O141,Nacsport!P141,Nacsport!Q141,Nacsport!R141,Nacsport!S141,Nacsport!T141,Nacsport!U141,Nacsport!V141,Nacsport!W141,Nacsport!X141,Nacsport!Y141,Nacsport!Z141)</f>
        <v>T2D</v>
      </c>
      <c r="P140" s="1" t="str">
        <f>IF(ISNA(LOOKUP(2,1/(Nacsport!AA141:BY141&lt;&gt;""),Nacsport!AA141:BY141)),"",LOOKUP(2,1/(Nacsport!AA141:BY141&lt;&gt;""),Nacsport!AA141:BY141))</f>
        <v>10</v>
      </c>
      <c r="Q140" s="1" t="str">
        <f t="array" ref="Q140">+IF(+COUNTIF(Nacsport!AA141:BY141,"*")&gt;1,INDEX(Nacsport!Z141:BX141,MATCH(TRUE,Nacsport!Z141:BX141&gt;0,0)),"")</f>
        <v/>
      </c>
      <c r="R140" s="1" t="str">
        <f>+CONCATENATE(Nacsport!BZ141,Nacsport!CA141)</f>
        <v/>
      </c>
      <c r="S140" s="1" t="str">
        <f>+CONCATENATE(Nacsport!CB141,Nacsport!CC141,Nacsport!CD141)</f>
        <v/>
      </c>
      <c r="T140" s="1" t="str">
        <f>+CONCATENATE(Nacsport!CE141,Nacsport!CF141,Nacsport!CG141,Nacsport!CH141)</f>
        <v/>
      </c>
      <c r="U140" s="1" t="str">
        <f>+CONCATENATE(Nacsport!CI141,Nacsport!CJ141,Nacsport!CK141,Nacsport!CL141,Nacsport!CM141,Nacsport!CN141,Nacsport!CO141,Nacsport!CP141)</f>
        <v/>
      </c>
      <c r="V140" s="1" t="str">
        <f>+CONCATENATE(Nacsport!CQ141,Nacsport!CR141,Nacsport!CS141,Nacsport!CT141,Nacsport!CU141,Nacsport!CV141)</f>
        <v/>
      </c>
      <c r="W140" s="1" t="str">
        <f>+CONCATENATE(Nacsport!CW141,Nacsport!CX141,Nacsport!CY141,Nacsport!CZ141,Nacsport!DA141,Nacsport!DB141,Nacsport!DC141)</f>
        <v/>
      </c>
      <c r="X140" s="1" t="str">
        <f>+CONCATENATE(Nacsport!DD141,Nacsport!DE141,Nacsport!DF141,Nacsport!DG141,Nacsport!DH141,Nacsport!DI141,Nacsport!DJ141,Nacsport!DK141,Nacsport!DL141,Nacsport!DM141,Nacsport!DN141)</f>
        <v/>
      </c>
      <c r="Y140" s="1" t="str">
        <f>+CONCATENATE(Nacsport!DO141,Nacsport!DP141,Nacsport!DQ141,Nacsport!DR141,Nacsport!DS141,Nacsport!DT141,Nacsport!DU141,Nacsport!DV141,)</f>
        <v/>
      </c>
      <c r="Z140" s="1" t="str">
        <f>+CONCATENATE(Nacsport!DW141,Nacsport!DX141,Nacsport!DY141,Nacsport!DZ141)</f>
        <v/>
      </c>
      <c r="AA140" s="1" t="str">
        <f>+CONCATENATE(Nacsport!EA141,Nacsport!EB141,Nacsport!EC141,Nacsport!ED141,Nacsport!EE141)</f>
        <v/>
      </c>
      <c r="AB140" s="1" t="str">
        <f>+CONCATENATE(Nacsport!EF141,Nacsport!EG141,Nacsport!EH141,Nacsport!EI141,Nacsport!EJ141,Nacsport!EK141)</f>
        <v/>
      </c>
      <c r="AC140" s="1" t="str">
        <f>+CONCATENATE(Nacsport!EL141,Nacsport!EM141,Nacsport!EN141,Nacsport!EO141,Nacsport!EP141,Nacsport!EQ141,Nacsport!ER141)</f>
        <v/>
      </c>
      <c r="AD140" s="1" t="str">
        <f>+CONCATENATE(Nacsport!ES141,Nacsport!ET141,Nacsport!EU141,Nacsport!EV141,Nacsport!EW141,Nacsport!EX141,Nacsport!EY141,Nacsport!EZ141)</f>
        <v/>
      </c>
      <c r="AE140" s="1" t="str">
        <f>+CONCATENATE(Nacsport!FA141,Nacsport!FB141,Nacsport!FC141)</f>
        <v/>
      </c>
      <c r="AF140" s="1" t="str">
        <f>+CONCATENATE(Nacsport!FD141,Nacsport!FE141)</f>
        <v/>
      </c>
      <c r="AG140" s="1" t="str">
        <f>+CONCATENATE(Nacsport!FF141,Nacsport!FG141,Nacsport!FH141,Nacsport!FI141,Nacsport!FJ141)</f>
        <v>CONVERSION</v>
      </c>
      <c r="AH140" s="1">
        <f t="shared" si="11"/>
        <v>2</v>
      </c>
      <c r="AI140" s="1" t="str">
        <f>+CONCATENATE(Nacsport!FK141,Nacsport!FL141)</f>
        <v/>
      </c>
      <c r="AJ140" s="34" t="str">
        <f>+CONCATENATE(Nacsport!FM141,Nacsport!FN141)</f>
        <v/>
      </c>
      <c r="AK140" s="1" t="str">
        <f>+IF(OR(K140="ATTACCO",K140="DIFESA"),+CONCATENATE(Nacsport!FO141,Nacsport!FP140,Nacsport!FQ141,Nacsport!FR141,Nacsport!FS141,Nacsport!FT141,Nacsport!FU141,),"")</f>
        <v/>
      </c>
      <c r="AL140" s="1" t="str">
        <f>+IF(OR(K140="ATAQUE",K140="DEFENSA"),+CONCATENATE(Nacsport!FV141,Nacsport!FW141,Nacsport!FX141,Nacsport!FY141,Nacsport!FZ141,Nacsport!GA141,Nacsport!GB141,),"")</f>
        <v/>
      </c>
      <c r="AM140" s="1" t="str">
        <f>+CONCATENATE(Nacsport!GC141,Nacsport!GD141,Nacsport!GE141,Nacsport!GF141,Nacsport!GG141,Nacsport!GH141,Nacsport!GI141,Nacsport!GJ141,)</f>
        <v/>
      </c>
      <c r="AN140" s="1" t="str">
        <f>IF(K140="PUNTOS",LOOKUP(2,1/($K$3:K140="ATAQUE"),$AN$3:AN140),IF(+COUNTIF(Nacsport!GK141:'Nacsport'!GS141,"*")&gt;0,+COUNTIF(Nacsport!GK141:'Nacsport'!GS141,"*"),""))</f>
        <v/>
      </c>
      <c r="AO140" t="str">
        <f ca="1">+IF(K140="QUIEBRE",+IF(L140="SAN LUIS",+COUNTIF(K140:INDIRECT(ADDRESS((LOOKUP(2,1/($K$1:K140="ATAQUE"),Nacsport!$A$1:A141)),3,4)),"RUCK")+1,+COUNTIF(K140:INDIRECT(ADDRESS((LOOKUP(2,1/($K$1:K140="DEFENSA"),Nacsport!$A$1:A141)),3,4)),"RUCK")+1),"")</f>
        <v/>
      </c>
      <c r="AP140" t="str">
        <f ca="1">+IF(OR(K140="PUNTOS",K140="QUIEBRE"),+IF(L140="SAN LUIS",+COUNTIF(K140:INDIRECT(ADDRESS((LOOKUP(2,1/($K$1:K140="ATAQUE"),Nacsport!$A$1:A141)),3,4)),"PASE"),+COUNTIF(K140:INDIRECT(ADDRESS((LOOKUP(2,1/($K$1:K140="DEFENSA"),Nacsport!$A$1:A141)),3,4)),"PASE")),"")</f>
        <v/>
      </c>
      <c r="AQ140" t="str">
        <f>IF(K140="QUIEBRE",LOOKUP(2,1/($K$3:K140="ATAQUE"),$AL$3:AL140),IF(+COUNTIF(Nacsport!GK141:'Nacsport'!GS141,"*")&gt;0,+COUNTIF(Nacsport!GK141:'Nacsport'!GS141,"*"),""))</f>
        <v/>
      </c>
      <c r="AR140" s="1" t="str">
        <f>IF(OR(K140="ATTACCO",K140="DIFESA"),J140,IF(AND(OR(K140="PUNTOS",K140="RUCK",K140="QUIEBRE"),L140="AVEZZANO"),LOOKUP(2,1/($K$3:K140="ATTACCO"),$J$3:J141),IF(AND(OR(K140="PUNTOS",K140="RUCK",K140="QUIEBRE"),L140="RIVAL"),LOOKUP(2,1/($K$3:K140="DIFESA"),$J$3:J141),"")))</f>
        <v/>
      </c>
      <c r="AS140" s="17"/>
    </row>
    <row r="141" spans="1:45" ht="15.75" customHeight="1" x14ac:dyDescent="0.2">
      <c r="A141">
        <f>+Nacsport!A142</f>
        <v>142</v>
      </c>
      <c r="B141">
        <f t="shared" si="1"/>
        <v>140</v>
      </c>
      <c r="C141">
        <f t="shared" si="7"/>
        <v>140</v>
      </c>
      <c r="D141" s="12">
        <v>1</v>
      </c>
      <c r="E141" s="1" t="s">
        <v>1295</v>
      </c>
      <c r="F141" s="14">
        <f>CONVERT(LEFT(Nacsport!E142,2),"mn","hr")/24+CONVERT(MID(Nacsport!E142,4,2),"sec","hr")/24</f>
        <v>1.9386574074074073E-2</v>
      </c>
      <c r="G141" s="15">
        <f>CONVERT((CONVERT(LEFT(Nacsport!F142,2),"mn","hr")/24+CONVERT(MID(Nacsport!F142,4,2),"sec","hr")/24)-(CONVERT(LEFT(Nacsport!E142,2),"mn","hr")/24+CONVERT(MID(Nacsport!E142,4,2),"sec","hr")/24),"hr","sec")*24</f>
        <v>4.0000000000001261</v>
      </c>
      <c r="H141" s="15">
        <f t="shared" si="12"/>
        <v>1670</v>
      </c>
      <c r="I141" s="15">
        <f t="shared" si="13"/>
        <v>27.916666666666664</v>
      </c>
      <c r="J141" s="1">
        <f>+Nacsport!B142</f>
        <v>4</v>
      </c>
      <c r="K141" s="1" t="str">
        <f>+Nacsport!C142</f>
        <v>KICK OFF</v>
      </c>
      <c r="L141" s="1" t="str">
        <f>+CONCATENATE(Nacsport!I142,Nacsport!J142)</f>
        <v>OPPONENT</v>
      </c>
      <c r="M141" s="29" t="str">
        <f>IF(Nacsport!G142&lt;&gt;"",LEFT(Nacsport!G142,FIND(";",Nacsport!G142)-1),"")</f>
        <v/>
      </c>
      <c r="N141" s="1" t="str">
        <f>IFERROR(MID(Nacsport!G142,FIND(";", Nacsport!G142)+1,IFERROR(FIND(" ", Nacsport!G142 &amp; " ", FIND(";", Nacsport!G142)+1) - FIND(";", Nacsport!G142)-1,LEN(Nacsport!G142))),"")</f>
        <v/>
      </c>
      <c r="O141" s="1" t="str">
        <f>+CONCATENATE(Nacsport!K142,Nacsport!L142,Nacsport!M142,Nacsport!N142,Nacsport!O142,Nacsport!P142,Nacsport!Q142,Nacsport!R142,Nacsport!S142,Nacsport!T142,Nacsport!U142,Nacsport!V142,Nacsport!W142,Nacsport!X142,Nacsport!Y142,Nacsport!Z142)</f>
        <v/>
      </c>
      <c r="P141" s="1" t="str">
        <f>IF(ISNA(LOOKUP(2,1/(Nacsport!AA142:BY142&lt;&gt;""),Nacsport!AA142:BY142)),"",LOOKUP(2,1/(Nacsport!AA142:BY142&lt;&gt;""),Nacsport!AA142:BY142))</f>
        <v/>
      </c>
      <c r="Q141" s="1" t="str">
        <f t="array" ref="Q141">+IF(+COUNTIF(Nacsport!AA142:BY142,"*")&gt;1,INDEX(Nacsport!Z142:BX142,MATCH(TRUE,Nacsport!Z142:BX142&gt;0,0)),"")</f>
        <v/>
      </c>
      <c r="R141" s="1" t="str">
        <f>+CONCATENATE(Nacsport!BZ142,Nacsport!CA142)</f>
        <v/>
      </c>
      <c r="S141" s="1" t="str">
        <f>+CONCATENATE(Nacsport!CB142,Nacsport!CC142,Nacsport!CD142)</f>
        <v/>
      </c>
      <c r="T141" s="1" t="str">
        <f>+CONCATENATE(Nacsport!CE142,Nacsport!CF142,Nacsport!CG142,Nacsport!CH142)</f>
        <v/>
      </c>
      <c r="U141" s="1" t="str">
        <f>+CONCATENATE(Nacsport!CI142,Nacsport!CJ142,Nacsport!CK142,Nacsport!CL142,Nacsport!CM142,Nacsport!CN142,Nacsport!CO142,Nacsport!CP142)</f>
        <v/>
      </c>
      <c r="V141" s="1" t="str">
        <f>+CONCATENATE(Nacsport!CQ142,Nacsport!CR142,Nacsport!CS142,Nacsport!CT142,Nacsport!CU142,Nacsport!CV142)</f>
        <v/>
      </c>
      <c r="W141" s="1" t="str">
        <f>+CONCATENATE(Nacsport!CW142,Nacsport!CX142,Nacsport!CY142,Nacsport!CZ142,Nacsport!DA142,Nacsport!DB142,Nacsport!DC142)</f>
        <v/>
      </c>
      <c r="X141" s="1" t="str">
        <f>+CONCATENATE(Nacsport!DD142,Nacsport!DE142,Nacsport!DF142,Nacsport!DG142,Nacsport!DH142,Nacsport!DI142,Nacsport!DJ142,Nacsport!DK142,Nacsport!DL142,Nacsport!DM142,Nacsport!DN142)</f>
        <v/>
      </c>
      <c r="Y141" s="1" t="str">
        <f>+CONCATENATE(Nacsport!DO142,Nacsport!DP142,Nacsport!DQ142,Nacsport!DR142,Nacsport!DS142,Nacsport!DT142,Nacsport!DU142,Nacsport!DV142,)</f>
        <v/>
      </c>
      <c r="Z141" s="1" t="str">
        <f>+CONCATENATE(Nacsport!DW142,Nacsport!DX142,Nacsport!DY142,Nacsport!DZ142)</f>
        <v/>
      </c>
      <c r="AA141" s="1" t="str">
        <f>+CONCATENATE(Nacsport!EA142,Nacsport!EB142,Nacsport!EC142,Nacsport!ED142,Nacsport!EE142)</f>
        <v/>
      </c>
      <c r="AB141" s="1" t="str">
        <f>+CONCATENATE(Nacsport!EF142,Nacsport!EG142,Nacsport!EH142,Nacsport!EI142,Nacsport!EJ142,Nacsport!EK142)</f>
        <v/>
      </c>
      <c r="AC141" s="1" t="str">
        <f>+CONCATENATE(Nacsport!EL142,Nacsport!EM142,Nacsport!EN142,Nacsport!EO142,Nacsport!EP142,Nacsport!EQ142,Nacsport!ER142)</f>
        <v/>
      </c>
      <c r="AD141" s="1" t="str">
        <f>+CONCATENATE(Nacsport!ES142,Nacsport!ET142,Nacsport!EU142,Nacsport!EV142,Nacsport!EW142,Nacsport!EX142,Nacsport!EY142,Nacsport!EZ142)</f>
        <v/>
      </c>
      <c r="AE141" s="1" t="str">
        <f>+CONCATENATE(Nacsport!FA142,Nacsport!FB142,Nacsport!FC142)</f>
        <v/>
      </c>
      <c r="AF141" s="1" t="str">
        <f>+CONCATENATE(Nacsport!FD142,Nacsport!FE142)</f>
        <v/>
      </c>
      <c r="AG141" s="1" t="str">
        <f>+CONCATENATE(Nacsport!FF142,Nacsport!FG142,Nacsport!FH142,Nacsport!FI142,Nacsport!FJ142)</f>
        <v/>
      </c>
      <c r="AH141" s="1" t="str">
        <f t="shared" si="11"/>
        <v/>
      </c>
      <c r="AI141" s="1" t="str">
        <f>+CONCATENATE(Nacsport!FK142,Nacsport!FL142)</f>
        <v/>
      </c>
      <c r="AJ141" s="34" t="str">
        <f>+CONCATENATE(Nacsport!FM142,Nacsport!FN142)</f>
        <v/>
      </c>
      <c r="AK141" s="1" t="str">
        <f>+IF(OR(K141="ATTACCO",K141="DIFESA"),+CONCATENATE(Nacsport!FO142,Nacsport!FP141,Nacsport!FQ142,Nacsport!FR142,Nacsport!FS142,Nacsport!FT142,Nacsport!FU142,),"")</f>
        <v/>
      </c>
      <c r="AL141" s="1" t="str">
        <f>+IF(OR(K141="ATAQUE",K141="DEFENSA"),+CONCATENATE(Nacsport!FV142,Nacsport!FW142,Nacsport!FX142,Nacsport!FY142,Nacsport!FZ142,Nacsport!GA142,Nacsport!GB142,),"")</f>
        <v/>
      </c>
      <c r="AM141" s="1" t="str">
        <f>+CONCATENATE(Nacsport!GC142,Nacsport!GD142,Nacsport!GE142,Nacsport!GF142,Nacsport!GG142,Nacsport!GH142,Nacsport!GI142,Nacsport!GJ142,)</f>
        <v/>
      </c>
      <c r="AN141" s="1" t="str">
        <f>IF(K141="PUNTOS",LOOKUP(2,1/($K$3:K141="ATAQUE"),$AN$3:AN141),IF(+COUNTIF(Nacsport!GK142:'Nacsport'!GS142,"*")&gt;0,+COUNTIF(Nacsport!GK142:'Nacsport'!GS142,"*"),""))</f>
        <v/>
      </c>
      <c r="AO141" t="str">
        <f ca="1">+IF(K141="QUIEBRE",+IF(L141="SAN LUIS",+COUNTIF(K141:INDIRECT(ADDRESS((LOOKUP(2,1/($K$1:K141="ATAQUE"),Nacsport!$A$1:A142)),3,4)),"RUCK")+1,+COUNTIF(K141:INDIRECT(ADDRESS((LOOKUP(2,1/($K$1:K141="DEFENSA"),Nacsport!$A$1:A142)),3,4)),"RUCK")+1),"")</f>
        <v/>
      </c>
      <c r="AP141" t="str">
        <f ca="1">+IF(OR(K141="PUNTOS",K141="QUIEBRE"),+IF(L141="SAN LUIS",+COUNTIF(K141:INDIRECT(ADDRESS((LOOKUP(2,1/($K$1:K141="ATAQUE"),Nacsport!$A$1:A142)),3,4)),"PASE"),+COUNTIF(K141:INDIRECT(ADDRESS((LOOKUP(2,1/($K$1:K141="DEFENSA"),Nacsport!$A$1:A142)),3,4)),"PASE")),"")</f>
        <v/>
      </c>
      <c r="AQ141" t="str">
        <f>IF(K141="QUIEBRE",LOOKUP(2,1/($K$3:K141="ATAQUE"),$AL$3:AL141),IF(+COUNTIF(Nacsport!GK142:'Nacsport'!GS142,"*")&gt;0,+COUNTIF(Nacsport!GK142:'Nacsport'!GS142,"*"),""))</f>
        <v/>
      </c>
      <c r="AR141" s="1" t="str">
        <f>IF(OR(K141="ATTACCO",K141="DIFESA"),J141,IF(AND(OR(K141="PUNTOS",K141="RUCK",K141="QUIEBRE"),L141="AVEZZANO"),LOOKUP(2,1/($K$3:K141="ATTACCO"),$J$3:J142),IF(AND(OR(K141="PUNTOS",K141="RUCK",K141="QUIEBRE"),L141="RIVAL"),LOOKUP(2,1/($K$3:K141="DIFESA"),$J$3:J142),"")))</f>
        <v/>
      </c>
      <c r="AS141" s="17"/>
    </row>
    <row r="142" spans="1:45" ht="15.75" customHeight="1" x14ac:dyDescent="0.2">
      <c r="A142">
        <f>+Nacsport!A143</f>
        <v>143</v>
      </c>
      <c r="B142">
        <f t="shared" si="1"/>
        <v>141</v>
      </c>
      <c r="C142">
        <f t="shared" si="7"/>
        <v>141</v>
      </c>
      <c r="D142" s="12">
        <v>1</v>
      </c>
      <c r="E142" s="1" t="s">
        <v>1295</v>
      </c>
      <c r="F142" s="14">
        <f>CONVERT(LEFT(Nacsport!E143,2),"mn","hr")/24+CONVERT(MID(Nacsport!E143,4,2),"sec","hr")/24</f>
        <v>1.9386574074074073E-2</v>
      </c>
      <c r="G142" s="15">
        <f>CONVERT((CONVERT(LEFT(Nacsport!F143,2),"mn","hr")/24+CONVERT(MID(Nacsport!F143,4,2),"sec","hr")/24)-(CONVERT(LEFT(Nacsport!E143,2),"mn","hr")/24+CONVERT(MID(Nacsport!E143,4,2),"sec","hr")/24),"hr","sec")*24</f>
        <v>31.000000000000149</v>
      </c>
      <c r="H142" s="15">
        <f t="shared" si="12"/>
        <v>1670</v>
      </c>
      <c r="I142" s="15">
        <f t="shared" si="13"/>
        <v>27.916666666666664</v>
      </c>
      <c r="J142" s="1">
        <f>+Nacsport!B143</f>
        <v>15</v>
      </c>
      <c r="K142" s="1" t="str">
        <f>+Nacsport!C143</f>
        <v>ATTACK</v>
      </c>
      <c r="L142" s="1" t="str">
        <f>+CONCATENATE(Nacsport!I143,Nacsport!J143)</f>
        <v/>
      </c>
      <c r="M142" s="29" t="str">
        <f>IF(Nacsport!G143&lt;&gt;"",LEFT(Nacsport!G143,FIND(";",Nacsport!G143)-1),"")</f>
        <v>57</v>
      </c>
      <c r="N142" s="1" t="str">
        <f>IFERROR(MID(Nacsport!G143,FIND(";", Nacsport!G143)+1,IFERROR(FIND(" ", Nacsport!G143 &amp; " ", FIND(";", Nacsport!G143)+1) - FIND(";", Nacsport!G143)-1,LEN(Nacsport!G143))),"")</f>
        <v>71</v>
      </c>
      <c r="O142" s="1" t="str">
        <f>+CONCATENATE(Nacsport!K143,Nacsport!L143,Nacsport!M143,Nacsport!N143,Nacsport!O143,Nacsport!P143,Nacsport!Q143,Nacsport!R143,Nacsport!S143,Nacsport!T143,Nacsport!U143,Nacsport!V143,Nacsport!W143,Nacsport!X143,Nacsport!Y143,Nacsport!Z143)</f>
        <v/>
      </c>
      <c r="P142" s="1" t="str">
        <f>IF(ISNA(LOOKUP(2,1/(Nacsport!AA143:BY143&lt;&gt;""),Nacsport!AA143:BY143)),"",LOOKUP(2,1/(Nacsport!AA143:BY143&lt;&gt;""),Nacsport!AA143:BY143))</f>
        <v/>
      </c>
      <c r="Q142" s="1" t="str">
        <f t="array" ref="Q142">+IF(+COUNTIF(Nacsport!AA143:BY143,"*")&gt;1,INDEX(Nacsport!Z143:BX143,MATCH(TRUE,Nacsport!Z143:BX143&gt;0,0)),"")</f>
        <v/>
      </c>
      <c r="R142" s="1" t="str">
        <f>+CONCATENATE(Nacsport!BZ143,Nacsport!CA143)</f>
        <v/>
      </c>
      <c r="S142" s="1" t="str">
        <f>+CONCATENATE(Nacsport!CB143,Nacsport!CC143,Nacsport!CD143)</f>
        <v/>
      </c>
      <c r="T142" s="1" t="str">
        <f>+CONCATENATE(Nacsport!CE143,Nacsport!CF143,Nacsport!CG143,Nacsport!CH143)</f>
        <v/>
      </c>
      <c r="U142" s="1" t="str">
        <f>+CONCATENATE(Nacsport!CI143,Nacsport!CJ143,Nacsport!CK143,Nacsport!CL143,Nacsport!CM143,Nacsport!CN143,Nacsport!CO143,Nacsport!CP143)</f>
        <v/>
      </c>
      <c r="V142" s="1" t="str">
        <f>+CONCATENATE(Nacsport!CQ143,Nacsport!CR143,Nacsport!CS143,Nacsport!CT143,Nacsport!CU143,Nacsport!CV143)</f>
        <v/>
      </c>
      <c r="W142" s="1" t="str">
        <f>+CONCATENATE(Nacsport!CW143,Nacsport!CX143,Nacsport!CY143,Nacsport!CZ143,Nacsport!DA143,Nacsport!DB143,Nacsport!DC143)</f>
        <v/>
      </c>
      <c r="X142" s="1" t="str">
        <f>+CONCATENATE(Nacsport!DD143,Nacsport!DE143,Nacsport!DF143,Nacsport!DG143,Nacsport!DH143,Nacsport!DI143,Nacsport!DJ143,Nacsport!DK143,Nacsport!DL143,Nacsport!DM143,Nacsport!DN143)</f>
        <v/>
      </c>
      <c r="Y142" s="1" t="str">
        <f>+CONCATENATE(Nacsport!DO143,Nacsport!DP143,Nacsport!DQ143,Nacsport!DR143,Nacsport!DS143,Nacsport!DT143,Nacsport!DU143,Nacsport!DV143,)</f>
        <v/>
      </c>
      <c r="Z142" s="1" t="str">
        <f>+CONCATENATE(Nacsport!DW143,Nacsport!DX143,Nacsport!DY143,Nacsport!DZ143)</f>
        <v/>
      </c>
      <c r="AA142" s="1" t="str">
        <f>+CONCATENATE(Nacsport!EA143,Nacsport!EB143,Nacsport!EC143,Nacsport!ED143,Nacsport!EE143)</f>
        <v/>
      </c>
      <c r="AB142" s="1" t="str">
        <f>+CONCATENATE(Nacsport!EF143,Nacsport!EG143,Nacsport!EH143,Nacsport!EI143,Nacsport!EJ143,Nacsport!EK143)</f>
        <v/>
      </c>
      <c r="AC142" s="1" t="str">
        <f>+CONCATENATE(Nacsport!EL143,Nacsport!EM143,Nacsport!EN143,Nacsport!EO143,Nacsport!EP143,Nacsport!EQ143,Nacsport!ER143)</f>
        <v/>
      </c>
      <c r="AD142" s="1" t="str">
        <f>+CONCATENATE(Nacsport!ES143,Nacsport!ET143,Nacsport!EU143,Nacsport!EV143,Nacsport!EW143,Nacsport!EX143,Nacsport!EY143,Nacsport!EZ143)</f>
        <v/>
      </c>
      <c r="AE142" s="1" t="str">
        <f>+CONCATENATE(Nacsport!FA143,Nacsport!FB143,Nacsport!FC143)</f>
        <v/>
      </c>
      <c r="AF142" s="1" t="str">
        <f>+CONCATENATE(Nacsport!FD143,Nacsport!FE143)</f>
        <v/>
      </c>
      <c r="AG142" s="1" t="str">
        <f>+CONCATENATE(Nacsport!FF143,Nacsport!FG143,Nacsport!FH143,Nacsport!FI143,Nacsport!FJ143)</f>
        <v/>
      </c>
      <c r="AH142" s="1" t="str">
        <f t="shared" si="11"/>
        <v/>
      </c>
      <c r="AI142" s="1" t="str">
        <f>+CONCATENATE(Nacsport!FK143,Nacsport!FL143)</f>
        <v/>
      </c>
      <c r="AJ142" s="34" t="str">
        <f>+CONCATENATE(Nacsport!FM143,Nacsport!FN143)</f>
        <v/>
      </c>
      <c r="AK142" s="1" t="str">
        <f>+IF(OR(K142="ATTACCO",K142="DIFESA"),+CONCATENATE(Nacsport!FO143,Nacsport!FP142,Nacsport!FQ143,Nacsport!FR143,Nacsport!FS143,Nacsport!FT143,Nacsport!FU143,),"")</f>
        <v/>
      </c>
      <c r="AL142" s="1" t="str">
        <f>+IF(OR(K142="ATAQUE",K142="DEFENSA"),+CONCATENATE(Nacsport!FV143,Nacsport!FW143,Nacsport!FX143,Nacsport!FY143,Nacsport!FZ143,Nacsport!GA143,Nacsport!GB143,),"")</f>
        <v/>
      </c>
      <c r="AM142" s="1" t="str">
        <f>+CONCATENATE(Nacsport!GC143,Nacsport!GD143,Nacsport!GE143,Nacsport!GF143,Nacsport!GG143,Nacsport!GH143,Nacsport!GI143,Nacsport!GJ143,)</f>
        <v/>
      </c>
      <c r="AN142" s="1" t="str">
        <f>IF(K142="PUNTOS",LOOKUP(2,1/($K$3:K142="ATAQUE"),$AN$3:AN142),IF(+COUNTIF(Nacsport!GK143:'Nacsport'!GS143,"*")&gt;0,+COUNTIF(Nacsport!GK143:'Nacsport'!GS143,"*"),""))</f>
        <v/>
      </c>
      <c r="AO142" t="str">
        <f ca="1">+IF(K142="QUIEBRE",+IF(L142="SAN LUIS",+COUNTIF(K142:INDIRECT(ADDRESS((LOOKUP(2,1/($K$1:K142="ATAQUE"),Nacsport!$A$1:A143)),3,4)),"RUCK")+1,+COUNTIF(K142:INDIRECT(ADDRESS((LOOKUP(2,1/($K$1:K142="DEFENSA"),Nacsport!$A$1:A143)),3,4)),"RUCK")+1),"")</f>
        <v/>
      </c>
      <c r="AP142" t="str">
        <f ca="1">+IF(OR(K142="PUNTOS",K142="QUIEBRE"),+IF(L142="SAN LUIS",+COUNTIF(K142:INDIRECT(ADDRESS((LOOKUP(2,1/($K$1:K142="ATAQUE"),Nacsport!$A$1:A143)),3,4)),"PASE"),+COUNTIF(K142:INDIRECT(ADDRESS((LOOKUP(2,1/($K$1:K142="DEFENSA"),Nacsport!$A$1:A143)),3,4)),"PASE")),"")</f>
        <v/>
      </c>
      <c r="AQ142" t="str">
        <f>IF(K142="QUIEBRE",LOOKUP(2,1/($K$3:K142="ATAQUE"),$AL$3:AL142),IF(+COUNTIF(Nacsport!GK143:'Nacsport'!GS143,"*")&gt;0,+COUNTIF(Nacsport!GK143:'Nacsport'!GS143,"*"),""))</f>
        <v/>
      </c>
      <c r="AR142" s="1" t="str">
        <f>IF(OR(K142="ATTACCO",K142="DIFESA"),J142,IF(AND(OR(K142="PUNTOS",K142="RUCK",K142="QUIEBRE"),L142="AVEZZANO"),LOOKUP(2,1/($K$3:K142="ATTACCO"),$J$3:J143),IF(AND(OR(K142="PUNTOS",K142="RUCK",K142="QUIEBRE"),L142="RIVAL"),LOOKUP(2,1/($K$3:K142="DIFESA"),$J$3:J143),"")))</f>
        <v/>
      </c>
      <c r="AS142" s="17"/>
    </row>
    <row r="143" spans="1:45" ht="15.75" customHeight="1" x14ac:dyDescent="0.2">
      <c r="A143">
        <f>+Nacsport!A144</f>
        <v>144</v>
      </c>
      <c r="B143">
        <f t="shared" si="1"/>
        <v>142</v>
      </c>
      <c r="C143">
        <f t="shared" si="7"/>
        <v>142</v>
      </c>
      <c r="D143" s="12">
        <v>1</v>
      </c>
      <c r="E143" s="1" t="s">
        <v>1295</v>
      </c>
      <c r="F143" s="14">
        <f>CONVERT(LEFT(Nacsport!E144,2),"mn","hr")/24+CONVERT(MID(Nacsport!E144,4,2),"sec","hr")/24</f>
        <v>1.9386574074074073E-2</v>
      </c>
      <c r="G143" s="15">
        <f>CONVERT((CONVERT(LEFT(Nacsport!F144,2),"mn","hr")/24+CONVERT(MID(Nacsport!F144,4,2),"sec","hr")/24)-(CONVERT(LEFT(Nacsport!E144,2),"mn","hr")/24+CONVERT(MID(Nacsport!E144,4,2),"sec","hr")/24),"hr","sec")*24</f>
        <v>31.000000000000149</v>
      </c>
      <c r="H143" s="15">
        <f t="shared" si="12"/>
        <v>1670</v>
      </c>
      <c r="I143" s="15">
        <f t="shared" si="13"/>
        <v>27.916666666666664</v>
      </c>
      <c r="J143" s="1">
        <f>+Nacsport!B144</f>
        <v>16</v>
      </c>
      <c r="K143" s="1" t="str">
        <f>+Nacsport!C144</f>
        <v>SHORT-MATCH</v>
      </c>
      <c r="L143" s="1" t="str">
        <f>+CONCATENATE(Nacsport!I144,Nacsport!J144)</f>
        <v/>
      </c>
      <c r="M143" s="29" t="str">
        <f>IF(Nacsport!G144&lt;&gt;"",LEFT(Nacsport!G144,FIND(";",Nacsport!G144)-1),"")</f>
        <v>57</v>
      </c>
      <c r="N143" s="1" t="str">
        <f>IFERROR(MID(Nacsport!G144,FIND(";", Nacsport!G144)+1,IFERROR(FIND(" ", Nacsport!G144 &amp; " ", FIND(";", Nacsport!G144)+1) - FIND(";", Nacsport!G144)-1,LEN(Nacsport!G144))),"")</f>
        <v>71</v>
      </c>
      <c r="O143" s="1" t="str">
        <f>+CONCATENATE(Nacsport!K144,Nacsport!L144,Nacsport!M144,Nacsport!N144,Nacsport!O144,Nacsport!P144,Nacsport!Q144,Nacsport!R144,Nacsport!S144,Nacsport!T144,Nacsport!U144,Nacsport!V144,Nacsport!W144,Nacsport!X144,Nacsport!Y144,Nacsport!Z144)</f>
        <v/>
      </c>
      <c r="P143" s="1" t="str">
        <f>IF(ISNA(LOOKUP(2,1/(Nacsport!AA144:BY144&lt;&gt;""),Nacsport!AA144:BY144)),"",LOOKUP(2,1/(Nacsport!AA144:BY144&lt;&gt;""),Nacsport!AA144:BY144))</f>
        <v/>
      </c>
      <c r="Q143" s="1" t="str">
        <f t="array" ref="Q143">+IF(+COUNTIF(Nacsport!AA144:BY144,"*")&gt;1,INDEX(Nacsport!Z144:BX144,MATCH(TRUE,Nacsport!Z144:BX144&gt;0,0)),"")</f>
        <v/>
      </c>
      <c r="R143" s="1" t="str">
        <f>+CONCATENATE(Nacsport!BZ144,Nacsport!CA144)</f>
        <v/>
      </c>
      <c r="S143" s="1" t="str">
        <f>+CONCATENATE(Nacsport!CB144,Nacsport!CC144,Nacsport!CD144)</f>
        <v/>
      </c>
      <c r="T143" s="1" t="str">
        <f>+CONCATENATE(Nacsport!CE144,Nacsport!CF144,Nacsport!CG144,Nacsport!CH144)</f>
        <v/>
      </c>
      <c r="U143" s="1" t="str">
        <f>+CONCATENATE(Nacsport!CI144,Nacsport!CJ144,Nacsport!CK144,Nacsport!CL144,Nacsport!CM144,Nacsport!CN144,Nacsport!CO144,Nacsport!CP144)</f>
        <v/>
      </c>
      <c r="V143" s="1" t="str">
        <f>+CONCATENATE(Nacsport!CQ144,Nacsport!CR144,Nacsport!CS144,Nacsport!CT144,Nacsport!CU144,Nacsport!CV144)</f>
        <v/>
      </c>
      <c r="W143" s="1" t="str">
        <f>+CONCATENATE(Nacsport!CW144,Nacsport!CX144,Nacsport!CY144,Nacsport!CZ144,Nacsport!DA144,Nacsport!DB144,Nacsport!DC144)</f>
        <v/>
      </c>
      <c r="X143" s="1" t="str">
        <f>+CONCATENATE(Nacsport!DD144,Nacsport!DE144,Nacsport!DF144,Nacsport!DG144,Nacsport!DH144,Nacsport!DI144,Nacsport!DJ144,Nacsport!DK144,Nacsport!DL144,Nacsport!DM144,Nacsport!DN144)</f>
        <v/>
      </c>
      <c r="Y143" s="1" t="str">
        <f>+CONCATENATE(Nacsport!DO144,Nacsport!DP144,Nacsport!DQ144,Nacsport!DR144,Nacsport!DS144,Nacsport!DT144,Nacsport!DU144,Nacsport!DV144,)</f>
        <v/>
      </c>
      <c r="Z143" s="1" t="str">
        <f>+CONCATENATE(Nacsport!DW144,Nacsport!DX144,Nacsport!DY144,Nacsport!DZ144)</f>
        <v/>
      </c>
      <c r="AA143" s="1" t="str">
        <f>+CONCATENATE(Nacsport!EA144,Nacsport!EB144,Nacsport!EC144,Nacsport!ED144,Nacsport!EE144)</f>
        <v/>
      </c>
      <c r="AB143" s="1" t="str">
        <f>+CONCATENATE(Nacsport!EF144,Nacsport!EG144,Nacsport!EH144,Nacsport!EI144,Nacsport!EJ144,Nacsport!EK144)</f>
        <v/>
      </c>
      <c r="AC143" s="1" t="str">
        <f>+CONCATENATE(Nacsport!EL144,Nacsport!EM144,Nacsport!EN144,Nacsport!EO144,Nacsport!EP144,Nacsport!EQ144,Nacsport!ER144)</f>
        <v/>
      </c>
      <c r="AD143" s="1" t="str">
        <f>+CONCATENATE(Nacsport!ES144,Nacsport!ET144,Nacsport!EU144,Nacsport!EV144,Nacsport!EW144,Nacsport!EX144,Nacsport!EY144,Nacsport!EZ144)</f>
        <v/>
      </c>
      <c r="AE143" s="1" t="str">
        <f>+CONCATENATE(Nacsport!FA144,Nacsport!FB144,Nacsport!FC144)</f>
        <v/>
      </c>
      <c r="AF143" s="1" t="str">
        <f>+CONCATENATE(Nacsport!FD144,Nacsport!FE144)</f>
        <v/>
      </c>
      <c r="AG143" s="1" t="str">
        <f>+CONCATENATE(Nacsport!FF144,Nacsport!FG144,Nacsport!FH144,Nacsport!FI144,Nacsport!FJ144)</f>
        <v/>
      </c>
      <c r="AH143" s="1" t="str">
        <f t="shared" si="11"/>
        <v/>
      </c>
      <c r="AI143" s="1" t="str">
        <f>+CONCATENATE(Nacsport!FK144,Nacsport!FL144)</f>
        <v/>
      </c>
      <c r="AJ143" s="34" t="str">
        <f>+CONCATENATE(Nacsport!FM144,Nacsport!FN144)</f>
        <v/>
      </c>
      <c r="AK143" s="1" t="str">
        <f>+IF(OR(K143="ATTACCO",K143="DIFESA"),+CONCATENATE(Nacsport!FO144,Nacsport!FP143,Nacsport!FQ144,Nacsport!FR144,Nacsport!FS144,Nacsport!FT144,Nacsport!FU144,),"")</f>
        <v/>
      </c>
      <c r="AL143" s="1" t="str">
        <f>+IF(OR(K143="ATAQUE",K143="DEFENSA"),+CONCATENATE(Nacsport!FV144,Nacsport!FW144,Nacsport!FX144,Nacsport!FY144,Nacsport!FZ144,Nacsport!GA144,Nacsport!GB144,),"")</f>
        <v/>
      </c>
      <c r="AM143" s="1" t="str">
        <f>+CONCATENATE(Nacsport!GC144,Nacsport!GD144,Nacsport!GE144,Nacsport!GF144,Nacsport!GG144,Nacsport!GH144,Nacsport!GI144,Nacsport!GJ144,)</f>
        <v/>
      </c>
      <c r="AN143" s="1" t="str">
        <f>IF(K143="PUNTOS",LOOKUP(2,1/($K$3:K143="ATAQUE"),$AN$3:AN143),IF(+COUNTIF(Nacsport!GK144:'Nacsport'!GS144,"*")&gt;0,+COUNTIF(Nacsport!GK144:'Nacsport'!GS144,"*"),""))</f>
        <v/>
      </c>
      <c r="AO143" t="str">
        <f ca="1">+IF(K143="QUIEBRE",+IF(L143="SAN LUIS",+COUNTIF(K143:INDIRECT(ADDRESS((LOOKUP(2,1/($K$1:K143="ATAQUE"),Nacsport!$A$1:A144)),3,4)),"RUCK")+1,+COUNTIF(K143:INDIRECT(ADDRESS((LOOKUP(2,1/($K$1:K143="DEFENSA"),Nacsport!$A$1:A144)),3,4)),"RUCK")+1),"")</f>
        <v/>
      </c>
      <c r="AP143" t="str">
        <f ca="1">+IF(OR(K143="PUNTOS",K143="QUIEBRE"),+IF(L143="SAN LUIS",+COUNTIF(K143:INDIRECT(ADDRESS((LOOKUP(2,1/($K$1:K143="ATAQUE"),Nacsport!$A$1:A144)),3,4)),"PASE"),+COUNTIF(K143:INDIRECT(ADDRESS((LOOKUP(2,1/($K$1:K143="DEFENSA"),Nacsport!$A$1:A144)),3,4)),"PASE")),"")</f>
        <v/>
      </c>
      <c r="AQ143" t="str">
        <f>IF(K143="QUIEBRE",LOOKUP(2,1/($K$3:K143="ATAQUE"),$AL$3:AL143),IF(+COUNTIF(Nacsport!GK144:'Nacsport'!GS144,"*")&gt;0,+COUNTIF(Nacsport!GK144:'Nacsport'!GS144,"*"),""))</f>
        <v/>
      </c>
      <c r="AR143" s="1" t="str">
        <f>IF(OR(K143="ATTACCO",K143="DIFESA"),J143,IF(AND(OR(K143="PUNTOS",K143="RUCK",K143="QUIEBRE"),L143="AVEZZANO"),LOOKUP(2,1/($K$3:K143="ATTACCO"),$J$3:J144),IF(AND(OR(K143="PUNTOS",K143="RUCK",K143="QUIEBRE"),L143="RIVAL"),LOOKUP(2,1/($K$3:K143="DIFESA"),$J$3:J144),"")))</f>
        <v/>
      </c>
      <c r="AS143" s="17"/>
    </row>
    <row r="144" spans="1:45" ht="15.75" customHeight="1" x14ac:dyDescent="0.2">
      <c r="A144">
        <f>+Nacsport!A145</f>
        <v>145</v>
      </c>
      <c r="B144">
        <f t="shared" si="1"/>
        <v>143</v>
      </c>
      <c r="C144">
        <f t="shared" si="7"/>
        <v>143</v>
      </c>
      <c r="D144" s="12">
        <v>1</v>
      </c>
      <c r="E144" s="1" t="s">
        <v>1295</v>
      </c>
      <c r="F144" s="14">
        <f>CONVERT(LEFT(Nacsport!E145,2),"mn","hr")/24+CONVERT(MID(Nacsport!E145,4,2),"sec","hr")/24</f>
        <v>1.9467592592592592E-2</v>
      </c>
      <c r="G144" s="15">
        <f>CONVERT((CONVERT(LEFT(Nacsport!F145,2),"mn","hr")/24+CONVERT(MID(Nacsport!F145,4,2),"sec","hr")/24)-(CONVERT(LEFT(Nacsport!E145,2),"mn","hr")/24+CONVERT(MID(Nacsport!E145,4,2),"sec","hr")/24),"hr","sec")*24</f>
        <v>3.0000000000001692</v>
      </c>
      <c r="H144" s="15">
        <f t="shared" si="12"/>
        <v>1677</v>
      </c>
      <c r="I144" s="15">
        <f t="shared" si="13"/>
        <v>28.033333333333331</v>
      </c>
      <c r="J144" s="1">
        <f>+Nacsport!B145</f>
        <v>20</v>
      </c>
      <c r="K144" s="1" t="str">
        <f>+Nacsport!C145</f>
        <v>RUCK</v>
      </c>
      <c r="L144" s="1" t="str">
        <f>+CONCATENATE(Nacsport!I145,Nacsport!J145)</f>
        <v>SAN BENEDETTO</v>
      </c>
      <c r="M144" s="29" t="str">
        <f>IF(Nacsport!G145&lt;&gt;"",LEFT(Nacsport!G145,FIND(";",Nacsport!G145)-1),"")</f>
        <v>57</v>
      </c>
      <c r="N144" s="1" t="str">
        <f>IFERROR(MID(Nacsport!G145,FIND(";", Nacsport!G145)+1,IFERROR(FIND(" ", Nacsport!G145 &amp; " ", FIND(";", Nacsport!G145)+1) - FIND(";", Nacsport!G145)-1,LEN(Nacsport!G145))),"")</f>
        <v>71</v>
      </c>
      <c r="O144" s="1" t="str">
        <f>+CONCATENATE(Nacsport!K145,Nacsport!L145,Nacsport!M145,Nacsport!N145,Nacsport!O145,Nacsport!P145,Nacsport!Q145,Nacsport!R145,Nacsport!S145,Nacsport!T145,Nacsport!U145,Nacsport!V145,Nacsport!W145,Nacsport!X145,Nacsport!Y145,Nacsport!Z145)</f>
        <v>T1D</v>
      </c>
      <c r="P144" s="1" t="str">
        <f>IF(ISNA(LOOKUP(2,1/(Nacsport!AA145:BY145&lt;&gt;""),Nacsport!AA145:BY145)),"",LOOKUP(2,1/(Nacsport!AA145:BY145&lt;&gt;""),Nacsport!AA145:BY145))</f>
        <v/>
      </c>
      <c r="Q144" s="1" t="str">
        <f t="array" ref="Q144">+IF(+COUNTIF(Nacsport!AA145:BY145,"*")&gt;1,INDEX(Nacsport!Z145:BX145,MATCH(TRUE,Nacsport!Z145:BX145&gt;0,0)),"")</f>
        <v/>
      </c>
      <c r="R144" s="1" t="str">
        <f>+CONCATENATE(Nacsport!BZ145,Nacsport!CA145)</f>
        <v/>
      </c>
      <c r="S144" s="1" t="str">
        <f>+CONCATENATE(Nacsport!CB145,Nacsport!CC145,Nacsport!CD145)</f>
        <v/>
      </c>
      <c r="T144" s="1" t="str">
        <f>+CONCATENATE(Nacsport!CE145,Nacsport!CF145,Nacsport!CG145,Nacsport!CH145)</f>
        <v/>
      </c>
      <c r="U144" s="1" t="str">
        <f>+CONCATENATE(Nacsport!CI145,Nacsport!CJ145,Nacsport!CK145,Nacsport!CL145,Nacsport!CM145,Nacsport!CN145,Nacsport!CO145,Nacsport!CP145)</f>
        <v/>
      </c>
      <c r="V144" s="1" t="str">
        <f>+CONCATENATE(Nacsport!CQ145,Nacsport!CR145,Nacsport!CS145,Nacsport!CT145,Nacsport!CU145,Nacsport!CV145)</f>
        <v/>
      </c>
      <c r="W144" s="1" t="str">
        <f>+CONCATENATE(Nacsport!CW145,Nacsport!CX145,Nacsport!CY145,Nacsport!CZ145,Nacsport!DA145,Nacsport!DB145,Nacsport!DC145)</f>
        <v/>
      </c>
      <c r="X144" s="1" t="str">
        <f>+CONCATENATE(Nacsport!DD145,Nacsport!DE145,Nacsport!DF145,Nacsport!DG145,Nacsport!DH145,Nacsport!DI145,Nacsport!DJ145,Nacsport!DK145,Nacsport!DL145,Nacsport!DM145,Nacsport!DN145)</f>
        <v/>
      </c>
      <c r="Y144" s="1" t="str">
        <f>+CONCATENATE(Nacsport!DO145,Nacsport!DP145,Nacsport!DQ145,Nacsport!DR145,Nacsport!DS145,Nacsport!DT145,Nacsport!DU145,Nacsport!DV145,)</f>
        <v/>
      </c>
      <c r="Z144" s="1" t="str">
        <f>+CONCATENATE(Nacsport!DW145,Nacsport!DX145,Nacsport!DY145,Nacsport!DZ145)</f>
        <v/>
      </c>
      <c r="AA144" s="1" t="str">
        <f>+CONCATENATE(Nacsport!EA145,Nacsport!EB145,Nacsport!EC145,Nacsport!ED145,Nacsport!EE145)</f>
        <v/>
      </c>
      <c r="AB144" s="1" t="str">
        <f>+CONCATENATE(Nacsport!EF145,Nacsport!EG145,Nacsport!EH145,Nacsport!EI145,Nacsport!EJ145,Nacsport!EK145)</f>
        <v/>
      </c>
      <c r="AC144" s="1" t="str">
        <f>+CONCATENATE(Nacsport!EL145,Nacsport!EM145,Nacsport!EN145,Nacsport!EO145,Nacsport!EP145,Nacsport!EQ145,Nacsport!ER145)</f>
        <v/>
      </c>
      <c r="AD144" s="1" t="str">
        <f>+CONCATENATE(Nacsport!ES145,Nacsport!ET145,Nacsport!EU145,Nacsport!EV145,Nacsport!EW145,Nacsport!EX145,Nacsport!EY145,Nacsport!EZ145)</f>
        <v/>
      </c>
      <c r="AE144" s="1" t="str">
        <f>+CONCATENATE(Nacsport!FA145,Nacsport!FB145,Nacsport!FC145)</f>
        <v/>
      </c>
      <c r="AF144" s="1" t="str">
        <f>+CONCATENATE(Nacsport!FD145,Nacsport!FE145)</f>
        <v>SLOW</v>
      </c>
      <c r="AG144" s="1" t="str">
        <f>+CONCATENATE(Nacsport!FF145,Nacsport!FG145,Nacsport!FH145,Nacsport!FI145,Nacsport!FJ145)</f>
        <v/>
      </c>
      <c r="AH144" s="1" t="str">
        <f t="shared" si="11"/>
        <v/>
      </c>
      <c r="AI144" s="1" t="str">
        <f>+CONCATENATE(Nacsport!FK145,Nacsport!FL145)</f>
        <v/>
      </c>
      <c r="AJ144" s="34" t="str">
        <f>+CONCATENATE(Nacsport!FM145,Nacsport!FN145)</f>
        <v/>
      </c>
      <c r="AK144" s="1" t="str">
        <f>+IF(OR(K144="ATTACCO",K144="DIFESA"),+CONCATENATE(Nacsport!FO145,Nacsport!FP144,Nacsport!FQ145,Nacsport!FR145,Nacsport!FS145,Nacsport!FT145,Nacsport!FU145,),"")</f>
        <v/>
      </c>
      <c r="AL144" s="1" t="str">
        <f>+IF(OR(K144="ATAQUE",K144="DEFENSA"),+CONCATENATE(Nacsport!FV145,Nacsport!FW145,Nacsport!FX145,Nacsport!FY145,Nacsport!FZ145,Nacsport!GA145,Nacsport!GB145,),"")</f>
        <v/>
      </c>
      <c r="AM144" s="1" t="str">
        <f>+CONCATENATE(Nacsport!GC145,Nacsport!GD145,Nacsport!GE145,Nacsport!GF145,Nacsport!GG145,Nacsport!GH145,Nacsport!GI145,Nacsport!GJ145,)</f>
        <v/>
      </c>
      <c r="AN144" s="1" t="str">
        <f>IF(K144="PUNTOS",LOOKUP(2,1/($K$3:K144="ATAQUE"),$AN$3:AN144),IF(+COUNTIF(Nacsport!GK145:'Nacsport'!GS145,"*")&gt;0,+COUNTIF(Nacsport!GK145:'Nacsport'!GS145,"*"),""))</f>
        <v/>
      </c>
      <c r="AO144" t="str">
        <f ca="1">+IF(K144="QUIEBRE",+IF(L144="SAN LUIS",+COUNTIF(K144:INDIRECT(ADDRESS((LOOKUP(2,1/($K$1:K144="ATAQUE"),Nacsport!$A$1:A145)),3,4)),"RUCK")+1,+COUNTIF(K144:INDIRECT(ADDRESS((LOOKUP(2,1/($K$1:K144="DEFENSA"),Nacsport!$A$1:A145)),3,4)),"RUCK")+1),"")</f>
        <v/>
      </c>
      <c r="AP144" t="str">
        <f ca="1">+IF(OR(K144="PUNTOS",K144="QUIEBRE"),+IF(L144="SAN LUIS",+COUNTIF(K144:INDIRECT(ADDRESS((LOOKUP(2,1/($K$1:K144="ATAQUE"),Nacsport!$A$1:A145)),3,4)),"PASE"),+COUNTIF(K144:INDIRECT(ADDRESS((LOOKUP(2,1/($K$1:K144="DEFENSA"),Nacsport!$A$1:A145)),3,4)),"PASE")),"")</f>
        <v/>
      </c>
      <c r="AQ144" t="str">
        <f>IF(K144="QUIEBRE",LOOKUP(2,1/($K$3:K144="ATAQUE"),$AL$3:AL144),IF(+COUNTIF(Nacsport!GK145:'Nacsport'!GS145,"*")&gt;0,+COUNTIF(Nacsport!GK145:'Nacsport'!GS145,"*"),""))</f>
        <v/>
      </c>
      <c r="AR144" s="1" t="str">
        <f>IF(OR(K144="ATTACCO",K144="DIFESA"),J144,IF(AND(OR(K144="PUNTOS",K144="RUCK",K144="QUIEBRE"),L144="AVEZZANO"),LOOKUP(2,1/($K$3:K144="ATTACCO"),$J$3:J145),IF(AND(OR(K144="PUNTOS",K144="RUCK",K144="QUIEBRE"),L144="RIVAL"),LOOKUP(2,1/($K$3:K144="DIFESA"),$J$3:J145),"")))</f>
        <v/>
      </c>
      <c r="AS144" s="17"/>
    </row>
    <row r="145" spans="1:45" ht="15.75" customHeight="1" x14ac:dyDescent="0.2">
      <c r="A145">
        <f>+Nacsport!A146</f>
        <v>146</v>
      </c>
      <c r="B145">
        <f t="shared" si="1"/>
        <v>144</v>
      </c>
      <c r="C145">
        <f t="shared" si="7"/>
        <v>144</v>
      </c>
      <c r="D145" s="12">
        <v>1</v>
      </c>
      <c r="E145" s="1" t="s">
        <v>1295</v>
      </c>
      <c r="F145" s="14">
        <f>CONVERT(LEFT(Nacsport!E146,2),"mn","hr")/24+CONVERT(MID(Nacsport!E146,4,2),"sec","hr")/24</f>
        <v>1.9560185185185184E-2</v>
      </c>
      <c r="G145" s="15">
        <f>(CONVERT((CONVERT(LEFT(Nacsport!F146,2),"mn","hr")/24+CONVERT(MID(Nacsport!F146,4,2),"sec","hr")/24)-(CONVERT(LEFT(Nacsport!E146,2),"mn","hr")/24+CONVERT(MID(Nacsport!E146,4,2),"sec","hr")/24),"hr","sec")*24)+2</f>
        <v>5.0000000000001688</v>
      </c>
      <c r="H145" s="15">
        <f t="shared" si="12"/>
        <v>1684.9999999999998</v>
      </c>
      <c r="I145" s="15">
        <f t="shared" si="13"/>
        <v>28.166666666666664</v>
      </c>
      <c r="J145" s="1">
        <f>+Nacsport!B146</f>
        <v>21</v>
      </c>
      <c r="K145" s="1" t="str">
        <f>+Nacsport!C146</f>
        <v>TACKLE</v>
      </c>
      <c r="L145" s="1" t="str">
        <f>+CONCATENATE(Nacsport!I146,Nacsport!J146)</f>
        <v>OPPONENT</v>
      </c>
      <c r="M145" s="29" t="str">
        <f>IF(Nacsport!G146&lt;&gt;"",LEFT(Nacsport!G146,FIND(";",Nacsport!G146)-1),"")</f>
        <v/>
      </c>
      <c r="N145" s="1" t="str">
        <f>IFERROR(MID(Nacsport!G146,FIND(";", Nacsport!G146)+1,IFERROR(FIND(" ", Nacsport!G146 &amp; " ", FIND(";", Nacsport!G146)+1) - FIND(";", Nacsport!G146)-1,LEN(Nacsport!G146))),"")</f>
        <v/>
      </c>
      <c r="O145" s="1" t="str">
        <f>+CONCATENATE(Nacsport!K146,Nacsport!L146,Nacsport!M146,Nacsport!N146,Nacsport!O146,Nacsport!P146,Nacsport!Q146,Nacsport!R146,Nacsport!S146,Nacsport!T146,Nacsport!U146,Nacsport!V146,Nacsport!W146,Nacsport!X146,Nacsport!Y146,Nacsport!Z146)</f>
        <v/>
      </c>
      <c r="P145" s="1" t="str">
        <f>IF(ISNA(LOOKUP(2,1/(Nacsport!AA146:BY146&lt;&gt;""),Nacsport!AA146:BY146)),"",LOOKUP(2,1/(Nacsport!AA146:BY146&lt;&gt;""),Nacsport!AA146:BY146))</f>
        <v/>
      </c>
      <c r="Q145" s="1" t="str">
        <f t="array" ref="Q145">+IF(+COUNTIF(Nacsport!AA146:BY146,"*")&gt;1,INDEX(Nacsport!Z146:BX146,MATCH(TRUE,Nacsport!Z146:BX146&gt;0,0)),"")</f>
        <v/>
      </c>
      <c r="R145" s="1" t="str">
        <f>+CONCATENATE(Nacsport!BZ146,Nacsport!CA146)</f>
        <v/>
      </c>
      <c r="S145" s="1" t="str">
        <f>+CONCATENATE(Nacsport!CB146,Nacsport!CC146,Nacsport!CD146)</f>
        <v/>
      </c>
      <c r="T145" s="1" t="str">
        <f>+CONCATENATE(Nacsport!CE146,Nacsport!CF146,Nacsport!CG146,Nacsport!CH146)</f>
        <v/>
      </c>
      <c r="U145" s="1" t="str">
        <f>+CONCATENATE(Nacsport!CI146,Nacsport!CJ146,Nacsport!CK146,Nacsport!CL146,Nacsport!CM146,Nacsport!CN146,Nacsport!CO146,Nacsport!CP146)</f>
        <v/>
      </c>
      <c r="V145" s="1" t="str">
        <f>+CONCATENATE(Nacsport!CQ146,Nacsport!CR146,Nacsport!CS146,Nacsport!CT146,Nacsport!CU146,Nacsport!CV146)</f>
        <v/>
      </c>
      <c r="W145" s="1" t="str">
        <f>+CONCATENATE(Nacsport!CW146,Nacsport!CX146,Nacsport!CY146,Nacsport!CZ146,Nacsport!DA146,Nacsport!DB146,Nacsport!DC146)</f>
        <v/>
      </c>
      <c r="X145" s="1" t="str">
        <f>+CONCATENATE(Nacsport!DD146,Nacsport!DE146,Nacsport!DF146,Nacsport!DG146,Nacsport!DH146,Nacsport!DI146,Nacsport!DJ146,Nacsport!DK146,Nacsport!DL146,Nacsport!DM146,Nacsport!DN146)</f>
        <v/>
      </c>
      <c r="Y145" s="1" t="str">
        <f>+CONCATENATE(Nacsport!DO146,Nacsport!DP146,Nacsport!DQ146,Nacsport!DR146,Nacsport!DS146,Nacsport!DT146,Nacsport!DU146,Nacsport!DV146,)</f>
        <v/>
      </c>
      <c r="Z145" s="1" t="str">
        <f>+CONCATENATE(Nacsport!DW146,Nacsport!DX146,Nacsport!DY146,Nacsport!DZ146)</f>
        <v/>
      </c>
      <c r="AA145" s="1" t="str">
        <f>+CONCATENATE(Nacsport!EA146,Nacsport!EB146,Nacsport!EC146,Nacsport!ED146,Nacsport!EE146)</f>
        <v/>
      </c>
      <c r="AB145" s="1" t="str">
        <f>+CONCATENATE(Nacsport!EF146,Nacsport!EG146,Nacsport!EH146,Nacsport!EI146,Nacsport!EJ146,Nacsport!EK146)</f>
        <v/>
      </c>
      <c r="AC145" s="1" t="str">
        <f>+CONCATENATE(Nacsport!EL146,Nacsport!EM146,Nacsport!EN146,Nacsport!EO146,Nacsport!EP146,Nacsport!EQ146,Nacsport!ER146)</f>
        <v/>
      </c>
      <c r="AD145" s="1" t="str">
        <f>+CONCATENATE(Nacsport!ES146,Nacsport!ET146,Nacsport!EU146,Nacsport!EV146,Nacsport!EW146,Nacsport!EX146,Nacsport!EY146,Nacsport!EZ146)</f>
        <v/>
      </c>
      <c r="AE145" s="1" t="str">
        <f>+CONCATENATE(Nacsport!FA146,Nacsport!FB146,Nacsport!FC146)</f>
        <v/>
      </c>
      <c r="AF145" s="1" t="str">
        <f>+CONCATENATE(Nacsport!FD146,Nacsport!FE146)</f>
        <v/>
      </c>
      <c r="AG145" s="1" t="str">
        <f>+CONCATENATE(Nacsport!FF146,Nacsport!FG146,Nacsport!FH146,Nacsport!FI146,Nacsport!FJ146)</f>
        <v/>
      </c>
      <c r="AH145" s="1" t="str">
        <f t="shared" si="11"/>
        <v/>
      </c>
      <c r="AI145" s="1" t="str">
        <f>+CONCATENATE(Nacsport!FK146,Nacsport!FL146)</f>
        <v/>
      </c>
      <c r="AJ145" s="34" t="str">
        <f>+CONCATENATE(Nacsport!FM146,Nacsport!FN146)</f>
        <v/>
      </c>
      <c r="AK145" s="1" t="str">
        <f>+IF(OR(K145="ATTACCO",K145="DIFESA"),+CONCATENATE(Nacsport!FO146,Nacsport!FP145,Nacsport!FQ146,Nacsport!FR146,Nacsport!FS146,Nacsport!FT146,Nacsport!FU146,),"")</f>
        <v/>
      </c>
      <c r="AL145" s="1" t="str">
        <f>+IF(OR(K145="ATAQUE",K145="DEFENSA"),+CONCATENATE(Nacsport!FV146,Nacsport!FW146,Nacsport!FX146,Nacsport!FY146,Nacsport!FZ146,Nacsport!GA146,Nacsport!GB146,),"")</f>
        <v/>
      </c>
      <c r="AM145" s="1" t="str">
        <f>+CONCATENATE(Nacsport!GC146,Nacsport!GD146,Nacsport!GE146,Nacsport!GF146,Nacsport!GG146,Nacsport!GH146,Nacsport!GI146,Nacsport!GJ146,)</f>
        <v/>
      </c>
      <c r="AN145" s="1" t="str">
        <f>IF(K145="PUNTOS",LOOKUP(2,1/($K$3:K145="ATAQUE"),$AN$3:AN145),IF(+COUNTIF(Nacsport!GK146:'Nacsport'!GS146,"*")&gt;0,+COUNTIF(Nacsport!GK146:'Nacsport'!GS146,"*"),""))</f>
        <v/>
      </c>
      <c r="AO145" t="str">
        <f ca="1">+IF(K145="QUIEBRE",+IF(L145="SAN LUIS",+COUNTIF(K145:INDIRECT(ADDRESS((LOOKUP(2,1/($K$1:K145="ATAQUE"),Nacsport!$A$1:A146)),3,4)),"RUCK")+1,+COUNTIF(K145:INDIRECT(ADDRESS((LOOKUP(2,1/($K$1:K145="DEFENSA"),Nacsport!$A$1:A146)),3,4)),"RUCK")+1),"")</f>
        <v/>
      </c>
      <c r="AP145" t="str">
        <f ca="1">+IF(OR(K145="PUNTOS",K145="QUIEBRE"),+IF(L145="SAN LUIS",+COUNTIF(K145:INDIRECT(ADDRESS((LOOKUP(2,1/($K$1:K145="ATAQUE"),Nacsport!$A$1:A146)),3,4)),"PASE"),+COUNTIF(K145:INDIRECT(ADDRESS((LOOKUP(2,1/($K$1:K145="DEFENSA"),Nacsport!$A$1:A146)),3,4)),"PASE")),"")</f>
        <v/>
      </c>
      <c r="AQ145" t="str">
        <f>IF(K145="QUIEBRE",LOOKUP(2,1/($K$3:K145="ATAQUE"),$AL$3:AL145),IF(+COUNTIF(Nacsport!GK146:'Nacsport'!GS146,"*")&gt;0,+COUNTIF(Nacsport!GK146:'Nacsport'!GS146,"*"),""))</f>
        <v/>
      </c>
      <c r="AR145" s="1" t="str">
        <f>IF(OR(K145="ATTACCO",K145="DIFESA"),J145,IF(AND(OR(K145="PUNTOS",K145="RUCK",K145="QUIEBRE"),L145="AVEZZANO"),LOOKUP(2,1/($K$3:K145="ATTACCO"),$J$3:J146),IF(AND(OR(K145="PUNTOS",K145="RUCK",K145="QUIEBRE"),L145="RIVAL"),LOOKUP(2,1/($K$3:K145="DIFESA"),$J$3:J146),"")))</f>
        <v/>
      </c>
      <c r="AS145" s="17"/>
    </row>
    <row r="146" spans="1:45" ht="15.75" customHeight="1" x14ac:dyDescent="0.2">
      <c r="A146">
        <f>+Nacsport!A147</f>
        <v>147</v>
      </c>
      <c r="B146">
        <f t="shared" si="1"/>
        <v>145</v>
      </c>
      <c r="C146">
        <f t="shared" si="7"/>
        <v>145</v>
      </c>
      <c r="D146" s="12">
        <v>1</v>
      </c>
      <c r="E146" s="1" t="s">
        <v>1295</v>
      </c>
      <c r="F146" s="14">
        <f>CONVERT(LEFT(Nacsport!E147,2),"mn","hr")/24+CONVERT(MID(Nacsport!E147,4,2),"sec","hr")/24</f>
        <v>1.9571759259259261E-2</v>
      </c>
      <c r="G146" s="15">
        <f>CONVERT((CONVERT(LEFT(Nacsport!F147,2),"mn","hr")/24+CONVERT(MID(Nacsport!F147,4,2),"sec","hr")/24)-(CONVERT(LEFT(Nacsport!E147,2),"mn","hr")/24+CONVERT(MID(Nacsport!E147,4,2),"sec","hr")/24),"hr","sec")*24</f>
        <v>2.9999999999998694</v>
      </c>
      <c r="H146" s="15">
        <f t="shared" si="12"/>
        <v>1686.0000000000002</v>
      </c>
      <c r="I146" s="15">
        <f t="shared" si="13"/>
        <v>28.183333333333337</v>
      </c>
      <c r="J146" s="1">
        <f>+Nacsport!B147</f>
        <v>21</v>
      </c>
      <c r="K146" s="1" t="str">
        <f>+Nacsport!C147</f>
        <v>RUCK</v>
      </c>
      <c r="L146" s="1" t="str">
        <f>+CONCATENATE(Nacsport!I147,Nacsport!J147)</f>
        <v>SAN BENEDETTO</v>
      </c>
      <c r="M146" s="29" t="str">
        <f>IF(Nacsport!G147&lt;&gt;"",LEFT(Nacsport!G147,FIND(";",Nacsport!G147)-1),"")</f>
        <v>45</v>
      </c>
      <c r="N146" s="1" t="str">
        <f>IFERROR(MID(Nacsport!G147,FIND(";", Nacsport!G147)+1,IFERROR(FIND(" ", Nacsport!G147 &amp; " ", FIND(";", Nacsport!G147)+1) - FIND(";", Nacsport!G147)-1,LEN(Nacsport!G147))),"")</f>
        <v>70</v>
      </c>
      <c r="O146" s="1" t="str">
        <f>+CONCATENATE(Nacsport!K147,Nacsport!L147,Nacsport!M147,Nacsport!N147,Nacsport!O147,Nacsport!P147,Nacsport!Q147,Nacsport!R147,Nacsport!S147,Nacsport!T147,Nacsport!U147,Nacsport!V147,Nacsport!W147,Nacsport!X147,Nacsport!Y147,Nacsport!Z147)</f>
        <v>T1C</v>
      </c>
      <c r="P146" s="1" t="str">
        <f>IF(ISNA(LOOKUP(2,1/(Nacsport!AA147:BY147&lt;&gt;""),Nacsport!AA147:BY147)),"",LOOKUP(2,1/(Nacsport!AA147:BY147&lt;&gt;""),Nacsport!AA147:BY147))</f>
        <v/>
      </c>
      <c r="Q146" s="1" t="str">
        <f t="array" ref="Q146">+IF(+COUNTIF(Nacsport!AA147:BY147,"*")&gt;1,INDEX(Nacsport!Z147:BX147,MATCH(TRUE,Nacsport!Z147:BX147&gt;0,0)),"")</f>
        <v/>
      </c>
      <c r="R146" s="1" t="str">
        <f>+CONCATENATE(Nacsport!BZ147,Nacsport!CA147)</f>
        <v/>
      </c>
      <c r="S146" s="1" t="str">
        <f>+CONCATENATE(Nacsport!CB147,Nacsport!CC147,Nacsport!CD147)</f>
        <v/>
      </c>
      <c r="T146" s="1" t="str">
        <f>+CONCATENATE(Nacsport!CE147,Nacsport!CF147,Nacsport!CG147,Nacsport!CH147)</f>
        <v/>
      </c>
      <c r="U146" s="1" t="str">
        <f>+CONCATENATE(Nacsport!CI147,Nacsport!CJ147,Nacsport!CK147,Nacsport!CL147,Nacsport!CM147,Nacsport!CN147,Nacsport!CO147,Nacsport!CP147)</f>
        <v/>
      </c>
      <c r="V146" s="1" t="str">
        <f>+CONCATENATE(Nacsport!CQ147,Nacsport!CR147,Nacsport!CS147,Nacsport!CT147,Nacsport!CU147,Nacsport!CV147)</f>
        <v/>
      </c>
      <c r="W146" s="1" t="str">
        <f>+CONCATENATE(Nacsport!CW147,Nacsport!CX147,Nacsport!CY147,Nacsport!CZ147,Nacsport!DA147,Nacsport!DB147,Nacsport!DC147)</f>
        <v/>
      </c>
      <c r="X146" s="1" t="str">
        <f>+CONCATENATE(Nacsport!DD147,Nacsport!DE147,Nacsport!DF147,Nacsport!DG147,Nacsport!DH147,Nacsport!DI147,Nacsport!DJ147,Nacsport!DK147,Nacsport!DL147,Nacsport!DM147,Nacsport!DN147)</f>
        <v/>
      </c>
      <c r="Y146" s="1" t="str">
        <f>+CONCATENATE(Nacsport!DO147,Nacsport!DP147,Nacsport!DQ147,Nacsport!DR147,Nacsport!DS147,Nacsport!DT147,Nacsport!DU147,Nacsport!DV147,)</f>
        <v/>
      </c>
      <c r="Z146" s="1" t="str">
        <f>+CONCATENATE(Nacsport!DW147,Nacsport!DX147,Nacsport!DY147,Nacsport!DZ147)</f>
        <v/>
      </c>
      <c r="AA146" s="1" t="str">
        <f>+CONCATENATE(Nacsport!EA147,Nacsport!EB147,Nacsport!EC147,Nacsport!ED147,Nacsport!EE147)</f>
        <v/>
      </c>
      <c r="AB146" s="1" t="str">
        <f>+CONCATENATE(Nacsport!EF147,Nacsport!EG147,Nacsport!EH147,Nacsport!EI147,Nacsport!EJ147,Nacsport!EK147)</f>
        <v/>
      </c>
      <c r="AC146" s="1" t="str">
        <f>+CONCATENATE(Nacsport!EL147,Nacsport!EM147,Nacsport!EN147,Nacsport!EO147,Nacsport!EP147,Nacsport!EQ147,Nacsport!ER147)</f>
        <v/>
      </c>
      <c r="AD146" s="1" t="str">
        <f>+CONCATENATE(Nacsport!ES147,Nacsport!ET147,Nacsport!EU147,Nacsport!EV147,Nacsport!EW147,Nacsport!EX147,Nacsport!EY147,Nacsport!EZ147)</f>
        <v/>
      </c>
      <c r="AE146" s="1" t="str">
        <f>+CONCATENATE(Nacsport!FA147,Nacsport!FB147,Nacsport!FC147)</f>
        <v/>
      </c>
      <c r="AF146" s="1" t="str">
        <f>+CONCATENATE(Nacsport!FD147,Nacsport!FE147)</f>
        <v>FAST</v>
      </c>
      <c r="AG146" s="1" t="str">
        <f>+CONCATENATE(Nacsport!FF147,Nacsport!FG147,Nacsport!FH147,Nacsport!FI147,Nacsport!FJ147)</f>
        <v/>
      </c>
      <c r="AH146" s="1" t="str">
        <f t="shared" si="11"/>
        <v/>
      </c>
      <c r="AI146" s="1" t="str">
        <f>+CONCATENATE(Nacsport!FK147,Nacsport!FL147)</f>
        <v/>
      </c>
      <c r="AJ146" s="34" t="str">
        <f>+CONCATENATE(Nacsport!FM147,Nacsport!FN147)</f>
        <v/>
      </c>
      <c r="AK146" s="1" t="str">
        <f>+IF(OR(K146="ATTACCO",K146="DIFESA"),+CONCATENATE(Nacsport!FO147,Nacsport!FP146,Nacsport!FQ147,Nacsport!FR147,Nacsport!FS147,Nacsport!FT147,Nacsport!FU147,),"")</f>
        <v/>
      </c>
      <c r="AL146" s="1" t="str">
        <f>+IF(OR(K146="ATAQUE",K146="DEFENSA"),+CONCATENATE(Nacsport!FV147,Nacsport!FW147,Nacsport!FX147,Nacsport!FY147,Nacsport!FZ147,Nacsport!GA147,Nacsport!GB147,),"")</f>
        <v/>
      </c>
      <c r="AM146" s="1" t="str">
        <f>+CONCATENATE(Nacsport!GC147,Nacsport!GD147,Nacsport!GE147,Nacsport!GF147,Nacsport!GG147,Nacsport!GH147,Nacsport!GI147,Nacsport!GJ147,)</f>
        <v/>
      </c>
      <c r="AN146" s="1" t="str">
        <f>IF(K146="PUNTOS",LOOKUP(2,1/($K$3:K146="ATAQUE"),$AN$3:AN146),IF(+COUNTIF(Nacsport!GK147:'Nacsport'!GS147,"*")&gt;0,+COUNTIF(Nacsport!GK147:'Nacsport'!GS147,"*"),""))</f>
        <v/>
      </c>
      <c r="AO146" t="str">
        <f ca="1">+IF(K146="QUIEBRE",+IF(L146="SAN LUIS",+COUNTIF(K146:INDIRECT(ADDRESS((LOOKUP(2,1/($K$1:K146="ATAQUE"),Nacsport!$A$1:A147)),3,4)),"RUCK")+1,+COUNTIF(K146:INDIRECT(ADDRESS((LOOKUP(2,1/($K$1:K146="DEFENSA"),Nacsport!$A$1:A147)),3,4)),"RUCK")+1),"")</f>
        <v/>
      </c>
      <c r="AP146" t="str">
        <f ca="1">+IF(OR(K146="PUNTOS",K146="QUIEBRE"),+IF(L146="SAN LUIS",+COUNTIF(K146:INDIRECT(ADDRESS((LOOKUP(2,1/($K$1:K146="ATAQUE"),Nacsport!$A$1:A147)),3,4)),"PASE"),+COUNTIF(K146:INDIRECT(ADDRESS((LOOKUP(2,1/($K$1:K146="DEFENSA"),Nacsport!$A$1:A147)),3,4)),"PASE")),"")</f>
        <v/>
      </c>
      <c r="AQ146" t="str">
        <f>IF(K146="QUIEBRE",LOOKUP(2,1/($K$3:K146="ATAQUE"),$AL$3:AL146),IF(+COUNTIF(Nacsport!GK147:'Nacsport'!GS147,"*")&gt;0,+COUNTIF(Nacsport!GK147:'Nacsport'!GS147,"*"),""))</f>
        <v/>
      </c>
      <c r="AR146" s="1" t="str">
        <f>IF(OR(K146="ATTACCO",K146="DIFESA"),J146,IF(AND(OR(K146="PUNTOS",K146="RUCK",K146="QUIEBRE"),L146="AVEZZANO"),LOOKUP(2,1/($K$3:K146="ATTACCO"),$J$3:J147),IF(AND(OR(K146="PUNTOS",K146="RUCK",K146="QUIEBRE"),L146="RIVAL"),LOOKUP(2,1/($K$3:K146="DIFESA"),$J$3:J147),"")))</f>
        <v/>
      </c>
      <c r="AS146" s="17"/>
    </row>
    <row r="147" spans="1:45" ht="15.75" customHeight="1" x14ac:dyDescent="0.2">
      <c r="A147">
        <f>+Nacsport!A148</f>
        <v>148</v>
      </c>
      <c r="B147">
        <f t="shared" si="1"/>
        <v>146</v>
      </c>
      <c r="C147">
        <f t="shared" si="7"/>
        <v>146</v>
      </c>
      <c r="D147" s="12">
        <v>1</v>
      </c>
      <c r="E147" s="1" t="s">
        <v>1295</v>
      </c>
      <c r="F147" s="14">
        <f>CONVERT(LEFT(Nacsport!E148,2),"mn","hr")/24+CONVERT(MID(Nacsport!E148,4,2),"sec","hr")/24</f>
        <v>1.9652777777777779E-2</v>
      </c>
      <c r="G147" s="15">
        <f>CONVERT((CONVERT(LEFT(Nacsport!F148,2),"mn","hr")/24+CONVERT(MID(Nacsport!F148,4,2),"sec","hr")/24)-(CONVERT(LEFT(Nacsport!E148,2),"mn","hr")/24+CONVERT(MID(Nacsport!E148,4,2),"sec","hr")/24),"hr","sec")*24</f>
        <v>2.9999999999998694</v>
      </c>
      <c r="H147" s="15">
        <f t="shared" si="12"/>
        <v>1693</v>
      </c>
      <c r="I147" s="15">
        <f t="shared" si="13"/>
        <v>28.3</v>
      </c>
      <c r="J147" s="1">
        <f>+Nacsport!B148</f>
        <v>3</v>
      </c>
      <c r="K147" s="1" t="str">
        <f>+Nacsport!C148</f>
        <v>MISSED-TACKLE</v>
      </c>
      <c r="L147" s="1" t="str">
        <f>+CONCATENATE(Nacsport!I148,Nacsport!J148)</f>
        <v>OPPONENT</v>
      </c>
      <c r="M147" s="29" t="str">
        <f>IF(Nacsport!G148&lt;&gt;"",LEFT(Nacsport!G148,FIND(";",Nacsport!G148)-1),"")</f>
        <v/>
      </c>
      <c r="N147" s="1" t="str">
        <f>IFERROR(MID(Nacsport!G148,FIND(";", Nacsport!G148)+1,IFERROR(FIND(" ", Nacsport!G148 &amp; " ", FIND(";", Nacsport!G148)+1) - FIND(";", Nacsport!G148)-1,LEN(Nacsport!G148))),"")</f>
        <v/>
      </c>
      <c r="O147" s="1" t="str">
        <f>+CONCATENATE(Nacsport!K148,Nacsport!L148,Nacsport!M148,Nacsport!N148,Nacsport!O148,Nacsport!P148,Nacsport!Q148,Nacsport!R148,Nacsport!S148,Nacsport!T148,Nacsport!U148,Nacsport!V148,Nacsport!W148,Nacsport!X148,Nacsport!Y148,Nacsport!Z148)</f>
        <v/>
      </c>
      <c r="P147" s="1" t="str">
        <f>IF(ISNA(LOOKUP(2,1/(Nacsport!AA148:BY148&lt;&gt;""),Nacsport!AA148:BY148)),"",LOOKUP(2,1/(Nacsport!AA148:BY148&lt;&gt;""),Nacsport!AA148:BY148))</f>
        <v/>
      </c>
      <c r="Q147" s="1" t="str">
        <f t="array" ref="Q147">+IF(+COUNTIF(Nacsport!AA148:BY148,"*")&gt;1,INDEX(Nacsport!Z148:BX148,MATCH(TRUE,Nacsport!Z148:BX148&gt;0,0)),"")</f>
        <v/>
      </c>
      <c r="R147" s="1" t="str">
        <f>+CONCATENATE(Nacsport!BZ148,Nacsport!CA148)</f>
        <v/>
      </c>
      <c r="S147" s="1" t="str">
        <f>+CONCATENATE(Nacsport!CB148,Nacsport!CC148,Nacsport!CD148)</f>
        <v/>
      </c>
      <c r="T147" s="1" t="str">
        <f>+CONCATENATE(Nacsport!CE148,Nacsport!CF148,Nacsport!CG148,Nacsport!CH148)</f>
        <v/>
      </c>
      <c r="U147" s="1" t="str">
        <f>+CONCATENATE(Nacsport!CI148,Nacsport!CJ148,Nacsport!CK148,Nacsport!CL148,Nacsport!CM148,Nacsport!CN148,Nacsport!CO148,Nacsport!CP148)</f>
        <v/>
      </c>
      <c r="V147" s="1" t="str">
        <f>+CONCATENATE(Nacsport!CQ148,Nacsport!CR148,Nacsport!CS148,Nacsport!CT148,Nacsport!CU148,Nacsport!CV148)</f>
        <v/>
      </c>
      <c r="W147" s="1" t="str">
        <f>+CONCATENATE(Nacsport!CW148,Nacsport!CX148,Nacsport!CY148,Nacsport!CZ148,Nacsport!DA148,Nacsport!DB148,Nacsport!DC148)</f>
        <v/>
      </c>
      <c r="X147" s="1" t="str">
        <f>+CONCATENATE(Nacsport!DD148,Nacsport!DE148,Nacsport!DF148,Nacsport!DG148,Nacsport!DH148,Nacsport!DI148,Nacsport!DJ148,Nacsport!DK148,Nacsport!DL148,Nacsport!DM148,Nacsport!DN148)</f>
        <v/>
      </c>
      <c r="Y147" s="1" t="str">
        <f>+CONCATENATE(Nacsport!DO148,Nacsport!DP148,Nacsport!DQ148,Nacsport!DR148,Nacsport!DS148,Nacsport!DT148,Nacsport!DU148,Nacsport!DV148,)</f>
        <v/>
      </c>
      <c r="Z147" s="1" t="str">
        <f>+CONCATENATE(Nacsport!DW148,Nacsport!DX148,Nacsport!DY148,Nacsport!DZ148)</f>
        <v/>
      </c>
      <c r="AA147" s="1" t="str">
        <f>+CONCATENATE(Nacsport!EA148,Nacsport!EB148,Nacsport!EC148,Nacsport!ED148,Nacsport!EE148)</f>
        <v/>
      </c>
      <c r="AB147" s="1" t="str">
        <f>+CONCATENATE(Nacsport!EF148,Nacsport!EG148,Nacsport!EH148,Nacsport!EI148,Nacsport!EJ148,Nacsport!EK148)</f>
        <v/>
      </c>
      <c r="AC147" s="1" t="str">
        <f>+CONCATENATE(Nacsport!EL148,Nacsport!EM148,Nacsport!EN148,Nacsport!EO148,Nacsport!EP148,Nacsport!EQ148,Nacsport!ER148)</f>
        <v/>
      </c>
      <c r="AD147" s="1" t="str">
        <f>+CONCATENATE(Nacsport!ES148,Nacsport!ET148,Nacsport!EU148,Nacsport!EV148,Nacsport!EW148,Nacsport!EX148,Nacsport!EY148,Nacsport!EZ148)</f>
        <v/>
      </c>
      <c r="AE147" s="1" t="str">
        <f>+CONCATENATE(Nacsport!FA148,Nacsport!FB148,Nacsport!FC148)</f>
        <v/>
      </c>
      <c r="AF147" s="1" t="str">
        <f>+CONCATENATE(Nacsport!FD148,Nacsport!FE148)</f>
        <v/>
      </c>
      <c r="AG147" s="1" t="str">
        <f>+CONCATENATE(Nacsport!FF148,Nacsport!FG148,Nacsport!FH148,Nacsport!FI148,Nacsport!FJ148)</f>
        <v/>
      </c>
      <c r="AH147" s="1" t="str">
        <f t="shared" si="11"/>
        <v/>
      </c>
      <c r="AI147" s="1" t="str">
        <f>+CONCATENATE(Nacsport!FK148,Nacsport!FL148)</f>
        <v/>
      </c>
      <c r="AJ147" s="34" t="str">
        <f>+CONCATENATE(Nacsport!FM148,Nacsport!FN148)</f>
        <v/>
      </c>
      <c r="AK147" s="1" t="str">
        <f>+IF(OR(K147="ATTACCO",K147="DIFESA"),+CONCATENATE(Nacsport!FO148,Nacsport!FP147,Nacsport!FQ148,Nacsport!FR148,Nacsport!FS148,Nacsport!FT148,Nacsport!FU148,),"")</f>
        <v/>
      </c>
      <c r="AL147" s="1" t="str">
        <f>+IF(OR(K147="ATAQUE",K147="DEFENSA"),+CONCATENATE(Nacsport!FV148,Nacsport!FW148,Nacsport!FX148,Nacsport!FY148,Nacsport!FZ148,Nacsport!GA148,Nacsport!GB148,),"")</f>
        <v/>
      </c>
      <c r="AM147" s="1" t="str">
        <f>+CONCATENATE(Nacsport!GC148,Nacsport!GD148,Nacsport!GE148,Nacsport!GF148,Nacsport!GG148,Nacsport!GH148,Nacsport!GI148,Nacsport!GJ148,)</f>
        <v/>
      </c>
      <c r="AN147" s="1" t="str">
        <f>IF(K147="PUNTOS",LOOKUP(2,1/($K$3:K147="ATAQUE"),$AN$3:AN147),IF(+COUNTIF(Nacsport!GK148:'Nacsport'!GS148,"*")&gt;0,+COUNTIF(Nacsport!GK148:'Nacsport'!GS148,"*"),""))</f>
        <v/>
      </c>
      <c r="AO147" t="str">
        <f ca="1">+IF(K147="QUIEBRE",+IF(L147="SAN LUIS",+COUNTIF(K147:INDIRECT(ADDRESS((LOOKUP(2,1/($K$1:K147="ATAQUE"),Nacsport!$A$1:A148)),3,4)),"RUCK")+1,+COUNTIF(K147:INDIRECT(ADDRESS((LOOKUP(2,1/($K$1:K147="DEFENSA"),Nacsport!$A$1:A148)),3,4)),"RUCK")+1),"")</f>
        <v/>
      </c>
      <c r="AP147" t="str">
        <f ca="1">+IF(OR(K147="PUNTOS",K147="QUIEBRE"),+IF(L147="SAN LUIS",+COUNTIF(K147:INDIRECT(ADDRESS((LOOKUP(2,1/($K$1:K147="ATAQUE"),Nacsport!$A$1:A148)),3,4)),"PASE"),+COUNTIF(K147:INDIRECT(ADDRESS((LOOKUP(2,1/($K$1:K147="DEFENSA"),Nacsport!$A$1:A148)),3,4)),"PASE")),"")</f>
        <v/>
      </c>
      <c r="AQ147" t="str">
        <f>IF(K147="QUIEBRE",LOOKUP(2,1/($K$3:K147="ATAQUE"),$AL$3:AL147),IF(+COUNTIF(Nacsport!GK148:'Nacsport'!GS148,"*")&gt;0,+COUNTIF(Nacsport!GK148:'Nacsport'!GS148,"*"),""))</f>
        <v/>
      </c>
      <c r="AR147" s="1" t="str">
        <f>IF(OR(K147="ATTACCO",K147="DIFESA"),J147,IF(AND(OR(K147="PUNTOS",K147="RUCK",K147="QUIEBRE"),L147="AVEZZANO"),LOOKUP(2,1/($K$3:K147="ATTACCO"),$J$3:J148),IF(AND(OR(K147="PUNTOS",K147="RUCK",K147="QUIEBRE"),L147="RIVAL"),LOOKUP(2,1/($K$3:K147="DIFESA"),$J$3:J148),"")))</f>
        <v/>
      </c>
      <c r="AS147" s="17"/>
    </row>
    <row r="148" spans="1:45" ht="15.75" customHeight="1" x14ac:dyDescent="0.2">
      <c r="A148">
        <f>+Nacsport!A149</f>
        <v>149</v>
      </c>
      <c r="B148">
        <f t="shared" si="1"/>
        <v>147</v>
      </c>
      <c r="C148">
        <f t="shared" si="7"/>
        <v>147</v>
      </c>
      <c r="D148" s="12">
        <v>1</v>
      </c>
      <c r="E148" s="1" t="s">
        <v>1295</v>
      </c>
      <c r="F148" s="14">
        <f>CONVERT(LEFT(Nacsport!E149,2),"mn","hr")/24+CONVERT(MID(Nacsport!E149,4,2),"sec","hr")/24</f>
        <v>1.9652777777777779E-2</v>
      </c>
      <c r="G148" s="15">
        <f>CONVERT((CONVERT(LEFT(Nacsport!F149,2),"mn","hr")/24+CONVERT(MID(Nacsport!F149,4,2),"sec","hr")/24)-(CONVERT(LEFT(Nacsport!E149,2),"mn","hr")/24+CONVERT(MID(Nacsport!E149,4,2),"sec","hr")/24),"hr","sec")*24</f>
        <v>2.9999999999998694</v>
      </c>
      <c r="H148" s="15">
        <f t="shared" si="12"/>
        <v>1693</v>
      </c>
      <c r="I148" s="15">
        <f t="shared" si="13"/>
        <v>28.3</v>
      </c>
      <c r="J148" s="1">
        <f>+Nacsport!B149</f>
        <v>5</v>
      </c>
      <c r="K148" s="1" t="str">
        <f>+Nacsport!C149</f>
        <v>BREAK</v>
      </c>
      <c r="L148" s="1" t="str">
        <f>+CONCATENATE(Nacsport!I149,Nacsport!J149)</f>
        <v>SAN BENEDETTO</v>
      </c>
      <c r="M148" s="29" t="str">
        <f>IF(Nacsport!G149&lt;&gt;"",LEFT(Nacsport!G149,FIND(";",Nacsport!G149)-1),"")</f>
        <v>4</v>
      </c>
      <c r="N148" s="1" t="str">
        <f>IFERROR(MID(Nacsport!G149,FIND(";", Nacsport!G149)+1,IFERROR(FIND(" ", Nacsport!G149 &amp; " ", FIND(";", Nacsport!G149)+1) - FIND(";", Nacsport!G149)-1,LEN(Nacsport!G149))),"")</f>
        <v>59</v>
      </c>
      <c r="O148" s="1" t="str">
        <f>+CONCATENATE(Nacsport!K149,Nacsport!L149,Nacsport!M149,Nacsport!N149,Nacsport!O149,Nacsport!P149,Nacsport!Q149,Nacsport!R149,Nacsport!S149,Nacsport!T149,Nacsport!U149,Nacsport!V149,Nacsport!W149,Nacsport!X149,Nacsport!Y149,Nacsport!Z149)</f>
        <v>T1A</v>
      </c>
      <c r="P148" s="1" t="str">
        <f>IF(ISNA(LOOKUP(2,1/(Nacsport!AA149:BY149&lt;&gt;""),Nacsport!AA149:BY149)),"",LOOKUP(2,1/(Nacsport!AA149:BY149&lt;&gt;""),Nacsport!AA149:BY149))</f>
        <v>11</v>
      </c>
      <c r="Q148" s="1" t="str">
        <f t="array" ref="Q148">+IF(+COUNTIF(Nacsport!AA149:BY149,"*")&gt;1,INDEX(Nacsport!Z149:BX149,MATCH(TRUE,Nacsport!Z149:BX149&gt;0,0)),"")</f>
        <v/>
      </c>
      <c r="R148" s="1" t="str">
        <f>+CONCATENATE(Nacsport!BZ149,Nacsport!CA149)</f>
        <v/>
      </c>
      <c r="S148" s="1" t="str">
        <f>+CONCATENATE(Nacsport!CB149,Nacsport!CC149,Nacsport!CD149)</f>
        <v/>
      </c>
      <c r="T148" s="1" t="str">
        <f>+CONCATENATE(Nacsport!CE149,Nacsport!CF149,Nacsport!CG149,Nacsport!CH149)</f>
        <v/>
      </c>
      <c r="U148" s="1" t="str">
        <f>+CONCATENATE(Nacsport!CI149,Nacsport!CJ149,Nacsport!CK149,Nacsport!CL149,Nacsport!CM149,Nacsport!CN149,Nacsport!CO149,Nacsport!CP149)</f>
        <v/>
      </c>
      <c r="V148" s="1" t="str">
        <f>+CONCATENATE(Nacsport!CQ149,Nacsport!CR149,Nacsport!CS149,Nacsport!CT149,Nacsport!CU149,Nacsport!CV149)</f>
        <v/>
      </c>
      <c r="W148" s="1" t="str">
        <f>+CONCATENATE(Nacsport!CW149,Nacsport!CX149,Nacsport!CY149,Nacsport!CZ149,Nacsport!DA149,Nacsport!DB149,Nacsport!DC149)</f>
        <v/>
      </c>
      <c r="X148" s="1" t="str">
        <f>+CONCATENATE(Nacsport!DD149,Nacsport!DE149,Nacsport!DF149,Nacsport!DG149,Nacsport!DH149,Nacsport!DI149,Nacsport!DJ149,Nacsport!DK149,Nacsport!DL149,Nacsport!DM149,Nacsport!DN149)</f>
        <v/>
      </c>
      <c r="Y148" s="1" t="str">
        <f>+CONCATENATE(Nacsport!DO149,Nacsport!DP149,Nacsport!DQ149,Nacsport!DR149,Nacsport!DS149,Nacsport!DT149,Nacsport!DU149,Nacsport!DV149,)</f>
        <v/>
      </c>
      <c r="Z148" s="1" t="str">
        <f>+CONCATENATE(Nacsport!DW149,Nacsport!DX149,Nacsport!DY149,Nacsport!DZ149)</f>
        <v>NUMBERS</v>
      </c>
      <c r="AA148" s="1" t="str">
        <f>+CONCATENATE(Nacsport!EA149,Nacsport!EB149,Nacsport!EC149,Nacsport!ED149,Nacsport!EE149)</f>
        <v/>
      </c>
      <c r="AB148" s="1" t="str">
        <f>+CONCATENATE(Nacsport!EF149,Nacsport!EG149,Nacsport!EH149,Nacsport!EI149,Nacsport!EJ149,Nacsport!EK149)</f>
        <v/>
      </c>
      <c r="AC148" s="1" t="str">
        <f>+CONCATENATE(Nacsport!EL149,Nacsport!EM149,Nacsport!EN149,Nacsport!EO149,Nacsport!EP149,Nacsport!EQ149,Nacsport!ER149)</f>
        <v/>
      </c>
      <c r="AD148" s="1" t="str">
        <f>+CONCATENATE(Nacsport!ES149,Nacsport!ET149,Nacsport!EU149,Nacsport!EV149,Nacsport!EW149,Nacsport!EX149,Nacsport!EY149,Nacsport!EZ149)</f>
        <v/>
      </c>
      <c r="AE148" s="1" t="str">
        <f>+CONCATENATE(Nacsport!FA149,Nacsport!FB149,Nacsport!FC149)</f>
        <v/>
      </c>
      <c r="AF148" s="1" t="str">
        <f>+CONCATENATE(Nacsport!FD149,Nacsport!FE149)</f>
        <v/>
      </c>
      <c r="AG148" s="1" t="str">
        <f>+CONCATENATE(Nacsport!FF149,Nacsport!FG149,Nacsport!FH149,Nacsport!FI149,Nacsport!FJ149)</f>
        <v/>
      </c>
      <c r="AH148" s="1" t="str">
        <f t="shared" si="11"/>
        <v/>
      </c>
      <c r="AI148" s="1" t="str">
        <f>+CONCATENATE(Nacsport!FK149,Nacsport!FL149)</f>
        <v/>
      </c>
      <c r="AJ148" s="34" t="str">
        <f>+CONCATENATE(Nacsport!FM149,Nacsport!FN149)</f>
        <v/>
      </c>
      <c r="AK148" s="1" t="str">
        <f>+IF(OR(K148="ATTACCO",K148="DIFESA"),+CONCATENATE(Nacsport!FO149,Nacsport!FP148,Nacsport!FQ149,Nacsport!FR149,Nacsport!FS149,Nacsport!FT149,Nacsport!FU149,),"")</f>
        <v/>
      </c>
      <c r="AL148" s="1" t="str">
        <f>+IF(OR(K148="ATAQUE",K148="DEFENSA"),+CONCATENATE(Nacsport!FV149,Nacsport!FW149,Nacsport!FX149,Nacsport!FY149,Nacsport!FZ149,Nacsport!GA149,Nacsport!GB149,),"")</f>
        <v/>
      </c>
      <c r="AM148" s="1" t="str">
        <f>+CONCATENATE(Nacsport!GC149,Nacsport!GD149,Nacsport!GE149,Nacsport!GF149,Nacsport!GG149,Nacsport!GH149,Nacsport!GI149,Nacsport!GJ149,)</f>
        <v/>
      </c>
      <c r="AN148" s="1" t="str">
        <f>IF(K148="PUNTOS",LOOKUP(2,1/($K$3:K148="ATAQUE"),$AN$3:AN148),IF(+COUNTIF(Nacsport!GK149:'Nacsport'!GS149,"*")&gt;0,+COUNTIF(Nacsport!GK149:'Nacsport'!GS149,"*"),""))</f>
        <v/>
      </c>
      <c r="AO148" t="str">
        <f ca="1">+IF(K148="QUIEBRE",+IF(L148="SAN LUIS",+COUNTIF(K148:INDIRECT(ADDRESS((LOOKUP(2,1/($K$1:K148="ATAQUE"),Nacsport!$A$1:A149)),3,4)),"RUCK")+1,+COUNTIF(K148:INDIRECT(ADDRESS((LOOKUP(2,1/($K$1:K148="DEFENSA"),Nacsport!$A$1:A149)),3,4)),"RUCK")+1),"")</f>
        <v/>
      </c>
      <c r="AP148" t="str">
        <f ca="1">+IF(OR(K148="PUNTOS",K148="QUIEBRE"),+IF(L148="SAN LUIS",+COUNTIF(K148:INDIRECT(ADDRESS((LOOKUP(2,1/($K$1:K148="ATAQUE"),Nacsport!$A$1:A149)),3,4)),"PASE"),+COUNTIF(K148:INDIRECT(ADDRESS((LOOKUP(2,1/($K$1:K148="DEFENSA"),Nacsport!$A$1:A149)),3,4)),"PASE")),"")</f>
        <v/>
      </c>
      <c r="AQ148" t="str">
        <f>IF(K148="QUIEBRE",LOOKUP(2,1/($K$3:K148="ATAQUE"),$AL$3:AL148),IF(+COUNTIF(Nacsport!GK149:'Nacsport'!GS149,"*")&gt;0,+COUNTIF(Nacsport!GK149:'Nacsport'!GS149,"*"),""))</f>
        <v/>
      </c>
      <c r="AR148" s="1" t="str">
        <f>IF(OR(K148="ATTACCO",K148="DIFESA"),J148,IF(AND(OR(K148="PUNTOS",K148="RUCK",K148="QUIEBRE"),L148="AVEZZANO"),LOOKUP(2,1/($K$3:K148="ATTACCO"),$J$3:J149),IF(AND(OR(K148="PUNTOS",K148="RUCK",K148="QUIEBRE"),L148="RIVAL"),LOOKUP(2,1/($K$3:K148="DIFESA"),$J$3:J149),"")))</f>
        <v/>
      </c>
      <c r="AS148" s="17"/>
    </row>
    <row r="149" spans="1:45" ht="15.75" customHeight="1" x14ac:dyDescent="0.2">
      <c r="A149">
        <f>+Nacsport!A150</f>
        <v>150</v>
      </c>
      <c r="B149">
        <f t="shared" si="1"/>
        <v>148</v>
      </c>
      <c r="C149">
        <f t="shared" si="7"/>
        <v>148</v>
      </c>
      <c r="D149" s="12">
        <v>1</v>
      </c>
      <c r="E149" s="1" t="s">
        <v>1295</v>
      </c>
      <c r="F149" s="14">
        <f>CONVERT(LEFT(Nacsport!E150,2),"mn","hr")/24+CONVERT(MID(Nacsport!E150,4,2),"sec","hr")/24</f>
        <v>1.9733796296296298E-2</v>
      </c>
      <c r="G149" s="15">
        <f>CONVERT((CONVERT(LEFT(Nacsport!F150,2),"mn","hr")/24+CONVERT(MID(Nacsport!F150,4,2),"sec","hr")/24)-(CONVERT(LEFT(Nacsport!E150,2),"mn","hr")/24+CONVERT(MID(Nacsport!E150,4,2),"sec","hr")/24),"hr","sec")*24</f>
        <v>0</v>
      </c>
      <c r="H149" s="15">
        <f t="shared" si="12"/>
        <v>1700</v>
      </c>
      <c r="I149" s="15">
        <f t="shared" si="13"/>
        <v>28.416666666666671</v>
      </c>
      <c r="J149" s="1">
        <f>+Nacsport!B150</f>
        <v>5</v>
      </c>
      <c r="K149" s="1" t="str">
        <f>+Nacsport!C150</f>
        <v>POINTS</v>
      </c>
      <c r="L149" s="1" t="str">
        <f>+CONCATENATE(Nacsport!I150,Nacsport!J150)</f>
        <v>SAN BENEDETTO</v>
      </c>
      <c r="M149" s="29" t="str">
        <f>IF(Nacsport!G150&lt;&gt;"",LEFT(Nacsport!G150,FIND(";",Nacsport!G150)-1),"")</f>
        <v>7</v>
      </c>
      <c r="N149" s="1" t="str">
        <f>IFERROR(MID(Nacsport!G150,FIND(";", Nacsport!G150)+1,IFERROR(FIND(" ", Nacsport!G150 &amp; " ", FIND(";", Nacsport!G150)+1) - FIND(";", Nacsport!G150)-1,LEN(Nacsport!G150))),"")</f>
        <v>-3</v>
      </c>
      <c r="O149" s="1" t="str">
        <f>+CONCATENATE(Nacsport!K150,Nacsport!L150,Nacsport!M150,Nacsport!N150,Nacsport!O150,Nacsport!P150,Nacsport!Q150,Nacsport!R150,Nacsport!S150,Nacsport!T150,Nacsport!U150,Nacsport!V150,Nacsport!W150,Nacsport!X150,Nacsport!Y150,Nacsport!Z150)</f>
        <v/>
      </c>
      <c r="P149" s="1" t="str">
        <f>IF(ISNA(LOOKUP(2,1/(Nacsport!AA150:BY150&lt;&gt;""),Nacsport!AA150:BY150)),"",LOOKUP(2,1/(Nacsport!AA150:BY150&lt;&gt;""),Nacsport!AA150:BY150))</f>
        <v>15</v>
      </c>
      <c r="Q149" s="1" t="str">
        <f t="array" ref="Q149">+IF(+COUNTIF(Nacsport!AA150:BY150,"*")&gt;1,INDEX(Nacsport!Z150:BX150,MATCH(TRUE,Nacsport!Z150:BX150&gt;0,0)),"")</f>
        <v/>
      </c>
      <c r="R149" s="1" t="str">
        <f>+CONCATENATE(Nacsport!BZ150,Nacsport!CA150)</f>
        <v/>
      </c>
      <c r="S149" s="1" t="str">
        <f>+CONCATENATE(Nacsport!CB150,Nacsport!CC150,Nacsport!CD150)</f>
        <v/>
      </c>
      <c r="T149" s="1" t="str">
        <f>+CONCATENATE(Nacsport!CE150,Nacsport!CF150,Nacsport!CG150,Nacsport!CH150)</f>
        <v/>
      </c>
      <c r="U149" s="1" t="str">
        <f>+CONCATENATE(Nacsport!CI150,Nacsport!CJ150,Nacsport!CK150,Nacsport!CL150,Nacsport!CM150,Nacsport!CN150,Nacsport!CO150,Nacsport!CP150)</f>
        <v/>
      </c>
      <c r="V149" s="1" t="str">
        <f>+CONCATENATE(Nacsport!CQ150,Nacsport!CR150,Nacsport!CS150,Nacsport!CT150,Nacsport!CU150,Nacsport!CV150)</f>
        <v/>
      </c>
      <c r="W149" s="1" t="str">
        <f>+CONCATENATE(Nacsport!CW150,Nacsport!CX150,Nacsport!CY150,Nacsport!CZ150,Nacsport!DA150,Nacsport!DB150,Nacsport!DC150)</f>
        <v/>
      </c>
      <c r="X149" s="1" t="str">
        <f>+CONCATENATE(Nacsport!DD150,Nacsport!DE150,Nacsport!DF150,Nacsport!DG150,Nacsport!DH150,Nacsport!DI150,Nacsport!DJ150,Nacsport!DK150,Nacsport!DL150,Nacsport!DM150,Nacsport!DN150)</f>
        <v/>
      </c>
      <c r="Y149" s="1" t="str">
        <f>+CONCATENATE(Nacsport!DO150,Nacsport!DP150,Nacsport!DQ150,Nacsport!DR150,Nacsport!DS150,Nacsport!DT150,Nacsport!DU150,Nacsport!DV150,)</f>
        <v/>
      </c>
      <c r="Z149" s="1" t="str">
        <f>+CONCATENATE(Nacsport!DW150,Nacsport!DX150,Nacsport!DY150,Nacsport!DZ150)</f>
        <v/>
      </c>
      <c r="AA149" s="1" t="str">
        <f>+CONCATENATE(Nacsport!EA150,Nacsport!EB150,Nacsport!EC150,Nacsport!ED150,Nacsport!EE150)</f>
        <v/>
      </c>
      <c r="AB149" s="1" t="str">
        <f>+CONCATENATE(Nacsport!EF150,Nacsport!EG150,Nacsport!EH150,Nacsport!EI150,Nacsport!EJ150,Nacsport!EK150)</f>
        <v/>
      </c>
      <c r="AC149" s="1" t="str">
        <f>+CONCATENATE(Nacsport!EL150,Nacsport!EM150,Nacsport!EN150,Nacsport!EO150,Nacsport!EP150,Nacsport!EQ150,Nacsport!ER150)</f>
        <v/>
      </c>
      <c r="AD149" s="1" t="str">
        <f>+CONCATENATE(Nacsport!ES150,Nacsport!ET150,Nacsport!EU150,Nacsport!EV150,Nacsport!EW150,Nacsport!EX150,Nacsport!EY150,Nacsport!EZ150)</f>
        <v/>
      </c>
      <c r="AE149" s="1" t="str">
        <f>+CONCATENATE(Nacsport!FA150,Nacsport!FB150,Nacsport!FC150)</f>
        <v/>
      </c>
      <c r="AF149" s="1" t="str">
        <f>+CONCATENATE(Nacsport!FD150,Nacsport!FE150)</f>
        <v/>
      </c>
      <c r="AG149" s="1" t="str">
        <f>+CONCATENATE(Nacsport!FF150,Nacsport!FG150,Nacsport!FH150,Nacsport!FI150,Nacsport!FJ150)</f>
        <v>TRY</v>
      </c>
      <c r="AH149" s="1">
        <f t="shared" si="11"/>
        <v>5</v>
      </c>
      <c r="AI149" s="1" t="str">
        <f>+CONCATENATE(Nacsport!FK150,Nacsport!FL150)</f>
        <v/>
      </c>
      <c r="AJ149" s="34" t="str">
        <f>+CONCATENATE(Nacsport!FM150,Nacsport!FN150)</f>
        <v/>
      </c>
      <c r="AK149" s="1" t="str">
        <f>+IF(OR(K149="ATTACCO",K149="DIFESA"),+CONCATENATE(Nacsport!FO150,Nacsport!FP149,Nacsport!FQ150,Nacsport!FR150,Nacsport!FS150,Nacsport!FT150,Nacsport!FU150,),"")</f>
        <v/>
      </c>
      <c r="AL149" s="1" t="str">
        <f>+IF(OR(K149="ATAQUE",K149="DEFENSA"),+CONCATENATE(Nacsport!FV150,Nacsport!FW150,Nacsport!FX150,Nacsport!FY150,Nacsport!FZ150,Nacsport!GA150,Nacsport!GB150,),"")</f>
        <v/>
      </c>
      <c r="AM149" s="1" t="str">
        <f>+CONCATENATE(Nacsport!GC150,Nacsport!GD150,Nacsport!GE150,Nacsport!GF150,Nacsport!GG150,Nacsport!GH150,Nacsport!GI150,Nacsport!GJ150,)</f>
        <v/>
      </c>
      <c r="AN149" s="1" t="str">
        <f>IF(K149="PUNTOS",LOOKUP(2,1/($K$3:K149="ATAQUE"),$AN$3:AN149),IF(+COUNTIF(Nacsport!GK150:'Nacsport'!GS150,"*")&gt;0,+COUNTIF(Nacsport!GK150:'Nacsport'!GS150,"*"),""))</f>
        <v/>
      </c>
      <c r="AO149" t="str">
        <f ca="1">+IF(K149="QUIEBRE",+IF(L149="SAN LUIS",+COUNTIF(K149:INDIRECT(ADDRESS((LOOKUP(2,1/($K$1:K149="ATAQUE"),Nacsport!$A$1:A150)),3,4)),"RUCK")+1,+COUNTIF(K149:INDIRECT(ADDRESS((LOOKUP(2,1/($K$1:K149="DEFENSA"),Nacsport!$A$1:A150)),3,4)),"RUCK")+1),"")</f>
        <v/>
      </c>
      <c r="AP149" t="str">
        <f ca="1">+IF(OR(K149="PUNTOS",K149="QUIEBRE"),+IF(L149="SAN LUIS",+COUNTIF(K149:INDIRECT(ADDRESS((LOOKUP(2,1/($K$1:K149="ATAQUE"),Nacsport!$A$1:A150)),3,4)),"PASE"),+COUNTIF(K149:INDIRECT(ADDRESS((LOOKUP(2,1/($K$1:K149="DEFENSA"),Nacsport!$A$1:A150)),3,4)),"PASE")),"")</f>
        <v/>
      </c>
      <c r="AQ149" t="str">
        <f>IF(K149="QUIEBRE",LOOKUP(2,1/($K$3:K149="ATAQUE"),$AL$3:AL149),IF(+COUNTIF(Nacsport!GK150:'Nacsport'!GS150,"*")&gt;0,+COUNTIF(Nacsport!GK150:'Nacsport'!GS150,"*"),""))</f>
        <v/>
      </c>
      <c r="AR149" s="1" t="str">
        <f>IF(OR(K149="ATTACCO",K149="DIFESA"),J149,IF(AND(OR(K149="PUNTOS",K149="RUCK",K149="QUIEBRE"),L149="AVEZZANO"),LOOKUP(2,1/($K$3:K149="ATTACCO"),$J$3:J150),IF(AND(OR(K149="PUNTOS",K149="RUCK",K149="QUIEBRE"),L149="RIVAL"),LOOKUP(2,1/($K$3:K149="DIFESA"),$J$3:J150),"")))</f>
        <v/>
      </c>
      <c r="AS149" s="17"/>
    </row>
    <row r="150" spans="1:45" ht="15.75" customHeight="1" x14ac:dyDescent="0.2">
      <c r="A150">
        <f>+Nacsport!A151</f>
        <v>151</v>
      </c>
      <c r="B150">
        <f t="shared" si="1"/>
        <v>149</v>
      </c>
      <c r="C150">
        <f t="shared" si="7"/>
        <v>149</v>
      </c>
      <c r="D150" s="12">
        <v>1</v>
      </c>
      <c r="E150" s="1" t="s">
        <v>1295</v>
      </c>
      <c r="F150" s="14">
        <f>CONVERT(LEFT(Nacsport!E151,2),"mn","hr")/24+CONVERT(MID(Nacsport!E151,4,2),"sec","hr")/24</f>
        <v>1.9745370370370371E-2</v>
      </c>
      <c r="G150" s="15">
        <f>CONVERT((CONVERT(LEFT(Nacsport!F151,2),"mn","hr")/24+CONVERT(MID(Nacsport!F151,4,2),"sec","hr")/24)-(CONVERT(LEFT(Nacsport!E151,2),"mn","hr")/24+CONVERT(MID(Nacsport!E151,4,2),"sec","hr")/24),"hr","sec")*24</f>
        <v>0.99999999999995648</v>
      </c>
      <c r="H150" s="15">
        <f t="shared" si="12"/>
        <v>1701.0000000000002</v>
      </c>
      <c r="I150" s="15">
        <f t="shared" si="13"/>
        <v>28.433333333333337</v>
      </c>
      <c r="J150" s="1">
        <f>+Nacsport!B151</f>
        <v>15</v>
      </c>
      <c r="K150" s="1" t="str">
        <f>+Nacsport!C151</f>
        <v>END</v>
      </c>
      <c r="L150" s="1" t="str">
        <f>+CONCATENATE(Nacsport!I151,Nacsport!J151)</f>
        <v/>
      </c>
      <c r="M150" s="29" t="str">
        <f>IF(Nacsport!G151&lt;&gt;"",LEFT(Nacsport!G151,FIND(";",Nacsport!G151)-1),"")</f>
        <v/>
      </c>
      <c r="N150" s="1" t="str">
        <f>IFERROR(MID(Nacsport!G151,FIND(";", Nacsport!G151)+1,IFERROR(FIND(" ", Nacsport!G151 &amp; " ", FIND(";", Nacsport!G151)+1) - FIND(";", Nacsport!G151)-1,LEN(Nacsport!G151))),"")</f>
        <v/>
      </c>
      <c r="O150" s="1" t="str">
        <f>+CONCATENATE(Nacsport!K151,Nacsport!L151,Nacsport!M151,Nacsport!N151,Nacsport!O151,Nacsport!P151,Nacsport!Q151,Nacsport!R151,Nacsport!S151,Nacsport!T151,Nacsport!U151,Nacsport!V151,Nacsport!W151,Nacsport!X151,Nacsport!Y151,Nacsport!Z151)</f>
        <v/>
      </c>
      <c r="P150" s="1" t="str">
        <f>IF(ISNA(LOOKUP(2,1/(Nacsport!AA151:BY151&lt;&gt;""),Nacsport!AA151:BY151)),"",LOOKUP(2,1/(Nacsport!AA151:BY151&lt;&gt;""),Nacsport!AA151:BY151))</f>
        <v/>
      </c>
      <c r="Q150" s="1" t="str">
        <f t="array" ref="Q150">+IF(+COUNTIF(Nacsport!AA151:BY151,"*")&gt;1,INDEX(Nacsport!Z151:BX151,MATCH(TRUE,Nacsport!Z151:BX151&gt;0,0)),"")</f>
        <v/>
      </c>
      <c r="R150" s="1" t="str">
        <f>+CONCATENATE(Nacsport!BZ151,Nacsport!CA151)</f>
        <v/>
      </c>
      <c r="S150" s="1" t="str">
        <f>+CONCATENATE(Nacsport!CB151,Nacsport!CC151,Nacsport!CD151)</f>
        <v/>
      </c>
      <c r="T150" s="1" t="str">
        <f>+CONCATENATE(Nacsport!CE151,Nacsport!CF151,Nacsport!CG151,Nacsport!CH151)</f>
        <v/>
      </c>
      <c r="U150" s="1" t="str">
        <f>+CONCATENATE(Nacsport!CI151,Nacsport!CJ151,Nacsport!CK151,Nacsport!CL151,Nacsport!CM151,Nacsport!CN151,Nacsport!CO151,Nacsport!CP151)</f>
        <v/>
      </c>
      <c r="V150" s="1" t="str">
        <f>+CONCATENATE(Nacsport!CQ151,Nacsport!CR151,Nacsport!CS151,Nacsport!CT151,Nacsport!CU151,Nacsport!CV151)</f>
        <v/>
      </c>
      <c r="W150" s="1" t="str">
        <f>+CONCATENATE(Nacsport!CW151,Nacsport!CX151,Nacsport!CY151,Nacsport!CZ151,Nacsport!DA151,Nacsport!DB151,Nacsport!DC151)</f>
        <v/>
      </c>
      <c r="X150" s="1" t="str">
        <f>+CONCATENATE(Nacsport!DD151,Nacsport!DE151,Nacsport!DF151,Nacsport!DG151,Nacsport!DH151,Nacsport!DI151,Nacsport!DJ151,Nacsport!DK151,Nacsport!DL151,Nacsport!DM151,Nacsport!DN151)</f>
        <v/>
      </c>
      <c r="Y150" s="1" t="str">
        <f>+CONCATENATE(Nacsport!DO151,Nacsport!DP151,Nacsport!DQ151,Nacsport!DR151,Nacsport!DS151,Nacsport!DT151,Nacsport!DU151,Nacsport!DV151,)</f>
        <v/>
      </c>
      <c r="Z150" s="1" t="str">
        <f>+CONCATENATE(Nacsport!DW151,Nacsport!DX151,Nacsport!DY151,Nacsport!DZ151)</f>
        <v/>
      </c>
      <c r="AA150" s="1" t="str">
        <f>+CONCATENATE(Nacsport!EA151,Nacsport!EB151,Nacsport!EC151,Nacsport!ED151,Nacsport!EE151)</f>
        <v/>
      </c>
      <c r="AB150" s="1" t="str">
        <f>+CONCATENATE(Nacsport!EF151,Nacsport!EG151,Nacsport!EH151,Nacsport!EI151,Nacsport!EJ151,Nacsport!EK151)</f>
        <v/>
      </c>
      <c r="AC150" s="1" t="str">
        <f>+CONCATENATE(Nacsport!EL151,Nacsport!EM151,Nacsport!EN151,Nacsport!EO151,Nacsport!EP151,Nacsport!EQ151,Nacsport!ER151)</f>
        <v/>
      </c>
      <c r="AD150" s="1" t="str">
        <f>+CONCATENATE(Nacsport!ES151,Nacsport!ET151,Nacsport!EU151,Nacsport!EV151,Nacsport!EW151,Nacsport!EX151,Nacsport!EY151,Nacsport!EZ151)</f>
        <v/>
      </c>
      <c r="AE150" s="1" t="str">
        <f>+CONCATENATE(Nacsport!FA151,Nacsport!FB151,Nacsport!FC151)</f>
        <v/>
      </c>
      <c r="AF150" s="1" t="str">
        <f>+CONCATENATE(Nacsport!FD151,Nacsport!FE151)</f>
        <v/>
      </c>
      <c r="AG150" s="1" t="str">
        <f>+CONCATENATE(Nacsport!FF151,Nacsport!FG151,Nacsport!FH151,Nacsport!FI151,Nacsport!FJ151)</f>
        <v/>
      </c>
      <c r="AH150" s="1" t="str">
        <f t="shared" si="11"/>
        <v/>
      </c>
      <c r="AI150" s="1" t="str">
        <f>+CONCATENATE(Nacsport!FK151,Nacsport!FL151)</f>
        <v/>
      </c>
      <c r="AJ150" s="34" t="str">
        <f>+CONCATENATE(Nacsport!FM151,Nacsport!FN151)</f>
        <v/>
      </c>
      <c r="AK150" s="1" t="str">
        <f>+IF(OR(K150="ATTACCO",K150="DIFESA"),+CONCATENATE(Nacsport!FO151,Nacsport!FP150,Nacsport!FQ151,Nacsport!FR151,Nacsport!FS151,Nacsport!FT151,Nacsport!FU151,),"")</f>
        <v/>
      </c>
      <c r="AL150" s="1" t="str">
        <f>+IF(OR(K150="ATAQUE",K150="DEFENSA"),+CONCATENATE(Nacsport!FV151,Nacsport!FW151,Nacsport!FX151,Nacsport!FY151,Nacsport!FZ151,Nacsport!GA151,Nacsport!GB151,),"")</f>
        <v/>
      </c>
      <c r="AM150" s="1" t="str">
        <f>+CONCATENATE(Nacsport!GC151,Nacsport!GD151,Nacsport!GE151,Nacsport!GF151,Nacsport!GG151,Nacsport!GH151,Nacsport!GI151,Nacsport!GJ151,)</f>
        <v/>
      </c>
      <c r="AN150" s="1" t="str">
        <f>IF(K150="PUNTOS",LOOKUP(2,1/($K$3:K150="ATAQUE"),$AN$3:AN150),IF(+COUNTIF(Nacsport!GK151:'Nacsport'!GS151,"*")&gt;0,+COUNTIF(Nacsport!GK151:'Nacsport'!GS151,"*"),""))</f>
        <v/>
      </c>
      <c r="AO150" t="str">
        <f ca="1">+IF(K150="QUIEBRE",+IF(L150="SAN LUIS",+COUNTIF(K150:INDIRECT(ADDRESS((LOOKUP(2,1/($K$1:K150="ATAQUE"),Nacsport!$A$1:A151)),3,4)),"RUCK")+1,+COUNTIF(K150:INDIRECT(ADDRESS((LOOKUP(2,1/($K$1:K150="DEFENSA"),Nacsport!$A$1:A151)),3,4)),"RUCK")+1),"")</f>
        <v/>
      </c>
      <c r="AP150" t="str">
        <f ca="1">+IF(OR(K150="PUNTOS",K150="QUIEBRE"),+IF(L150="SAN LUIS",+COUNTIF(K150:INDIRECT(ADDRESS((LOOKUP(2,1/($K$1:K150="ATAQUE"),Nacsport!$A$1:A151)),3,4)),"PASE"),+COUNTIF(K150:INDIRECT(ADDRESS((LOOKUP(2,1/($K$1:K150="DEFENSA"),Nacsport!$A$1:A151)),3,4)),"PASE")),"")</f>
        <v/>
      </c>
      <c r="AQ150" t="str">
        <f>IF(K150="QUIEBRE",LOOKUP(2,1/($K$3:K150="ATAQUE"),$AL$3:AL150),IF(+COUNTIF(Nacsport!GK151:'Nacsport'!GS151,"*")&gt;0,+COUNTIF(Nacsport!GK151:'Nacsport'!GS151,"*"),""))</f>
        <v/>
      </c>
      <c r="AR150" s="1" t="str">
        <f>IF(OR(K150="ATTACCO",K150="DIFESA"),J150,IF(AND(OR(K150="PUNTOS",K150="RUCK",K150="QUIEBRE"),L150="AVEZZANO"),LOOKUP(2,1/($K$3:K150="ATTACCO"),$J$3:J151),IF(AND(OR(K150="PUNTOS",K150="RUCK",K150="QUIEBRE"),L150="RIVAL"),LOOKUP(2,1/($K$3:K150="DIFESA"),$J$3:J151),"")))</f>
        <v/>
      </c>
      <c r="AS150" s="17"/>
    </row>
    <row r="151" spans="1:45" ht="15.75" customHeight="1" x14ac:dyDescent="0.2">
      <c r="A151">
        <f>+Nacsport!A152</f>
        <v>152</v>
      </c>
      <c r="B151">
        <f t="shared" si="1"/>
        <v>150</v>
      </c>
      <c r="C151">
        <f t="shared" si="7"/>
        <v>150</v>
      </c>
      <c r="D151" s="12">
        <v>1</v>
      </c>
      <c r="E151" s="1" t="s">
        <v>1295</v>
      </c>
      <c r="F151" s="14">
        <f>CONVERT(LEFT(Nacsport!E152,2),"mn","hr")/24+CONVERT(MID(Nacsport!E152,4,2),"sec","hr")/24</f>
        <v>2.0717592592592593E-2</v>
      </c>
      <c r="G151" s="15">
        <f>CONVERT((CONVERT(LEFT(Nacsport!F152,2),"mn","hr")/24+CONVERT(MID(Nacsport!F152,4,2),"sec","hr")/24)-(CONVERT(LEFT(Nacsport!E152,2),"mn","hr")/24+CONVERT(MID(Nacsport!E152,4,2),"sec","hr")/24),"hr","sec")*24</f>
        <v>3.0000000000001692</v>
      </c>
      <c r="H151" s="15">
        <f t="shared" si="12"/>
        <v>1785</v>
      </c>
      <c r="I151" s="15">
        <f t="shared" si="13"/>
        <v>29.833333333333336</v>
      </c>
      <c r="J151" s="1">
        <f>+Nacsport!B152</f>
        <v>3</v>
      </c>
      <c r="K151" s="1" t="str">
        <f>+Nacsport!C152</f>
        <v>GOAL-KICK</v>
      </c>
      <c r="L151" s="1" t="str">
        <f>+CONCATENATE(Nacsport!I152,Nacsport!J152)</f>
        <v>SAN BENEDETTO</v>
      </c>
      <c r="M151" s="29" t="str">
        <f>IF(Nacsport!G152&lt;&gt;"",LEFT(Nacsport!G152,FIND(";",Nacsport!G152)-1),"")</f>
        <v>6</v>
      </c>
      <c r="N151" s="1" t="str">
        <f>IFERROR(MID(Nacsport!G152,FIND(";", Nacsport!G152)+1,IFERROR(FIND(" ", Nacsport!G152 &amp; " ", FIND(";", Nacsport!G152)+1) - FIND(";", Nacsport!G152)-1,LEN(Nacsport!G152))),"")</f>
        <v>25</v>
      </c>
      <c r="O151" s="1" t="str">
        <f>+CONCATENATE(Nacsport!K152,Nacsport!L152,Nacsport!M152,Nacsport!N152,Nacsport!O152,Nacsport!P152,Nacsport!Q152,Nacsport!R152,Nacsport!S152,Nacsport!T152,Nacsport!U152,Nacsport!V152,Nacsport!W152,Nacsport!X152,Nacsport!Y152,Nacsport!Z152)</f>
        <v>T2A</v>
      </c>
      <c r="P151" s="1" t="str">
        <f>IF(ISNA(LOOKUP(2,1/(Nacsport!AA152:BY152&lt;&gt;""),Nacsport!AA152:BY152)),"",LOOKUP(2,1/(Nacsport!AA152:BY152&lt;&gt;""),Nacsport!AA152:BY152))</f>
        <v/>
      </c>
      <c r="Q151" s="1" t="str">
        <f t="array" ref="Q151">+IF(+COUNTIF(Nacsport!AA152:BY152,"*")&gt;1,INDEX(Nacsport!Z152:BX152,MATCH(TRUE,Nacsport!Z152:BX152&gt;0,0)),"")</f>
        <v/>
      </c>
      <c r="R151" s="1" t="str">
        <f>+CONCATENATE(Nacsport!BZ152,Nacsport!CA152)</f>
        <v/>
      </c>
      <c r="S151" s="1" t="str">
        <f>+CONCATENATE(Nacsport!CB152,Nacsport!CC152,Nacsport!CD152)</f>
        <v/>
      </c>
      <c r="T151" s="1" t="str">
        <f>+CONCATENATE(Nacsport!CE152,Nacsport!CF152,Nacsport!CG152,Nacsport!CH152)</f>
        <v/>
      </c>
      <c r="U151" s="1" t="str">
        <f>+CONCATENATE(Nacsport!CI152,Nacsport!CJ152,Nacsport!CK152,Nacsport!CL152,Nacsport!CM152,Nacsport!CN152,Nacsport!CO152,Nacsport!CP152)</f>
        <v/>
      </c>
      <c r="V151" s="1" t="str">
        <f>+CONCATENATE(Nacsport!CQ152,Nacsport!CR152,Nacsport!CS152,Nacsport!CT152,Nacsport!CU152,Nacsport!CV152)</f>
        <v/>
      </c>
      <c r="W151" s="1" t="str">
        <f>+CONCATENATE(Nacsport!CW152,Nacsport!CX152,Nacsport!CY152,Nacsport!CZ152,Nacsport!DA152,Nacsport!DB152,Nacsport!DC152)</f>
        <v/>
      </c>
      <c r="X151" s="1" t="str">
        <f>+CONCATENATE(Nacsport!DD152,Nacsport!DE152,Nacsport!DF152,Nacsport!DG152,Nacsport!DH152,Nacsport!DI152,Nacsport!DJ152,Nacsport!DK152,Nacsport!DL152,Nacsport!DM152,Nacsport!DN152)</f>
        <v/>
      </c>
      <c r="Y151" s="1" t="str">
        <f>+CONCATENATE(Nacsport!DO152,Nacsport!DP152,Nacsport!DQ152,Nacsport!DR152,Nacsport!DS152,Nacsport!DT152,Nacsport!DU152,Nacsport!DV152,)</f>
        <v/>
      </c>
      <c r="Z151" s="1" t="str">
        <f>+CONCATENATE(Nacsport!DW152,Nacsport!DX152,Nacsport!DY152,Nacsport!DZ152)</f>
        <v/>
      </c>
      <c r="AA151" s="1" t="str">
        <f>+CONCATENATE(Nacsport!EA152,Nacsport!EB152,Nacsport!EC152,Nacsport!ED152,Nacsport!EE152)</f>
        <v/>
      </c>
      <c r="AB151" s="1" t="str">
        <f>+CONCATENATE(Nacsport!EF152,Nacsport!EG152,Nacsport!EH152,Nacsport!EI152,Nacsport!EJ152,Nacsport!EK152)</f>
        <v/>
      </c>
      <c r="AC151" s="1" t="str">
        <f>+CONCATENATE(Nacsport!EL152,Nacsport!EM152,Nacsport!EN152,Nacsport!EO152,Nacsport!EP152,Nacsport!EQ152,Nacsport!ER152)</f>
        <v/>
      </c>
      <c r="AD151" s="1" t="str">
        <f>+CONCATENATE(Nacsport!ES152,Nacsport!ET152,Nacsport!EU152,Nacsport!EV152,Nacsport!EW152,Nacsport!EX152,Nacsport!EY152,Nacsport!EZ152)</f>
        <v/>
      </c>
      <c r="AE151" s="1" t="str">
        <f>+CONCATENATE(Nacsport!FA152,Nacsport!FB152,Nacsport!FC152)</f>
        <v/>
      </c>
      <c r="AF151" s="1" t="str">
        <f>+CONCATENATE(Nacsport!FD152,Nacsport!FE152)</f>
        <v/>
      </c>
      <c r="AG151" s="1" t="str">
        <f>+CONCATENATE(Nacsport!FF152,Nacsport!FG152,Nacsport!FH152,Nacsport!FI152,Nacsport!FJ152)</f>
        <v/>
      </c>
      <c r="AH151" s="1" t="str">
        <f t="shared" si="11"/>
        <v/>
      </c>
      <c r="AI151" s="1" t="str">
        <f>+CONCATENATE(Nacsport!FK152,Nacsport!FL152)</f>
        <v>FAIL</v>
      </c>
      <c r="AJ151" s="34" t="str">
        <f>+CONCATENATE(Nacsport!FM152,Nacsport!FN152)</f>
        <v/>
      </c>
      <c r="AK151" s="1" t="str">
        <f>+IF(OR(K151="ATTACCO",K151="DIFESA"),+CONCATENATE(Nacsport!FO152,Nacsport!FP151,Nacsport!FQ152,Nacsport!FR152,Nacsport!FS152,Nacsport!FT152,Nacsport!FU152,),"")</f>
        <v/>
      </c>
      <c r="AL151" s="1" t="str">
        <f>+IF(OR(K151="ATAQUE",K151="DEFENSA"),+CONCATENATE(Nacsport!FV152,Nacsport!FW152,Nacsport!FX152,Nacsport!FY152,Nacsport!FZ152,Nacsport!GA152,Nacsport!GB152,),"")</f>
        <v/>
      </c>
      <c r="AM151" s="1" t="str">
        <f>+CONCATENATE(Nacsport!GC152,Nacsport!GD152,Nacsport!GE152,Nacsport!GF152,Nacsport!GG152,Nacsport!GH152,Nacsport!GI152,Nacsport!GJ152,)</f>
        <v/>
      </c>
      <c r="AN151" s="1" t="str">
        <f>IF(K151="PUNTOS",LOOKUP(2,1/($K$3:K151="ATAQUE"),$AN$3:AN151),IF(+COUNTIF(Nacsport!GK152:'Nacsport'!GS152,"*")&gt;0,+COUNTIF(Nacsport!GK152:'Nacsport'!GS152,"*"),""))</f>
        <v/>
      </c>
      <c r="AO151" t="str">
        <f ca="1">+IF(K151="QUIEBRE",+IF(L151="SAN LUIS",+COUNTIF(K151:INDIRECT(ADDRESS((LOOKUP(2,1/($K$1:K151="ATAQUE"),Nacsport!$A$1:A152)),3,4)),"RUCK")+1,+COUNTIF(K151:INDIRECT(ADDRESS((LOOKUP(2,1/($K$1:K151="DEFENSA"),Nacsport!$A$1:A152)),3,4)),"RUCK")+1),"")</f>
        <v/>
      </c>
      <c r="AP151" t="str">
        <f ca="1">+IF(OR(K151="PUNTOS",K151="QUIEBRE"),+IF(L151="SAN LUIS",+COUNTIF(K151:INDIRECT(ADDRESS((LOOKUP(2,1/($K$1:K151="ATAQUE"),Nacsport!$A$1:A152)),3,4)),"PASE"),+COUNTIF(K151:INDIRECT(ADDRESS((LOOKUP(2,1/($K$1:K151="DEFENSA"),Nacsport!$A$1:A152)),3,4)),"PASE")),"")</f>
        <v/>
      </c>
      <c r="AQ151" t="str">
        <f>IF(K151="QUIEBRE",LOOKUP(2,1/($K$3:K151="ATAQUE"),$AL$3:AL151),IF(+COUNTIF(Nacsport!GK152:'Nacsport'!GS152,"*")&gt;0,+COUNTIF(Nacsport!GK152:'Nacsport'!GS152,"*"),""))</f>
        <v/>
      </c>
      <c r="AR151" s="1" t="str">
        <f>IF(OR(K151="ATTACCO",K151="DIFESA"),J151,IF(AND(OR(K151="PUNTOS",K151="RUCK",K151="QUIEBRE"),L151="AVEZZANO"),LOOKUP(2,1/($K$3:K151="ATTACCO"),$J$3:J152),IF(AND(OR(K151="PUNTOS",K151="RUCK",K151="QUIEBRE"),L151="RIVAL"),LOOKUP(2,1/($K$3:K151="DIFESA"),$J$3:J152),"")))</f>
        <v/>
      </c>
      <c r="AS151" s="17"/>
    </row>
    <row r="152" spans="1:45" ht="15.75" customHeight="1" x14ac:dyDescent="0.2">
      <c r="A152">
        <f>+Nacsport!A153</f>
        <v>153</v>
      </c>
      <c r="B152">
        <f t="shared" si="1"/>
        <v>151</v>
      </c>
      <c r="C152">
        <f t="shared" si="7"/>
        <v>151</v>
      </c>
      <c r="D152" s="12">
        <v>1</v>
      </c>
      <c r="E152" s="1" t="s">
        <v>1295</v>
      </c>
      <c r="F152" s="14">
        <f>CONVERT(LEFT(Nacsport!E153,2),"mn","hr")/24+CONVERT(MID(Nacsport!E153,4,2),"sec","hr")/24</f>
        <v>2.1006944444444443E-2</v>
      </c>
      <c r="G152" s="15">
        <f>CONVERT((CONVERT(LEFT(Nacsport!F153,2),"mn","hr")/24+CONVERT(MID(Nacsport!F153,4,2),"sec","hr")/24)-(CONVERT(LEFT(Nacsport!E153,2),"mn","hr")/24+CONVERT(MID(Nacsport!E153,4,2),"sec","hr")/24),"hr","sec")*24</f>
        <v>12.000000000000078</v>
      </c>
      <c r="H152" s="15">
        <f t="shared" si="12"/>
        <v>1810</v>
      </c>
      <c r="I152" s="15">
        <f t="shared" si="13"/>
        <v>30.25</v>
      </c>
      <c r="J152" s="1">
        <f>+Nacsport!B153</f>
        <v>16</v>
      </c>
      <c r="K152" s="1" t="str">
        <f>+Nacsport!C153</f>
        <v>ATTACK</v>
      </c>
      <c r="L152" s="1" t="str">
        <f>+CONCATENATE(Nacsport!I153,Nacsport!J153)</f>
        <v/>
      </c>
      <c r="M152" s="29" t="str">
        <f>IF(Nacsport!G153&lt;&gt;"",LEFT(Nacsport!G153,FIND(";",Nacsport!G153)-1),"")</f>
        <v>60</v>
      </c>
      <c r="N152" s="1" t="str">
        <f>IFERROR(MID(Nacsport!G153,FIND(";", Nacsport!G153)+1,IFERROR(FIND(" ", Nacsport!G153 &amp; " ", FIND(";", Nacsport!G153)+1) - FIND(";", Nacsport!G153)-1,LEN(Nacsport!G153))),"")</f>
        <v>75</v>
      </c>
      <c r="O152" s="1" t="str">
        <f>+CONCATENATE(Nacsport!K153,Nacsport!L153,Nacsport!M153,Nacsport!N153,Nacsport!O153,Nacsport!P153,Nacsport!Q153,Nacsport!R153,Nacsport!S153,Nacsport!T153,Nacsport!U153,Nacsport!V153,Nacsport!W153,Nacsport!X153,Nacsport!Y153,Nacsport!Z153)</f>
        <v/>
      </c>
      <c r="P152" s="1" t="str">
        <f>IF(ISNA(LOOKUP(2,1/(Nacsport!AA153:BY153&lt;&gt;""),Nacsport!AA153:BY153)),"",LOOKUP(2,1/(Nacsport!AA153:BY153&lt;&gt;""),Nacsport!AA153:BY153))</f>
        <v/>
      </c>
      <c r="Q152" s="1" t="str">
        <f t="array" ref="Q152">+IF(+COUNTIF(Nacsport!AA153:BY153,"*")&gt;1,INDEX(Nacsport!Z153:BX153,MATCH(TRUE,Nacsport!Z153:BX153&gt;0,0)),"")</f>
        <v/>
      </c>
      <c r="R152" s="1" t="str">
        <f>+CONCATENATE(Nacsport!BZ153,Nacsport!CA153)</f>
        <v/>
      </c>
      <c r="S152" s="1" t="str">
        <f>+CONCATENATE(Nacsport!CB153,Nacsport!CC153,Nacsport!CD153)</f>
        <v/>
      </c>
      <c r="T152" s="1" t="str">
        <f>+CONCATENATE(Nacsport!CE153,Nacsport!CF153,Nacsport!CG153,Nacsport!CH153)</f>
        <v/>
      </c>
      <c r="U152" s="1" t="str">
        <f>+CONCATENATE(Nacsport!CI153,Nacsport!CJ153,Nacsport!CK153,Nacsport!CL153,Nacsport!CM153,Nacsport!CN153,Nacsport!CO153,Nacsport!CP153)</f>
        <v/>
      </c>
      <c r="V152" s="1" t="str">
        <f>+CONCATENATE(Nacsport!CQ153,Nacsport!CR153,Nacsport!CS153,Nacsport!CT153,Nacsport!CU153,Nacsport!CV153)</f>
        <v/>
      </c>
      <c r="W152" s="1" t="str">
        <f>+CONCATENATE(Nacsport!CW153,Nacsport!CX153,Nacsport!CY153,Nacsport!CZ153,Nacsport!DA153,Nacsport!DB153,Nacsport!DC153)</f>
        <v/>
      </c>
      <c r="X152" s="1" t="str">
        <f>+CONCATENATE(Nacsport!DD153,Nacsport!DE153,Nacsport!DF153,Nacsport!DG153,Nacsport!DH153,Nacsport!DI153,Nacsport!DJ153,Nacsport!DK153,Nacsport!DL153,Nacsport!DM153,Nacsport!DN153)</f>
        <v/>
      </c>
      <c r="Y152" s="1" t="str">
        <f>+CONCATENATE(Nacsport!DO153,Nacsport!DP153,Nacsport!DQ153,Nacsport!DR153,Nacsport!DS153,Nacsport!DT153,Nacsport!DU153,Nacsport!DV153,)</f>
        <v/>
      </c>
      <c r="Z152" s="1" t="str">
        <f>+CONCATENATE(Nacsport!DW153,Nacsport!DX153,Nacsport!DY153,Nacsport!DZ153)</f>
        <v/>
      </c>
      <c r="AA152" s="1" t="str">
        <f>+CONCATENATE(Nacsport!EA153,Nacsport!EB153,Nacsport!EC153,Nacsport!ED153,Nacsport!EE153)</f>
        <v/>
      </c>
      <c r="AB152" s="1" t="str">
        <f>+CONCATENATE(Nacsport!EF153,Nacsport!EG153,Nacsport!EH153,Nacsport!EI153,Nacsport!EJ153,Nacsport!EK153)</f>
        <v/>
      </c>
      <c r="AC152" s="1" t="str">
        <f>+CONCATENATE(Nacsport!EL153,Nacsport!EM153,Nacsport!EN153,Nacsport!EO153,Nacsport!EP153,Nacsport!EQ153,Nacsport!ER153)</f>
        <v/>
      </c>
      <c r="AD152" s="1" t="str">
        <f>+CONCATENATE(Nacsport!ES153,Nacsport!ET153,Nacsport!EU153,Nacsport!EV153,Nacsport!EW153,Nacsport!EX153,Nacsport!EY153,Nacsport!EZ153)</f>
        <v/>
      </c>
      <c r="AE152" s="1" t="str">
        <f>+CONCATENATE(Nacsport!FA153,Nacsport!FB153,Nacsport!FC153)</f>
        <v/>
      </c>
      <c r="AF152" s="1" t="str">
        <f>+CONCATENATE(Nacsport!FD153,Nacsport!FE153)</f>
        <v/>
      </c>
      <c r="AG152" s="1" t="str">
        <f>+CONCATENATE(Nacsport!FF153,Nacsport!FG153,Nacsport!FH153,Nacsport!FI153,Nacsport!FJ153)</f>
        <v/>
      </c>
      <c r="AH152" s="1" t="str">
        <f t="shared" si="11"/>
        <v/>
      </c>
      <c r="AI152" s="1" t="str">
        <f>+CONCATENATE(Nacsport!FK153,Nacsport!FL153)</f>
        <v/>
      </c>
      <c r="AJ152" s="34" t="str">
        <f>+CONCATENATE(Nacsport!FM153,Nacsport!FN153)</f>
        <v/>
      </c>
      <c r="AK152" s="1" t="str">
        <f>+IF(OR(K152="ATTACCO",K152="DIFESA"),+CONCATENATE(Nacsport!FO153,Nacsport!FP152,Nacsport!FQ153,Nacsport!FR153,Nacsport!FS153,Nacsport!FT153,Nacsport!FU153,),"")</f>
        <v/>
      </c>
      <c r="AL152" s="1" t="str">
        <f>+IF(OR(K152="ATAQUE",K152="DEFENSA"),+CONCATENATE(Nacsport!FV153,Nacsport!FW153,Nacsport!FX153,Nacsport!FY153,Nacsport!FZ153,Nacsport!GA153,Nacsport!GB153,),"")</f>
        <v/>
      </c>
      <c r="AM152" s="1" t="str">
        <f>+CONCATENATE(Nacsport!GC153,Nacsport!GD153,Nacsport!GE153,Nacsport!GF153,Nacsport!GG153,Nacsport!GH153,Nacsport!GI153,Nacsport!GJ153,)</f>
        <v/>
      </c>
      <c r="AN152" s="1" t="str">
        <f>IF(K152="PUNTOS",LOOKUP(2,1/($K$3:K152="ATAQUE"),$AN$3:AN152),IF(+COUNTIF(Nacsport!GK153:'Nacsport'!GS153,"*")&gt;0,+COUNTIF(Nacsport!GK153:'Nacsport'!GS153,"*"),""))</f>
        <v/>
      </c>
      <c r="AO152" t="str">
        <f ca="1">+IF(K152="QUIEBRE",+IF(L152="SAN LUIS",+COUNTIF(K152:INDIRECT(ADDRESS((LOOKUP(2,1/($K$1:K152="ATAQUE"),Nacsport!$A$1:A153)),3,4)),"RUCK")+1,+COUNTIF(K152:INDIRECT(ADDRESS((LOOKUP(2,1/($K$1:K152="DEFENSA"),Nacsport!$A$1:A153)),3,4)),"RUCK")+1),"")</f>
        <v/>
      </c>
      <c r="AP152" t="str">
        <f ca="1">+IF(OR(K152="PUNTOS",K152="QUIEBRE"),+IF(L152="SAN LUIS",+COUNTIF(K152:INDIRECT(ADDRESS((LOOKUP(2,1/($K$1:K152="ATAQUE"),Nacsport!$A$1:A153)),3,4)),"PASE"),+COUNTIF(K152:INDIRECT(ADDRESS((LOOKUP(2,1/($K$1:K152="DEFENSA"),Nacsport!$A$1:A153)),3,4)),"PASE")),"")</f>
        <v/>
      </c>
      <c r="AQ152" t="str">
        <f>IF(K152="QUIEBRE",LOOKUP(2,1/($K$3:K152="ATAQUE"),$AL$3:AL152),IF(+COUNTIF(Nacsport!GK153:'Nacsport'!GS153,"*")&gt;0,+COUNTIF(Nacsport!GK153:'Nacsport'!GS153,"*"),""))</f>
        <v/>
      </c>
      <c r="AR152" s="1" t="str">
        <f>IF(OR(K152="ATTACCO",K152="DIFESA"),J152,IF(AND(OR(K152="PUNTOS",K152="RUCK",K152="QUIEBRE"),L152="AVEZZANO"),LOOKUP(2,1/($K$3:K152="ATTACCO"),$J$3:J153),IF(AND(OR(K152="PUNTOS",K152="RUCK",K152="QUIEBRE"),L152="RIVAL"),LOOKUP(2,1/($K$3:K152="DIFESA"),$J$3:J153),"")))</f>
        <v/>
      </c>
      <c r="AS152" s="17"/>
    </row>
    <row r="153" spans="1:45" ht="15.75" customHeight="1" x14ac:dyDescent="0.2">
      <c r="A153">
        <f>+Nacsport!A154</f>
        <v>154</v>
      </c>
      <c r="B153">
        <f t="shared" si="1"/>
        <v>152</v>
      </c>
      <c r="C153">
        <f t="shared" si="7"/>
        <v>152</v>
      </c>
      <c r="D153" s="12">
        <v>1</v>
      </c>
      <c r="E153" s="1" t="s">
        <v>1295</v>
      </c>
      <c r="F153" s="14">
        <f>CONVERT(LEFT(Nacsport!E154,2),"mn","hr")/24+CONVERT(MID(Nacsport!E154,4,2),"sec","hr")/24</f>
        <v>2.1006944444444443E-2</v>
      </c>
      <c r="G153" s="15">
        <f>CONVERT((CONVERT(LEFT(Nacsport!F154,2),"mn","hr")/24+CONVERT(MID(Nacsport!F154,4,2),"sec","hr")/24)-(CONVERT(LEFT(Nacsport!E154,2),"mn","hr")/24+CONVERT(MID(Nacsport!E154,4,2),"sec","hr")/24),"hr","sec")*24</f>
        <v>33.000000000000064</v>
      </c>
      <c r="H153" s="15">
        <f t="shared" si="12"/>
        <v>1810</v>
      </c>
      <c r="I153" s="15">
        <f t="shared" si="13"/>
        <v>30.25</v>
      </c>
      <c r="J153" s="1">
        <f>+Nacsport!B154</f>
        <v>17</v>
      </c>
      <c r="K153" s="1" t="str">
        <f>+Nacsport!C154</f>
        <v>SHORT-MATCH</v>
      </c>
      <c r="L153" s="1" t="str">
        <f>+CONCATENATE(Nacsport!I154,Nacsport!J154)</f>
        <v/>
      </c>
      <c r="M153" s="29" t="str">
        <f>IF(Nacsport!G154&lt;&gt;"",LEFT(Nacsport!G154,FIND(";",Nacsport!G154)-1),"")</f>
        <v>60</v>
      </c>
      <c r="N153" s="1" t="str">
        <f>IFERROR(MID(Nacsport!G154,FIND(";", Nacsport!G154)+1,IFERROR(FIND(" ", Nacsport!G154 &amp; " ", FIND(";", Nacsport!G154)+1) - FIND(";", Nacsport!G154)-1,LEN(Nacsport!G154))),"")</f>
        <v>75</v>
      </c>
      <c r="O153" s="1" t="str">
        <f>+CONCATENATE(Nacsport!K154,Nacsport!L154,Nacsport!M154,Nacsport!N154,Nacsport!O154,Nacsport!P154,Nacsport!Q154,Nacsport!R154,Nacsport!S154,Nacsport!T154,Nacsport!U154,Nacsport!V154,Nacsport!W154,Nacsport!X154,Nacsport!Y154,Nacsport!Z154)</f>
        <v/>
      </c>
      <c r="P153" s="1" t="str">
        <f>IF(ISNA(LOOKUP(2,1/(Nacsport!AA154:BY154&lt;&gt;""),Nacsport!AA154:BY154)),"",LOOKUP(2,1/(Nacsport!AA154:BY154&lt;&gt;""),Nacsport!AA154:BY154))</f>
        <v/>
      </c>
      <c r="Q153" s="1" t="str">
        <f t="array" ref="Q153">+IF(+COUNTIF(Nacsport!AA154:BY154,"*")&gt;1,INDEX(Nacsport!Z154:BX154,MATCH(TRUE,Nacsport!Z154:BX154&gt;0,0)),"")</f>
        <v/>
      </c>
      <c r="R153" s="1" t="str">
        <f>+CONCATENATE(Nacsport!BZ154,Nacsport!CA154)</f>
        <v/>
      </c>
      <c r="S153" s="1" t="str">
        <f>+CONCATENATE(Nacsport!CB154,Nacsport!CC154,Nacsport!CD154)</f>
        <v/>
      </c>
      <c r="T153" s="1" t="str">
        <f>+CONCATENATE(Nacsport!CE154,Nacsport!CF154,Nacsport!CG154,Nacsport!CH154)</f>
        <v/>
      </c>
      <c r="U153" s="1" t="str">
        <f>+CONCATENATE(Nacsport!CI154,Nacsport!CJ154,Nacsport!CK154,Nacsport!CL154,Nacsport!CM154,Nacsport!CN154,Nacsport!CO154,Nacsport!CP154)</f>
        <v/>
      </c>
      <c r="V153" s="1" t="str">
        <f>+CONCATENATE(Nacsport!CQ154,Nacsport!CR154,Nacsport!CS154,Nacsport!CT154,Nacsport!CU154,Nacsport!CV154)</f>
        <v/>
      </c>
      <c r="W153" s="1" t="str">
        <f>+CONCATENATE(Nacsport!CW154,Nacsport!CX154,Nacsport!CY154,Nacsport!CZ154,Nacsport!DA154,Nacsport!DB154,Nacsport!DC154)</f>
        <v/>
      </c>
      <c r="X153" s="1" t="str">
        <f>+CONCATENATE(Nacsport!DD154,Nacsport!DE154,Nacsport!DF154,Nacsport!DG154,Nacsport!DH154,Nacsport!DI154,Nacsport!DJ154,Nacsport!DK154,Nacsport!DL154,Nacsport!DM154,Nacsport!DN154)</f>
        <v/>
      </c>
      <c r="Y153" s="1" t="str">
        <f>+CONCATENATE(Nacsport!DO154,Nacsport!DP154,Nacsport!DQ154,Nacsport!DR154,Nacsport!DS154,Nacsport!DT154,Nacsport!DU154,Nacsport!DV154,)</f>
        <v/>
      </c>
      <c r="Z153" s="1" t="str">
        <f>+CONCATENATE(Nacsport!DW154,Nacsport!DX154,Nacsport!DY154,Nacsport!DZ154)</f>
        <v/>
      </c>
      <c r="AA153" s="1" t="str">
        <f>+CONCATENATE(Nacsport!EA154,Nacsport!EB154,Nacsport!EC154,Nacsport!ED154,Nacsport!EE154)</f>
        <v/>
      </c>
      <c r="AB153" s="1" t="str">
        <f>+CONCATENATE(Nacsport!EF154,Nacsport!EG154,Nacsport!EH154,Nacsport!EI154,Nacsport!EJ154,Nacsport!EK154)</f>
        <v/>
      </c>
      <c r="AC153" s="1" t="str">
        <f>+CONCATENATE(Nacsport!EL154,Nacsport!EM154,Nacsport!EN154,Nacsport!EO154,Nacsport!EP154,Nacsport!EQ154,Nacsport!ER154)</f>
        <v/>
      </c>
      <c r="AD153" s="1" t="str">
        <f>+CONCATENATE(Nacsport!ES154,Nacsport!ET154,Nacsport!EU154,Nacsport!EV154,Nacsport!EW154,Nacsport!EX154,Nacsport!EY154,Nacsport!EZ154)</f>
        <v/>
      </c>
      <c r="AE153" s="1" t="str">
        <f>+CONCATENATE(Nacsport!FA154,Nacsport!FB154,Nacsport!FC154)</f>
        <v/>
      </c>
      <c r="AF153" s="1" t="str">
        <f>+CONCATENATE(Nacsport!FD154,Nacsport!FE154)</f>
        <v/>
      </c>
      <c r="AG153" s="1" t="str">
        <f>+CONCATENATE(Nacsport!FF154,Nacsport!FG154,Nacsport!FH154,Nacsport!FI154,Nacsport!FJ154)</f>
        <v/>
      </c>
      <c r="AH153" s="1" t="str">
        <f t="shared" si="11"/>
        <v/>
      </c>
      <c r="AI153" s="1" t="str">
        <f>+CONCATENATE(Nacsport!FK154,Nacsport!FL154)</f>
        <v/>
      </c>
      <c r="AJ153" s="34" t="str">
        <f>+CONCATENATE(Nacsport!FM154,Nacsport!FN154)</f>
        <v/>
      </c>
      <c r="AK153" s="1" t="str">
        <f>+IF(OR(K153="ATTACCO",K153="DIFESA"),+CONCATENATE(Nacsport!FO154,Nacsport!FP153,Nacsport!FQ154,Nacsport!FR154,Nacsport!FS154,Nacsport!FT154,Nacsport!FU154,),"")</f>
        <v/>
      </c>
      <c r="AL153" s="1" t="str">
        <f>+IF(OR(K153="ATAQUE",K153="DEFENSA"),+CONCATENATE(Nacsport!FV154,Nacsport!FW154,Nacsport!FX154,Nacsport!FY154,Nacsport!FZ154,Nacsport!GA154,Nacsport!GB154,),"")</f>
        <v/>
      </c>
      <c r="AM153" s="1" t="str">
        <f>+CONCATENATE(Nacsport!GC154,Nacsport!GD154,Nacsport!GE154,Nacsport!GF154,Nacsport!GG154,Nacsport!GH154,Nacsport!GI154,Nacsport!GJ154,)</f>
        <v/>
      </c>
      <c r="AN153" s="1" t="str">
        <f>IF(K153="PUNTOS",LOOKUP(2,1/($K$3:K153="ATAQUE"),$AN$3:AN153),IF(+COUNTIF(Nacsport!GK154:'Nacsport'!GS154,"*")&gt;0,+COUNTIF(Nacsport!GK154:'Nacsport'!GS154,"*"),""))</f>
        <v/>
      </c>
      <c r="AO153" t="str">
        <f ca="1">+IF(K153="QUIEBRE",+IF(L153="SAN LUIS",+COUNTIF(K153:INDIRECT(ADDRESS((LOOKUP(2,1/($K$1:K153="ATAQUE"),Nacsport!$A$1:A154)),3,4)),"RUCK")+1,+COUNTIF(K153:INDIRECT(ADDRESS((LOOKUP(2,1/($K$1:K153="DEFENSA"),Nacsport!$A$1:A154)),3,4)),"RUCK")+1),"")</f>
        <v/>
      </c>
      <c r="AP153" t="str">
        <f ca="1">+IF(OR(K153="PUNTOS",K153="QUIEBRE"),+IF(L153="SAN LUIS",+COUNTIF(K153:INDIRECT(ADDRESS((LOOKUP(2,1/($K$1:K153="ATAQUE"),Nacsport!$A$1:A154)),3,4)),"PASE"),+COUNTIF(K153:INDIRECT(ADDRESS((LOOKUP(2,1/($K$1:K153="DEFENSA"),Nacsport!$A$1:A154)),3,4)),"PASE")),"")</f>
        <v/>
      </c>
      <c r="AQ153" t="str">
        <f>IF(K153="QUIEBRE",LOOKUP(2,1/($K$3:K153="ATAQUE"),$AL$3:AL153),IF(+COUNTIF(Nacsport!GK154:'Nacsport'!GS154,"*")&gt;0,+COUNTIF(Nacsport!GK154:'Nacsport'!GS154,"*"),""))</f>
        <v/>
      </c>
      <c r="AR153" s="1" t="str">
        <f>IF(OR(K153="ATTACCO",K153="DIFESA"),J153,IF(AND(OR(K153="PUNTOS",K153="RUCK",K153="QUIEBRE"),L153="AVEZZANO"),LOOKUP(2,1/($K$3:K153="ATTACCO"),$J$3:J154),IF(AND(OR(K153="PUNTOS",K153="RUCK",K153="QUIEBRE"),L153="RIVAL"),LOOKUP(2,1/($K$3:K153="DIFESA"),$J$3:J154),"")))</f>
        <v/>
      </c>
      <c r="AS153" s="17"/>
    </row>
    <row r="154" spans="1:45" ht="15.75" customHeight="1" x14ac:dyDescent="0.2">
      <c r="A154">
        <f>+Nacsport!A155</f>
        <v>155</v>
      </c>
      <c r="B154">
        <f t="shared" si="1"/>
        <v>153</v>
      </c>
      <c r="C154">
        <f t="shared" si="7"/>
        <v>153</v>
      </c>
      <c r="D154" s="12">
        <v>1</v>
      </c>
      <c r="E154" s="1" t="s">
        <v>1295</v>
      </c>
      <c r="F154" s="14">
        <f>CONVERT(LEFT(Nacsport!E155,2),"mn","hr")/24+CONVERT(MID(Nacsport!E155,4,2),"sec","hr")/24</f>
        <v>2.1018518518518516E-2</v>
      </c>
      <c r="G154" s="15">
        <f>CONVERT((CONVERT(LEFT(Nacsport!F155,2),"mn","hr")/24+CONVERT(MID(Nacsport!F155,4,2),"sec","hr")/24)-(CONVERT(LEFT(Nacsport!E155,2),"mn","hr")/24+CONVERT(MID(Nacsport!E155,4,2),"sec","hr")/24),"hr","sec")*24</f>
        <v>4.0000000000001261</v>
      </c>
      <c r="H154" s="15">
        <f t="shared" si="12"/>
        <v>1810.9999999999998</v>
      </c>
      <c r="I154" s="15">
        <f t="shared" si="13"/>
        <v>30.266666666666659</v>
      </c>
      <c r="J154" s="1">
        <f>+Nacsport!B155</f>
        <v>5</v>
      </c>
      <c r="K154" s="1" t="str">
        <f>+Nacsport!C155</f>
        <v>KICK OFF</v>
      </c>
      <c r="L154" s="1" t="str">
        <f>+CONCATENATE(Nacsport!I155,Nacsport!J155)</f>
        <v>OPPONENT</v>
      </c>
      <c r="M154" s="29" t="str">
        <f>IF(Nacsport!G155&lt;&gt;"",LEFT(Nacsport!G155,FIND(";",Nacsport!G155)-1),"")</f>
        <v/>
      </c>
      <c r="N154" s="1" t="str">
        <f>IFERROR(MID(Nacsport!G155,FIND(";", Nacsport!G155)+1,IFERROR(FIND(" ", Nacsport!G155 &amp; " ", FIND(";", Nacsport!G155)+1) - FIND(";", Nacsport!G155)-1,LEN(Nacsport!G155))),"")</f>
        <v/>
      </c>
      <c r="O154" s="1" t="str">
        <f>+CONCATENATE(Nacsport!K155,Nacsport!L155,Nacsport!M155,Nacsport!N155,Nacsport!O155,Nacsport!P155,Nacsport!Q155,Nacsport!R155,Nacsport!S155,Nacsport!T155,Nacsport!U155,Nacsport!V155,Nacsport!W155,Nacsport!X155,Nacsport!Y155,Nacsport!Z155)</f>
        <v/>
      </c>
      <c r="P154" s="1" t="str">
        <f>IF(ISNA(LOOKUP(2,1/(Nacsport!AA155:BY155&lt;&gt;""),Nacsport!AA155:BY155)),"",LOOKUP(2,1/(Nacsport!AA155:BY155&lt;&gt;""),Nacsport!AA155:BY155))</f>
        <v/>
      </c>
      <c r="Q154" s="1" t="str">
        <f t="array" ref="Q154">+IF(+COUNTIF(Nacsport!AA155:BY155,"*")&gt;1,INDEX(Nacsport!Z155:BX155,MATCH(TRUE,Nacsport!Z155:BX155&gt;0,0)),"")</f>
        <v/>
      </c>
      <c r="R154" s="1" t="str">
        <f>+CONCATENATE(Nacsport!BZ155,Nacsport!CA155)</f>
        <v/>
      </c>
      <c r="S154" s="1" t="str">
        <f>+CONCATENATE(Nacsport!CB155,Nacsport!CC155,Nacsport!CD155)</f>
        <v/>
      </c>
      <c r="T154" s="1" t="str">
        <f>+CONCATENATE(Nacsport!CE155,Nacsport!CF155,Nacsport!CG155,Nacsport!CH155)</f>
        <v/>
      </c>
      <c r="U154" s="1" t="str">
        <f>+CONCATENATE(Nacsport!CI155,Nacsport!CJ155,Nacsport!CK155,Nacsport!CL155,Nacsport!CM155,Nacsport!CN155,Nacsport!CO155,Nacsport!CP155)</f>
        <v/>
      </c>
      <c r="V154" s="1" t="str">
        <f>+CONCATENATE(Nacsport!CQ155,Nacsport!CR155,Nacsport!CS155,Nacsport!CT155,Nacsport!CU155,Nacsport!CV155)</f>
        <v/>
      </c>
      <c r="W154" s="1" t="str">
        <f>+CONCATENATE(Nacsport!CW155,Nacsport!CX155,Nacsport!CY155,Nacsport!CZ155,Nacsport!DA155,Nacsport!DB155,Nacsport!DC155)</f>
        <v/>
      </c>
      <c r="X154" s="1" t="str">
        <f>+CONCATENATE(Nacsport!DD155,Nacsport!DE155,Nacsport!DF155,Nacsport!DG155,Nacsport!DH155,Nacsport!DI155,Nacsport!DJ155,Nacsport!DK155,Nacsport!DL155,Nacsport!DM155,Nacsport!DN155)</f>
        <v/>
      </c>
      <c r="Y154" s="1" t="str">
        <f>+CONCATENATE(Nacsport!DO155,Nacsport!DP155,Nacsport!DQ155,Nacsport!DR155,Nacsport!DS155,Nacsport!DT155,Nacsport!DU155,Nacsport!DV155,)</f>
        <v/>
      </c>
      <c r="Z154" s="1" t="str">
        <f>+CONCATENATE(Nacsport!DW155,Nacsport!DX155,Nacsport!DY155,Nacsport!DZ155)</f>
        <v/>
      </c>
      <c r="AA154" s="1" t="str">
        <f>+CONCATENATE(Nacsport!EA155,Nacsport!EB155,Nacsport!EC155,Nacsport!ED155,Nacsport!EE155)</f>
        <v/>
      </c>
      <c r="AB154" s="1" t="str">
        <f>+CONCATENATE(Nacsport!EF155,Nacsport!EG155,Nacsport!EH155,Nacsport!EI155,Nacsport!EJ155,Nacsport!EK155)</f>
        <v/>
      </c>
      <c r="AC154" s="1" t="str">
        <f>+CONCATENATE(Nacsport!EL155,Nacsport!EM155,Nacsport!EN155,Nacsport!EO155,Nacsport!EP155,Nacsport!EQ155,Nacsport!ER155)</f>
        <v/>
      </c>
      <c r="AD154" s="1" t="str">
        <f>+CONCATENATE(Nacsport!ES155,Nacsport!ET155,Nacsport!EU155,Nacsport!EV155,Nacsport!EW155,Nacsport!EX155,Nacsport!EY155,Nacsport!EZ155)</f>
        <v/>
      </c>
      <c r="AE154" s="1" t="str">
        <f>+CONCATENATE(Nacsport!FA155,Nacsport!FB155,Nacsport!FC155)</f>
        <v/>
      </c>
      <c r="AF154" s="1" t="str">
        <f>+CONCATENATE(Nacsport!FD155,Nacsport!FE155)</f>
        <v/>
      </c>
      <c r="AG154" s="1" t="str">
        <f>+CONCATENATE(Nacsport!FF155,Nacsport!FG155,Nacsport!FH155,Nacsport!FI155,Nacsport!FJ155)</f>
        <v/>
      </c>
      <c r="AH154" s="1" t="str">
        <f t="shared" si="11"/>
        <v/>
      </c>
      <c r="AI154" s="1" t="str">
        <f>+CONCATENATE(Nacsport!FK155,Nacsport!FL155)</f>
        <v/>
      </c>
      <c r="AJ154" s="34" t="str">
        <f>+CONCATENATE(Nacsport!FM155,Nacsport!FN155)</f>
        <v/>
      </c>
      <c r="AK154" s="1" t="str">
        <f>+IF(OR(K154="ATTACCO",K154="DIFESA"),+CONCATENATE(Nacsport!FO155,Nacsport!FP154,Nacsport!FQ155,Nacsport!FR155,Nacsport!FS155,Nacsport!FT155,Nacsport!FU155,),"")</f>
        <v/>
      </c>
      <c r="AL154" s="1" t="str">
        <f>+IF(OR(K154="ATAQUE",K154="DEFENSA"),+CONCATENATE(Nacsport!FV155,Nacsport!FW155,Nacsport!FX155,Nacsport!FY155,Nacsport!FZ155,Nacsport!GA155,Nacsport!GB155,),"")</f>
        <v/>
      </c>
      <c r="AM154" s="1" t="str">
        <f>+CONCATENATE(Nacsport!GC155,Nacsport!GD155,Nacsport!GE155,Nacsport!GF155,Nacsport!GG155,Nacsport!GH155,Nacsport!GI155,Nacsport!GJ155,)</f>
        <v/>
      </c>
      <c r="AN154" s="1" t="str">
        <f>IF(K154="PUNTOS",LOOKUP(2,1/($K$3:K154="ATAQUE"),$AN$3:AN154),IF(+COUNTIF(Nacsport!GK155:'Nacsport'!GS155,"*")&gt;0,+COUNTIF(Nacsport!GK155:'Nacsport'!GS155,"*"),""))</f>
        <v/>
      </c>
      <c r="AO154" t="str">
        <f ca="1">+IF(K154="QUIEBRE",+IF(L154="SAN LUIS",+COUNTIF(K154:INDIRECT(ADDRESS((LOOKUP(2,1/($K$1:K154="ATAQUE"),Nacsport!$A$1:A155)),3,4)),"RUCK")+1,+COUNTIF(K154:INDIRECT(ADDRESS((LOOKUP(2,1/($K$1:K154="DEFENSA"),Nacsport!$A$1:A155)),3,4)),"RUCK")+1),"")</f>
        <v/>
      </c>
      <c r="AP154" t="str">
        <f ca="1">+IF(OR(K154="PUNTOS",K154="QUIEBRE"),+IF(L154="SAN LUIS",+COUNTIF(K154:INDIRECT(ADDRESS((LOOKUP(2,1/($K$1:K154="ATAQUE"),Nacsport!$A$1:A155)),3,4)),"PASE"),+COUNTIF(K154:INDIRECT(ADDRESS((LOOKUP(2,1/($K$1:K154="DEFENSA"),Nacsport!$A$1:A155)),3,4)),"PASE")),"")</f>
        <v/>
      </c>
      <c r="AQ154" t="str">
        <f>IF(K154="QUIEBRE",LOOKUP(2,1/($K$3:K154="ATAQUE"),$AL$3:AL154),IF(+COUNTIF(Nacsport!GK155:'Nacsport'!GS155,"*")&gt;0,+COUNTIF(Nacsport!GK155:'Nacsport'!GS155,"*"),""))</f>
        <v/>
      </c>
      <c r="AR154" s="1" t="str">
        <f>IF(OR(K154="ATTACCO",K154="DIFESA"),J154,IF(AND(OR(K154="PUNTOS",K154="RUCK",K154="QUIEBRE"),L154="AVEZZANO"),LOOKUP(2,1/($K$3:K154="ATTACCO"),$J$3:J155),IF(AND(OR(K154="PUNTOS",K154="RUCK",K154="QUIEBRE"),L154="RIVAL"),LOOKUP(2,1/($K$3:K154="DIFESA"),$J$3:J155),"")))</f>
        <v/>
      </c>
      <c r="AS154" s="17"/>
    </row>
    <row r="155" spans="1:45" ht="15.75" customHeight="1" x14ac:dyDescent="0.2">
      <c r="A155">
        <f>+Nacsport!A156</f>
        <v>156</v>
      </c>
      <c r="B155">
        <f t="shared" si="1"/>
        <v>154</v>
      </c>
      <c r="C155">
        <f t="shared" si="7"/>
        <v>154</v>
      </c>
      <c r="D155" s="12">
        <v>1</v>
      </c>
      <c r="E155" s="1" t="s">
        <v>1295</v>
      </c>
      <c r="F155" s="14">
        <f>CONVERT(LEFT(Nacsport!E156,2),"mn","hr")/24+CONVERT(MID(Nacsport!E156,4,2),"sec","hr")/24</f>
        <v>2.1064814814814814E-2</v>
      </c>
      <c r="G155" s="15">
        <f>CONVERT((CONVERT(LEFT(Nacsport!F156,2),"mn","hr")/24+CONVERT(MID(Nacsport!F156,4,2),"sec","hr")/24)-(CONVERT(LEFT(Nacsport!E156,2),"mn","hr")/24+CONVERT(MID(Nacsport!E156,4,2),"sec","hr")/24),"hr","sec")*24</f>
        <v>2.9999999999998694</v>
      </c>
      <c r="H155" s="15">
        <f t="shared" si="12"/>
        <v>1815</v>
      </c>
      <c r="I155" s="15">
        <f t="shared" si="13"/>
        <v>30.333333333333332</v>
      </c>
      <c r="J155" s="1">
        <f>+Nacsport!B156</f>
        <v>4</v>
      </c>
      <c r="K155" s="1" t="str">
        <f>+Nacsport!C156</f>
        <v>MISSED-TACKLE</v>
      </c>
      <c r="L155" s="1" t="str">
        <f>+CONCATENATE(Nacsport!I156,Nacsport!J156)</f>
        <v>OPPONENT</v>
      </c>
      <c r="M155" s="29" t="str">
        <f>IF(Nacsport!G156&lt;&gt;"",LEFT(Nacsport!G156,FIND(";",Nacsport!G156)-1),"")</f>
        <v/>
      </c>
      <c r="N155" s="1" t="str">
        <f>IFERROR(MID(Nacsport!G156,FIND(";", Nacsport!G156)+1,IFERROR(FIND(" ", Nacsport!G156 &amp; " ", FIND(";", Nacsport!G156)+1) - FIND(";", Nacsport!G156)-1,LEN(Nacsport!G156))),"")</f>
        <v/>
      </c>
      <c r="O155" s="1" t="str">
        <f>+CONCATENATE(Nacsport!K156,Nacsport!L156,Nacsport!M156,Nacsport!N156,Nacsport!O156,Nacsport!P156,Nacsport!Q156,Nacsport!R156,Nacsport!S156,Nacsport!T156,Nacsport!U156,Nacsport!V156,Nacsport!W156,Nacsport!X156,Nacsport!Y156,Nacsport!Z156)</f>
        <v/>
      </c>
      <c r="P155" s="1" t="str">
        <f>IF(ISNA(LOOKUP(2,1/(Nacsport!AA156:BY156&lt;&gt;""),Nacsport!AA156:BY156)),"",LOOKUP(2,1/(Nacsport!AA156:BY156&lt;&gt;""),Nacsport!AA156:BY156))</f>
        <v/>
      </c>
      <c r="Q155" s="1" t="str">
        <f t="array" ref="Q155">+IF(+COUNTIF(Nacsport!AA156:BY156,"*")&gt;1,INDEX(Nacsport!Z156:BX156,MATCH(TRUE,Nacsport!Z156:BX156&gt;0,0)),"")</f>
        <v/>
      </c>
      <c r="R155" s="1" t="str">
        <f>+CONCATENATE(Nacsport!BZ156,Nacsport!CA156)</f>
        <v/>
      </c>
      <c r="S155" s="1" t="str">
        <f>+CONCATENATE(Nacsport!CB156,Nacsport!CC156,Nacsport!CD156)</f>
        <v/>
      </c>
      <c r="T155" s="1" t="str">
        <f>+CONCATENATE(Nacsport!CE156,Nacsport!CF156,Nacsport!CG156,Nacsport!CH156)</f>
        <v/>
      </c>
      <c r="U155" s="1" t="str">
        <f>+CONCATENATE(Nacsport!CI156,Nacsport!CJ156,Nacsport!CK156,Nacsport!CL156,Nacsport!CM156,Nacsport!CN156,Nacsport!CO156,Nacsport!CP156)</f>
        <v/>
      </c>
      <c r="V155" s="1" t="str">
        <f>+CONCATENATE(Nacsport!CQ156,Nacsport!CR156,Nacsport!CS156,Nacsport!CT156,Nacsport!CU156,Nacsport!CV156)</f>
        <v/>
      </c>
      <c r="W155" s="1" t="str">
        <f>+CONCATENATE(Nacsport!CW156,Nacsport!CX156,Nacsport!CY156,Nacsport!CZ156,Nacsport!DA156,Nacsport!DB156,Nacsport!DC156)</f>
        <v/>
      </c>
      <c r="X155" s="1" t="str">
        <f>+CONCATENATE(Nacsport!DD156,Nacsport!DE156,Nacsport!DF156,Nacsport!DG156,Nacsport!DH156,Nacsport!DI156,Nacsport!DJ156,Nacsport!DK156,Nacsport!DL156,Nacsport!DM156,Nacsport!DN156)</f>
        <v/>
      </c>
      <c r="Y155" s="1" t="str">
        <f>+CONCATENATE(Nacsport!DO156,Nacsport!DP156,Nacsport!DQ156,Nacsport!DR156,Nacsport!DS156,Nacsport!DT156,Nacsport!DU156,Nacsport!DV156,)</f>
        <v/>
      </c>
      <c r="Z155" s="1" t="str">
        <f>+CONCATENATE(Nacsport!DW156,Nacsport!DX156,Nacsport!DY156,Nacsport!DZ156)</f>
        <v/>
      </c>
      <c r="AA155" s="1" t="str">
        <f>+CONCATENATE(Nacsport!EA156,Nacsport!EB156,Nacsport!EC156,Nacsport!ED156,Nacsport!EE156)</f>
        <v/>
      </c>
      <c r="AB155" s="1" t="str">
        <f>+CONCATENATE(Nacsport!EF156,Nacsport!EG156,Nacsport!EH156,Nacsport!EI156,Nacsport!EJ156,Nacsport!EK156)</f>
        <v/>
      </c>
      <c r="AC155" s="1" t="str">
        <f>+CONCATENATE(Nacsport!EL156,Nacsport!EM156,Nacsport!EN156,Nacsport!EO156,Nacsport!EP156,Nacsport!EQ156,Nacsport!ER156)</f>
        <v/>
      </c>
      <c r="AD155" s="1" t="str">
        <f>+CONCATENATE(Nacsport!ES156,Nacsport!ET156,Nacsport!EU156,Nacsport!EV156,Nacsport!EW156,Nacsport!EX156,Nacsport!EY156,Nacsport!EZ156)</f>
        <v/>
      </c>
      <c r="AE155" s="1" t="str">
        <f>+CONCATENATE(Nacsport!FA156,Nacsport!FB156,Nacsport!FC156)</f>
        <v/>
      </c>
      <c r="AF155" s="1" t="str">
        <f>+CONCATENATE(Nacsport!FD156,Nacsport!FE156)</f>
        <v/>
      </c>
      <c r="AG155" s="1" t="str">
        <f>+CONCATENATE(Nacsport!FF156,Nacsport!FG156,Nacsport!FH156,Nacsport!FI156,Nacsport!FJ156)</f>
        <v/>
      </c>
      <c r="AH155" s="1" t="str">
        <f t="shared" si="11"/>
        <v/>
      </c>
      <c r="AI155" s="1" t="str">
        <f>+CONCATENATE(Nacsport!FK156,Nacsport!FL156)</f>
        <v/>
      </c>
      <c r="AJ155" s="34" t="str">
        <f>+CONCATENATE(Nacsport!FM156,Nacsport!FN156)</f>
        <v/>
      </c>
      <c r="AK155" s="1" t="str">
        <f>+IF(OR(K155="ATTACCO",K155="DIFESA"),+CONCATENATE(Nacsport!FO156,Nacsport!FP155,Nacsport!FQ156,Nacsport!FR156,Nacsport!FS156,Nacsport!FT156,Nacsport!FU156,),"")</f>
        <v/>
      </c>
      <c r="AL155" s="1" t="str">
        <f>+IF(OR(K155="ATAQUE",K155="DEFENSA"),+CONCATENATE(Nacsport!FV156,Nacsport!FW156,Nacsport!FX156,Nacsport!FY156,Nacsport!FZ156,Nacsport!GA156,Nacsport!GB156,),"")</f>
        <v/>
      </c>
      <c r="AM155" s="1" t="str">
        <f>+CONCATENATE(Nacsport!GC156,Nacsport!GD156,Nacsport!GE156,Nacsport!GF156,Nacsport!GG156,Nacsport!GH156,Nacsport!GI156,Nacsport!GJ156,)</f>
        <v/>
      </c>
      <c r="AN155" s="1" t="str">
        <f>IF(K155="PUNTOS",LOOKUP(2,1/($K$3:K155="ATAQUE"),$AN$3:AN155),IF(+COUNTIF(Nacsport!GK156:'Nacsport'!GS156,"*")&gt;0,+COUNTIF(Nacsport!GK156:'Nacsport'!GS156,"*"),""))</f>
        <v/>
      </c>
      <c r="AO155" t="str">
        <f ca="1">+IF(K155="QUIEBRE",+IF(L155="SAN LUIS",+COUNTIF(K155:INDIRECT(ADDRESS((LOOKUP(2,1/($K$1:K155="ATAQUE"),Nacsport!$A$1:A156)),3,4)),"RUCK")+1,+COUNTIF(K155:INDIRECT(ADDRESS((LOOKUP(2,1/($K$1:K155="DEFENSA"),Nacsport!$A$1:A156)),3,4)),"RUCK")+1),"")</f>
        <v/>
      </c>
      <c r="AP155" t="str">
        <f ca="1">+IF(OR(K155="PUNTOS",K155="QUIEBRE"),+IF(L155="SAN LUIS",+COUNTIF(K155:INDIRECT(ADDRESS((LOOKUP(2,1/($K$1:K155="ATAQUE"),Nacsport!$A$1:A156)),3,4)),"PASE"),+COUNTIF(K155:INDIRECT(ADDRESS((LOOKUP(2,1/($K$1:K155="DEFENSA"),Nacsport!$A$1:A156)),3,4)),"PASE")),"")</f>
        <v/>
      </c>
      <c r="AQ155" t="str">
        <f>IF(K155="QUIEBRE",LOOKUP(2,1/($K$3:K155="ATAQUE"),$AL$3:AL155),IF(+COUNTIF(Nacsport!GK156:'Nacsport'!GS156,"*")&gt;0,+COUNTIF(Nacsport!GK156:'Nacsport'!GS156,"*"),""))</f>
        <v/>
      </c>
      <c r="AR155" s="1" t="str">
        <f>IF(OR(K155="ATTACCO",K155="DIFESA"),J155,IF(AND(OR(K155="PUNTOS",K155="RUCK",K155="QUIEBRE"),L155="AVEZZANO"),LOOKUP(2,1/($K$3:K155="ATTACCO"),$J$3:J156),IF(AND(OR(K155="PUNTOS",K155="RUCK",K155="QUIEBRE"),L155="RIVAL"),LOOKUP(2,1/($K$3:K155="DIFESA"),$J$3:J156),"")))</f>
        <v/>
      </c>
      <c r="AS155" s="17"/>
    </row>
    <row r="156" spans="1:45" ht="15.75" customHeight="1" x14ac:dyDescent="0.2">
      <c r="A156">
        <f>+Nacsport!A157</f>
        <v>157</v>
      </c>
      <c r="B156">
        <f t="shared" si="1"/>
        <v>155</v>
      </c>
      <c r="C156">
        <f t="shared" si="7"/>
        <v>155</v>
      </c>
      <c r="D156" s="12">
        <v>1</v>
      </c>
      <c r="E156" s="1" t="s">
        <v>1295</v>
      </c>
      <c r="F156" s="14">
        <f>CONVERT(LEFT(Nacsport!E157,2),"mn","hr")/24+CONVERT(MID(Nacsport!E157,4,2),"sec","hr")/24</f>
        <v>2.1099537037037035E-2</v>
      </c>
      <c r="G156" s="15">
        <f>(CONVERT((CONVERT(LEFT(Nacsport!F157,2),"mn","hr")/24+CONVERT(MID(Nacsport!F157,4,2),"sec","hr")/24)-(CONVERT(LEFT(Nacsport!E157,2),"mn","hr")/24+CONVERT(MID(Nacsport!E157,4,2),"sec","hr")/24),"hr","sec")*24)+2</f>
        <v>5.0000000000001688</v>
      </c>
      <c r="H156" s="15">
        <f t="shared" si="12"/>
        <v>1818</v>
      </c>
      <c r="I156" s="15">
        <f t="shared" si="13"/>
        <v>30.383333333333329</v>
      </c>
      <c r="J156" s="1">
        <f>+Nacsport!B157</f>
        <v>22</v>
      </c>
      <c r="K156" s="1" t="str">
        <f>+Nacsport!C157</f>
        <v>TACKLE</v>
      </c>
      <c r="L156" s="1" t="str">
        <f>+CONCATENATE(Nacsport!I157,Nacsport!J157)</f>
        <v>OPPONENT</v>
      </c>
      <c r="M156" s="29" t="str">
        <f>IF(Nacsport!G157&lt;&gt;"",LEFT(Nacsport!G157,FIND(";",Nacsport!G157)-1),"")</f>
        <v/>
      </c>
      <c r="N156" s="1" t="str">
        <f>IFERROR(MID(Nacsport!G157,FIND(";", Nacsport!G157)+1,IFERROR(FIND(" ", Nacsport!G157 &amp; " ", FIND(";", Nacsport!G157)+1) - FIND(";", Nacsport!G157)-1,LEN(Nacsport!G157))),"")</f>
        <v/>
      </c>
      <c r="O156" s="1" t="str">
        <f>+CONCATENATE(Nacsport!K157,Nacsport!L157,Nacsport!M157,Nacsport!N157,Nacsport!O157,Nacsport!P157,Nacsport!Q157,Nacsport!R157,Nacsport!S157,Nacsport!T157,Nacsport!U157,Nacsport!V157,Nacsport!W157,Nacsport!X157,Nacsport!Y157,Nacsport!Z157)</f>
        <v/>
      </c>
      <c r="P156" s="1" t="str">
        <f>IF(ISNA(LOOKUP(2,1/(Nacsport!AA157:BY157&lt;&gt;""),Nacsport!AA157:BY157)),"",LOOKUP(2,1/(Nacsport!AA157:BY157&lt;&gt;""),Nacsport!AA157:BY157))</f>
        <v/>
      </c>
      <c r="Q156" s="1" t="str">
        <f t="array" ref="Q156">+IF(+COUNTIF(Nacsport!AA157:BY157,"*")&gt;1,INDEX(Nacsport!Z157:BX157,MATCH(TRUE,Nacsport!Z157:BX157&gt;0,0)),"")</f>
        <v/>
      </c>
      <c r="R156" s="1" t="str">
        <f>+CONCATENATE(Nacsport!BZ157,Nacsport!CA157)</f>
        <v/>
      </c>
      <c r="S156" s="1" t="str">
        <f>+CONCATENATE(Nacsport!CB157,Nacsport!CC157,Nacsport!CD157)</f>
        <v/>
      </c>
      <c r="T156" s="1" t="str">
        <f>+CONCATENATE(Nacsport!CE157,Nacsport!CF157,Nacsport!CG157,Nacsport!CH157)</f>
        <v/>
      </c>
      <c r="U156" s="1" t="str">
        <f>+CONCATENATE(Nacsport!CI157,Nacsport!CJ157,Nacsport!CK157,Nacsport!CL157,Nacsport!CM157,Nacsport!CN157,Nacsport!CO157,Nacsport!CP157)</f>
        <v/>
      </c>
      <c r="V156" s="1" t="str">
        <f>+CONCATENATE(Nacsport!CQ157,Nacsport!CR157,Nacsport!CS157,Nacsport!CT157,Nacsport!CU157,Nacsport!CV157)</f>
        <v/>
      </c>
      <c r="W156" s="1" t="str">
        <f>+CONCATENATE(Nacsport!CW157,Nacsport!CX157,Nacsport!CY157,Nacsport!CZ157,Nacsport!DA157,Nacsport!DB157,Nacsport!DC157)</f>
        <v/>
      </c>
      <c r="X156" s="1" t="str">
        <f>+CONCATENATE(Nacsport!DD157,Nacsport!DE157,Nacsport!DF157,Nacsport!DG157,Nacsport!DH157,Nacsport!DI157,Nacsport!DJ157,Nacsport!DK157,Nacsport!DL157,Nacsport!DM157,Nacsport!DN157)</f>
        <v/>
      </c>
      <c r="Y156" s="1" t="str">
        <f>+CONCATENATE(Nacsport!DO157,Nacsport!DP157,Nacsport!DQ157,Nacsport!DR157,Nacsport!DS157,Nacsport!DT157,Nacsport!DU157,Nacsport!DV157,)</f>
        <v/>
      </c>
      <c r="Z156" s="1" t="str">
        <f>+CONCATENATE(Nacsport!DW157,Nacsport!DX157,Nacsport!DY157,Nacsport!DZ157)</f>
        <v/>
      </c>
      <c r="AA156" s="1" t="str">
        <f>+CONCATENATE(Nacsport!EA157,Nacsport!EB157,Nacsport!EC157,Nacsport!ED157,Nacsport!EE157)</f>
        <v/>
      </c>
      <c r="AB156" s="1" t="str">
        <f>+CONCATENATE(Nacsport!EF157,Nacsport!EG157,Nacsport!EH157,Nacsport!EI157,Nacsport!EJ157,Nacsport!EK157)</f>
        <v/>
      </c>
      <c r="AC156" s="1" t="str">
        <f>+CONCATENATE(Nacsport!EL157,Nacsport!EM157,Nacsport!EN157,Nacsport!EO157,Nacsport!EP157,Nacsport!EQ157,Nacsport!ER157)</f>
        <v/>
      </c>
      <c r="AD156" s="1" t="str">
        <f>+CONCATENATE(Nacsport!ES157,Nacsport!ET157,Nacsport!EU157,Nacsport!EV157,Nacsport!EW157,Nacsport!EX157,Nacsport!EY157,Nacsport!EZ157)</f>
        <v/>
      </c>
      <c r="AE156" s="1" t="str">
        <f>+CONCATENATE(Nacsport!FA157,Nacsport!FB157,Nacsport!FC157)</f>
        <v/>
      </c>
      <c r="AF156" s="1" t="str">
        <f>+CONCATENATE(Nacsport!FD157,Nacsport!FE157)</f>
        <v/>
      </c>
      <c r="AG156" s="1" t="str">
        <f>+CONCATENATE(Nacsport!FF157,Nacsport!FG157,Nacsport!FH157,Nacsport!FI157,Nacsport!FJ157)</f>
        <v/>
      </c>
      <c r="AH156" s="1" t="str">
        <f t="shared" si="11"/>
        <v/>
      </c>
      <c r="AI156" s="1" t="str">
        <f>+CONCATENATE(Nacsport!FK157,Nacsport!FL157)</f>
        <v/>
      </c>
      <c r="AJ156" s="34" t="str">
        <f>+CONCATENATE(Nacsport!FM157,Nacsport!FN157)</f>
        <v/>
      </c>
      <c r="AK156" s="1" t="str">
        <f>+IF(OR(K156="ATTACCO",K156="DIFESA"),+CONCATENATE(Nacsport!FO157,Nacsport!FP156,Nacsport!FQ157,Nacsport!FR157,Nacsport!FS157,Nacsport!FT157,Nacsport!FU157,),"")</f>
        <v/>
      </c>
      <c r="AL156" s="1" t="str">
        <f>+IF(OR(K156="ATAQUE",K156="DEFENSA"),+CONCATENATE(Nacsport!FV157,Nacsport!FW157,Nacsport!FX157,Nacsport!FY157,Nacsport!FZ157,Nacsport!GA157,Nacsport!GB157,),"")</f>
        <v/>
      </c>
      <c r="AM156" s="1" t="str">
        <f>+CONCATENATE(Nacsport!GC157,Nacsport!GD157,Nacsport!GE157,Nacsport!GF157,Nacsport!GG157,Nacsport!GH157,Nacsport!GI157,Nacsport!GJ157,)</f>
        <v/>
      </c>
      <c r="AN156" s="1" t="str">
        <f>IF(K156="PUNTOS",LOOKUP(2,1/($K$3:K156="ATAQUE"),$AN$3:AN156),IF(+COUNTIF(Nacsport!GK157:'Nacsport'!GS157,"*")&gt;0,+COUNTIF(Nacsport!GK157:'Nacsport'!GS157,"*"),""))</f>
        <v/>
      </c>
      <c r="AO156" t="str">
        <f ca="1">+IF(K156="QUIEBRE",+IF(L156="SAN LUIS",+COUNTIF(K156:INDIRECT(ADDRESS((LOOKUP(2,1/($K$1:K156="ATAQUE"),Nacsport!$A$1:A157)),3,4)),"RUCK")+1,+COUNTIF(K156:INDIRECT(ADDRESS((LOOKUP(2,1/($K$1:K156="DEFENSA"),Nacsport!$A$1:A157)),3,4)),"RUCK")+1),"")</f>
        <v/>
      </c>
      <c r="AP156" t="str">
        <f ca="1">+IF(OR(K156="PUNTOS",K156="QUIEBRE"),+IF(L156="SAN LUIS",+COUNTIF(K156:INDIRECT(ADDRESS((LOOKUP(2,1/($K$1:K156="ATAQUE"),Nacsport!$A$1:A157)),3,4)),"PASE"),+COUNTIF(K156:INDIRECT(ADDRESS((LOOKUP(2,1/($K$1:K156="DEFENSA"),Nacsport!$A$1:A157)),3,4)),"PASE")),"")</f>
        <v/>
      </c>
      <c r="AQ156" t="str">
        <f>IF(K156="QUIEBRE",LOOKUP(2,1/($K$3:K156="ATAQUE"),$AL$3:AL156),IF(+COUNTIF(Nacsport!GK157:'Nacsport'!GS157,"*")&gt;0,+COUNTIF(Nacsport!GK157:'Nacsport'!GS157,"*"),""))</f>
        <v/>
      </c>
      <c r="AR156" s="1" t="str">
        <f>IF(OR(K156="ATTACCO",K156="DIFESA"),J156,IF(AND(OR(K156="PUNTOS",K156="RUCK",K156="QUIEBRE"),L156="AVEZZANO"),LOOKUP(2,1/($K$3:K156="ATTACCO"),$J$3:J157),IF(AND(OR(K156="PUNTOS",K156="RUCK",K156="QUIEBRE"),L156="RIVAL"),LOOKUP(2,1/($K$3:K156="DIFESA"),$J$3:J157),"")))</f>
        <v/>
      </c>
      <c r="AS156" s="17"/>
    </row>
    <row r="157" spans="1:45" ht="15.75" customHeight="1" x14ac:dyDescent="0.2">
      <c r="A157">
        <f>+Nacsport!A158</f>
        <v>158</v>
      </c>
      <c r="B157">
        <f t="shared" si="1"/>
        <v>156</v>
      </c>
      <c r="C157">
        <f t="shared" si="7"/>
        <v>156</v>
      </c>
      <c r="D157" s="12">
        <v>1</v>
      </c>
      <c r="E157" s="1" t="s">
        <v>1295</v>
      </c>
      <c r="F157" s="14">
        <f>CONVERT(LEFT(Nacsport!E158,2),"mn","hr")/24+CONVERT(MID(Nacsport!E158,4,2),"sec","hr")/24</f>
        <v>2.1111111111111108E-2</v>
      </c>
      <c r="G157" s="15">
        <f>CONVERT((CONVERT(LEFT(Nacsport!F158,2),"mn","hr")/24+CONVERT(MID(Nacsport!F158,4,2),"sec","hr")/24)-(CONVERT(LEFT(Nacsport!E158,2),"mn","hr")/24+CONVERT(MID(Nacsport!E158,4,2),"sec","hr")/24),"hr","sec")*24</f>
        <v>3.0000000000001692</v>
      </c>
      <c r="H157" s="15">
        <f t="shared" si="12"/>
        <v>1818.9999999999995</v>
      </c>
      <c r="I157" s="15">
        <f t="shared" si="13"/>
        <v>30.399999999999991</v>
      </c>
      <c r="J157" s="1">
        <f>+Nacsport!B158</f>
        <v>22</v>
      </c>
      <c r="K157" s="1" t="str">
        <f>+Nacsport!C158</f>
        <v>RUCK</v>
      </c>
      <c r="L157" s="1" t="str">
        <f>+CONCATENATE(Nacsport!I158,Nacsport!J158)</f>
        <v>SAN BENEDETTO</v>
      </c>
      <c r="M157" s="29" t="str">
        <f>IF(Nacsport!G158&lt;&gt;"",LEFT(Nacsport!G158,FIND(";",Nacsport!G158)-1),"")</f>
        <v>60</v>
      </c>
      <c r="N157" s="1" t="str">
        <f>IFERROR(MID(Nacsport!G158,FIND(";", Nacsport!G158)+1,IFERROR(FIND(" ", Nacsport!G158 &amp; " ", FIND(";", Nacsport!G158)+1) - FIND(";", Nacsport!G158)-1,LEN(Nacsport!G158))),"")</f>
        <v>75</v>
      </c>
      <c r="O157" s="1" t="str">
        <f>+CONCATENATE(Nacsport!K158,Nacsport!L158,Nacsport!M158,Nacsport!N158,Nacsport!O158,Nacsport!P158,Nacsport!Q158,Nacsport!R158,Nacsport!S158,Nacsport!T158,Nacsport!U158,Nacsport!V158,Nacsport!W158,Nacsport!X158,Nacsport!Y158,Nacsport!Z158)</f>
        <v>T1D</v>
      </c>
      <c r="P157" s="1" t="str">
        <f>IF(ISNA(LOOKUP(2,1/(Nacsport!AA158:BY158&lt;&gt;""),Nacsport!AA158:BY158)),"",LOOKUP(2,1/(Nacsport!AA158:BY158&lt;&gt;""),Nacsport!AA158:BY158))</f>
        <v/>
      </c>
      <c r="Q157" s="1" t="str">
        <f t="array" ref="Q157">+IF(+COUNTIF(Nacsport!AA158:BY158,"*")&gt;1,INDEX(Nacsport!Z158:BX158,MATCH(TRUE,Nacsport!Z158:BX158&gt;0,0)),"")</f>
        <v/>
      </c>
      <c r="R157" s="1" t="str">
        <f>+CONCATENATE(Nacsport!BZ158,Nacsport!CA158)</f>
        <v/>
      </c>
      <c r="S157" s="1" t="str">
        <f>+CONCATENATE(Nacsport!CB158,Nacsport!CC158,Nacsport!CD158)</f>
        <v/>
      </c>
      <c r="T157" s="1" t="str">
        <f>+CONCATENATE(Nacsport!CE158,Nacsport!CF158,Nacsport!CG158,Nacsport!CH158)</f>
        <v/>
      </c>
      <c r="U157" s="1" t="str">
        <f>+CONCATENATE(Nacsport!CI158,Nacsport!CJ158,Nacsport!CK158,Nacsport!CL158,Nacsport!CM158,Nacsport!CN158,Nacsport!CO158,Nacsport!CP158)</f>
        <v/>
      </c>
      <c r="V157" s="1" t="str">
        <f>+CONCATENATE(Nacsport!CQ158,Nacsport!CR158,Nacsport!CS158,Nacsport!CT158,Nacsport!CU158,Nacsport!CV158)</f>
        <v/>
      </c>
      <c r="W157" s="1" t="str">
        <f>+CONCATENATE(Nacsport!CW158,Nacsport!CX158,Nacsport!CY158,Nacsport!CZ158,Nacsport!DA158,Nacsport!DB158,Nacsport!DC158)</f>
        <v/>
      </c>
      <c r="X157" s="1" t="str">
        <f>+CONCATENATE(Nacsport!DD158,Nacsport!DE158,Nacsport!DF158,Nacsport!DG158,Nacsport!DH158,Nacsport!DI158,Nacsport!DJ158,Nacsport!DK158,Nacsport!DL158,Nacsport!DM158,Nacsport!DN158)</f>
        <v/>
      </c>
      <c r="Y157" s="1" t="str">
        <f>+CONCATENATE(Nacsport!DO158,Nacsport!DP158,Nacsport!DQ158,Nacsport!DR158,Nacsport!DS158,Nacsport!DT158,Nacsport!DU158,Nacsport!DV158,)</f>
        <v/>
      </c>
      <c r="Z157" s="1" t="str">
        <f>+CONCATENATE(Nacsport!DW158,Nacsport!DX158,Nacsport!DY158,Nacsport!DZ158)</f>
        <v/>
      </c>
      <c r="AA157" s="1" t="str">
        <f>+CONCATENATE(Nacsport!EA158,Nacsport!EB158,Nacsport!EC158,Nacsport!ED158,Nacsport!EE158)</f>
        <v/>
      </c>
      <c r="AB157" s="1" t="str">
        <f>+CONCATENATE(Nacsport!EF158,Nacsport!EG158,Nacsport!EH158,Nacsport!EI158,Nacsport!EJ158,Nacsport!EK158)</f>
        <v/>
      </c>
      <c r="AC157" s="1" t="str">
        <f>+CONCATENATE(Nacsport!EL158,Nacsport!EM158,Nacsport!EN158,Nacsport!EO158,Nacsport!EP158,Nacsport!EQ158,Nacsport!ER158)</f>
        <v/>
      </c>
      <c r="AD157" s="1" t="str">
        <f>+CONCATENATE(Nacsport!ES158,Nacsport!ET158,Nacsport!EU158,Nacsport!EV158,Nacsport!EW158,Nacsport!EX158,Nacsport!EY158,Nacsport!EZ158)</f>
        <v/>
      </c>
      <c r="AE157" s="1" t="str">
        <f>+CONCATENATE(Nacsport!FA158,Nacsport!FB158,Nacsport!FC158)</f>
        <v/>
      </c>
      <c r="AF157" s="1" t="str">
        <f>+CONCATENATE(Nacsport!FD158,Nacsport!FE158)</f>
        <v>SLOW</v>
      </c>
      <c r="AG157" s="1" t="str">
        <f>+CONCATENATE(Nacsport!FF158,Nacsport!FG158,Nacsport!FH158,Nacsport!FI158,Nacsport!FJ158)</f>
        <v/>
      </c>
      <c r="AH157" s="1" t="str">
        <f t="shared" si="11"/>
        <v/>
      </c>
      <c r="AI157" s="1" t="str">
        <f>+CONCATENATE(Nacsport!FK158,Nacsport!FL158)</f>
        <v/>
      </c>
      <c r="AJ157" s="34" t="str">
        <f>+CONCATENATE(Nacsport!FM158,Nacsport!FN158)</f>
        <v/>
      </c>
      <c r="AK157" s="1" t="str">
        <f>+IF(OR(K157="ATTACCO",K157="DIFESA"),+CONCATENATE(Nacsport!FO158,Nacsport!FP157,Nacsport!FQ158,Nacsport!FR158,Nacsport!FS158,Nacsport!FT158,Nacsport!FU158,),"")</f>
        <v/>
      </c>
      <c r="AL157" s="1" t="str">
        <f>+IF(OR(K157="ATAQUE",K157="DEFENSA"),+CONCATENATE(Nacsport!FV158,Nacsport!FW158,Nacsport!FX158,Nacsport!FY158,Nacsport!FZ158,Nacsport!GA158,Nacsport!GB158,),"")</f>
        <v/>
      </c>
      <c r="AM157" s="1" t="str">
        <f>+CONCATENATE(Nacsport!GC158,Nacsport!GD158,Nacsport!GE158,Nacsport!GF158,Nacsport!GG158,Nacsport!GH158,Nacsport!GI158,Nacsport!GJ158,)</f>
        <v/>
      </c>
      <c r="AN157" s="1" t="str">
        <f>IF(K157="PUNTOS",LOOKUP(2,1/($K$3:K157="ATAQUE"),$AN$3:AN157),IF(+COUNTIF(Nacsport!GK158:'Nacsport'!GS158,"*")&gt;0,+COUNTIF(Nacsport!GK158:'Nacsport'!GS158,"*"),""))</f>
        <v/>
      </c>
      <c r="AO157" t="str">
        <f ca="1">+IF(K157="QUIEBRE",+IF(L157="SAN LUIS",+COUNTIF(K157:INDIRECT(ADDRESS((LOOKUP(2,1/($K$1:K157="ATAQUE"),Nacsport!$A$1:A158)),3,4)),"RUCK")+1,+COUNTIF(K157:INDIRECT(ADDRESS((LOOKUP(2,1/($K$1:K157="DEFENSA"),Nacsport!$A$1:A158)),3,4)),"RUCK")+1),"")</f>
        <v/>
      </c>
      <c r="AP157" t="str">
        <f ca="1">+IF(OR(K157="PUNTOS",K157="QUIEBRE"),+IF(L157="SAN LUIS",+COUNTIF(K157:INDIRECT(ADDRESS((LOOKUP(2,1/($K$1:K157="ATAQUE"),Nacsport!$A$1:A158)),3,4)),"PASE"),+COUNTIF(K157:INDIRECT(ADDRESS((LOOKUP(2,1/($K$1:K157="DEFENSA"),Nacsport!$A$1:A158)),3,4)),"PASE")),"")</f>
        <v/>
      </c>
      <c r="AQ157" t="str">
        <f>IF(K157="QUIEBRE",LOOKUP(2,1/($K$3:K157="ATAQUE"),$AL$3:AL157),IF(+COUNTIF(Nacsport!GK158:'Nacsport'!GS158,"*")&gt;0,+COUNTIF(Nacsport!GK158:'Nacsport'!GS158,"*"),""))</f>
        <v/>
      </c>
      <c r="AR157" s="1" t="str">
        <f>IF(OR(K157="ATTACCO",K157="DIFESA"),J157,IF(AND(OR(K157="PUNTOS",K157="RUCK",K157="QUIEBRE"),L157="AVEZZANO"),LOOKUP(2,1/($K$3:K157="ATTACCO"),$J$3:J158),IF(AND(OR(K157="PUNTOS",K157="RUCK",K157="QUIEBRE"),L157="RIVAL"),LOOKUP(2,1/($K$3:K157="DIFESA"),$J$3:J158),"")))</f>
        <v/>
      </c>
      <c r="AS157" s="17"/>
    </row>
    <row r="158" spans="1:45" ht="15.75" customHeight="1" x14ac:dyDescent="0.2">
      <c r="A158">
        <f>+Nacsport!A159</f>
        <v>159</v>
      </c>
      <c r="B158">
        <f t="shared" si="1"/>
        <v>157</v>
      </c>
      <c r="C158">
        <f t="shared" si="7"/>
        <v>157</v>
      </c>
      <c r="D158" s="12">
        <v>1</v>
      </c>
      <c r="E158" s="1" t="s">
        <v>1295</v>
      </c>
      <c r="F158" s="14">
        <f>CONVERT(LEFT(Nacsport!E159,2),"mn","hr")/24+CONVERT(MID(Nacsport!E159,4,2),"sec","hr")/24</f>
        <v>2.1145833333333332E-2</v>
      </c>
      <c r="G158" s="15">
        <f>CONVERT((CONVERT(LEFT(Nacsport!F159,2),"mn","hr")/24+CONVERT(MID(Nacsport!F159,4,2),"sec","hr")/24)-(CONVERT(LEFT(Nacsport!E159,2),"mn","hr")/24+CONVERT(MID(Nacsport!E159,4,2),"sec","hr")/24),"hr","sec")*24</f>
        <v>5.0000000000000817</v>
      </c>
      <c r="H158" s="15">
        <f t="shared" si="12"/>
        <v>1822</v>
      </c>
      <c r="I158" s="15">
        <f t="shared" si="13"/>
        <v>30.450000000000003</v>
      </c>
      <c r="J158" s="1">
        <f>+Nacsport!B159</f>
        <v>8</v>
      </c>
      <c r="K158" s="1" t="str">
        <f>+Nacsport!C159</f>
        <v>TURNOVER-</v>
      </c>
      <c r="L158" s="1" t="str">
        <f>+CONCATENATE(Nacsport!I159,Nacsport!J159)</f>
        <v>SAN BENEDETTO</v>
      </c>
      <c r="M158" s="29" t="str">
        <f>IF(Nacsport!G159&lt;&gt;"",LEFT(Nacsport!G159,FIND(";",Nacsport!G159)-1),"")</f>
        <v/>
      </c>
      <c r="N158" s="1" t="str">
        <f>IFERROR(MID(Nacsport!G159,FIND(";", Nacsport!G159)+1,IFERROR(FIND(" ", Nacsport!G159 &amp; " ", FIND(";", Nacsport!G159)+1) - FIND(";", Nacsport!G159)-1,LEN(Nacsport!G159))),"")</f>
        <v/>
      </c>
      <c r="O158" s="1" t="str">
        <f>+CONCATENATE(Nacsport!K159,Nacsport!L159,Nacsport!M159,Nacsport!N159,Nacsport!O159,Nacsport!P159,Nacsport!Q159,Nacsport!R159,Nacsport!S159,Nacsport!T159,Nacsport!U159,Nacsport!V159,Nacsport!W159,Nacsport!X159,Nacsport!Y159,Nacsport!Z159)</f>
        <v/>
      </c>
      <c r="P158" s="1" t="str">
        <f>IF(ISNA(LOOKUP(2,1/(Nacsport!AA159:BY159&lt;&gt;""),Nacsport!AA159:BY159)),"",LOOKUP(2,1/(Nacsport!AA159:BY159&lt;&gt;""),Nacsport!AA159:BY159))</f>
        <v>19</v>
      </c>
      <c r="Q158" s="1" t="str">
        <f t="array" ref="Q158">+IF(+COUNTIF(Nacsport!AA159:BY159,"*")&gt;1,INDEX(Nacsport!Z159:BX159,MATCH(TRUE,Nacsport!Z159:BX159&gt;0,0)),"")</f>
        <v/>
      </c>
      <c r="R158" s="1" t="str">
        <f>+CONCATENATE(Nacsport!BZ159,Nacsport!CA159)</f>
        <v/>
      </c>
      <c r="S158" s="1" t="str">
        <f>+CONCATENATE(Nacsport!CB159,Nacsport!CC159,Nacsport!CD159)</f>
        <v/>
      </c>
      <c r="T158" s="1" t="str">
        <f>+CONCATENATE(Nacsport!CE159,Nacsport!CF159,Nacsport!CG159,Nacsport!CH159)</f>
        <v/>
      </c>
      <c r="U158" s="1" t="str">
        <f>+CONCATENATE(Nacsport!CI159,Nacsport!CJ159,Nacsport!CK159,Nacsport!CL159,Nacsport!CM159,Nacsport!CN159,Nacsport!CO159,Nacsport!CP159)</f>
        <v/>
      </c>
      <c r="V158" s="1" t="str">
        <f>+CONCATENATE(Nacsport!CQ159,Nacsport!CR159,Nacsport!CS159,Nacsport!CT159,Nacsport!CU159,Nacsport!CV159)</f>
        <v/>
      </c>
      <c r="W158" s="1" t="str">
        <f>+CONCATENATE(Nacsport!CW159,Nacsport!CX159,Nacsport!CY159,Nacsport!CZ159,Nacsport!DA159,Nacsport!DB159,Nacsport!DC159)</f>
        <v/>
      </c>
      <c r="X158" s="1" t="str">
        <f>+CONCATENATE(Nacsport!DD159,Nacsport!DE159,Nacsport!DF159,Nacsport!DG159,Nacsport!DH159,Nacsport!DI159,Nacsport!DJ159,Nacsport!DK159,Nacsport!DL159,Nacsport!DM159,Nacsport!DN159)</f>
        <v/>
      </c>
      <c r="Y158" s="1" t="str">
        <f>+CONCATENATE(Nacsport!DO159,Nacsport!DP159,Nacsport!DQ159,Nacsport!DR159,Nacsport!DS159,Nacsport!DT159,Nacsport!DU159,Nacsport!DV159,)</f>
        <v/>
      </c>
      <c r="Z158" s="1" t="str">
        <f>+CONCATENATE(Nacsport!DW159,Nacsport!DX159,Nacsport!DY159,Nacsport!DZ159)</f>
        <v/>
      </c>
      <c r="AA158" s="1" t="str">
        <f>+CONCATENATE(Nacsport!EA159,Nacsport!EB159,Nacsport!EC159,Nacsport!ED159,Nacsport!EE159)</f>
        <v/>
      </c>
      <c r="AB158" s="1" t="str">
        <f>+CONCATENATE(Nacsport!EF159,Nacsport!EG159,Nacsport!EH159,Nacsport!EI159,Nacsport!EJ159,Nacsport!EK159)</f>
        <v>KNOCK-ON</v>
      </c>
      <c r="AC158" s="1" t="str">
        <f>+CONCATENATE(Nacsport!EL159,Nacsport!EM159,Nacsport!EN159,Nacsport!EO159,Nacsport!EP159,Nacsport!EQ159,Nacsport!ER159)</f>
        <v/>
      </c>
      <c r="AD158" s="1" t="str">
        <f>+CONCATENATE(Nacsport!ES159,Nacsport!ET159,Nacsport!EU159,Nacsport!EV159,Nacsport!EW159,Nacsport!EX159,Nacsport!EY159,Nacsport!EZ159)</f>
        <v/>
      </c>
      <c r="AE158" s="1" t="str">
        <f>+CONCATENATE(Nacsport!FA159,Nacsport!FB159,Nacsport!FC159)</f>
        <v/>
      </c>
      <c r="AF158" s="1" t="str">
        <f>+CONCATENATE(Nacsport!FD159,Nacsport!FE159)</f>
        <v/>
      </c>
      <c r="AG158" s="1" t="str">
        <f>+CONCATENATE(Nacsport!FF159,Nacsport!FG159,Nacsport!FH159,Nacsport!FI159,Nacsport!FJ159)</f>
        <v/>
      </c>
      <c r="AH158" s="1" t="str">
        <f t="shared" si="11"/>
        <v/>
      </c>
      <c r="AI158" s="1" t="str">
        <f>+CONCATENATE(Nacsport!FK159,Nacsport!FL159)</f>
        <v/>
      </c>
      <c r="AJ158" s="34" t="str">
        <f>+CONCATENATE(Nacsport!FM159,Nacsport!FN159)</f>
        <v/>
      </c>
      <c r="AK158" s="1" t="str">
        <f>+IF(OR(K158="ATTACCO",K158="DIFESA"),+CONCATENATE(Nacsport!FO159,Nacsport!FP158,Nacsport!FQ159,Nacsport!FR159,Nacsport!FS159,Nacsport!FT159,Nacsport!FU159,),"")</f>
        <v/>
      </c>
      <c r="AL158" s="1" t="str">
        <f>+IF(OR(K158="ATAQUE",K158="DEFENSA"),+CONCATENATE(Nacsport!FV159,Nacsport!FW159,Nacsport!FX159,Nacsport!FY159,Nacsport!FZ159,Nacsport!GA159,Nacsport!GB159,),"")</f>
        <v/>
      </c>
      <c r="AM158" s="1" t="str">
        <f>+CONCATENATE(Nacsport!GC159,Nacsport!GD159,Nacsport!GE159,Nacsport!GF159,Nacsport!GG159,Nacsport!GH159,Nacsport!GI159,Nacsport!GJ159,)</f>
        <v/>
      </c>
      <c r="AN158" s="1" t="str">
        <f>IF(K158="PUNTOS",LOOKUP(2,1/($K$3:K158="ATAQUE"),$AN$3:AN158),IF(+COUNTIF(Nacsport!GK159:'Nacsport'!GS159,"*")&gt;0,+COUNTIF(Nacsport!GK159:'Nacsport'!GS159,"*"),""))</f>
        <v/>
      </c>
      <c r="AO158" t="str">
        <f ca="1">+IF(K158="QUIEBRE",+IF(L158="SAN LUIS",+COUNTIF(K158:INDIRECT(ADDRESS((LOOKUP(2,1/($K$1:K158="ATAQUE"),Nacsport!$A$1:A159)),3,4)),"RUCK")+1,+COUNTIF(K158:INDIRECT(ADDRESS((LOOKUP(2,1/($K$1:K158="DEFENSA"),Nacsport!$A$1:A159)),3,4)),"RUCK")+1),"")</f>
        <v/>
      </c>
      <c r="AP158" t="str">
        <f ca="1">+IF(OR(K158="PUNTOS",K158="QUIEBRE"),+IF(L158="SAN LUIS",+COUNTIF(K158:INDIRECT(ADDRESS((LOOKUP(2,1/($K$1:K158="ATAQUE"),Nacsport!$A$1:A159)),3,4)),"PASE"),+COUNTIF(K158:INDIRECT(ADDRESS((LOOKUP(2,1/($K$1:K158="DEFENSA"),Nacsport!$A$1:A159)),3,4)),"PASE")),"")</f>
        <v/>
      </c>
      <c r="AQ158" t="str">
        <f>IF(K158="QUIEBRE",LOOKUP(2,1/($K$3:K158="ATAQUE"),$AL$3:AL158),IF(+COUNTIF(Nacsport!GK159:'Nacsport'!GS159,"*")&gt;0,+COUNTIF(Nacsport!GK159:'Nacsport'!GS159,"*"),""))</f>
        <v/>
      </c>
      <c r="AR158" s="1" t="str">
        <f>IF(OR(K158="ATTACCO",K158="DIFESA"),J158,IF(AND(OR(K158="PUNTOS",K158="RUCK",K158="QUIEBRE"),L158="AVEZZANO"),LOOKUP(2,1/($K$3:K158="ATTACCO"),$J$3:J159),IF(AND(OR(K158="PUNTOS",K158="RUCK",K158="QUIEBRE"),L158="RIVAL"),LOOKUP(2,1/($K$3:K158="DIFESA"),$J$3:J159),"")))</f>
        <v/>
      </c>
      <c r="AS158" s="17"/>
    </row>
    <row r="159" spans="1:45" ht="15.75" customHeight="1" x14ac:dyDescent="0.2">
      <c r="A159">
        <f>+Nacsport!A160</f>
        <v>160</v>
      </c>
      <c r="B159">
        <f t="shared" si="1"/>
        <v>158</v>
      </c>
      <c r="C159">
        <f t="shared" si="7"/>
        <v>158</v>
      </c>
      <c r="D159" s="12">
        <v>1</v>
      </c>
      <c r="E159" s="1" t="s">
        <v>1295</v>
      </c>
      <c r="F159" s="14">
        <f>CONVERT(LEFT(Nacsport!E160,2),"mn","hr")/24+CONVERT(MID(Nacsport!E160,4,2),"sec","hr")/24</f>
        <v>2.1145833333333332E-2</v>
      </c>
      <c r="G159" s="15">
        <f>CONVERT((CONVERT(LEFT(Nacsport!F160,2),"mn","hr")/24+CONVERT(MID(Nacsport!F160,4,2),"sec","hr")/24)-(CONVERT(LEFT(Nacsport!E160,2),"mn","hr")/24+CONVERT(MID(Nacsport!E160,4,2),"sec","hr")/24),"hr","sec")*24</f>
        <v>20.999999999999986</v>
      </c>
      <c r="H159" s="15">
        <f t="shared" si="12"/>
        <v>1822</v>
      </c>
      <c r="I159" s="15">
        <f t="shared" si="13"/>
        <v>30.450000000000003</v>
      </c>
      <c r="J159" s="1">
        <f>+Nacsport!B160</f>
        <v>7</v>
      </c>
      <c r="K159" s="1" t="str">
        <f>+Nacsport!C160</f>
        <v>DEFENCE</v>
      </c>
      <c r="L159" s="1" t="str">
        <f>+CONCATENATE(Nacsport!I160,Nacsport!J160)</f>
        <v/>
      </c>
      <c r="M159" s="29" t="str">
        <f>IF(Nacsport!G160&lt;&gt;"",LEFT(Nacsport!G160,FIND(";",Nacsport!G160)-1),"")</f>
        <v>45</v>
      </c>
      <c r="N159" s="1" t="str">
        <f>IFERROR(MID(Nacsport!G160,FIND(";", Nacsport!G160)+1,IFERROR(FIND(" ", Nacsport!G160 &amp; " ", FIND(";", Nacsport!G160)+1) - FIND(";", Nacsport!G160)-1,LEN(Nacsport!G160))),"")</f>
        <v>75</v>
      </c>
      <c r="O159" s="1" t="str">
        <f>+CONCATENATE(Nacsport!K160,Nacsport!L160,Nacsport!M160,Nacsport!N160,Nacsport!O160,Nacsport!P160,Nacsport!Q160,Nacsport!R160,Nacsport!S160,Nacsport!T160,Nacsport!U160,Nacsport!V160,Nacsport!W160,Nacsport!X160,Nacsport!Y160,Nacsport!Z160)</f>
        <v/>
      </c>
      <c r="P159" s="1" t="str">
        <f>IF(ISNA(LOOKUP(2,1/(Nacsport!AA160:BY160&lt;&gt;""),Nacsport!AA160:BY160)),"",LOOKUP(2,1/(Nacsport!AA160:BY160&lt;&gt;""),Nacsport!AA160:BY160))</f>
        <v/>
      </c>
      <c r="Q159" s="1" t="str">
        <f t="array" ref="Q159">+IF(+COUNTIF(Nacsport!AA160:BY160,"*")&gt;1,INDEX(Nacsport!Z160:BX160,MATCH(TRUE,Nacsport!Z160:BX160&gt;0,0)),"")</f>
        <v/>
      </c>
      <c r="R159" s="1" t="str">
        <f>+CONCATENATE(Nacsport!BZ160,Nacsport!CA160)</f>
        <v/>
      </c>
      <c r="S159" s="1" t="str">
        <f>+CONCATENATE(Nacsport!CB160,Nacsport!CC160,Nacsport!CD160)</f>
        <v/>
      </c>
      <c r="T159" s="1" t="str">
        <f>+CONCATENATE(Nacsport!CE160,Nacsport!CF160,Nacsport!CG160,Nacsport!CH160)</f>
        <v/>
      </c>
      <c r="U159" s="1" t="str">
        <f>+CONCATENATE(Nacsport!CI160,Nacsport!CJ160,Nacsport!CK160,Nacsport!CL160,Nacsport!CM160,Nacsport!CN160,Nacsport!CO160,Nacsport!CP160)</f>
        <v/>
      </c>
      <c r="V159" s="1" t="str">
        <f>+CONCATENATE(Nacsport!CQ160,Nacsport!CR160,Nacsport!CS160,Nacsport!CT160,Nacsport!CU160,Nacsport!CV160)</f>
        <v/>
      </c>
      <c r="W159" s="1" t="str">
        <f>+CONCATENATE(Nacsport!CW160,Nacsport!CX160,Nacsport!CY160,Nacsport!CZ160,Nacsport!DA160,Nacsport!DB160,Nacsport!DC160)</f>
        <v/>
      </c>
      <c r="X159" s="1" t="str">
        <f>+CONCATENATE(Nacsport!DD160,Nacsport!DE160,Nacsport!DF160,Nacsport!DG160,Nacsport!DH160,Nacsport!DI160,Nacsport!DJ160,Nacsport!DK160,Nacsport!DL160,Nacsport!DM160,Nacsport!DN160)</f>
        <v/>
      </c>
      <c r="Y159" s="1" t="str">
        <f>+CONCATENATE(Nacsport!DO160,Nacsport!DP160,Nacsport!DQ160,Nacsport!DR160,Nacsport!DS160,Nacsport!DT160,Nacsport!DU160,Nacsport!DV160,)</f>
        <v/>
      </c>
      <c r="Z159" s="1" t="str">
        <f>+CONCATENATE(Nacsport!DW160,Nacsport!DX160,Nacsport!DY160,Nacsport!DZ160)</f>
        <v/>
      </c>
      <c r="AA159" s="1" t="str">
        <f>+CONCATENATE(Nacsport!EA160,Nacsport!EB160,Nacsport!EC160,Nacsport!ED160,Nacsport!EE160)</f>
        <v/>
      </c>
      <c r="AB159" s="1" t="str">
        <f>+CONCATENATE(Nacsport!EF160,Nacsport!EG160,Nacsport!EH160,Nacsport!EI160,Nacsport!EJ160,Nacsport!EK160)</f>
        <v/>
      </c>
      <c r="AC159" s="1" t="str">
        <f>+CONCATENATE(Nacsport!EL160,Nacsport!EM160,Nacsport!EN160,Nacsport!EO160,Nacsport!EP160,Nacsport!EQ160,Nacsport!ER160)</f>
        <v/>
      </c>
      <c r="AD159" s="1" t="str">
        <f>+CONCATENATE(Nacsport!ES160,Nacsport!ET160,Nacsport!EU160,Nacsport!EV160,Nacsport!EW160,Nacsport!EX160,Nacsport!EY160,Nacsport!EZ160)</f>
        <v/>
      </c>
      <c r="AE159" s="1" t="str">
        <f>+CONCATENATE(Nacsport!FA160,Nacsport!FB160,Nacsport!FC160)</f>
        <v/>
      </c>
      <c r="AF159" s="1" t="str">
        <f>+CONCATENATE(Nacsport!FD160,Nacsport!FE160)</f>
        <v/>
      </c>
      <c r="AG159" s="1" t="str">
        <f>+CONCATENATE(Nacsport!FF160,Nacsport!FG160,Nacsport!FH160,Nacsport!FI160,Nacsport!FJ160)</f>
        <v/>
      </c>
      <c r="AH159" s="1" t="str">
        <f t="shared" si="11"/>
        <v/>
      </c>
      <c r="AI159" s="1" t="str">
        <f>+CONCATENATE(Nacsport!FK160,Nacsport!FL160)</f>
        <v/>
      </c>
      <c r="AJ159" s="34" t="str">
        <f>+CONCATENATE(Nacsport!FM160,Nacsport!FN160)</f>
        <v/>
      </c>
      <c r="AK159" s="1" t="str">
        <f>+IF(OR(K159="ATTACCO",K159="DIFESA"),+CONCATENATE(Nacsport!FO160,Nacsport!FP159,Nacsport!FQ160,Nacsport!FR160,Nacsport!FS160,Nacsport!FT160,Nacsport!FU160,),"")</f>
        <v/>
      </c>
      <c r="AL159" s="1" t="str">
        <f>+IF(OR(K159="ATAQUE",K159="DEFENSA"),+CONCATENATE(Nacsport!FV160,Nacsport!FW160,Nacsport!FX160,Nacsport!FY160,Nacsport!FZ160,Nacsport!GA160,Nacsport!GB160,),"")</f>
        <v/>
      </c>
      <c r="AM159" s="1" t="str">
        <f>+CONCATENATE(Nacsport!GC160,Nacsport!GD160,Nacsport!GE160,Nacsport!GF160,Nacsport!GG160,Nacsport!GH160,Nacsport!GI160,Nacsport!GJ160,)</f>
        <v/>
      </c>
      <c r="AN159" s="1" t="str">
        <f>IF(K159="PUNTOS",LOOKUP(2,1/($K$3:K159="ATAQUE"),$AN$3:AN159),IF(+COUNTIF(Nacsport!GK160:'Nacsport'!GS160,"*")&gt;0,+COUNTIF(Nacsport!GK160:'Nacsport'!GS160,"*"),""))</f>
        <v/>
      </c>
      <c r="AO159" t="str">
        <f ca="1">+IF(K159="QUIEBRE",+IF(L159="SAN LUIS",+COUNTIF(K159:INDIRECT(ADDRESS((LOOKUP(2,1/($K$1:K159="ATAQUE"),Nacsport!$A$1:A160)),3,4)),"RUCK")+1,+COUNTIF(K159:INDIRECT(ADDRESS((LOOKUP(2,1/($K$1:K159="DEFENSA"),Nacsport!$A$1:A160)),3,4)),"RUCK")+1),"")</f>
        <v/>
      </c>
      <c r="AP159" t="str">
        <f ca="1">+IF(OR(K159="PUNTOS",K159="QUIEBRE"),+IF(L159="SAN LUIS",+COUNTIF(K159:INDIRECT(ADDRESS((LOOKUP(2,1/($K$1:K159="ATAQUE"),Nacsport!$A$1:A160)),3,4)),"PASE"),+COUNTIF(K159:INDIRECT(ADDRESS((LOOKUP(2,1/($K$1:K159="DEFENSA"),Nacsport!$A$1:A160)),3,4)),"PASE")),"")</f>
        <v/>
      </c>
      <c r="AQ159" t="str">
        <f>IF(K159="QUIEBRE",LOOKUP(2,1/($K$3:K159="ATAQUE"),$AL$3:AL159),IF(+COUNTIF(Nacsport!GK160:'Nacsport'!GS160,"*")&gt;0,+COUNTIF(Nacsport!GK160:'Nacsport'!GS160,"*"),""))</f>
        <v/>
      </c>
      <c r="AR159" s="1" t="str">
        <f>IF(OR(K159="ATTACCO",K159="DIFESA"),J159,IF(AND(OR(K159="PUNTOS",K159="RUCK",K159="QUIEBRE"),L159="AVEZZANO"),LOOKUP(2,1/($K$3:K159="ATTACCO"),$J$3:J160),IF(AND(OR(K159="PUNTOS",K159="RUCK",K159="QUIEBRE"),L159="RIVAL"),LOOKUP(2,1/($K$3:K159="DIFESA"),$J$3:J160),"")))</f>
        <v/>
      </c>
      <c r="AS159" s="17"/>
    </row>
    <row r="160" spans="1:45" ht="15.75" customHeight="1" x14ac:dyDescent="0.2">
      <c r="A160">
        <f>+Nacsport!A161</f>
        <v>161</v>
      </c>
      <c r="B160">
        <f t="shared" si="1"/>
        <v>159</v>
      </c>
      <c r="C160">
        <f t="shared" si="7"/>
        <v>159</v>
      </c>
      <c r="D160" s="12">
        <v>1</v>
      </c>
      <c r="E160" s="1" t="s">
        <v>1295</v>
      </c>
      <c r="F160" s="14">
        <f>CONVERT(LEFT(Nacsport!E161,2),"mn","hr")/24+CONVERT(MID(Nacsport!E161,4,2),"sec","hr")/24</f>
        <v>2.116898148148148E-2</v>
      </c>
      <c r="G160" s="15">
        <f>(CONVERT((CONVERT(LEFT(Nacsport!F161,2),"mn","hr")/24+CONVERT(MID(Nacsport!F161,4,2),"sec","hr")/24)-(CONVERT(LEFT(Nacsport!E161,2),"mn","hr")/24+CONVERT(MID(Nacsport!E161,4,2),"sec","hr")/24),"hr","sec")*24)+2</f>
        <v>5.0000000000001688</v>
      </c>
      <c r="H160" s="15">
        <f t="shared" si="12"/>
        <v>1824</v>
      </c>
      <c r="I160" s="15">
        <f t="shared" si="13"/>
        <v>30.483333333333327</v>
      </c>
      <c r="J160" s="1">
        <f>+Nacsport!B161</f>
        <v>23</v>
      </c>
      <c r="K160" s="1" t="str">
        <f>+Nacsport!C161</f>
        <v>TACKLE</v>
      </c>
      <c r="L160" s="1" t="str">
        <f>+CONCATENATE(Nacsport!I161,Nacsport!J161)</f>
        <v>SAN BENEDETTO</v>
      </c>
      <c r="M160" s="29" t="str">
        <f>IF(Nacsport!G161&lt;&gt;"",LEFT(Nacsport!G161,FIND(";",Nacsport!G161)-1),"")</f>
        <v/>
      </c>
      <c r="N160" s="1" t="str">
        <f>IFERROR(MID(Nacsport!G161,FIND(";", Nacsport!G161)+1,IFERROR(FIND(" ", Nacsport!G161 &amp; " ", FIND(";", Nacsport!G161)+1) - FIND(";", Nacsport!G161)-1,LEN(Nacsport!G161))),"")</f>
        <v/>
      </c>
      <c r="O160" s="1" t="str">
        <f>+CONCATENATE(Nacsport!K161,Nacsport!L161,Nacsport!M161,Nacsport!N161,Nacsport!O161,Nacsport!P161,Nacsport!Q161,Nacsport!R161,Nacsport!S161,Nacsport!T161,Nacsport!U161,Nacsport!V161,Nacsport!W161,Nacsport!X161,Nacsport!Y161,Nacsport!Z161)</f>
        <v/>
      </c>
      <c r="P160" s="1" t="str">
        <f>IF(ISNA(LOOKUP(2,1/(Nacsport!AA161:BY161&lt;&gt;""),Nacsport!AA161:BY161)),"",LOOKUP(2,1/(Nacsport!AA161:BY161&lt;&gt;""),Nacsport!AA161:BY161))</f>
        <v>19</v>
      </c>
      <c r="Q160" s="1" t="str">
        <f t="array" ref="Q160">+IF(+COUNTIF(Nacsport!AA161:BY161,"*")&gt;1,INDEX(Nacsport!Z161:BX161,MATCH(TRUE,Nacsport!Z161:BX161&gt;0,0)),"")</f>
        <v/>
      </c>
      <c r="R160" s="1" t="str">
        <f>+CONCATENATE(Nacsport!BZ161,Nacsport!CA161)</f>
        <v/>
      </c>
      <c r="S160" s="1" t="str">
        <f>+CONCATENATE(Nacsport!CB161,Nacsport!CC161,Nacsport!CD161)</f>
        <v>NEUTRAL</v>
      </c>
      <c r="T160" s="1" t="str">
        <f>+CONCATENATE(Nacsport!CE161,Nacsport!CF161,Nacsport!CG161,Nacsport!CH161)</f>
        <v/>
      </c>
      <c r="U160" s="1" t="str">
        <f>+CONCATENATE(Nacsport!CI161,Nacsport!CJ161,Nacsport!CK161,Nacsport!CL161,Nacsport!CM161,Nacsport!CN161,Nacsport!CO161,Nacsport!CP161)</f>
        <v/>
      </c>
      <c r="V160" s="1" t="str">
        <f>+CONCATENATE(Nacsport!CQ161,Nacsport!CR161,Nacsport!CS161,Nacsport!CT161,Nacsport!CU161,Nacsport!CV161)</f>
        <v/>
      </c>
      <c r="W160" s="1" t="str">
        <f>+CONCATENATE(Nacsport!CW161,Nacsport!CX161,Nacsport!CY161,Nacsport!CZ161,Nacsport!DA161,Nacsport!DB161,Nacsport!DC161)</f>
        <v/>
      </c>
      <c r="X160" s="1" t="str">
        <f>+CONCATENATE(Nacsport!DD161,Nacsport!DE161,Nacsport!DF161,Nacsport!DG161,Nacsport!DH161,Nacsport!DI161,Nacsport!DJ161,Nacsport!DK161,Nacsport!DL161,Nacsport!DM161,Nacsport!DN161)</f>
        <v/>
      </c>
      <c r="Y160" s="1" t="str">
        <f>+CONCATENATE(Nacsport!DO161,Nacsport!DP161,Nacsport!DQ161,Nacsport!DR161,Nacsport!DS161,Nacsport!DT161,Nacsport!DU161,Nacsport!DV161,)</f>
        <v/>
      </c>
      <c r="Z160" s="1" t="str">
        <f>+CONCATENATE(Nacsport!DW161,Nacsport!DX161,Nacsport!DY161,Nacsport!DZ161)</f>
        <v/>
      </c>
      <c r="AA160" s="1" t="str">
        <f>+CONCATENATE(Nacsport!EA161,Nacsport!EB161,Nacsport!EC161,Nacsport!ED161,Nacsport!EE161)</f>
        <v/>
      </c>
      <c r="AB160" s="1" t="str">
        <f>+CONCATENATE(Nacsport!EF161,Nacsport!EG161,Nacsport!EH161,Nacsport!EI161,Nacsport!EJ161,Nacsport!EK161)</f>
        <v/>
      </c>
      <c r="AC160" s="1" t="str">
        <f>+CONCATENATE(Nacsport!EL161,Nacsport!EM161,Nacsport!EN161,Nacsport!EO161,Nacsport!EP161,Nacsport!EQ161,Nacsport!ER161)</f>
        <v/>
      </c>
      <c r="AD160" s="1" t="str">
        <f>+CONCATENATE(Nacsport!ES161,Nacsport!ET161,Nacsport!EU161,Nacsport!EV161,Nacsport!EW161,Nacsport!EX161,Nacsport!EY161,Nacsport!EZ161)</f>
        <v/>
      </c>
      <c r="AE160" s="1" t="str">
        <f>+CONCATENATE(Nacsport!FA161,Nacsport!FB161,Nacsport!FC161)</f>
        <v/>
      </c>
      <c r="AF160" s="1" t="str">
        <f>+CONCATENATE(Nacsport!FD161,Nacsport!FE161)</f>
        <v/>
      </c>
      <c r="AG160" s="1" t="str">
        <f>+CONCATENATE(Nacsport!FF161,Nacsport!FG161,Nacsport!FH161,Nacsport!FI161,Nacsport!FJ161)</f>
        <v/>
      </c>
      <c r="AH160" s="1" t="str">
        <f t="shared" si="11"/>
        <v/>
      </c>
      <c r="AI160" s="1" t="str">
        <f>+CONCATENATE(Nacsport!FK161,Nacsport!FL161)</f>
        <v/>
      </c>
      <c r="AJ160" s="34" t="str">
        <f>+CONCATENATE(Nacsport!FM161,Nacsport!FN161)</f>
        <v/>
      </c>
      <c r="AK160" s="1" t="str">
        <f>+IF(OR(K160="ATTACCO",K160="DIFESA"),+CONCATENATE(Nacsport!FO161,Nacsport!FP160,Nacsport!FQ161,Nacsport!FR161,Nacsport!FS161,Nacsport!FT161,Nacsport!FU161,),"")</f>
        <v/>
      </c>
      <c r="AL160" s="1" t="str">
        <f>+IF(OR(K160="ATAQUE",K160="DEFENSA"),+CONCATENATE(Nacsport!FV161,Nacsport!FW161,Nacsport!FX161,Nacsport!FY161,Nacsport!FZ161,Nacsport!GA161,Nacsport!GB161,),"")</f>
        <v/>
      </c>
      <c r="AM160" s="1" t="str">
        <f>+CONCATENATE(Nacsport!GC161,Nacsport!GD161,Nacsport!GE161,Nacsport!GF161,Nacsport!GG161,Nacsport!GH161,Nacsport!GI161,Nacsport!GJ161,)</f>
        <v/>
      </c>
      <c r="AN160" s="1" t="str">
        <f>IF(K160="PUNTOS",LOOKUP(2,1/($K$3:K160="ATAQUE"),$AN$3:AN160),IF(+COUNTIF(Nacsport!GK161:'Nacsport'!GS161,"*")&gt;0,+COUNTIF(Nacsport!GK161:'Nacsport'!GS161,"*"),""))</f>
        <v/>
      </c>
      <c r="AO160" t="str">
        <f ca="1">+IF(K160="QUIEBRE",+IF(L160="SAN LUIS",+COUNTIF(K160:INDIRECT(ADDRESS((LOOKUP(2,1/($K$1:K160="ATAQUE"),Nacsport!$A$1:A161)),3,4)),"RUCK")+1,+COUNTIF(K160:INDIRECT(ADDRESS((LOOKUP(2,1/($K$1:K160="DEFENSA"),Nacsport!$A$1:A161)),3,4)),"RUCK")+1),"")</f>
        <v/>
      </c>
      <c r="AP160" t="str">
        <f ca="1">+IF(OR(K160="PUNTOS",K160="QUIEBRE"),+IF(L160="SAN LUIS",+COUNTIF(K160:INDIRECT(ADDRESS((LOOKUP(2,1/($K$1:K160="ATAQUE"),Nacsport!$A$1:A161)),3,4)),"PASE"),+COUNTIF(K160:INDIRECT(ADDRESS((LOOKUP(2,1/($K$1:K160="DEFENSA"),Nacsport!$A$1:A161)),3,4)),"PASE")),"")</f>
        <v/>
      </c>
      <c r="AQ160" t="str">
        <f>IF(K160="QUIEBRE",LOOKUP(2,1/($K$3:K160="ATAQUE"),$AL$3:AL160),IF(+COUNTIF(Nacsport!GK161:'Nacsport'!GS161,"*")&gt;0,+COUNTIF(Nacsport!GK161:'Nacsport'!GS161,"*"),""))</f>
        <v/>
      </c>
      <c r="AR160" s="1" t="str">
        <f>IF(OR(K160="ATTACCO",K160="DIFESA"),J160,IF(AND(OR(K160="PUNTOS",K160="RUCK",K160="QUIEBRE"),L160="AVEZZANO"),LOOKUP(2,1/($K$3:K160="ATTACCO"),$J$3:J161),IF(AND(OR(K160="PUNTOS",K160="RUCK",K160="QUIEBRE"),L160="RIVAL"),LOOKUP(2,1/($K$3:K160="DIFESA"),$J$3:J161),"")))</f>
        <v/>
      </c>
      <c r="AS160" s="17"/>
    </row>
    <row r="161" spans="1:45" ht="15.75" customHeight="1" x14ac:dyDescent="0.2">
      <c r="A161">
        <f>+Nacsport!A162</f>
        <v>162</v>
      </c>
      <c r="B161">
        <f t="shared" si="1"/>
        <v>160</v>
      </c>
      <c r="C161">
        <f t="shared" si="7"/>
        <v>160</v>
      </c>
      <c r="D161" s="12">
        <v>1</v>
      </c>
      <c r="E161" s="1" t="s">
        <v>1295</v>
      </c>
      <c r="F161" s="14">
        <f>CONVERT(LEFT(Nacsport!E162,2),"mn","hr")/24+CONVERT(MID(Nacsport!E162,4,2),"sec","hr")/24</f>
        <v>2.1180555555555553E-2</v>
      </c>
      <c r="G161" s="15">
        <f>CONVERT((CONVERT(LEFT(Nacsport!F162,2),"mn","hr")/24+CONVERT(MID(Nacsport!F162,4,2),"sec","hr")/24)-(CONVERT(LEFT(Nacsport!E162,2),"mn","hr")/24+CONVERT(MID(Nacsport!E162,4,2),"sec","hr")/24),"hr","sec")*24</f>
        <v>3.0000000000001692</v>
      </c>
      <c r="H161" s="15">
        <f t="shared" si="12"/>
        <v>1824.9999999999995</v>
      </c>
      <c r="I161" s="15">
        <f t="shared" si="13"/>
        <v>30.499999999999993</v>
      </c>
      <c r="J161" s="1">
        <f>+Nacsport!B162</f>
        <v>23</v>
      </c>
      <c r="K161" s="1" t="str">
        <f>+Nacsport!C162</f>
        <v>RUCK</v>
      </c>
      <c r="L161" s="1" t="str">
        <f>+CONCATENATE(Nacsport!I162,Nacsport!J162)</f>
        <v>OPPONENT</v>
      </c>
      <c r="M161" s="29" t="str">
        <f>IF(Nacsport!G162&lt;&gt;"",LEFT(Nacsport!G162,FIND(";",Nacsport!G162)-1),"")</f>
        <v>45</v>
      </c>
      <c r="N161" s="1" t="str">
        <f>IFERROR(MID(Nacsport!G162,FIND(";", Nacsport!G162)+1,IFERROR(FIND(" ", Nacsport!G162 &amp; " ", FIND(";", Nacsport!G162)+1) - FIND(";", Nacsport!G162)-1,LEN(Nacsport!G162))),"")</f>
        <v>75</v>
      </c>
      <c r="O161" s="1" t="str">
        <f>+CONCATENATE(Nacsport!K162,Nacsport!L162,Nacsport!M162,Nacsport!N162,Nacsport!O162,Nacsport!P162,Nacsport!Q162,Nacsport!R162,Nacsport!S162,Nacsport!T162,Nacsport!U162,Nacsport!V162,Nacsport!W162,Nacsport!X162,Nacsport!Y162,Nacsport!Z162)</f>
        <v>T1C</v>
      </c>
      <c r="P161" s="1" t="str">
        <f>IF(ISNA(LOOKUP(2,1/(Nacsport!AA162:BY162&lt;&gt;""),Nacsport!AA162:BY162)),"",LOOKUP(2,1/(Nacsport!AA162:BY162&lt;&gt;""),Nacsport!AA162:BY162))</f>
        <v/>
      </c>
      <c r="Q161" s="1" t="str">
        <f t="array" ref="Q161">+IF(+COUNTIF(Nacsport!AA162:BY162,"*")&gt;1,INDEX(Nacsport!Z162:BX162,MATCH(TRUE,Nacsport!Z162:BX162&gt;0,0)),"")</f>
        <v/>
      </c>
      <c r="R161" s="1" t="str">
        <f>+CONCATENATE(Nacsport!BZ162,Nacsport!CA162)</f>
        <v/>
      </c>
      <c r="S161" s="1" t="str">
        <f>+CONCATENATE(Nacsport!CB162,Nacsport!CC162,Nacsport!CD162)</f>
        <v/>
      </c>
      <c r="T161" s="1" t="str">
        <f>+CONCATENATE(Nacsport!CE162,Nacsport!CF162,Nacsport!CG162,Nacsport!CH162)</f>
        <v/>
      </c>
      <c r="U161" s="1" t="str">
        <f>+CONCATENATE(Nacsport!CI162,Nacsport!CJ162,Nacsport!CK162,Nacsport!CL162,Nacsport!CM162,Nacsport!CN162,Nacsport!CO162,Nacsport!CP162)</f>
        <v/>
      </c>
      <c r="V161" s="1" t="str">
        <f>+CONCATENATE(Nacsport!CQ162,Nacsport!CR162,Nacsport!CS162,Nacsport!CT162,Nacsport!CU162,Nacsport!CV162)</f>
        <v/>
      </c>
      <c r="W161" s="1" t="str">
        <f>+CONCATENATE(Nacsport!CW162,Nacsport!CX162,Nacsport!CY162,Nacsport!CZ162,Nacsport!DA162,Nacsport!DB162,Nacsport!DC162)</f>
        <v/>
      </c>
      <c r="X161" s="1" t="str">
        <f>+CONCATENATE(Nacsport!DD162,Nacsport!DE162,Nacsport!DF162,Nacsport!DG162,Nacsport!DH162,Nacsport!DI162,Nacsport!DJ162,Nacsport!DK162,Nacsport!DL162,Nacsport!DM162,Nacsport!DN162)</f>
        <v/>
      </c>
      <c r="Y161" s="1" t="str">
        <f>+CONCATENATE(Nacsport!DO162,Nacsport!DP162,Nacsport!DQ162,Nacsport!DR162,Nacsport!DS162,Nacsport!DT162,Nacsport!DU162,Nacsport!DV162,)</f>
        <v/>
      </c>
      <c r="Z161" s="1" t="str">
        <f>+CONCATENATE(Nacsport!DW162,Nacsport!DX162,Nacsport!DY162,Nacsport!DZ162)</f>
        <v/>
      </c>
      <c r="AA161" s="1" t="str">
        <f>+CONCATENATE(Nacsport!EA162,Nacsport!EB162,Nacsport!EC162,Nacsport!ED162,Nacsport!EE162)</f>
        <v/>
      </c>
      <c r="AB161" s="1" t="str">
        <f>+CONCATENATE(Nacsport!EF162,Nacsport!EG162,Nacsport!EH162,Nacsport!EI162,Nacsport!EJ162,Nacsport!EK162)</f>
        <v/>
      </c>
      <c r="AC161" s="1" t="str">
        <f>+CONCATENATE(Nacsport!EL162,Nacsport!EM162,Nacsport!EN162,Nacsport!EO162,Nacsport!EP162,Nacsport!EQ162,Nacsport!ER162)</f>
        <v/>
      </c>
      <c r="AD161" s="1" t="str">
        <f>+CONCATENATE(Nacsport!ES162,Nacsport!ET162,Nacsport!EU162,Nacsport!EV162,Nacsport!EW162,Nacsport!EX162,Nacsport!EY162,Nacsport!EZ162)</f>
        <v/>
      </c>
      <c r="AE161" s="1" t="str">
        <f>+CONCATENATE(Nacsport!FA162,Nacsport!FB162,Nacsport!FC162)</f>
        <v/>
      </c>
      <c r="AF161" s="1" t="str">
        <f>+CONCATENATE(Nacsport!FD162,Nacsport!FE162)</f>
        <v>SLOW</v>
      </c>
      <c r="AG161" s="1" t="str">
        <f>+CONCATENATE(Nacsport!FF162,Nacsport!FG162,Nacsport!FH162,Nacsport!FI162,Nacsport!FJ162)</f>
        <v/>
      </c>
      <c r="AH161" s="1" t="str">
        <f t="shared" si="11"/>
        <v/>
      </c>
      <c r="AI161" s="1" t="str">
        <f>+CONCATENATE(Nacsport!FK162,Nacsport!FL162)</f>
        <v/>
      </c>
      <c r="AJ161" s="34" t="str">
        <f>+CONCATENATE(Nacsport!FM162,Nacsport!FN162)</f>
        <v/>
      </c>
      <c r="AK161" s="1" t="str">
        <f>+IF(OR(K161="ATTACCO",K161="DIFESA"),+CONCATENATE(Nacsport!FO162,Nacsport!FP161,Nacsport!FQ162,Nacsport!FR162,Nacsport!FS162,Nacsport!FT162,Nacsport!FU162,),"")</f>
        <v/>
      </c>
      <c r="AL161" s="1" t="str">
        <f>+IF(OR(K161="ATAQUE",K161="DEFENSA"),+CONCATENATE(Nacsport!FV162,Nacsport!FW162,Nacsport!FX162,Nacsport!FY162,Nacsport!FZ162,Nacsport!GA162,Nacsport!GB162,),"")</f>
        <v/>
      </c>
      <c r="AM161" s="1" t="str">
        <f>+CONCATENATE(Nacsport!GC162,Nacsport!GD162,Nacsport!GE162,Nacsport!GF162,Nacsport!GG162,Nacsport!GH162,Nacsport!GI162,Nacsport!GJ162,)</f>
        <v/>
      </c>
      <c r="AN161" s="1" t="str">
        <f>IF(K161="PUNTOS",LOOKUP(2,1/($K$3:K161="ATAQUE"),$AN$3:AN161),IF(+COUNTIF(Nacsport!GK162:'Nacsport'!GS162,"*")&gt;0,+COUNTIF(Nacsport!GK162:'Nacsport'!GS162,"*"),""))</f>
        <v/>
      </c>
      <c r="AO161" t="str">
        <f ca="1">+IF(K161="QUIEBRE",+IF(L161="SAN LUIS",+COUNTIF(K161:INDIRECT(ADDRESS((LOOKUP(2,1/($K$1:K161="ATAQUE"),Nacsport!$A$1:A162)),3,4)),"RUCK")+1,+COUNTIF(K161:INDIRECT(ADDRESS((LOOKUP(2,1/($K$1:K161="DEFENSA"),Nacsport!$A$1:A162)),3,4)),"RUCK")+1),"")</f>
        <v/>
      </c>
      <c r="AP161" t="str">
        <f ca="1">+IF(OR(K161="PUNTOS",K161="QUIEBRE"),+IF(L161="SAN LUIS",+COUNTIF(K161:INDIRECT(ADDRESS((LOOKUP(2,1/($K$1:K161="ATAQUE"),Nacsport!$A$1:A162)),3,4)),"PASE"),+COUNTIF(K161:INDIRECT(ADDRESS((LOOKUP(2,1/($K$1:K161="DEFENSA"),Nacsport!$A$1:A162)),3,4)),"PASE")),"")</f>
        <v/>
      </c>
      <c r="AQ161" t="str">
        <f>IF(K161="QUIEBRE",LOOKUP(2,1/($K$3:K161="ATAQUE"),$AL$3:AL161),IF(+COUNTIF(Nacsport!GK162:'Nacsport'!GS162,"*")&gt;0,+COUNTIF(Nacsport!GK162:'Nacsport'!GS162,"*"),""))</f>
        <v/>
      </c>
      <c r="AR161" s="1" t="str">
        <f>IF(OR(K161="ATTACCO",K161="DIFESA"),J161,IF(AND(OR(K161="PUNTOS",K161="RUCK",K161="QUIEBRE"),L161="AVEZZANO"),LOOKUP(2,1/($K$3:K161="ATTACCO"),$J$3:J162),IF(AND(OR(K161="PUNTOS",K161="RUCK",K161="QUIEBRE"),L161="RIVAL"),LOOKUP(2,1/($K$3:K161="DIFESA"),$J$3:J162),"")))</f>
        <v/>
      </c>
      <c r="AS161" s="17"/>
    </row>
    <row r="162" spans="1:45" ht="15.75" customHeight="1" x14ac:dyDescent="0.2">
      <c r="A162">
        <f>+Nacsport!A163</f>
        <v>163</v>
      </c>
      <c r="B162">
        <f t="shared" si="1"/>
        <v>161</v>
      </c>
      <c r="C162">
        <f t="shared" si="7"/>
        <v>161</v>
      </c>
      <c r="D162" s="12">
        <v>1</v>
      </c>
      <c r="E162" s="1" t="s">
        <v>1295</v>
      </c>
      <c r="F162" s="14">
        <f>CONVERT(LEFT(Nacsport!E163,2),"mn","hr")/24+CONVERT(MID(Nacsport!E163,4,2),"sec","hr")/24</f>
        <v>2.1238425925925924E-2</v>
      </c>
      <c r="G162" s="15">
        <f>(CONVERT((CONVERT(LEFT(Nacsport!F163,2),"mn","hr")/24+CONVERT(MID(Nacsport!F163,4,2),"sec","hr")/24)-(CONVERT(LEFT(Nacsport!E163,2),"mn","hr")/24+CONVERT(MID(Nacsport!E163,4,2),"sec","hr")/24),"hr","sec")*24)+2</f>
        <v>5.0000000000001688</v>
      </c>
      <c r="H162" s="15">
        <f t="shared" si="12"/>
        <v>1830</v>
      </c>
      <c r="I162" s="15">
        <f t="shared" si="13"/>
        <v>30.583333333333336</v>
      </c>
      <c r="J162" s="1">
        <f>+Nacsport!B163</f>
        <v>24</v>
      </c>
      <c r="K162" s="1" t="str">
        <f>+Nacsport!C163</f>
        <v>TACKLE</v>
      </c>
      <c r="L162" s="1" t="str">
        <f>+CONCATENATE(Nacsport!I163,Nacsport!J163)</f>
        <v>SAN BENEDETTO</v>
      </c>
      <c r="M162" s="29" t="str">
        <f>IF(Nacsport!G163&lt;&gt;"",LEFT(Nacsport!G163,FIND(";",Nacsport!G163)-1),"")</f>
        <v/>
      </c>
      <c r="N162" s="1" t="str">
        <f>IFERROR(MID(Nacsport!G163,FIND(";", Nacsport!G163)+1,IFERROR(FIND(" ", Nacsport!G163 &amp; " ", FIND(";", Nacsport!G163)+1) - FIND(";", Nacsport!G163)-1,LEN(Nacsport!G163))),"")</f>
        <v/>
      </c>
      <c r="O162" s="1" t="str">
        <f>+CONCATENATE(Nacsport!K163,Nacsport!L163,Nacsport!M163,Nacsport!N163,Nacsport!O163,Nacsport!P163,Nacsport!Q163,Nacsport!R163,Nacsport!S163,Nacsport!T163,Nacsport!U163,Nacsport!V163,Nacsport!W163,Nacsport!X163,Nacsport!Y163,Nacsport!Z163)</f>
        <v/>
      </c>
      <c r="P162" s="1" t="str">
        <f>IF(ISNA(LOOKUP(2,1/(Nacsport!AA163:BY163&lt;&gt;""),Nacsport!AA163:BY163)),"",LOOKUP(2,1/(Nacsport!AA163:BY163&lt;&gt;""),Nacsport!AA163:BY163))</f>
        <v>18</v>
      </c>
      <c r="Q162" s="1" t="str">
        <f t="array" ref="Q162">+IF(+COUNTIF(Nacsport!AA163:BY163,"*")&gt;1,INDEX(Nacsport!Z163:BX163,MATCH(TRUE,Nacsport!Z163:BX163&gt;0,0)),"")</f>
        <v/>
      </c>
      <c r="R162" s="1" t="str">
        <f>+CONCATENATE(Nacsport!BZ163,Nacsport!CA163)</f>
        <v/>
      </c>
      <c r="S162" s="1" t="str">
        <f>+CONCATENATE(Nacsport!CB163,Nacsport!CC163,Nacsport!CD163)</f>
        <v>NEGATIVE</v>
      </c>
      <c r="T162" s="1" t="str">
        <f>+CONCATENATE(Nacsport!CE163,Nacsport!CF163,Nacsport!CG163,Nacsport!CH163)</f>
        <v/>
      </c>
      <c r="U162" s="1" t="str">
        <f>+CONCATENATE(Nacsport!CI163,Nacsport!CJ163,Nacsport!CK163,Nacsport!CL163,Nacsport!CM163,Nacsport!CN163,Nacsport!CO163,Nacsport!CP163)</f>
        <v/>
      </c>
      <c r="V162" s="1" t="str">
        <f>+CONCATENATE(Nacsport!CQ163,Nacsport!CR163,Nacsport!CS163,Nacsport!CT163,Nacsport!CU163,Nacsport!CV163)</f>
        <v/>
      </c>
      <c r="W162" s="1" t="str">
        <f>+CONCATENATE(Nacsport!CW163,Nacsport!CX163,Nacsport!CY163,Nacsport!CZ163,Nacsport!DA163,Nacsport!DB163,Nacsport!DC163)</f>
        <v/>
      </c>
      <c r="X162" s="1" t="str">
        <f>+CONCATENATE(Nacsport!DD163,Nacsport!DE163,Nacsport!DF163,Nacsport!DG163,Nacsport!DH163,Nacsport!DI163,Nacsport!DJ163,Nacsport!DK163,Nacsport!DL163,Nacsport!DM163,Nacsport!DN163)</f>
        <v/>
      </c>
      <c r="Y162" s="1" t="str">
        <f>+CONCATENATE(Nacsport!DO163,Nacsport!DP163,Nacsport!DQ163,Nacsport!DR163,Nacsport!DS163,Nacsport!DT163,Nacsport!DU163,Nacsport!DV163,)</f>
        <v/>
      </c>
      <c r="Z162" s="1" t="str">
        <f>+CONCATENATE(Nacsport!DW163,Nacsport!DX163,Nacsport!DY163,Nacsport!DZ163)</f>
        <v/>
      </c>
      <c r="AA162" s="1" t="str">
        <f>+CONCATENATE(Nacsport!EA163,Nacsport!EB163,Nacsport!EC163,Nacsport!ED163,Nacsport!EE163)</f>
        <v/>
      </c>
      <c r="AB162" s="1" t="str">
        <f>+CONCATENATE(Nacsport!EF163,Nacsport!EG163,Nacsport!EH163,Nacsport!EI163,Nacsport!EJ163,Nacsport!EK163)</f>
        <v/>
      </c>
      <c r="AC162" s="1" t="str">
        <f>+CONCATENATE(Nacsport!EL163,Nacsport!EM163,Nacsport!EN163,Nacsport!EO163,Nacsport!EP163,Nacsport!EQ163,Nacsport!ER163)</f>
        <v/>
      </c>
      <c r="AD162" s="1" t="str">
        <f>+CONCATENATE(Nacsport!ES163,Nacsport!ET163,Nacsport!EU163,Nacsport!EV163,Nacsport!EW163,Nacsport!EX163,Nacsport!EY163,Nacsport!EZ163)</f>
        <v/>
      </c>
      <c r="AE162" s="1" t="str">
        <f>+CONCATENATE(Nacsport!FA163,Nacsport!FB163,Nacsport!FC163)</f>
        <v/>
      </c>
      <c r="AF162" s="1" t="str">
        <f>+CONCATENATE(Nacsport!FD163,Nacsport!FE163)</f>
        <v/>
      </c>
      <c r="AG162" s="1" t="str">
        <f>+CONCATENATE(Nacsport!FF163,Nacsport!FG163,Nacsport!FH163,Nacsport!FI163,Nacsport!FJ163)</f>
        <v/>
      </c>
      <c r="AH162" s="1" t="str">
        <f t="shared" si="11"/>
        <v/>
      </c>
      <c r="AI162" s="1" t="str">
        <f>+CONCATENATE(Nacsport!FK163,Nacsport!FL163)</f>
        <v/>
      </c>
      <c r="AJ162" s="34" t="str">
        <f>+CONCATENATE(Nacsport!FM163,Nacsport!FN163)</f>
        <v/>
      </c>
      <c r="AK162" s="1" t="str">
        <f>+IF(OR(K162="ATTACCO",K162="DIFESA"),+CONCATENATE(Nacsport!FO163,Nacsport!FP162,Nacsport!FQ163,Nacsport!FR163,Nacsport!FS163,Nacsport!FT163,Nacsport!FU163,),"")</f>
        <v/>
      </c>
      <c r="AL162" s="1" t="str">
        <f>+IF(OR(K162="ATAQUE",K162="DEFENSA"),+CONCATENATE(Nacsport!FV163,Nacsport!FW163,Nacsport!FX163,Nacsport!FY163,Nacsport!FZ163,Nacsport!GA163,Nacsport!GB163,),"")</f>
        <v/>
      </c>
      <c r="AM162" s="1" t="str">
        <f>+CONCATENATE(Nacsport!GC163,Nacsport!GD163,Nacsport!GE163,Nacsport!GF163,Nacsport!GG163,Nacsport!GH163,Nacsport!GI163,Nacsport!GJ163,)</f>
        <v/>
      </c>
      <c r="AN162" s="1" t="str">
        <f>IF(K162="PUNTOS",LOOKUP(2,1/($K$3:K162="ATAQUE"),$AN$3:AN162),IF(+COUNTIF(Nacsport!GK163:'Nacsport'!GS163,"*")&gt;0,+COUNTIF(Nacsport!GK163:'Nacsport'!GS163,"*"),""))</f>
        <v/>
      </c>
      <c r="AO162" t="str">
        <f ca="1">+IF(K162="QUIEBRE",+IF(L162="SAN LUIS",+COUNTIF(K162:INDIRECT(ADDRESS((LOOKUP(2,1/($K$1:K162="ATAQUE"),Nacsport!$A$1:A163)),3,4)),"RUCK")+1,+COUNTIF(K162:INDIRECT(ADDRESS((LOOKUP(2,1/($K$1:K162="DEFENSA"),Nacsport!$A$1:A163)),3,4)),"RUCK")+1),"")</f>
        <v/>
      </c>
      <c r="AP162" t="str">
        <f ca="1">+IF(OR(K162="PUNTOS",K162="QUIEBRE"),+IF(L162="SAN LUIS",+COUNTIF(K162:INDIRECT(ADDRESS((LOOKUP(2,1/($K$1:K162="ATAQUE"),Nacsport!$A$1:A163)),3,4)),"PASE"),+COUNTIF(K162:INDIRECT(ADDRESS((LOOKUP(2,1/($K$1:K162="DEFENSA"),Nacsport!$A$1:A163)),3,4)),"PASE")),"")</f>
        <v/>
      </c>
      <c r="AQ162" t="str">
        <f>IF(K162="QUIEBRE",LOOKUP(2,1/($K$3:K162="ATAQUE"),$AL$3:AL162),IF(+COUNTIF(Nacsport!GK163:'Nacsport'!GS163,"*")&gt;0,+COUNTIF(Nacsport!GK163:'Nacsport'!GS163,"*"),""))</f>
        <v/>
      </c>
      <c r="AR162" s="1" t="str">
        <f>IF(OR(K162="ATTACCO",K162="DIFESA"),J162,IF(AND(OR(K162="PUNTOS",K162="RUCK",K162="QUIEBRE"),L162="AVEZZANO"),LOOKUP(2,1/($K$3:K162="ATTACCO"),$J$3:J163),IF(AND(OR(K162="PUNTOS",K162="RUCK",K162="QUIEBRE"),L162="RIVAL"),LOOKUP(2,1/($K$3:K162="DIFESA"),$J$3:J163),"")))</f>
        <v/>
      </c>
      <c r="AS162" s="17"/>
    </row>
    <row r="163" spans="1:45" ht="15.75" customHeight="1" x14ac:dyDescent="0.2">
      <c r="A163">
        <f>+Nacsport!A164</f>
        <v>164</v>
      </c>
      <c r="B163">
        <f t="shared" si="1"/>
        <v>162</v>
      </c>
      <c r="C163">
        <f t="shared" si="7"/>
        <v>162</v>
      </c>
      <c r="D163" s="12">
        <v>1</v>
      </c>
      <c r="E163" s="1" t="s">
        <v>1295</v>
      </c>
      <c r="F163" s="14">
        <f>CONVERT(LEFT(Nacsport!E164,2),"mn","hr")/24+CONVERT(MID(Nacsport!E164,4,2),"sec","hr")/24</f>
        <v>2.1261574074074072E-2</v>
      </c>
      <c r="G163" s="15">
        <f>CONVERT((CONVERT(LEFT(Nacsport!F164,2),"mn","hr")/24+CONVERT(MID(Nacsport!F164,4,2),"sec","hr")/24)-(CONVERT(LEFT(Nacsport!E164,2),"mn","hr")/24+CONVERT(MID(Nacsport!E164,4,2),"sec","hr")/24),"hr","sec")*24</f>
        <v>3.0000000000001692</v>
      </c>
      <c r="H163" s="15">
        <f t="shared" si="12"/>
        <v>1831.9999999999998</v>
      </c>
      <c r="I163" s="15">
        <f t="shared" si="13"/>
        <v>30.61666666666666</v>
      </c>
      <c r="J163" s="1">
        <f>+Nacsport!B164</f>
        <v>24</v>
      </c>
      <c r="K163" s="1" t="str">
        <f>+Nacsport!C164</f>
        <v>RUCK</v>
      </c>
      <c r="L163" s="1" t="str">
        <f>+CONCATENATE(Nacsport!I164,Nacsport!J164)</f>
        <v>OPPONENT</v>
      </c>
      <c r="M163" s="29" t="str">
        <f>IF(Nacsport!G164&lt;&gt;"",LEFT(Nacsport!G164,FIND(";",Nacsport!G164)-1),"")</f>
        <v>27</v>
      </c>
      <c r="N163" s="1" t="str">
        <f>IFERROR(MID(Nacsport!G164,FIND(";", Nacsport!G164)+1,IFERROR(FIND(" ", Nacsport!G164 &amp; " ", FIND(";", Nacsport!G164)+1) - FIND(";", Nacsport!G164)-1,LEN(Nacsport!G164))),"")</f>
        <v>75</v>
      </c>
      <c r="O163" s="1" t="str">
        <f>+CONCATENATE(Nacsport!K164,Nacsport!L164,Nacsport!M164,Nacsport!N164,Nacsport!O164,Nacsport!P164,Nacsport!Q164,Nacsport!R164,Nacsport!S164,Nacsport!T164,Nacsport!U164,Nacsport!V164,Nacsport!W164,Nacsport!X164,Nacsport!Y164,Nacsport!Z164)</f>
        <v>T1B</v>
      </c>
      <c r="P163" s="1" t="str">
        <f>IF(ISNA(LOOKUP(2,1/(Nacsport!AA164:BY164&lt;&gt;""),Nacsport!AA164:BY164)),"",LOOKUP(2,1/(Nacsport!AA164:BY164&lt;&gt;""),Nacsport!AA164:BY164))</f>
        <v/>
      </c>
      <c r="Q163" s="1" t="str">
        <f t="array" ref="Q163">+IF(+COUNTIF(Nacsport!AA164:BY164,"*")&gt;1,INDEX(Nacsport!Z164:BX164,MATCH(TRUE,Nacsport!Z164:BX164&gt;0,0)),"")</f>
        <v/>
      </c>
      <c r="R163" s="1" t="str">
        <f>+CONCATENATE(Nacsport!BZ164,Nacsport!CA164)</f>
        <v/>
      </c>
      <c r="S163" s="1" t="str">
        <f>+CONCATENATE(Nacsport!CB164,Nacsport!CC164,Nacsport!CD164)</f>
        <v/>
      </c>
      <c r="T163" s="1" t="str">
        <f>+CONCATENATE(Nacsport!CE164,Nacsport!CF164,Nacsport!CG164,Nacsport!CH164)</f>
        <v/>
      </c>
      <c r="U163" s="1" t="str">
        <f>+CONCATENATE(Nacsport!CI164,Nacsport!CJ164,Nacsport!CK164,Nacsport!CL164,Nacsport!CM164,Nacsport!CN164,Nacsport!CO164,Nacsport!CP164)</f>
        <v/>
      </c>
      <c r="V163" s="1" t="str">
        <f>+CONCATENATE(Nacsport!CQ164,Nacsport!CR164,Nacsport!CS164,Nacsport!CT164,Nacsport!CU164,Nacsport!CV164)</f>
        <v/>
      </c>
      <c r="W163" s="1" t="str">
        <f>+CONCATENATE(Nacsport!CW164,Nacsport!CX164,Nacsport!CY164,Nacsport!CZ164,Nacsport!DA164,Nacsport!DB164,Nacsport!DC164)</f>
        <v/>
      </c>
      <c r="X163" s="1" t="str">
        <f>+CONCATENATE(Nacsport!DD164,Nacsport!DE164,Nacsport!DF164,Nacsport!DG164,Nacsport!DH164,Nacsport!DI164,Nacsport!DJ164,Nacsport!DK164,Nacsport!DL164,Nacsport!DM164,Nacsport!DN164)</f>
        <v/>
      </c>
      <c r="Y163" s="1" t="str">
        <f>+CONCATENATE(Nacsport!DO164,Nacsport!DP164,Nacsport!DQ164,Nacsport!DR164,Nacsport!DS164,Nacsport!DT164,Nacsport!DU164,Nacsport!DV164,)</f>
        <v/>
      </c>
      <c r="Z163" s="1" t="str">
        <f>+CONCATENATE(Nacsport!DW164,Nacsport!DX164,Nacsport!DY164,Nacsport!DZ164)</f>
        <v/>
      </c>
      <c r="AA163" s="1" t="str">
        <f>+CONCATENATE(Nacsport!EA164,Nacsport!EB164,Nacsport!EC164,Nacsport!ED164,Nacsport!EE164)</f>
        <v/>
      </c>
      <c r="AB163" s="1" t="str">
        <f>+CONCATENATE(Nacsport!EF164,Nacsport!EG164,Nacsport!EH164,Nacsport!EI164,Nacsport!EJ164,Nacsport!EK164)</f>
        <v/>
      </c>
      <c r="AC163" s="1" t="str">
        <f>+CONCATENATE(Nacsport!EL164,Nacsport!EM164,Nacsport!EN164,Nacsport!EO164,Nacsport!EP164,Nacsport!EQ164,Nacsport!ER164)</f>
        <v/>
      </c>
      <c r="AD163" s="1" t="str">
        <f>+CONCATENATE(Nacsport!ES164,Nacsport!ET164,Nacsport!EU164,Nacsport!EV164,Nacsport!EW164,Nacsport!EX164,Nacsport!EY164,Nacsport!EZ164)</f>
        <v/>
      </c>
      <c r="AE163" s="1" t="str">
        <f>+CONCATENATE(Nacsport!FA164,Nacsport!FB164,Nacsport!FC164)</f>
        <v/>
      </c>
      <c r="AF163" s="1" t="str">
        <f>+CONCATENATE(Nacsport!FD164,Nacsport!FE164)</f>
        <v>SLOW</v>
      </c>
      <c r="AG163" s="1" t="str">
        <f>+CONCATENATE(Nacsport!FF164,Nacsport!FG164,Nacsport!FH164,Nacsport!FI164,Nacsport!FJ164)</f>
        <v/>
      </c>
      <c r="AH163" s="1" t="str">
        <f t="shared" si="11"/>
        <v/>
      </c>
      <c r="AI163" s="1" t="str">
        <f>+CONCATENATE(Nacsport!FK164,Nacsport!FL164)</f>
        <v/>
      </c>
      <c r="AJ163" s="34" t="str">
        <f>+CONCATENATE(Nacsport!FM164,Nacsport!FN164)</f>
        <v/>
      </c>
      <c r="AK163" s="1" t="str">
        <f>+IF(OR(K163="ATTACCO",K163="DIFESA"),+CONCATENATE(Nacsport!FO164,Nacsport!FP163,Nacsport!FQ164,Nacsport!FR164,Nacsport!FS164,Nacsport!FT164,Nacsport!FU164,),"")</f>
        <v/>
      </c>
      <c r="AL163" s="1" t="str">
        <f>+IF(OR(K163="ATAQUE",K163="DEFENSA"),+CONCATENATE(Nacsport!FV164,Nacsport!FW164,Nacsport!FX164,Nacsport!FY164,Nacsport!FZ164,Nacsport!GA164,Nacsport!GB164,),"")</f>
        <v/>
      </c>
      <c r="AM163" s="1" t="str">
        <f>+CONCATENATE(Nacsport!GC164,Nacsport!GD164,Nacsport!GE164,Nacsport!GF164,Nacsport!GG164,Nacsport!GH164,Nacsport!GI164,Nacsport!GJ164,)</f>
        <v/>
      </c>
      <c r="AN163" s="1" t="str">
        <f>IF(K163="PUNTOS",LOOKUP(2,1/($K$3:K163="ATAQUE"),$AN$3:AN163),IF(+COUNTIF(Nacsport!GK164:'Nacsport'!GS164,"*")&gt;0,+COUNTIF(Nacsport!GK164:'Nacsport'!GS164,"*"),""))</f>
        <v/>
      </c>
      <c r="AO163" t="str">
        <f ca="1">+IF(K163="QUIEBRE",+IF(L163="SAN LUIS",+COUNTIF(K163:INDIRECT(ADDRESS((LOOKUP(2,1/($K$1:K163="ATAQUE"),Nacsport!$A$1:A164)),3,4)),"RUCK")+1,+COUNTIF(K163:INDIRECT(ADDRESS((LOOKUP(2,1/($K$1:K163="DEFENSA"),Nacsport!$A$1:A164)),3,4)),"RUCK")+1),"")</f>
        <v/>
      </c>
      <c r="AP163" t="str">
        <f ca="1">+IF(OR(K163="PUNTOS",K163="QUIEBRE"),+IF(L163="SAN LUIS",+COUNTIF(K163:INDIRECT(ADDRESS((LOOKUP(2,1/($K$1:K163="ATAQUE"),Nacsport!$A$1:A164)),3,4)),"PASE"),+COUNTIF(K163:INDIRECT(ADDRESS((LOOKUP(2,1/($K$1:K163="DEFENSA"),Nacsport!$A$1:A164)),3,4)),"PASE")),"")</f>
        <v/>
      </c>
      <c r="AQ163" t="str">
        <f>IF(K163="QUIEBRE",LOOKUP(2,1/($K$3:K163="ATAQUE"),$AL$3:AL163),IF(+COUNTIF(Nacsport!GK164:'Nacsport'!GS164,"*")&gt;0,+COUNTIF(Nacsport!GK164:'Nacsport'!GS164,"*"),""))</f>
        <v/>
      </c>
      <c r="AR163" s="1" t="str">
        <f>IF(OR(K163="ATTACCO",K163="DIFESA"),J163,IF(AND(OR(K163="PUNTOS",K163="RUCK",K163="QUIEBRE"),L163="AVEZZANO"),LOOKUP(2,1/($K$3:K163="ATTACCO"),$J$3:J164),IF(AND(OR(K163="PUNTOS",K163="RUCK",K163="QUIEBRE"),L163="RIVAL"),LOOKUP(2,1/($K$3:K163="DIFESA"),$J$3:J164),"")))</f>
        <v/>
      </c>
      <c r="AS163" s="17"/>
    </row>
    <row r="164" spans="1:45" ht="15.75" customHeight="1" x14ac:dyDescent="0.2">
      <c r="A164">
        <f>+Nacsport!A165</f>
        <v>165</v>
      </c>
      <c r="B164">
        <f t="shared" si="1"/>
        <v>163</v>
      </c>
      <c r="C164">
        <f t="shared" si="7"/>
        <v>163</v>
      </c>
      <c r="D164" s="12">
        <v>1</v>
      </c>
      <c r="E164" s="1" t="s">
        <v>1295</v>
      </c>
      <c r="F164" s="14">
        <f>CONVERT(LEFT(Nacsport!E165,2),"mn","hr")/24+CONVERT(MID(Nacsport!E165,4,2),"sec","hr")/24</f>
        <v>2.1388888888888888E-2</v>
      </c>
      <c r="G164" s="15">
        <f>CONVERT((CONVERT(LEFT(Nacsport!F165,2),"mn","hr")/24+CONVERT(MID(Nacsport!F165,4,2),"sec","hr")/24)-(CONVERT(LEFT(Nacsport!E165,2),"mn","hr")/24+CONVERT(MID(Nacsport!E165,4,2),"sec","hr")/24),"hr","sec")*24</f>
        <v>5.0000000000000817</v>
      </c>
      <c r="H164" s="15">
        <f t="shared" si="12"/>
        <v>1843</v>
      </c>
      <c r="I164" s="15">
        <f t="shared" si="13"/>
        <v>30.800000000000004</v>
      </c>
      <c r="J164" s="1">
        <f>+Nacsport!B165</f>
        <v>7</v>
      </c>
      <c r="K164" s="1" t="str">
        <f>+Nacsport!C165</f>
        <v>TURNOVER+</v>
      </c>
      <c r="L164" s="1" t="str">
        <f>+CONCATENATE(Nacsport!I165,Nacsport!J165)</f>
        <v>SAN BENEDETTO</v>
      </c>
      <c r="M164" s="29" t="str">
        <f>IF(Nacsport!G165&lt;&gt;"",LEFT(Nacsport!G165,FIND(";",Nacsport!G165)-1),"")</f>
        <v/>
      </c>
      <c r="N164" s="1" t="str">
        <f>IFERROR(MID(Nacsport!G165,FIND(";", Nacsport!G165)+1,IFERROR(FIND(" ", Nacsport!G165 &amp; " ", FIND(";", Nacsport!G165)+1) - FIND(";", Nacsport!G165)-1,LEN(Nacsport!G165))),"")</f>
        <v/>
      </c>
      <c r="O164" s="1" t="str">
        <f>+CONCATENATE(Nacsport!K165,Nacsport!L165,Nacsport!M165,Nacsport!N165,Nacsport!O165,Nacsport!P165,Nacsport!Q165,Nacsport!R165,Nacsport!S165,Nacsport!T165,Nacsport!U165,Nacsport!V165,Nacsport!W165,Nacsport!X165,Nacsport!Y165,Nacsport!Z165)</f>
        <v/>
      </c>
      <c r="P164" s="1" t="str">
        <f>IF(ISNA(LOOKUP(2,1/(Nacsport!AA165:BY165&lt;&gt;""),Nacsport!AA165:BY165)),"",LOOKUP(2,1/(Nacsport!AA165:BY165&lt;&gt;""),Nacsport!AA165:BY165))</f>
        <v/>
      </c>
      <c r="Q164" s="1" t="str">
        <f t="array" ref="Q164">+IF(+COUNTIF(Nacsport!AA165:BY165,"*")&gt;1,INDEX(Nacsport!Z165:BX165,MATCH(TRUE,Nacsport!Z165:BX165&gt;0,0)),"")</f>
        <v/>
      </c>
      <c r="R164" s="1" t="str">
        <f>+CONCATENATE(Nacsport!BZ165,Nacsport!CA165)</f>
        <v/>
      </c>
      <c r="S164" s="1" t="str">
        <f>+CONCATENATE(Nacsport!CB165,Nacsport!CC165,Nacsport!CD165)</f>
        <v/>
      </c>
      <c r="T164" s="1" t="str">
        <f>+CONCATENATE(Nacsport!CE165,Nacsport!CF165,Nacsport!CG165,Nacsport!CH165)</f>
        <v/>
      </c>
      <c r="U164" s="1" t="str">
        <f>+CONCATENATE(Nacsport!CI165,Nacsport!CJ165,Nacsport!CK165,Nacsport!CL165,Nacsport!CM165,Nacsport!CN165,Nacsport!CO165,Nacsport!CP165)</f>
        <v/>
      </c>
      <c r="V164" s="1" t="str">
        <f>+CONCATENATE(Nacsport!CQ165,Nacsport!CR165,Nacsport!CS165,Nacsport!CT165,Nacsport!CU165,Nacsport!CV165)</f>
        <v/>
      </c>
      <c r="W164" s="1" t="str">
        <f>+CONCATENATE(Nacsport!CW165,Nacsport!CX165,Nacsport!CY165,Nacsport!CZ165,Nacsport!DA165,Nacsport!DB165,Nacsport!DC165)</f>
        <v/>
      </c>
      <c r="X164" s="1" t="str">
        <f>+CONCATENATE(Nacsport!DD165,Nacsport!DE165,Nacsport!DF165,Nacsport!DG165,Nacsport!DH165,Nacsport!DI165,Nacsport!DJ165,Nacsport!DK165,Nacsport!DL165,Nacsport!DM165,Nacsport!DN165)</f>
        <v/>
      </c>
      <c r="Y164" s="1" t="str">
        <f>+CONCATENATE(Nacsport!DO165,Nacsport!DP165,Nacsport!DQ165,Nacsport!DR165,Nacsport!DS165,Nacsport!DT165,Nacsport!DU165,Nacsport!DV165,)</f>
        <v/>
      </c>
      <c r="Z164" s="1" t="str">
        <f>+CONCATENATE(Nacsport!DW165,Nacsport!DX165,Nacsport!DY165,Nacsport!DZ165)</f>
        <v>KICK</v>
      </c>
      <c r="AA164" s="1" t="str">
        <f>+CONCATENATE(Nacsport!EA165,Nacsport!EB165,Nacsport!EC165,Nacsport!ED165,Nacsport!EE165)</f>
        <v/>
      </c>
      <c r="AB164" s="1" t="str">
        <f>+CONCATENATE(Nacsport!EF165,Nacsport!EG165,Nacsport!EH165,Nacsport!EI165,Nacsport!EJ165,Nacsport!EK165)</f>
        <v/>
      </c>
      <c r="AC164" s="1" t="str">
        <f>+CONCATENATE(Nacsport!EL165,Nacsport!EM165,Nacsport!EN165,Nacsport!EO165,Nacsport!EP165,Nacsport!EQ165,Nacsport!ER165)</f>
        <v/>
      </c>
      <c r="AD164" s="1" t="str">
        <f>+CONCATENATE(Nacsport!ES165,Nacsport!ET165,Nacsport!EU165,Nacsport!EV165,Nacsport!EW165,Nacsport!EX165,Nacsport!EY165,Nacsport!EZ165)</f>
        <v/>
      </c>
      <c r="AE164" s="1" t="str">
        <f>+CONCATENATE(Nacsport!FA165,Nacsport!FB165,Nacsport!FC165)</f>
        <v/>
      </c>
      <c r="AF164" s="1" t="str">
        <f>+CONCATENATE(Nacsport!FD165,Nacsport!FE165)</f>
        <v/>
      </c>
      <c r="AG164" s="1" t="str">
        <f>+CONCATENATE(Nacsport!FF165,Nacsport!FG165,Nacsport!FH165,Nacsport!FI165,Nacsport!FJ165)</f>
        <v/>
      </c>
      <c r="AH164" s="1" t="str">
        <f t="shared" si="11"/>
        <v/>
      </c>
      <c r="AI164" s="1" t="str">
        <f>+CONCATENATE(Nacsport!FK165,Nacsport!FL165)</f>
        <v/>
      </c>
      <c r="AJ164" s="34" t="str">
        <f>+CONCATENATE(Nacsport!FM165,Nacsport!FN165)</f>
        <v/>
      </c>
      <c r="AK164" s="1" t="str">
        <f>+IF(OR(K164="ATTACCO",K164="DIFESA"),+CONCATENATE(Nacsport!FO165,Nacsport!FP164,Nacsport!FQ165,Nacsport!FR165,Nacsport!FS165,Nacsport!FT165,Nacsport!FU165,),"")</f>
        <v/>
      </c>
      <c r="AL164" s="1" t="str">
        <f>+IF(OR(K164="ATAQUE",K164="DEFENSA"),+CONCATENATE(Nacsport!FV165,Nacsport!FW165,Nacsport!FX165,Nacsport!FY165,Nacsport!FZ165,Nacsport!GA165,Nacsport!GB165,),"")</f>
        <v/>
      </c>
      <c r="AM164" s="1" t="str">
        <f>+CONCATENATE(Nacsport!GC165,Nacsport!GD165,Nacsport!GE165,Nacsport!GF165,Nacsport!GG165,Nacsport!GH165,Nacsport!GI165,Nacsport!GJ165,)</f>
        <v/>
      </c>
      <c r="AN164" s="1" t="str">
        <f>IF(K164="PUNTOS",LOOKUP(2,1/($K$3:K164="ATAQUE"),$AN$3:AN164),IF(+COUNTIF(Nacsport!GK165:'Nacsport'!GS165,"*")&gt;0,+COUNTIF(Nacsport!GK165:'Nacsport'!GS165,"*"),""))</f>
        <v/>
      </c>
      <c r="AO164" t="str">
        <f ca="1">+IF(K164="QUIEBRE",+IF(L164="SAN LUIS",+COUNTIF(K164:INDIRECT(ADDRESS((LOOKUP(2,1/($K$1:K164="ATAQUE"),Nacsport!$A$1:A165)),3,4)),"RUCK")+1,+COUNTIF(K164:INDIRECT(ADDRESS((LOOKUP(2,1/($K$1:K164="DEFENSA"),Nacsport!$A$1:A165)),3,4)),"RUCK")+1),"")</f>
        <v/>
      </c>
      <c r="AP164" t="str">
        <f ca="1">+IF(OR(K164="PUNTOS",K164="QUIEBRE"),+IF(L164="SAN LUIS",+COUNTIF(K164:INDIRECT(ADDRESS((LOOKUP(2,1/($K$1:K164="ATAQUE"),Nacsport!$A$1:A165)),3,4)),"PASE"),+COUNTIF(K164:INDIRECT(ADDRESS((LOOKUP(2,1/($K$1:K164="DEFENSA"),Nacsport!$A$1:A165)),3,4)),"PASE")),"")</f>
        <v/>
      </c>
      <c r="AQ164" t="str">
        <f>IF(K164="QUIEBRE",LOOKUP(2,1/($K$3:K164="ATAQUE"),$AL$3:AL164),IF(+COUNTIF(Nacsport!GK165:'Nacsport'!GS165,"*")&gt;0,+COUNTIF(Nacsport!GK165:'Nacsport'!GS165,"*"),""))</f>
        <v/>
      </c>
      <c r="AR164" s="1" t="str">
        <f>IF(OR(K164="ATTACCO",K164="DIFESA"),J164,IF(AND(OR(K164="PUNTOS",K164="RUCK",K164="QUIEBRE"),L164="AVEZZANO"),LOOKUP(2,1/($K$3:K164="ATTACCO"),$J$3:J165),IF(AND(OR(K164="PUNTOS",K164="RUCK",K164="QUIEBRE"),L164="RIVAL"),LOOKUP(2,1/($K$3:K164="DIFESA"),$J$3:J165),"")))</f>
        <v/>
      </c>
      <c r="AS164" s="17"/>
    </row>
    <row r="165" spans="1:45" ht="15.75" customHeight="1" x14ac:dyDescent="0.2">
      <c r="A165">
        <f>+Nacsport!A166</f>
        <v>166</v>
      </c>
      <c r="B165">
        <f t="shared" si="1"/>
        <v>164</v>
      </c>
      <c r="C165">
        <f t="shared" si="7"/>
        <v>164</v>
      </c>
      <c r="D165" s="12">
        <v>1</v>
      </c>
      <c r="E165" s="1" t="s">
        <v>1295</v>
      </c>
      <c r="F165" s="14">
        <f>CONVERT(LEFT(Nacsport!E166,2),"mn","hr")/24+CONVERT(MID(Nacsport!E166,4,2),"sec","hr")/24</f>
        <v>2.1388888888888888E-2</v>
      </c>
      <c r="G165" s="15">
        <f>CONVERT((CONVERT(LEFT(Nacsport!F166,2),"mn","hr")/24+CONVERT(MID(Nacsport!F166,4,2),"sec","hr")/24)-(CONVERT(LEFT(Nacsport!E166,2),"mn","hr")/24+CONVERT(MID(Nacsport!E166,4,2),"sec","hr")/24),"hr","sec")*24</f>
        <v>0.99999999999995648</v>
      </c>
      <c r="H165" s="15">
        <f t="shared" si="12"/>
        <v>1843</v>
      </c>
      <c r="I165" s="15">
        <f t="shared" si="13"/>
        <v>30.800000000000004</v>
      </c>
      <c r="J165" s="1">
        <f>+Nacsport!B166</f>
        <v>16</v>
      </c>
      <c r="K165" s="1" t="str">
        <f>+Nacsport!C166</f>
        <v>END</v>
      </c>
      <c r="L165" s="1" t="str">
        <f>+CONCATENATE(Nacsport!I166,Nacsport!J166)</f>
        <v/>
      </c>
      <c r="M165" s="29" t="str">
        <f>IF(Nacsport!G166&lt;&gt;"",LEFT(Nacsport!G166,FIND(";",Nacsport!G166)-1),"")</f>
        <v/>
      </c>
      <c r="N165" s="1" t="str">
        <f>IFERROR(MID(Nacsport!G166,FIND(";", Nacsport!G166)+1,IFERROR(FIND(" ", Nacsport!G166 &amp; " ", FIND(";", Nacsport!G166)+1) - FIND(";", Nacsport!G166)-1,LEN(Nacsport!G166))),"")</f>
        <v/>
      </c>
      <c r="O165" s="1" t="str">
        <f>+CONCATENATE(Nacsport!K166,Nacsport!L166,Nacsport!M166,Nacsport!N166,Nacsport!O166,Nacsport!P166,Nacsport!Q166,Nacsport!R166,Nacsport!S166,Nacsport!T166,Nacsport!U166,Nacsport!V166,Nacsport!W166,Nacsport!X166,Nacsport!Y166,Nacsport!Z166)</f>
        <v/>
      </c>
      <c r="P165" s="1" t="str">
        <f>IF(ISNA(LOOKUP(2,1/(Nacsport!AA166:BY166&lt;&gt;""),Nacsport!AA166:BY166)),"",LOOKUP(2,1/(Nacsport!AA166:BY166&lt;&gt;""),Nacsport!AA166:BY166))</f>
        <v/>
      </c>
      <c r="Q165" s="1" t="str">
        <f t="array" ref="Q165">+IF(+COUNTIF(Nacsport!AA166:BY166,"*")&gt;1,INDEX(Nacsport!Z166:BX166,MATCH(TRUE,Nacsport!Z166:BX166&gt;0,0)),"")</f>
        <v/>
      </c>
      <c r="R165" s="1" t="str">
        <f>+CONCATENATE(Nacsport!BZ166,Nacsport!CA166)</f>
        <v/>
      </c>
      <c r="S165" s="1" t="str">
        <f>+CONCATENATE(Nacsport!CB166,Nacsport!CC166,Nacsport!CD166)</f>
        <v/>
      </c>
      <c r="T165" s="1" t="str">
        <f>+CONCATENATE(Nacsport!CE166,Nacsport!CF166,Nacsport!CG166,Nacsport!CH166)</f>
        <v/>
      </c>
      <c r="U165" s="1" t="str">
        <f>+CONCATENATE(Nacsport!CI166,Nacsport!CJ166,Nacsport!CK166,Nacsport!CL166,Nacsport!CM166,Nacsport!CN166,Nacsport!CO166,Nacsport!CP166)</f>
        <v/>
      </c>
      <c r="V165" s="1" t="str">
        <f>+CONCATENATE(Nacsport!CQ166,Nacsport!CR166,Nacsport!CS166,Nacsport!CT166,Nacsport!CU166,Nacsport!CV166)</f>
        <v/>
      </c>
      <c r="W165" s="1" t="str">
        <f>+CONCATENATE(Nacsport!CW166,Nacsport!CX166,Nacsport!CY166,Nacsport!CZ166,Nacsport!DA166,Nacsport!DB166,Nacsport!DC166)</f>
        <v/>
      </c>
      <c r="X165" s="1" t="str">
        <f>+CONCATENATE(Nacsport!DD166,Nacsport!DE166,Nacsport!DF166,Nacsport!DG166,Nacsport!DH166,Nacsport!DI166,Nacsport!DJ166,Nacsport!DK166,Nacsport!DL166,Nacsport!DM166,Nacsport!DN166)</f>
        <v/>
      </c>
      <c r="Y165" s="1" t="str">
        <f>+CONCATENATE(Nacsport!DO166,Nacsport!DP166,Nacsport!DQ166,Nacsport!DR166,Nacsport!DS166,Nacsport!DT166,Nacsport!DU166,Nacsport!DV166,)</f>
        <v/>
      </c>
      <c r="Z165" s="1" t="str">
        <f>+CONCATENATE(Nacsport!DW166,Nacsport!DX166,Nacsport!DY166,Nacsport!DZ166)</f>
        <v/>
      </c>
      <c r="AA165" s="1" t="str">
        <f>+CONCATENATE(Nacsport!EA166,Nacsport!EB166,Nacsport!EC166,Nacsport!ED166,Nacsport!EE166)</f>
        <v/>
      </c>
      <c r="AB165" s="1" t="str">
        <f>+CONCATENATE(Nacsport!EF166,Nacsport!EG166,Nacsport!EH166,Nacsport!EI166,Nacsport!EJ166,Nacsport!EK166)</f>
        <v/>
      </c>
      <c r="AC165" s="1" t="str">
        <f>+CONCATENATE(Nacsport!EL166,Nacsport!EM166,Nacsport!EN166,Nacsport!EO166,Nacsport!EP166,Nacsport!EQ166,Nacsport!ER166)</f>
        <v/>
      </c>
      <c r="AD165" s="1" t="str">
        <f>+CONCATENATE(Nacsport!ES166,Nacsport!ET166,Nacsport!EU166,Nacsport!EV166,Nacsport!EW166,Nacsport!EX166,Nacsport!EY166,Nacsport!EZ166)</f>
        <v/>
      </c>
      <c r="AE165" s="1" t="str">
        <f>+CONCATENATE(Nacsport!FA166,Nacsport!FB166,Nacsport!FC166)</f>
        <v/>
      </c>
      <c r="AF165" s="1" t="str">
        <f>+CONCATENATE(Nacsport!FD166,Nacsport!FE166)</f>
        <v/>
      </c>
      <c r="AG165" s="1" t="str">
        <f>+CONCATENATE(Nacsport!FF166,Nacsport!FG166,Nacsport!FH166,Nacsport!FI166,Nacsport!FJ166)</f>
        <v/>
      </c>
      <c r="AH165" s="1" t="str">
        <f t="shared" si="11"/>
        <v/>
      </c>
      <c r="AI165" s="1" t="str">
        <f>+CONCATENATE(Nacsport!FK166,Nacsport!FL166)</f>
        <v/>
      </c>
      <c r="AJ165" s="34" t="str">
        <f>+CONCATENATE(Nacsport!FM166,Nacsport!FN166)</f>
        <v/>
      </c>
      <c r="AK165" s="1" t="str">
        <f>+IF(OR(K165="ATTACCO",K165="DIFESA"),+CONCATENATE(Nacsport!FO166,Nacsport!FP165,Nacsport!FQ166,Nacsport!FR166,Nacsport!FS166,Nacsport!FT166,Nacsport!FU166,),"")</f>
        <v/>
      </c>
      <c r="AL165" s="1" t="str">
        <f>+IF(OR(K165="ATAQUE",K165="DEFENSA"),+CONCATENATE(Nacsport!FV166,Nacsport!FW166,Nacsport!FX166,Nacsport!FY166,Nacsport!FZ166,Nacsport!GA166,Nacsport!GB166,),"")</f>
        <v/>
      </c>
      <c r="AM165" s="1" t="str">
        <f>+CONCATENATE(Nacsport!GC166,Nacsport!GD166,Nacsport!GE166,Nacsport!GF166,Nacsport!GG166,Nacsport!GH166,Nacsport!GI166,Nacsport!GJ166,)</f>
        <v/>
      </c>
      <c r="AN165" s="1" t="str">
        <f>IF(K165="PUNTOS",LOOKUP(2,1/($K$3:K165="ATAQUE"),$AN$3:AN165),IF(+COUNTIF(Nacsport!GK166:'Nacsport'!GS166,"*")&gt;0,+COUNTIF(Nacsport!GK166:'Nacsport'!GS166,"*"),""))</f>
        <v/>
      </c>
      <c r="AO165" t="str">
        <f ca="1">+IF(K165="QUIEBRE",+IF(L165="SAN LUIS",+COUNTIF(K165:INDIRECT(ADDRESS((LOOKUP(2,1/($K$1:K165="ATAQUE"),Nacsport!$A$1:A166)),3,4)),"RUCK")+1,+COUNTIF(K165:INDIRECT(ADDRESS((LOOKUP(2,1/($K$1:K165="DEFENSA"),Nacsport!$A$1:A166)),3,4)),"RUCK")+1),"")</f>
        <v/>
      </c>
      <c r="AP165" t="str">
        <f ca="1">+IF(OR(K165="PUNTOS",K165="QUIEBRE"),+IF(L165="SAN LUIS",+COUNTIF(K165:INDIRECT(ADDRESS((LOOKUP(2,1/($K$1:K165="ATAQUE"),Nacsport!$A$1:A166)),3,4)),"PASE"),+COUNTIF(K165:INDIRECT(ADDRESS((LOOKUP(2,1/($K$1:K165="DEFENSA"),Nacsport!$A$1:A166)),3,4)),"PASE")),"")</f>
        <v/>
      </c>
      <c r="AQ165" t="str">
        <f>IF(K165="QUIEBRE",LOOKUP(2,1/($K$3:K165="ATAQUE"),$AL$3:AL165),IF(+COUNTIF(Nacsport!GK166:'Nacsport'!GS166,"*")&gt;0,+COUNTIF(Nacsport!GK166:'Nacsport'!GS166,"*"),""))</f>
        <v/>
      </c>
      <c r="AR165" s="1" t="str">
        <f>IF(OR(K165="ATTACCO",K165="DIFESA"),J165,IF(AND(OR(K165="PUNTOS",K165="RUCK",K165="QUIEBRE"),L165="AVEZZANO"),LOOKUP(2,1/($K$3:K165="ATTACCO"),$J$3:J166),IF(AND(OR(K165="PUNTOS",K165="RUCK",K165="QUIEBRE"),L165="RIVAL"),LOOKUP(2,1/($K$3:K165="DIFESA"),$J$3:J166),"")))</f>
        <v/>
      </c>
      <c r="AS165" s="17"/>
    </row>
    <row r="166" spans="1:45" ht="15.75" customHeight="1" x14ac:dyDescent="0.2">
      <c r="A166">
        <f>+Nacsport!A167</f>
        <v>167</v>
      </c>
      <c r="B166">
        <f t="shared" si="1"/>
        <v>165</v>
      </c>
      <c r="C166">
        <f t="shared" si="7"/>
        <v>165</v>
      </c>
      <c r="D166" s="12">
        <v>1</v>
      </c>
      <c r="E166" s="1" t="s">
        <v>1295</v>
      </c>
      <c r="F166" s="14">
        <f>CONVERT(LEFT(Nacsport!E167,2),"mn","hr")/24+CONVERT(MID(Nacsport!E167,4,2),"sec","hr")/24</f>
        <v>2.2233796296296297E-2</v>
      </c>
      <c r="G166" s="15">
        <f>CONVERT((CONVERT(LEFT(Nacsport!F167,2),"mn","hr")/24+CONVERT(MID(Nacsport!F167,4,2),"sec","hr")/24)-(CONVERT(LEFT(Nacsport!E167,2),"mn","hr")/24+CONVERT(MID(Nacsport!E167,4,2),"sec","hr")/24),"hr","sec")*24</f>
        <v>38.000000000000142</v>
      </c>
      <c r="H166" s="15">
        <f t="shared" si="12"/>
        <v>1916</v>
      </c>
      <c r="I166" s="15">
        <f t="shared" si="13"/>
        <v>32.016666666666666</v>
      </c>
      <c r="J166" s="1">
        <f>+Nacsport!B167</f>
        <v>8</v>
      </c>
      <c r="K166" s="1" t="str">
        <f>+Nacsport!C167</f>
        <v>DEFENCE</v>
      </c>
      <c r="L166" s="1" t="str">
        <f>+CONCATENATE(Nacsport!I167,Nacsport!J167)</f>
        <v/>
      </c>
      <c r="M166" s="29" t="str">
        <f>IF(Nacsport!G167&lt;&gt;"",LEFT(Nacsport!G167,FIND(";",Nacsport!G167)-1),"")</f>
        <v>39</v>
      </c>
      <c r="N166" s="1" t="str">
        <f>IFERROR(MID(Nacsport!G167,FIND(";", Nacsport!G167)+1,IFERROR(FIND(" ", Nacsport!G167 &amp; " ", FIND(";", Nacsport!G167)+1) - FIND(";", Nacsport!G167)-1,LEN(Nacsport!G167))),"")</f>
        <v>75</v>
      </c>
      <c r="O166" s="1" t="str">
        <f>+CONCATENATE(Nacsport!K167,Nacsport!L167,Nacsport!M167,Nacsport!N167,Nacsport!O167,Nacsport!P167,Nacsport!Q167,Nacsport!R167,Nacsport!S167,Nacsport!T167,Nacsport!U167,Nacsport!V167,Nacsport!W167,Nacsport!X167,Nacsport!Y167,Nacsport!Z167)</f>
        <v/>
      </c>
      <c r="P166" s="1" t="str">
        <f>IF(ISNA(LOOKUP(2,1/(Nacsport!AA167:BY167&lt;&gt;""),Nacsport!AA167:BY167)),"",LOOKUP(2,1/(Nacsport!AA167:BY167&lt;&gt;""),Nacsport!AA167:BY167))</f>
        <v/>
      </c>
      <c r="Q166" s="1" t="str">
        <f t="array" ref="Q166">+IF(+COUNTIF(Nacsport!AA167:BY167,"*")&gt;1,INDEX(Nacsport!Z167:BX167,MATCH(TRUE,Nacsport!Z167:BX167&gt;0,0)),"")</f>
        <v/>
      </c>
      <c r="R166" s="1" t="str">
        <f>+CONCATENATE(Nacsport!BZ167,Nacsport!CA167)</f>
        <v/>
      </c>
      <c r="S166" s="1" t="str">
        <f>+CONCATENATE(Nacsport!CB167,Nacsport!CC167,Nacsport!CD167)</f>
        <v/>
      </c>
      <c r="T166" s="1" t="str">
        <f>+CONCATENATE(Nacsport!CE167,Nacsport!CF167,Nacsport!CG167,Nacsport!CH167)</f>
        <v/>
      </c>
      <c r="U166" s="1" t="str">
        <f>+CONCATENATE(Nacsport!CI167,Nacsport!CJ167,Nacsport!CK167,Nacsport!CL167,Nacsport!CM167,Nacsport!CN167,Nacsport!CO167,Nacsport!CP167)</f>
        <v/>
      </c>
      <c r="V166" s="1" t="str">
        <f>+CONCATENATE(Nacsport!CQ167,Nacsport!CR167,Nacsport!CS167,Nacsport!CT167,Nacsport!CU167,Nacsport!CV167)</f>
        <v/>
      </c>
      <c r="W166" s="1" t="str">
        <f>+CONCATENATE(Nacsport!CW167,Nacsport!CX167,Nacsport!CY167,Nacsport!CZ167,Nacsport!DA167,Nacsport!DB167,Nacsport!DC167)</f>
        <v/>
      </c>
      <c r="X166" s="1" t="str">
        <f>+CONCATENATE(Nacsport!DD167,Nacsport!DE167,Nacsport!DF167,Nacsport!DG167,Nacsport!DH167,Nacsport!DI167,Nacsport!DJ167,Nacsport!DK167,Nacsport!DL167,Nacsport!DM167,Nacsport!DN167)</f>
        <v/>
      </c>
      <c r="Y166" s="1" t="str">
        <f>+CONCATENATE(Nacsport!DO167,Nacsport!DP167,Nacsport!DQ167,Nacsport!DR167,Nacsport!DS167,Nacsport!DT167,Nacsport!DU167,Nacsport!DV167,)</f>
        <v/>
      </c>
      <c r="Z166" s="1" t="str">
        <f>+CONCATENATE(Nacsport!DW167,Nacsport!DX167,Nacsport!DY167,Nacsport!DZ167)</f>
        <v/>
      </c>
      <c r="AA166" s="1" t="str">
        <f>+CONCATENATE(Nacsport!EA167,Nacsport!EB167,Nacsport!EC167,Nacsport!ED167,Nacsport!EE167)</f>
        <v/>
      </c>
      <c r="AB166" s="1" t="str">
        <f>+CONCATENATE(Nacsport!EF167,Nacsport!EG167,Nacsport!EH167,Nacsport!EI167,Nacsport!EJ167,Nacsport!EK167)</f>
        <v/>
      </c>
      <c r="AC166" s="1" t="str">
        <f>+CONCATENATE(Nacsport!EL167,Nacsport!EM167,Nacsport!EN167,Nacsport!EO167,Nacsport!EP167,Nacsport!EQ167,Nacsport!ER167)</f>
        <v/>
      </c>
      <c r="AD166" s="1" t="str">
        <f>+CONCATENATE(Nacsport!ES167,Nacsport!ET167,Nacsport!EU167,Nacsport!EV167,Nacsport!EW167,Nacsport!EX167,Nacsport!EY167,Nacsport!EZ167)</f>
        <v/>
      </c>
      <c r="AE166" s="1" t="str">
        <f>+CONCATENATE(Nacsport!FA167,Nacsport!FB167,Nacsport!FC167)</f>
        <v/>
      </c>
      <c r="AF166" s="1" t="str">
        <f>+CONCATENATE(Nacsport!FD167,Nacsport!FE167)</f>
        <v/>
      </c>
      <c r="AG166" s="1" t="str">
        <f>+CONCATENATE(Nacsport!FF167,Nacsport!FG167,Nacsport!FH167,Nacsport!FI167,Nacsport!FJ167)</f>
        <v/>
      </c>
      <c r="AH166" s="1" t="str">
        <f t="shared" si="11"/>
        <v/>
      </c>
      <c r="AI166" s="1" t="str">
        <f>+CONCATENATE(Nacsport!FK167,Nacsport!FL167)</f>
        <v/>
      </c>
      <c r="AJ166" s="34" t="str">
        <f>+CONCATENATE(Nacsport!FM167,Nacsport!FN167)</f>
        <v/>
      </c>
      <c r="AK166" s="1" t="str">
        <f>+IF(OR(K166="ATTACCO",K166="DIFESA"),+CONCATENATE(Nacsport!FO167,Nacsport!FP166,Nacsport!FQ167,Nacsport!FR167,Nacsport!FS167,Nacsport!FT167,Nacsport!FU167,),"")</f>
        <v/>
      </c>
      <c r="AL166" s="1" t="str">
        <f>+IF(OR(K166="ATAQUE",K166="DEFENSA"),+CONCATENATE(Nacsport!FV167,Nacsport!FW167,Nacsport!FX167,Nacsport!FY167,Nacsport!FZ167,Nacsport!GA167,Nacsport!GB167,),"")</f>
        <v/>
      </c>
      <c r="AM166" s="1" t="str">
        <f>+CONCATENATE(Nacsport!GC167,Nacsport!GD167,Nacsport!GE167,Nacsport!GF167,Nacsport!GG167,Nacsport!GH167,Nacsport!GI167,Nacsport!GJ167,)</f>
        <v/>
      </c>
      <c r="AN166" s="1" t="str">
        <f>IF(K166="PUNTOS",LOOKUP(2,1/($K$3:K166="ATAQUE"),$AN$3:AN166),IF(+COUNTIF(Nacsport!GK167:'Nacsport'!GS167,"*")&gt;0,+COUNTIF(Nacsport!GK167:'Nacsport'!GS167,"*"),""))</f>
        <v/>
      </c>
      <c r="AO166" t="str">
        <f ca="1">+IF(K166="QUIEBRE",+IF(L166="SAN LUIS",+COUNTIF(K166:INDIRECT(ADDRESS((LOOKUP(2,1/($K$1:K166="ATAQUE"),Nacsport!$A$1:A167)),3,4)),"RUCK")+1,+COUNTIF(K166:INDIRECT(ADDRESS((LOOKUP(2,1/($K$1:K166="DEFENSA"),Nacsport!$A$1:A167)),3,4)),"RUCK")+1),"")</f>
        <v/>
      </c>
      <c r="AP166" t="str">
        <f ca="1">+IF(OR(K166="PUNTOS",K166="QUIEBRE"),+IF(L166="SAN LUIS",+COUNTIF(K166:INDIRECT(ADDRESS((LOOKUP(2,1/($K$1:K166="ATAQUE"),Nacsport!$A$1:A167)),3,4)),"PASE"),+COUNTIF(K166:INDIRECT(ADDRESS((LOOKUP(2,1/($K$1:K166="DEFENSA"),Nacsport!$A$1:A167)),3,4)),"PASE")),"")</f>
        <v/>
      </c>
      <c r="AQ166" t="str">
        <f>IF(K166="QUIEBRE",LOOKUP(2,1/($K$3:K166="ATAQUE"),$AL$3:AL166),IF(+COUNTIF(Nacsport!GK167:'Nacsport'!GS167,"*")&gt;0,+COUNTIF(Nacsport!GK167:'Nacsport'!GS167,"*"),""))</f>
        <v/>
      </c>
      <c r="AR166" s="1" t="str">
        <f>IF(OR(K166="ATTACCO",K166="DIFESA"),J166,IF(AND(OR(K166="PUNTOS",K166="RUCK",K166="QUIEBRE"),L166="AVEZZANO"),LOOKUP(2,1/($K$3:K166="ATTACCO"),$J$3:J167),IF(AND(OR(K166="PUNTOS",K166="RUCK",K166="QUIEBRE"),L166="RIVAL"),LOOKUP(2,1/($K$3:K166="DIFESA"),$J$3:J167),"")))</f>
        <v/>
      </c>
      <c r="AS166" s="17"/>
    </row>
    <row r="167" spans="1:45" ht="15.75" customHeight="1" x14ac:dyDescent="0.2">
      <c r="A167">
        <f>+Nacsport!A168</f>
        <v>168</v>
      </c>
      <c r="B167">
        <f t="shared" si="1"/>
        <v>166</v>
      </c>
      <c r="C167">
        <f t="shared" si="7"/>
        <v>166</v>
      </c>
      <c r="D167" s="12">
        <v>1</v>
      </c>
      <c r="E167" s="1" t="s">
        <v>1295</v>
      </c>
      <c r="F167" s="14">
        <f>CONVERT(LEFT(Nacsport!E168,2),"mn","hr")/24+CONVERT(MID(Nacsport!E168,4,2),"sec","hr")/24</f>
        <v>2.2233796296296297E-2</v>
      </c>
      <c r="G167" s="15">
        <f>CONVERT((CONVERT(LEFT(Nacsport!F168,2),"mn","hr")/24+CONVERT(MID(Nacsport!F168,4,2),"sec","hr")/24)-(CONVERT(LEFT(Nacsport!E168,2),"mn","hr")/24+CONVERT(MID(Nacsport!E168,4,2),"sec","hr")/24),"hr","sec")*24</f>
        <v>38.000000000000142</v>
      </c>
      <c r="H167" s="15">
        <f t="shared" si="12"/>
        <v>1916</v>
      </c>
      <c r="I167" s="15">
        <f t="shared" si="13"/>
        <v>32.016666666666666</v>
      </c>
      <c r="J167" s="1">
        <f>+Nacsport!B168</f>
        <v>18</v>
      </c>
      <c r="K167" s="1" t="str">
        <f>+Nacsport!C168</f>
        <v>SHORT-MATCH</v>
      </c>
      <c r="L167" s="1" t="str">
        <f>+CONCATENATE(Nacsport!I168,Nacsport!J168)</f>
        <v/>
      </c>
      <c r="M167" s="29" t="str">
        <f>IF(Nacsport!G168&lt;&gt;"",LEFT(Nacsport!G168,FIND(";",Nacsport!G168)-1),"")</f>
        <v>39</v>
      </c>
      <c r="N167" s="1" t="str">
        <f>IFERROR(MID(Nacsport!G168,FIND(";", Nacsport!G168)+1,IFERROR(FIND(" ", Nacsport!G168 &amp; " ", FIND(";", Nacsport!G168)+1) - FIND(";", Nacsport!G168)-1,LEN(Nacsport!G168))),"")</f>
        <v>75</v>
      </c>
      <c r="O167" s="1" t="str">
        <f>+CONCATENATE(Nacsport!K168,Nacsport!L168,Nacsport!M168,Nacsport!N168,Nacsport!O168,Nacsport!P168,Nacsport!Q168,Nacsport!R168,Nacsport!S168,Nacsport!T168,Nacsport!U168,Nacsport!V168,Nacsport!W168,Nacsport!X168,Nacsport!Y168,Nacsport!Z168)</f>
        <v/>
      </c>
      <c r="P167" s="1" t="str">
        <f>IF(ISNA(LOOKUP(2,1/(Nacsport!AA168:BY168&lt;&gt;""),Nacsport!AA168:BY168)),"",LOOKUP(2,1/(Nacsport!AA168:BY168&lt;&gt;""),Nacsport!AA168:BY168))</f>
        <v/>
      </c>
      <c r="Q167" s="1" t="str">
        <f t="array" ref="Q167">+IF(+COUNTIF(Nacsport!AA168:BY168,"*")&gt;1,INDEX(Nacsport!Z168:BX168,MATCH(TRUE,Nacsport!Z168:BX168&gt;0,0)),"")</f>
        <v/>
      </c>
      <c r="R167" s="1" t="str">
        <f>+CONCATENATE(Nacsport!BZ168,Nacsport!CA168)</f>
        <v/>
      </c>
      <c r="S167" s="1" t="str">
        <f>+CONCATENATE(Nacsport!CB168,Nacsport!CC168,Nacsport!CD168)</f>
        <v/>
      </c>
      <c r="T167" s="1" t="str">
        <f>+CONCATENATE(Nacsport!CE168,Nacsport!CF168,Nacsport!CG168,Nacsport!CH168)</f>
        <v/>
      </c>
      <c r="U167" s="1" t="str">
        <f>+CONCATENATE(Nacsport!CI168,Nacsport!CJ168,Nacsport!CK168,Nacsport!CL168,Nacsport!CM168,Nacsport!CN168,Nacsport!CO168,Nacsport!CP168)</f>
        <v/>
      </c>
      <c r="V167" s="1" t="str">
        <f>+CONCATENATE(Nacsport!CQ168,Nacsport!CR168,Nacsport!CS168,Nacsport!CT168,Nacsport!CU168,Nacsport!CV168)</f>
        <v/>
      </c>
      <c r="W167" s="1" t="str">
        <f>+CONCATENATE(Nacsport!CW168,Nacsport!CX168,Nacsport!CY168,Nacsport!CZ168,Nacsport!DA168,Nacsport!DB168,Nacsport!DC168)</f>
        <v/>
      </c>
      <c r="X167" s="1" t="str">
        <f>+CONCATENATE(Nacsport!DD168,Nacsport!DE168,Nacsport!DF168,Nacsport!DG168,Nacsport!DH168,Nacsport!DI168,Nacsport!DJ168,Nacsport!DK168,Nacsport!DL168,Nacsport!DM168,Nacsport!DN168)</f>
        <v/>
      </c>
      <c r="Y167" s="1" t="str">
        <f>+CONCATENATE(Nacsport!DO168,Nacsport!DP168,Nacsport!DQ168,Nacsport!DR168,Nacsport!DS168,Nacsport!DT168,Nacsport!DU168,Nacsport!DV168,)</f>
        <v/>
      </c>
      <c r="Z167" s="1" t="str">
        <f>+CONCATENATE(Nacsport!DW168,Nacsport!DX168,Nacsport!DY168,Nacsport!DZ168)</f>
        <v/>
      </c>
      <c r="AA167" s="1" t="str">
        <f>+CONCATENATE(Nacsport!EA168,Nacsport!EB168,Nacsport!EC168,Nacsport!ED168,Nacsport!EE168)</f>
        <v/>
      </c>
      <c r="AB167" s="1" t="str">
        <f>+CONCATENATE(Nacsport!EF168,Nacsport!EG168,Nacsport!EH168,Nacsport!EI168,Nacsport!EJ168,Nacsport!EK168)</f>
        <v/>
      </c>
      <c r="AC167" s="1" t="str">
        <f>+CONCATENATE(Nacsport!EL168,Nacsport!EM168,Nacsport!EN168,Nacsport!EO168,Nacsport!EP168,Nacsport!EQ168,Nacsport!ER168)</f>
        <v/>
      </c>
      <c r="AD167" s="1" t="str">
        <f>+CONCATENATE(Nacsport!ES168,Nacsport!ET168,Nacsport!EU168,Nacsport!EV168,Nacsport!EW168,Nacsport!EX168,Nacsport!EY168,Nacsport!EZ168)</f>
        <v/>
      </c>
      <c r="AE167" s="1" t="str">
        <f>+CONCATENATE(Nacsport!FA168,Nacsport!FB168,Nacsport!FC168)</f>
        <v/>
      </c>
      <c r="AF167" s="1" t="str">
        <f>+CONCATENATE(Nacsport!FD168,Nacsport!FE168)</f>
        <v/>
      </c>
      <c r="AG167" s="1" t="str">
        <f>+CONCATENATE(Nacsport!FF168,Nacsport!FG168,Nacsport!FH168,Nacsport!FI168,Nacsport!FJ168)</f>
        <v/>
      </c>
      <c r="AH167" s="1" t="str">
        <f t="shared" si="11"/>
        <v/>
      </c>
      <c r="AI167" s="1" t="str">
        <f>+CONCATENATE(Nacsport!FK168,Nacsport!FL168)</f>
        <v/>
      </c>
      <c r="AJ167" s="34" t="str">
        <f>+CONCATENATE(Nacsport!FM168,Nacsport!FN168)</f>
        <v/>
      </c>
      <c r="AK167" s="1" t="str">
        <f>+IF(OR(K167="ATTACCO",K167="DIFESA"),+CONCATENATE(Nacsport!FO168,Nacsport!FP167,Nacsport!FQ168,Nacsport!FR168,Nacsport!FS168,Nacsport!FT168,Nacsport!FU168,),"")</f>
        <v/>
      </c>
      <c r="AL167" s="1" t="str">
        <f>+IF(OR(K167="ATAQUE",K167="DEFENSA"),+CONCATENATE(Nacsport!FV168,Nacsport!FW168,Nacsport!FX168,Nacsport!FY168,Nacsport!FZ168,Nacsport!GA168,Nacsport!GB168,),"")</f>
        <v/>
      </c>
      <c r="AM167" s="1" t="str">
        <f>+CONCATENATE(Nacsport!GC168,Nacsport!GD168,Nacsport!GE168,Nacsport!GF168,Nacsport!GG168,Nacsport!GH168,Nacsport!GI168,Nacsport!GJ168,)</f>
        <v/>
      </c>
      <c r="AN167" s="1" t="str">
        <f>IF(K167="PUNTOS",LOOKUP(2,1/($K$3:K167="ATAQUE"),$AN$3:AN167),IF(+COUNTIF(Nacsport!GK168:'Nacsport'!GS168,"*")&gt;0,+COUNTIF(Nacsport!GK168:'Nacsport'!GS168,"*"),""))</f>
        <v/>
      </c>
      <c r="AO167" t="str">
        <f ca="1">+IF(K167="QUIEBRE",+IF(L167="SAN LUIS",+COUNTIF(K167:INDIRECT(ADDRESS((LOOKUP(2,1/($K$1:K167="ATAQUE"),Nacsport!$A$1:A168)),3,4)),"RUCK")+1,+COUNTIF(K167:INDIRECT(ADDRESS((LOOKUP(2,1/($K$1:K167="DEFENSA"),Nacsport!$A$1:A168)),3,4)),"RUCK")+1),"")</f>
        <v/>
      </c>
      <c r="AP167" t="str">
        <f ca="1">+IF(OR(K167="PUNTOS",K167="QUIEBRE"),+IF(L167="SAN LUIS",+COUNTIF(K167:INDIRECT(ADDRESS((LOOKUP(2,1/($K$1:K167="ATAQUE"),Nacsport!$A$1:A168)),3,4)),"PASE"),+COUNTIF(K167:INDIRECT(ADDRESS((LOOKUP(2,1/($K$1:K167="DEFENSA"),Nacsport!$A$1:A168)),3,4)),"PASE")),"")</f>
        <v/>
      </c>
      <c r="AQ167" t="str">
        <f>IF(K167="QUIEBRE",LOOKUP(2,1/($K$3:K167="ATAQUE"),$AL$3:AL167),IF(+COUNTIF(Nacsport!GK168:'Nacsport'!GS168,"*")&gt;0,+COUNTIF(Nacsport!GK168:'Nacsport'!GS168,"*"),""))</f>
        <v/>
      </c>
      <c r="AR167" s="1" t="str">
        <f>IF(OR(K167="ATTACCO",K167="DIFESA"),J167,IF(AND(OR(K167="PUNTOS",K167="RUCK",K167="QUIEBRE"),L167="AVEZZANO"),LOOKUP(2,1/($K$3:K167="ATTACCO"),$J$3:J168),IF(AND(OR(K167="PUNTOS",K167="RUCK",K167="QUIEBRE"),L167="RIVAL"),LOOKUP(2,1/($K$3:K167="DIFESA"),$J$3:J168),"")))</f>
        <v/>
      </c>
      <c r="AS167" s="17"/>
    </row>
    <row r="168" spans="1:45" ht="15.75" customHeight="1" x14ac:dyDescent="0.2">
      <c r="A168">
        <f>+Nacsport!A169</f>
        <v>169</v>
      </c>
      <c r="B168">
        <f t="shared" si="1"/>
        <v>167</v>
      </c>
      <c r="C168">
        <f t="shared" si="7"/>
        <v>167</v>
      </c>
      <c r="D168" s="12">
        <v>1</v>
      </c>
      <c r="E168" s="1" t="s">
        <v>1295</v>
      </c>
      <c r="F168" s="14">
        <f>CONVERT(LEFT(Nacsport!E169,2),"mn","hr")/24+CONVERT(MID(Nacsport!E169,4,2),"sec","hr")/24</f>
        <v>2.2280092592592594E-2</v>
      </c>
      <c r="G168" s="15">
        <f>CONVERT((CONVERT(LEFT(Nacsport!F169,2),"mn","hr")/24+CONVERT(MID(Nacsport!F169,4,2),"sec","hr")/24)-(CONVERT(LEFT(Nacsport!E169,2),"mn","hr")/24+CONVERT(MID(Nacsport!E169,4,2),"sec","hr")/24),"hr","sec")*24</f>
        <v>3.9999999999998259</v>
      </c>
      <c r="H168" s="15">
        <f t="shared" si="12"/>
        <v>1920.0000000000002</v>
      </c>
      <c r="I168" s="15">
        <f t="shared" si="13"/>
        <v>32.083333333333343</v>
      </c>
      <c r="J168" s="1">
        <f>+Nacsport!B169</f>
        <v>6</v>
      </c>
      <c r="K168" s="1" t="str">
        <f>+Nacsport!C169</f>
        <v>SCRUM</v>
      </c>
      <c r="L168" s="1" t="str">
        <f>+CONCATENATE(Nacsport!I169,Nacsport!J169)</f>
        <v>OPPONENT</v>
      </c>
      <c r="M168" s="29" t="str">
        <f>IF(Nacsport!G169&lt;&gt;"",LEFT(Nacsport!G169,FIND(";",Nacsport!G169)-1),"")</f>
        <v>39</v>
      </c>
      <c r="N168" s="1" t="str">
        <f>IFERROR(MID(Nacsport!G169,FIND(";", Nacsport!G169)+1,IFERROR(FIND(" ", Nacsport!G169 &amp; " ", FIND(";", Nacsport!G169)+1) - FIND(";", Nacsport!G169)-1,LEN(Nacsport!G169))),"")</f>
        <v>75</v>
      </c>
      <c r="O168" s="1" t="str">
        <f>+CONCATENATE(Nacsport!K169,Nacsport!L169,Nacsport!M169,Nacsport!N169,Nacsport!O169,Nacsport!P169,Nacsport!Q169,Nacsport!R169,Nacsport!S169,Nacsport!T169,Nacsport!U169,Nacsport!V169,Nacsport!W169,Nacsport!X169,Nacsport!Y169,Nacsport!Z169)</f>
        <v>T1C</v>
      </c>
      <c r="P168" s="1" t="str">
        <f>IF(ISNA(LOOKUP(2,1/(Nacsport!AA169:BY169&lt;&gt;""),Nacsport!AA169:BY169)),"",LOOKUP(2,1/(Nacsport!AA169:BY169&lt;&gt;""),Nacsport!AA169:BY169))</f>
        <v/>
      </c>
      <c r="Q168" s="1" t="str">
        <f t="array" ref="Q168">+IF(+COUNTIF(Nacsport!AA169:BY169,"*")&gt;1,INDEX(Nacsport!Z169:BX169,MATCH(TRUE,Nacsport!Z169:BX169&gt;0,0)),"")</f>
        <v/>
      </c>
      <c r="R168" s="1" t="str">
        <f>+CONCATENATE(Nacsport!BZ169,Nacsport!CA169)</f>
        <v>WIN</v>
      </c>
      <c r="S168" s="1" t="str">
        <f>+CONCATENATE(Nacsport!CB169,Nacsport!CC169,Nacsport!CD169)</f>
        <v>NEUTRAL</v>
      </c>
      <c r="T168" s="1" t="str">
        <f>+CONCATENATE(Nacsport!CE169,Nacsport!CF169,Nacsport!CG169,Nacsport!CH169)</f>
        <v/>
      </c>
      <c r="U168" s="1" t="str">
        <f>+CONCATENATE(Nacsport!CI169,Nacsport!CJ169,Nacsport!CK169,Nacsport!CL169,Nacsport!CM169,Nacsport!CN169,Nacsport!CO169,Nacsport!CP169)</f>
        <v/>
      </c>
      <c r="V168" s="1" t="str">
        <f>+CONCATENATE(Nacsport!CQ169,Nacsport!CR169,Nacsport!CS169,Nacsport!CT169,Nacsport!CU169,Nacsport!CV169)</f>
        <v/>
      </c>
      <c r="W168" s="1" t="str">
        <f>+CONCATENATE(Nacsport!CW169,Nacsport!CX169,Nacsport!CY169,Nacsport!CZ169,Nacsport!DA169,Nacsport!DB169,Nacsport!DC169)</f>
        <v/>
      </c>
      <c r="X168" s="1" t="str">
        <f>+CONCATENATE(Nacsport!DD169,Nacsport!DE169,Nacsport!DF169,Nacsport!DG169,Nacsport!DH169,Nacsport!DI169,Nacsport!DJ169,Nacsport!DK169,Nacsport!DL169,Nacsport!DM169,Nacsport!DN169)</f>
        <v/>
      </c>
      <c r="Y168" s="1" t="str">
        <f>+CONCATENATE(Nacsport!DO169,Nacsport!DP169,Nacsport!DQ169,Nacsport!DR169,Nacsport!DS169,Nacsport!DT169,Nacsport!DU169,Nacsport!DV169,)</f>
        <v/>
      </c>
      <c r="Z168" s="1" t="str">
        <f>+CONCATENATE(Nacsport!DW169,Nacsport!DX169,Nacsport!DY169,Nacsport!DZ169)</f>
        <v/>
      </c>
      <c r="AA168" s="1" t="str">
        <f>+CONCATENATE(Nacsport!EA169,Nacsport!EB169,Nacsport!EC169,Nacsport!ED169,Nacsport!EE169)</f>
        <v/>
      </c>
      <c r="AB168" s="1" t="str">
        <f>+CONCATENATE(Nacsport!EF169,Nacsport!EG169,Nacsport!EH169,Nacsport!EI169,Nacsport!EJ169,Nacsport!EK169)</f>
        <v/>
      </c>
      <c r="AC168" s="1" t="str">
        <f>+CONCATENATE(Nacsport!EL169,Nacsport!EM169,Nacsport!EN169,Nacsport!EO169,Nacsport!EP169,Nacsport!EQ169,Nacsport!ER169)</f>
        <v/>
      </c>
      <c r="AD168" s="1" t="str">
        <f>+CONCATENATE(Nacsport!ES169,Nacsport!ET169,Nacsport!EU169,Nacsport!EV169,Nacsport!EW169,Nacsport!EX169,Nacsport!EY169,Nacsport!EZ169)</f>
        <v/>
      </c>
      <c r="AE168" s="1" t="str">
        <f>+CONCATENATE(Nacsport!FA169,Nacsport!FB169,Nacsport!FC169)</f>
        <v/>
      </c>
      <c r="AF168" s="1" t="str">
        <f>+CONCATENATE(Nacsport!FD169,Nacsport!FE169)</f>
        <v/>
      </c>
      <c r="AG168" s="1" t="str">
        <f>+CONCATENATE(Nacsport!FF169,Nacsport!FG169,Nacsport!FH169,Nacsport!FI169,Nacsport!FJ169)</f>
        <v/>
      </c>
      <c r="AH168" s="1" t="str">
        <f t="shared" si="11"/>
        <v/>
      </c>
      <c r="AI168" s="1" t="str">
        <f>+CONCATENATE(Nacsport!FK169,Nacsport!FL169)</f>
        <v/>
      </c>
      <c r="AJ168" s="34" t="str">
        <f>+CONCATENATE(Nacsport!FM169,Nacsport!FN169)</f>
        <v/>
      </c>
      <c r="AK168" s="1" t="str">
        <f>+IF(OR(K168="ATTACCO",K168="DIFESA"),+CONCATENATE(Nacsport!FO169,Nacsport!FP168,Nacsport!FQ169,Nacsport!FR169,Nacsport!FS169,Nacsport!FT169,Nacsport!FU169,),"")</f>
        <v/>
      </c>
      <c r="AL168" s="1" t="str">
        <f>+IF(OR(K168="ATAQUE",K168="DEFENSA"),+CONCATENATE(Nacsport!FV169,Nacsport!FW169,Nacsport!FX169,Nacsport!FY169,Nacsport!FZ169,Nacsport!GA169,Nacsport!GB169,),"")</f>
        <v/>
      </c>
      <c r="AM168" s="1" t="str">
        <f>+CONCATENATE(Nacsport!GC169,Nacsport!GD169,Nacsport!GE169,Nacsport!GF169,Nacsport!GG169,Nacsport!GH169,Nacsport!GI169,Nacsport!GJ169,)</f>
        <v/>
      </c>
      <c r="AN168" s="1" t="str">
        <f>IF(K168="PUNTOS",LOOKUP(2,1/($K$3:K168="ATAQUE"),$AN$3:AN168),IF(+COUNTIF(Nacsport!GK169:'Nacsport'!GS169,"*")&gt;0,+COUNTIF(Nacsport!GK169:'Nacsport'!GS169,"*"),""))</f>
        <v/>
      </c>
      <c r="AO168" t="str">
        <f ca="1">+IF(K168="QUIEBRE",+IF(L168="SAN LUIS",+COUNTIF(K168:INDIRECT(ADDRESS((LOOKUP(2,1/($K$1:K168="ATAQUE"),Nacsport!$A$1:A169)),3,4)),"RUCK")+1,+COUNTIF(K168:INDIRECT(ADDRESS((LOOKUP(2,1/($K$1:K168="DEFENSA"),Nacsport!$A$1:A169)),3,4)),"RUCK")+1),"")</f>
        <v/>
      </c>
      <c r="AP168" t="str">
        <f ca="1">+IF(OR(K168="PUNTOS",K168="QUIEBRE"),+IF(L168="SAN LUIS",+COUNTIF(K168:INDIRECT(ADDRESS((LOOKUP(2,1/($K$1:K168="ATAQUE"),Nacsport!$A$1:A169)),3,4)),"PASE"),+COUNTIF(K168:INDIRECT(ADDRESS((LOOKUP(2,1/($K$1:K168="DEFENSA"),Nacsport!$A$1:A169)),3,4)),"PASE")),"")</f>
        <v/>
      </c>
      <c r="AQ168" t="str">
        <f>IF(K168="QUIEBRE",LOOKUP(2,1/($K$3:K168="ATAQUE"),$AL$3:AL168),IF(+COUNTIF(Nacsport!GK169:'Nacsport'!GS169,"*")&gt;0,+COUNTIF(Nacsport!GK169:'Nacsport'!GS169,"*"),""))</f>
        <v/>
      </c>
      <c r="AR168" s="1" t="str">
        <f>IF(OR(K168="ATTACCO",K168="DIFESA"),J168,IF(AND(OR(K168="PUNTOS",K168="RUCK",K168="QUIEBRE"),L168="AVEZZANO"),LOOKUP(2,1/($K$3:K168="ATTACCO"),$J$3:J169),IF(AND(OR(K168="PUNTOS",K168="RUCK",K168="QUIEBRE"),L168="RIVAL"),LOOKUP(2,1/($K$3:K168="DIFESA"),$J$3:J169),"")))</f>
        <v/>
      </c>
      <c r="AS168" s="17"/>
    </row>
    <row r="169" spans="1:45" ht="15.75" customHeight="1" x14ac:dyDescent="0.2">
      <c r="A169">
        <f>+Nacsport!A170</f>
        <v>170</v>
      </c>
      <c r="B169">
        <f t="shared" si="1"/>
        <v>168</v>
      </c>
      <c r="C169">
        <f t="shared" si="7"/>
        <v>168</v>
      </c>
      <c r="D169" s="12">
        <v>1</v>
      </c>
      <c r="E169" s="1" t="s">
        <v>1295</v>
      </c>
      <c r="F169" s="14">
        <f>CONVERT(LEFT(Nacsport!E170,2),"mn","hr")/24+CONVERT(MID(Nacsport!E170,4,2),"sec","hr")/24</f>
        <v>2.2303240740740742E-2</v>
      </c>
      <c r="G169" s="15">
        <f>(CONVERT((CONVERT(LEFT(Nacsport!F170,2),"mn","hr")/24+CONVERT(MID(Nacsport!F170,4,2),"sec","hr")/24)-(CONVERT(LEFT(Nacsport!E170,2),"mn","hr")/24+CONVERT(MID(Nacsport!E170,4,2),"sec","hr")/24),"hr","sec")*24)+2</f>
        <v>4.9999999999998694</v>
      </c>
      <c r="H169" s="15">
        <f t="shared" si="12"/>
        <v>1922</v>
      </c>
      <c r="I169" s="15">
        <f t="shared" si="13"/>
        <v>32.116666666666667</v>
      </c>
      <c r="J169" s="1">
        <f>+Nacsport!B170</f>
        <v>25</v>
      </c>
      <c r="K169" s="1" t="str">
        <f>+Nacsport!C170</f>
        <v>TACKLE</v>
      </c>
      <c r="L169" s="1" t="str">
        <f>+CONCATENATE(Nacsport!I170,Nacsport!J170)</f>
        <v>SAN BENEDETTO</v>
      </c>
      <c r="M169" s="29" t="str">
        <f>IF(Nacsport!G170&lt;&gt;"",LEFT(Nacsport!G170,FIND(";",Nacsport!G170)-1),"")</f>
        <v/>
      </c>
      <c r="N169" s="1" t="str">
        <f>IFERROR(MID(Nacsport!G170,FIND(";", Nacsport!G170)+1,IFERROR(FIND(" ", Nacsport!G170 &amp; " ", FIND(";", Nacsport!G170)+1) - FIND(";", Nacsport!G170)-1,LEN(Nacsport!G170))),"")</f>
        <v/>
      </c>
      <c r="O169" s="1" t="str">
        <f>+CONCATENATE(Nacsport!K170,Nacsport!L170,Nacsport!M170,Nacsport!N170,Nacsport!O170,Nacsport!P170,Nacsport!Q170,Nacsport!R170,Nacsport!S170,Nacsport!T170,Nacsport!U170,Nacsport!V170,Nacsport!W170,Nacsport!X170,Nacsport!Y170,Nacsport!Z170)</f>
        <v/>
      </c>
      <c r="P169" s="1" t="str">
        <f>IF(ISNA(LOOKUP(2,1/(Nacsport!AA170:BY170&lt;&gt;""),Nacsport!AA170:BY170)),"",LOOKUP(2,1/(Nacsport!AA170:BY170&lt;&gt;""),Nacsport!AA170:BY170))</f>
        <v>7</v>
      </c>
      <c r="Q169" s="1" t="str">
        <f t="array" ref="Q169">+IF(+COUNTIF(Nacsport!AA170:BY170,"*")&gt;1,INDEX(Nacsport!Z170:BX170,MATCH(TRUE,Nacsport!Z170:BX170&gt;0,0)),"")</f>
        <v/>
      </c>
      <c r="R169" s="1" t="str">
        <f>+CONCATENATE(Nacsport!BZ170,Nacsport!CA170)</f>
        <v/>
      </c>
      <c r="S169" s="1" t="str">
        <f>+CONCATENATE(Nacsport!CB170,Nacsport!CC170,Nacsport!CD170)</f>
        <v>NEUTRAL</v>
      </c>
      <c r="T169" s="1" t="str">
        <f>+CONCATENATE(Nacsport!CE170,Nacsport!CF170,Nacsport!CG170,Nacsport!CH170)</f>
        <v/>
      </c>
      <c r="U169" s="1" t="str">
        <f>+CONCATENATE(Nacsport!CI170,Nacsport!CJ170,Nacsport!CK170,Nacsport!CL170,Nacsport!CM170,Nacsport!CN170,Nacsport!CO170,Nacsport!CP170)</f>
        <v/>
      </c>
      <c r="V169" s="1" t="str">
        <f>+CONCATENATE(Nacsport!CQ170,Nacsport!CR170,Nacsport!CS170,Nacsport!CT170,Nacsport!CU170,Nacsport!CV170)</f>
        <v/>
      </c>
      <c r="W169" s="1" t="str">
        <f>+CONCATENATE(Nacsport!CW170,Nacsport!CX170,Nacsport!CY170,Nacsport!CZ170,Nacsport!DA170,Nacsport!DB170,Nacsport!DC170)</f>
        <v/>
      </c>
      <c r="X169" s="1" t="str">
        <f>+CONCATENATE(Nacsport!DD170,Nacsport!DE170,Nacsport!DF170,Nacsport!DG170,Nacsport!DH170,Nacsport!DI170,Nacsport!DJ170,Nacsport!DK170,Nacsport!DL170,Nacsport!DM170,Nacsport!DN170)</f>
        <v/>
      </c>
      <c r="Y169" s="1" t="str">
        <f>+CONCATENATE(Nacsport!DO170,Nacsport!DP170,Nacsport!DQ170,Nacsport!DR170,Nacsport!DS170,Nacsport!DT170,Nacsport!DU170,Nacsport!DV170,)</f>
        <v/>
      </c>
      <c r="Z169" s="1" t="str">
        <f>+CONCATENATE(Nacsport!DW170,Nacsport!DX170,Nacsport!DY170,Nacsport!DZ170)</f>
        <v/>
      </c>
      <c r="AA169" s="1" t="str">
        <f>+CONCATENATE(Nacsport!EA170,Nacsport!EB170,Nacsport!EC170,Nacsport!ED170,Nacsport!EE170)</f>
        <v/>
      </c>
      <c r="AB169" s="1" t="str">
        <f>+CONCATENATE(Nacsport!EF170,Nacsport!EG170,Nacsport!EH170,Nacsport!EI170,Nacsport!EJ170,Nacsport!EK170)</f>
        <v/>
      </c>
      <c r="AC169" s="1" t="str">
        <f>+CONCATENATE(Nacsport!EL170,Nacsport!EM170,Nacsport!EN170,Nacsport!EO170,Nacsport!EP170,Nacsport!EQ170,Nacsport!ER170)</f>
        <v/>
      </c>
      <c r="AD169" s="1" t="str">
        <f>+CONCATENATE(Nacsport!ES170,Nacsport!ET170,Nacsport!EU170,Nacsport!EV170,Nacsport!EW170,Nacsport!EX170,Nacsport!EY170,Nacsport!EZ170)</f>
        <v/>
      </c>
      <c r="AE169" s="1" t="str">
        <f>+CONCATENATE(Nacsport!FA170,Nacsport!FB170,Nacsport!FC170)</f>
        <v/>
      </c>
      <c r="AF169" s="1" t="str">
        <f>+CONCATENATE(Nacsport!FD170,Nacsport!FE170)</f>
        <v/>
      </c>
      <c r="AG169" s="1" t="str">
        <f>+CONCATENATE(Nacsport!FF170,Nacsport!FG170,Nacsport!FH170,Nacsport!FI170,Nacsport!FJ170)</f>
        <v/>
      </c>
      <c r="AH169" s="1" t="str">
        <f t="shared" si="11"/>
        <v/>
      </c>
      <c r="AI169" s="1" t="str">
        <f>+CONCATENATE(Nacsport!FK170,Nacsport!FL170)</f>
        <v/>
      </c>
      <c r="AJ169" s="34" t="str">
        <f>+CONCATENATE(Nacsport!FM170,Nacsport!FN170)</f>
        <v/>
      </c>
      <c r="AK169" s="1" t="str">
        <f>+IF(OR(K169="ATTACCO",K169="DIFESA"),+CONCATENATE(Nacsport!FO170,Nacsport!FP169,Nacsport!FQ170,Nacsport!FR170,Nacsport!FS170,Nacsport!FT170,Nacsport!FU170,),"")</f>
        <v/>
      </c>
      <c r="AL169" s="1" t="str">
        <f>+IF(OR(K169="ATAQUE",K169="DEFENSA"),+CONCATENATE(Nacsport!FV170,Nacsport!FW170,Nacsport!FX170,Nacsport!FY170,Nacsport!FZ170,Nacsport!GA170,Nacsport!GB170,),"")</f>
        <v/>
      </c>
      <c r="AM169" s="1" t="str">
        <f>+CONCATENATE(Nacsport!GC170,Nacsport!GD170,Nacsport!GE170,Nacsport!GF170,Nacsport!GG170,Nacsport!GH170,Nacsport!GI170,Nacsport!GJ170,)</f>
        <v/>
      </c>
      <c r="AN169" s="1" t="str">
        <f>IF(K169="PUNTOS",LOOKUP(2,1/($K$3:K169="ATAQUE"),$AN$3:AN169),IF(+COUNTIF(Nacsport!GK170:'Nacsport'!GS170,"*")&gt;0,+COUNTIF(Nacsport!GK170:'Nacsport'!GS170,"*"),""))</f>
        <v/>
      </c>
      <c r="AO169" t="str">
        <f ca="1">+IF(K169="QUIEBRE",+IF(L169="SAN LUIS",+COUNTIF(K169:INDIRECT(ADDRESS((LOOKUP(2,1/($K$1:K169="ATAQUE"),Nacsport!$A$1:A170)),3,4)),"RUCK")+1,+COUNTIF(K169:INDIRECT(ADDRESS((LOOKUP(2,1/($K$1:K169="DEFENSA"),Nacsport!$A$1:A170)),3,4)),"RUCK")+1),"")</f>
        <v/>
      </c>
      <c r="AP169" t="str">
        <f ca="1">+IF(OR(K169="PUNTOS",K169="QUIEBRE"),+IF(L169="SAN LUIS",+COUNTIF(K169:INDIRECT(ADDRESS((LOOKUP(2,1/($K$1:K169="ATAQUE"),Nacsport!$A$1:A170)),3,4)),"PASE"),+COUNTIF(K169:INDIRECT(ADDRESS((LOOKUP(2,1/($K$1:K169="DEFENSA"),Nacsport!$A$1:A170)),3,4)),"PASE")),"")</f>
        <v/>
      </c>
      <c r="AQ169" t="str">
        <f>IF(K169="QUIEBRE",LOOKUP(2,1/($K$3:K169="ATAQUE"),$AL$3:AL169),IF(+COUNTIF(Nacsport!GK170:'Nacsport'!GS170,"*")&gt;0,+COUNTIF(Nacsport!GK170:'Nacsport'!GS170,"*"),""))</f>
        <v/>
      </c>
      <c r="AR169" s="1" t="str">
        <f>IF(OR(K169="ATTACCO",K169="DIFESA"),J169,IF(AND(OR(K169="PUNTOS",K169="RUCK",K169="QUIEBRE"),L169="AVEZZANO"),LOOKUP(2,1/($K$3:K169="ATTACCO"),$J$3:J170),IF(AND(OR(K169="PUNTOS",K169="RUCK",K169="QUIEBRE"),L169="RIVAL"),LOOKUP(2,1/($K$3:K169="DIFESA"),$J$3:J170),"")))</f>
        <v/>
      </c>
      <c r="AS169" s="17"/>
    </row>
    <row r="170" spans="1:45" ht="15.75" customHeight="1" x14ac:dyDescent="0.2">
      <c r="A170">
        <f>+Nacsport!A171</f>
        <v>171</v>
      </c>
      <c r="B170">
        <f t="shared" si="1"/>
        <v>169</v>
      </c>
      <c r="C170">
        <f t="shared" si="7"/>
        <v>169</v>
      </c>
      <c r="D170" s="12">
        <v>1</v>
      </c>
      <c r="E170" s="1" t="s">
        <v>1295</v>
      </c>
      <c r="F170" s="14">
        <f>CONVERT(LEFT(Nacsport!E171,2),"mn","hr")/24+CONVERT(MID(Nacsport!E171,4,2),"sec","hr")/24</f>
        <v>2.2326388888888889E-2</v>
      </c>
      <c r="G170" s="15">
        <v>8</v>
      </c>
      <c r="H170" s="15">
        <f t="shared" si="12"/>
        <v>1924</v>
      </c>
      <c r="I170" s="15">
        <f t="shared" si="13"/>
        <v>32.15</v>
      </c>
      <c r="J170" s="1">
        <f>+Nacsport!B171</f>
        <v>7</v>
      </c>
      <c r="K170" s="1" t="str">
        <f>+Nacsport!C171</f>
        <v>PENALTY</v>
      </c>
      <c r="L170" s="1" t="str">
        <f>+CONCATENATE(Nacsport!I171,Nacsport!J171)</f>
        <v>SAN BENEDETTO</v>
      </c>
      <c r="M170" s="29" t="str">
        <f>IF(Nacsport!G171&lt;&gt;"",LEFT(Nacsport!G171,FIND(";",Nacsport!G171)-1),"")</f>
        <v>32</v>
      </c>
      <c r="N170" s="1" t="str">
        <f>IFERROR(MID(Nacsport!G171,FIND(";", Nacsport!G171)+1,IFERROR(FIND(" ", Nacsport!G171 &amp; " ", FIND(";", Nacsport!G171)+1) - FIND(";", Nacsport!G171)-1,LEN(Nacsport!G171))),"")</f>
        <v>87</v>
      </c>
      <c r="O170" s="1" t="str">
        <f>+CONCATENATE(Nacsport!K171,Nacsport!L171,Nacsport!M171,Nacsport!N171,Nacsport!O171,Nacsport!P171,Nacsport!Q171,Nacsport!R171,Nacsport!S171,Nacsport!T171,Nacsport!U171,Nacsport!V171,Nacsport!W171,Nacsport!X171,Nacsport!Y171,Nacsport!Z171)</f>
        <v>RB</v>
      </c>
      <c r="P170" s="1" t="str">
        <f>IF(ISNA(LOOKUP(2,1/(Nacsport!AA171:BY171&lt;&gt;""),Nacsport!AA171:BY171)),"",LOOKUP(2,1/(Nacsport!AA171:BY171&lt;&gt;""),Nacsport!AA171:BY171))</f>
        <v>12</v>
      </c>
      <c r="Q170" s="1" t="str">
        <f t="array" ref="Q170">+IF(+COUNTIF(Nacsport!AA171:BY171,"*")&gt;1,INDEX(Nacsport!Z171:BX171,MATCH(TRUE,Nacsport!Z171:BX171&gt;0,0)),"")</f>
        <v/>
      </c>
      <c r="R170" s="1" t="str">
        <f>+CONCATENATE(Nacsport!BZ171,Nacsport!CA171)</f>
        <v/>
      </c>
      <c r="S170" s="1" t="str">
        <f>+CONCATENATE(Nacsport!CB171,Nacsport!CC171,Nacsport!CD171)</f>
        <v/>
      </c>
      <c r="T170" s="1" t="str">
        <f>+CONCATENATE(Nacsport!CE171,Nacsport!CF171,Nacsport!CG171,Nacsport!CH171)</f>
        <v/>
      </c>
      <c r="U170" s="1" t="str">
        <f>+CONCATENATE(Nacsport!CI171,Nacsport!CJ171,Nacsport!CK171,Nacsport!CL171,Nacsport!CM171,Nacsport!CN171,Nacsport!CO171,Nacsport!CP171)</f>
        <v/>
      </c>
      <c r="V170" s="1" t="str">
        <f>+CONCATENATE(Nacsport!CQ171,Nacsport!CR171,Nacsport!CS171,Nacsport!CT171,Nacsport!CU171,Nacsport!CV171)</f>
        <v/>
      </c>
      <c r="W170" s="1" t="str">
        <f>+CONCATENATE(Nacsport!CW171,Nacsport!CX171,Nacsport!CY171,Nacsport!CZ171,Nacsport!DA171,Nacsport!DB171,Nacsport!DC171)</f>
        <v/>
      </c>
      <c r="X170" s="1" t="str">
        <f>+CONCATENATE(Nacsport!DD171,Nacsport!DE171,Nacsport!DF171,Nacsport!DG171,Nacsport!DH171,Nacsport!DI171,Nacsport!DJ171,Nacsport!DK171,Nacsport!DL171,Nacsport!DM171,Nacsport!DN171)</f>
        <v/>
      </c>
      <c r="Y170" s="1" t="str">
        <f>+CONCATENATE(Nacsport!DO171,Nacsport!DP171,Nacsport!DQ171,Nacsport!DR171,Nacsport!DS171,Nacsport!DT171,Nacsport!DU171,Nacsport!DV171,)</f>
        <v/>
      </c>
      <c r="Z170" s="1" t="str">
        <f>+CONCATENATE(Nacsport!DW171,Nacsport!DX171,Nacsport!DY171,Nacsport!DZ171)</f>
        <v/>
      </c>
      <c r="AA170" s="1" t="str">
        <f>+CONCATENATE(Nacsport!EA171,Nacsport!EB171,Nacsport!EC171,Nacsport!ED171,Nacsport!EE171)</f>
        <v/>
      </c>
      <c r="AB170" s="1" t="str">
        <f>+CONCATENATE(Nacsport!EF171,Nacsport!EG171,Nacsport!EH171,Nacsport!EI171,Nacsport!EJ171,Nacsport!EK171)</f>
        <v/>
      </c>
      <c r="AC170" s="1" t="str">
        <f>+CONCATENATE(Nacsport!EL171,Nacsport!EM171,Nacsport!EN171,Nacsport!EO171,Nacsport!EP171,Nacsport!EQ171,Nacsport!ER171)</f>
        <v>OFFSIDE</v>
      </c>
      <c r="AD170" s="1" t="str">
        <f>+CONCATENATE(Nacsport!ES171,Nacsport!ET171,Nacsport!EU171,Nacsport!EV171,Nacsport!EW171,Nacsport!EX171,Nacsport!EY171,Nacsport!EZ171)</f>
        <v/>
      </c>
      <c r="AE170" s="1" t="str">
        <f>+CONCATENATE(Nacsport!FA171,Nacsport!FB171,Nacsport!FC171)</f>
        <v/>
      </c>
      <c r="AF170" s="1" t="str">
        <f>+CONCATENATE(Nacsport!FD171,Nacsport!FE171)</f>
        <v/>
      </c>
      <c r="AG170" s="1" t="str">
        <f>+CONCATENATE(Nacsport!FF171,Nacsport!FG171,Nacsport!FH171,Nacsport!FI171,Nacsport!FJ171)</f>
        <v/>
      </c>
      <c r="AH170" s="1" t="str">
        <f t="shared" ref="AH170:AH233" si="14">+IF(AG170="TRY",5,IF(AG170="CONVERSION",2,IF(AG170="PENALTY-KICK",3,IF(AG170="PENALTY-TRY",7,IF(AG170="DROP",3,"")))))</f>
        <v/>
      </c>
      <c r="AI170" s="1" t="str">
        <f>+CONCATENATE(Nacsport!FK171,Nacsport!FL171)</f>
        <v/>
      </c>
      <c r="AJ170" s="34" t="str">
        <f>+CONCATENATE(Nacsport!FM171,Nacsport!FN171)</f>
        <v/>
      </c>
      <c r="AK170" s="1" t="str">
        <f>+IF(OR(K170="ATTACCO",K170="DIFESA"),+CONCATENATE(Nacsport!FO171,Nacsport!FP170,Nacsport!FQ171,Nacsport!FR171,Nacsport!FS171,Nacsport!FT171,Nacsport!FU171,),"")</f>
        <v/>
      </c>
      <c r="AL170" s="1" t="str">
        <f>+IF(OR(K170="ATAQUE",K170="DEFENSA"),+CONCATENATE(Nacsport!FV171,Nacsport!FW171,Nacsport!FX171,Nacsport!FY171,Nacsport!FZ171,Nacsport!GA171,Nacsport!GB171,),"")</f>
        <v/>
      </c>
      <c r="AM170" s="1" t="str">
        <f>+CONCATENATE(Nacsport!GC171,Nacsport!GD171,Nacsport!GE171,Nacsport!GF171,Nacsport!GG171,Nacsport!GH171,Nacsport!GI171,Nacsport!GJ171,)</f>
        <v/>
      </c>
      <c r="AN170" s="1" t="str">
        <f>IF(K170="PUNTOS",LOOKUP(2,1/($K$3:K170="ATAQUE"),$AN$3:AN170),IF(+COUNTIF(Nacsport!GK171:'Nacsport'!GS171,"*")&gt;0,+COUNTIF(Nacsport!GK171:'Nacsport'!GS171,"*"),""))</f>
        <v/>
      </c>
      <c r="AO170" t="str">
        <f ca="1">+IF(K170="QUIEBRE",+IF(L170="SAN LUIS",+COUNTIF(K170:INDIRECT(ADDRESS((LOOKUP(2,1/($K$1:K170="ATAQUE"),Nacsport!$A$1:A171)),3,4)),"RUCK")+1,+COUNTIF(K170:INDIRECT(ADDRESS((LOOKUP(2,1/($K$1:K170="DEFENSA"),Nacsport!$A$1:A171)),3,4)),"RUCK")+1),"")</f>
        <v/>
      </c>
      <c r="AP170" t="str">
        <f ca="1">+IF(OR(K170="PUNTOS",K170="QUIEBRE"),+IF(L170="SAN LUIS",+COUNTIF(K170:INDIRECT(ADDRESS((LOOKUP(2,1/($K$1:K170="ATAQUE"),Nacsport!$A$1:A171)),3,4)),"PASE"),+COUNTIF(K170:INDIRECT(ADDRESS((LOOKUP(2,1/($K$1:K170="DEFENSA"),Nacsport!$A$1:A171)),3,4)),"PASE")),"")</f>
        <v/>
      </c>
      <c r="AQ170" t="str">
        <f>IF(K170="QUIEBRE",LOOKUP(2,1/($K$3:K170="ATAQUE"),$AL$3:AL170),IF(+COUNTIF(Nacsport!GK171:'Nacsport'!GS171,"*")&gt;0,+COUNTIF(Nacsport!GK171:'Nacsport'!GS171,"*"),""))</f>
        <v/>
      </c>
      <c r="AR170" s="1" t="str">
        <f>IF(OR(K170="ATTACCO",K170="DIFESA"),J170,IF(AND(OR(K170="PUNTOS",K170="RUCK",K170="QUIEBRE"),L170="AVEZZANO"),LOOKUP(2,1/($K$3:K170="ATTACCO"),$J$3:J171),IF(AND(OR(K170="PUNTOS",K170="RUCK",K170="QUIEBRE"),L170="RIVAL"),LOOKUP(2,1/($K$3:K170="DIFESA"),$J$3:J171),"")))</f>
        <v/>
      </c>
      <c r="AS170" s="17"/>
    </row>
    <row r="171" spans="1:45" ht="15.75" customHeight="1" x14ac:dyDescent="0.2">
      <c r="A171">
        <f>+Nacsport!A172</f>
        <v>172</v>
      </c>
      <c r="B171">
        <f t="shared" si="1"/>
        <v>170</v>
      </c>
      <c r="C171">
        <f t="shared" si="7"/>
        <v>170</v>
      </c>
      <c r="D171" s="12">
        <v>1</v>
      </c>
      <c r="E171" s="1" t="s">
        <v>1295</v>
      </c>
      <c r="F171" s="14">
        <f>CONVERT(LEFT(Nacsport!E172,2),"mn","hr")/24+CONVERT(MID(Nacsport!E172,4,2),"sec","hr")/24</f>
        <v>2.2361111111111113E-2</v>
      </c>
      <c r="G171" s="15">
        <f>(CONVERT((CONVERT(LEFT(Nacsport!F172,2),"mn","hr")/24+CONVERT(MID(Nacsport!F172,4,2),"sec","hr")/24)-(CONVERT(LEFT(Nacsport!E172,2),"mn","hr")/24+CONVERT(MID(Nacsport!E172,4,2),"sec","hr")/24),"hr","sec")*24)+2</f>
        <v>4.9999999999998694</v>
      </c>
      <c r="H171" s="15">
        <f t="shared" si="12"/>
        <v>1927</v>
      </c>
      <c r="I171" s="15">
        <f t="shared" si="13"/>
        <v>32.199999999999996</v>
      </c>
      <c r="J171" s="1">
        <f>+Nacsport!B172</f>
        <v>26</v>
      </c>
      <c r="K171" s="1" t="str">
        <f>+Nacsport!C172</f>
        <v>TACKLE</v>
      </c>
      <c r="L171" s="1" t="str">
        <f>+CONCATENATE(Nacsport!I172,Nacsport!J172)</f>
        <v>SAN BENEDETTO</v>
      </c>
      <c r="M171" s="29" t="str">
        <f>IF(Nacsport!G172&lt;&gt;"",LEFT(Nacsport!G172,FIND(";",Nacsport!G172)-1),"")</f>
        <v/>
      </c>
      <c r="N171" s="1" t="str">
        <f>IFERROR(MID(Nacsport!G172,FIND(";", Nacsport!G172)+1,IFERROR(FIND(" ", Nacsport!G172 &amp; " ", FIND(";", Nacsport!G172)+1) - FIND(";", Nacsport!G172)-1,LEN(Nacsport!G172))),"")</f>
        <v/>
      </c>
      <c r="O171" s="1" t="str">
        <f>+CONCATENATE(Nacsport!K172,Nacsport!L172,Nacsport!M172,Nacsport!N172,Nacsport!O172,Nacsport!P172,Nacsport!Q172,Nacsport!R172,Nacsport!S172,Nacsport!T172,Nacsport!U172,Nacsport!V172,Nacsport!W172,Nacsport!X172,Nacsport!Y172,Nacsport!Z172)</f>
        <v/>
      </c>
      <c r="P171" s="1" t="str">
        <f>IF(ISNA(LOOKUP(2,1/(Nacsport!AA172:BY172&lt;&gt;""),Nacsport!AA172:BY172)),"",LOOKUP(2,1/(Nacsport!AA172:BY172&lt;&gt;""),Nacsport!AA172:BY172))</f>
        <v>5</v>
      </c>
      <c r="Q171" s="1" t="str">
        <f t="array" ref="Q171">+IF(+COUNTIF(Nacsport!AA172:BY172,"*")&gt;1,INDEX(Nacsport!Z172:BX172,MATCH(TRUE,Nacsport!Z172:BX172&gt;0,0)),"")</f>
        <v/>
      </c>
      <c r="R171" s="1" t="str">
        <f>+CONCATENATE(Nacsport!BZ172,Nacsport!CA172)</f>
        <v/>
      </c>
      <c r="S171" s="1" t="str">
        <f>+CONCATENATE(Nacsport!CB172,Nacsport!CC172,Nacsport!CD172)</f>
        <v>NEUTRAL</v>
      </c>
      <c r="T171" s="1" t="str">
        <f>+CONCATENATE(Nacsport!CE172,Nacsport!CF172,Nacsport!CG172,Nacsport!CH172)</f>
        <v/>
      </c>
      <c r="U171" s="1" t="str">
        <f>+CONCATENATE(Nacsport!CI172,Nacsport!CJ172,Nacsport!CK172,Nacsport!CL172,Nacsport!CM172,Nacsport!CN172,Nacsport!CO172,Nacsport!CP172)</f>
        <v/>
      </c>
      <c r="V171" s="1" t="str">
        <f>+CONCATENATE(Nacsport!CQ172,Nacsport!CR172,Nacsport!CS172,Nacsport!CT172,Nacsport!CU172,Nacsport!CV172)</f>
        <v/>
      </c>
      <c r="W171" s="1" t="str">
        <f>+CONCATENATE(Nacsport!CW172,Nacsport!CX172,Nacsport!CY172,Nacsport!CZ172,Nacsport!DA172,Nacsport!DB172,Nacsport!DC172)</f>
        <v/>
      </c>
      <c r="X171" s="1" t="str">
        <f>+CONCATENATE(Nacsport!DD172,Nacsport!DE172,Nacsport!DF172,Nacsport!DG172,Nacsport!DH172,Nacsport!DI172,Nacsport!DJ172,Nacsport!DK172,Nacsport!DL172,Nacsport!DM172,Nacsport!DN172)</f>
        <v/>
      </c>
      <c r="Y171" s="1" t="str">
        <f>+CONCATENATE(Nacsport!DO172,Nacsport!DP172,Nacsport!DQ172,Nacsport!DR172,Nacsport!DS172,Nacsport!DT172,Nacsport!DU172,Nacsport!DV172,)</f>
        <v/>
      </c>
      <c r="Z171" s="1" t="str">
        <f>+CONCATENATE(Nacsport!DW172,Nacsport!DX172,Nacsport!DY172,Nacsport!DZ172)</f>
        <v/>
      </c>
      <c r="AA171" s="1" t="str">
        <f>+CONCATENATE(Nacsport!EA172,Nacsport!EB172,Nacsport!EC172,Nacsport!ED172,Nacsport!EE172)</f>
        <v/>
      </c>
      <c r="AB171" s="1" t="str">
        <f>+CONCATENATE(Nacsport!EF172,Nacsport!EG172,Nacsport!EH172,Nacsport!EI172,Nacsport!EJ172,Nacsport!EK172)</f>
        <v/>
      </c>
      <c r="AC171" s="1" t="str">
        <f>+CONCATENATE(Nacsport!EL172,Nacsport!EM172,Nacsport!EN172,Nacsport!EO172,Nacsport!EP172,Nacsport!EQ172,Nacsport!ER172)</f>
        <v/>
      </c>
      <c r="AD171" s="1" t="str">
        <f>+CONCATENATE(Nacsport!ES172,Nacsport!ET172,Nacsport!EU172,Nacsport!EV172,Nacsport!EW172,Nacsport!EX172,Nacsport!EY172,Nacsport!EZ172)</f>
        <v/>
      </c>
      <c r="AE171" s="1" t="str">
        <f>+CONCATENATE(Nacsport!FA172,Nacsport!FB172,Nacsport!FC172)</f>
        <v>DOUBLE</v>
      </c>
      <c r="AF171" s="1" t="str">
        <f>+CONCATENATE(Nacsport!FD172,Nacsport!FE172)</f>
        <v/>
      </c>
      <c r="AG171" s="1" t="str">
        <f>+CONCATENATE(Nacsport!FF172,Nacsport!FG172,Nacsport!FH172,Nacsport!FI172,Nacsport!FJ172)</f>
        <v/>
      </c>
      <c r="AH171" s="1" t="str">
        <f t="shared" si="14"/>
        <v/>
      </c>
      <c r="AI171" s="1" t="str">
        <f>+CONCATENATE(Nacsport!FK172,Nacsport!FL172)</f>
        <v/>
      </c>
      <c r="AJ171" s="34" t="str">
        <f>+CONCATENATE(Nacsport!FM172,Nacsport!FN172)</f>
        <v/>
      </c>
      <c r="AK171" s="1" t="str">
        <f>+IF(OR(K171="ATTACCO",K171="DIFESA"),+CONCATENATE(Nacsport!FO172,Nacsport!FP171,Nacsport!FQ172,Nacsport!FR172,Nacsport!FS172,Nacsport!FT172,Nacsport!FU172,),"")</f>
        <v/>
      </c>
      <c r="AL171" s="1" t="str">
        <f>+IF(OR(K171="ATAQUE",K171="DEFENSA"),+CONCATENATE(Nacsport!FV172,Nacsport!FW172,Nacsport!FX172,Nacsport!FY172,Nacsport!FZ172,Nacsport!GA172,Nacsport!GB172,),"")</f>
        <v/>
      </c>
      <c r="AM171" s="1" t="str">
        <f>+CONCATENATE(Nacsport!GC172,Nacsport!GD172,Nacsport!GE172,Nacsport!GF172,Nacsport!GG172,Nacsport!GH172,Nacsport!GI172,Nacsport!GJ172,)</f>
        <v/>
      </c>
      <c r="AN171" s="1" t="str">
        <f>IF(K171="PUNTOS",LOOKUP(2,1/($K$3:K171="ATAQUE"),$AN$3:AN171),IF(+COUNTIF(Nacsport!GK172:'Nacsport'!GS172,"*")&gt;0,+COUNTIF(Nacsport!GK172:'Nacsport'!GS172,"*"),""))</f>
        <v/>
      </c>
      <c r="AO171" t="str">
        <f ca="1">+IF(K171="QUIEBRE",+IF(L171="SAN LUIS",+COUNTIF(K171:INDIRECT(ADDRESS((LOOKUP(2,1/($K$1:K171="ATAQUE"),Nacsport!$A$1:A172)),3,4)),"RUCK")+1,+COUNTIF(K171:INDIRECT(ADDRESS((LOOKUP(2,1/($K$1:K171="DEFENSA"),Nacsport!$A$1:A172)),3,4)),"RUCK")+1),"")</f>
        <v/>
      </c>
      <c r="AP171" t="str">
        <f ca="1">+IF(OR(K171="PUNTOS",K171="QUIEBRE"),+IF(L171="SAN LUIS",+COUNTIF(K171:INDIRECT(ADDRESS((LOOKUP(2,1/($K$1:K171="ATAQUE"),Nacsport!$A$1:A172)),3,4)),"PASE"),+COUNTIF(K171:INDIRECT(ADDRESS((LOOKUP(2,1/($K$1:K171="DEFENSA"),Nacsport!$A$1:A172)),3,4)),"PASE")),"")</f>
        <v/>
      </c>
      <c r="AQ171" t="str">
        <f>IF(K171="QUIEBRE",LOOKUP(2,1/($K$3:K171="ATAQUE"),$AL$3:AL171),IF(+COUNTIF(Nacsport!GK172:'Nacsport'!GS172,"*")&gt;0,+COUNTIF(Nacsport!GK172:'Nacsport'!GS172,"*"),""))</f>
        <v/>
      </c>
      <c r="AR171" s="1" t="str">
        <f>IF(OR(K171="ATTACCO",K171="DIFESA"),J171,IF(AND(OR(K171="PUNTOS",K171="RUCK",K171="QUIEBRE"),L171="AVEZZANO"),LOOKUP(2,1/($K$3:K171="ATTACCO"),$J$3:J172),IF(AND(OR(K171="PUNTOS",K171="RUCK",K171="QUIEBRE"),L171="RIVAL"),LOOKUP(2,1/($K$3:K171="DIFESA"),$J$3:J172),"")))</f>
        <v/>
      </c>
      <c r="AS171" s="17"/>
    </row>
    <row r="172" spans="1:45" ht="15.75" customHeight="1" x14ac:dyDescent="0.2">
      <c r="A172">
        <f>+Nacsport!A173</f>
        <v>173</v>
      </c>
      <c r="B172">
        <f t="shared" si="1"/>
        <v>171</v>
      </c>
      <c r="C172">
        <f t="shared" si="7"/>
        <v>171</v>
      </c>
      <c r="D172" s="12">
        <v>1</v>
      </c>
      <c r="E172" s="1" t="s">
        <v>1295</v>
      </c>
      <c r="F172" s="14">
        <f>CONVERT(LEFT(Nacsport!E173,2),"mn","hr")/24+CONVERT(MID(Nacsport!E173,4,2),"sec","hr")/24</f>
        <v>2.238425925925926E-2</v>
      </c>
      <c r="G172" s="15">
        <f>CONVERT((CONVERT(LEFT(Nacsport!F173,2),"mn","hr")/24+CONVERT(MID(Nacsport!F173,4,2),"sec","hr")/24)-(CONVERT(LEFT(Nacsport!E173,2),"mn","hr")/24+CONVERT(MID(Nacsport!E173,4,2),"sec","hr")/24),"hr","sec")*24</f>
        <v>2.9999999999998694</v>
      </c>
      <c r="H172" s="15">
        <f t="shared" si="12"/>
        <v>1929.0000000000002</v>
      </c>
      <c r="I172" s="15">
        <f t="shared" si="13"/>
        <v>32.233333333333334</v>
      </c>
      <c r="J172" s="1">
        <f>+Nacsport!B173</f>
        <v>25</v>
      </c>
      <c r="K172" s="1" t="str">
        <f>+Nacsport!C173</f>
        <v>RUCK</v>
      </c>
      <c r="L172" s="1" t="str">
        <f>+CONCATENATE(Nacsport!I173,Nacsport!J173)</f>
        <v>OPPONENT</v>
      </c>
      <c r="M172" s="29" t="str">
        <f>IF(Nacsport!G173&lt;&gt;"",LEFT(Nacsport!G173,FIND(";",Nacsport!G173)-1),"")</f>
        <v>32</v>
      </c>
      <c r="N172" s="1" t="str">
        <f>IFERROR(MID(Nacsport!G173,FIND(";", Nacsport!G173)+1,IFERROR(FIND(" ", Nacsport!G173 &amp; " ", FIND(";", Nacsport!G173)+1) - FIND(";", Nacsport!G173)-1,LEN(Nacsport!G173))),"")</f>
        <v>82</v>
      </c>
      <c r="O172" s="1" t="str">
        <f>+CONCATENATE(Nacsport!K173,Nacsport!L173,Nacsport!M173,Nacsport!N173,Nacsport!O173,Nacsport!P173,Nacsport!Q173,Nacsport!R173,Nacsport!S173,Nacsport!T173,Nacsport!U173,Nacsport!V173,Nacsport!W173,Nacsport!X173,Nacsport!Y173,Nacsport!Z173)</f>
        <v>RB</v>
      </c>
      <c r="P172" s="1" t="str">
        <f>IF(ISNA(LOOKUP(2,1/(Nacsport!AA173:BY173&lt;&gt;""),Nacsport!AA173:BY173)),"",LOOKUP(2,1/(Nacsport!AA173:BY173&lt;&gt;""),Nacsport!AA173:BY173))</f>
        <v/>
      </c>
      <c r="Q172" s="1" t="str">
        <f t="array" ref="Q172">+IF(+COUNTIF(Nacsport!AA173:BY173,"*")&gt;1,INDEX(Nacsport!Z173:BX173,MATCH(TRUE,Nacsport!Z173:BX173&gt;0,0)),"")</f>
        <v/>
      </c>
      <c r="R172" s="1" t="str">
        <f>+CONCATENATE(Nacsport!BZ173,Nacsport!CA173)</f>
        <v/>
      </c>
      <c r="S172" s="1" t="str">
        <f>+CONCATENATE(Nacsport!CB173,Nacsport!CC173,Nacsport!CD173)</f>
        <v/>
      </c>
      <c r="T172" s="1" t="str">
        <f>+CONCATENATE(Nacsport!CE173,Nacsport!CF173,Nacsport!CG173,Nacsport!CH173)</f>
        <v/>
      </c>
      <c r="U172" s="1" t="str">
        <f>+CONCATENATE(Nacsport!CI173,Nacsport!CJ173,Nacsport!CK173,Nacsport!CL173,Nacsport!CM173,Nacsport!CN173,Nacsport!CO173,Nacsport!CP173)</f>
        <v/>
      </c>
      <c r="V172" s="1" t="str">
        <f>+CONCATENATE(Nacsport!CQ173,Nacsport!CR173,Nacsport!CS173,Nacsport!CT173,Nacsport!CU173,Nacsport!CV173)</f>
        <v/>
      </c>
      <c r="W172" s="1" t="str">
        <f>+CONCATENATE(Nacsport!CW173,Nacsport!CX173,Nacsport!CY173,Nacsport!CZ173,Nacsport!DA173,Nacsport!DB173,Nacsport!DC173)</f>
        <v/>
      </c>
      <c r="X172" s="1" t="str">
        <f>+CONCATENATE(Nacsport!DD173,Nacsport!DE173,Nacsport!DF173,Nacsport!DG173,Nacsport!DH173,Nacsport!DI173,Nacsport!DJ173,Nacsport!DK173,Nacsport!DL173,Nacsport!DM173,Nacsport!DN173)</f>
        <v/>
      </c>
      <c r="Y172" s="1" t="str">
        <f>+CONCATENATE(Nacsport!DO173,Nacsport!DP173,Nacsport!DQ173,Nacsport!DR173,Nacsport!DS173,Nacsport!DT173,Nacsport!DU173,Nacsport!DV173,)</f>
        <v/>
      </c>
      <c r="Z172" s="1" t="str">
        <f>+CONCATENATE(Nacsport!DW173,Nacsport!DX173,Nacsport!DY173,Nacsport!DZ173)</f>
        <v/>
      </c>
      <c r="AA172" s="1" t="str">
        <f>+CONCATENATE(Nacsport!EA173,Nacsport!EB173,Nacsport!EC173,Nacsport!ED173,Nacsport!EE173)</f>
        <v/>
      </c>
      <c r="AB172" s="1" t="str">
        <f>+CONCATENATE(Nacsport!EF173,Nacsport!EG173,Nacsport!EH173,Nacsport!EI173,Nacsport!EJ173,Nacsport!EK173)</f>
        <v/>
      </c>
      <c r="AC172" s="1" t="str">
        <f>+CONCATENATE(Nacsport!EL173,Nacsport!EM173,Nacsport!EN173,Nacsport!EO173,Nacsport!EP173,Nacsport!EQ173,Nacsport!ER173)</f>
        <v/>
      </c>
      <c r="AD172" s="1" t="str">
        <f>+CONCATENATE(Nacsport!ES173,Nacsport!ET173,Nacsport!EU173,Nacsport!EV173,Nacsport!EW173,Nacsport!EX173,Nacsport!EY173,Nacsport!EZ173)</f>
        <v/>
      </c>
      <c r="AE172" s="1" t="str">
        <f>+CONCATENATE(Nacsport!FA173,Nacsport!FB173,Nacsport!FC173)</f>
        <v/>
      </c>
      <c r="AF172" s="1" t="str">
        <f>+CONCATENATE(Nacsport!FD173,Nacsport!FE173)</f>
        <v>SLOW</v>
      </c>
      <c r="AG172" s="1" t="str">
        <f>+CONCATENATE(Nacsport!FF173,Nacsport!FG173,Nacsport!FH173,Nacsport!FI173,Nacsport!FJ173)</f>
        <v/>
      </c>
      <c r="AH172" s="1" t="str">
        <f t="shared" si="14"/>
        <v/>
      </c>
      <c r="AI172" s="1" t="str">
        <f>+CONCATENATE(Nacsport!FK173,Nacsport!FL173)</f>
        <v/>
      </c>
      <c r="AJ172" s="34" t="str">
        <f>+CONCATENATE(Nacsport!FM173,Nacsport!FN173)</f>
        <v/>
      </c>
      <c r="AK172" s="1" t="str">
        <f>+IF(OR(K172="ATTACCO",K172="DIFESA"),+CONCATENATE(Nacsport!FO173,Nacsport!FP172,Nacsport!FQ173,Nacsport!FR173,Nacsport!FS173,Nacsport!FT173,Nacsport!FU173,),"")</f>
        <v/>
      </c>
      <c r="AL172" s="1" t="str">
        <f>+IF(OR(K172="ATAQUE",K172="DEFENSA"),+CONCATENATE(Nacsport!FV173,Nacsport!FW173,Nacsport!FX173,Nacsport!FY173,Nacsport!FZ173,Nacsport!GA173,Nacsport!GB173,),"")</f>
        <v/>
      </c>
      <c r="AM172" s="1" t="str">
        <f>+CONCATENATE(Nacsport!GC173,Nacsport!GD173,Nacsport!GE173,Nacsport!GF173,Nacsport!GG173,Nacsport!GH173,Nacsport!GI173,Nacsport!GJ173,)</f>
        <v/>
      </c>
      <c r="AN172" s="1" t="str">
        <f>IF(K172="PUNTOS",LOOKUP(2,1/($K$3:K172="ATAQUE"),$AN$3:AN172),IF(+COUNTIF(Nacsport!GK173:'Nacsport'!GS173,"*")&gt;0,+COUNTIF(Nacsport!GK173:'Nacsport'!GS173,"*"),""))</f>
        <v/>
      </c>
      <c r="AO172" t="str">
        <f ca="1">+IF(K172="QUIEBRE",+IF(L172="SAN LUIS",+COUNTIF(K172:INDIRECT(ADDRESS((LOOKUP(2,1/($K$1:K172="ATAQUE"),Nacsport!$A$1:A173)),3,4)),"RUCK")+1,+COUNTIF(K172:INDIRECT(ADDRESS((LOOKUP(2,1/($K$1:K172="DEFENSA"),Nacsport!$A$1:A173)),3,4)),"RUCK")+1),"")</f>
        <v/>
      </c>
      <c r="AP172" t="str">
        <f ca="1">+IF(OR(K172="PUNTOS",K172="QUIEBRE"),+IF(L172="SAN LUIS",+COUNTIF(K172:INDIRECT(ADDRESS((LOOKUP(2,1/($K$1:K172="ATAQUE"),Nacsport!$A$1:A173)),3,4)),"PASE"),+COUNTIF(K172:INDIRECT(ADDRESS((LOOKUP(2,1/($K$1:K172="DEFENSA"),Nacsport!$A$1:A173)),3,4)),"PASE")),"")</f>
        <v/>
      </c>
      <c r="AQ172" t="str">
        <f>IF(K172="QUIEBRE",LOOKUP(2,1/($K$3:K172="ATAQUE"),$AL$3:AL172),IF(+COUNTIF(Nacsport!GK173:'Nacsport'!GS173,"*")&gt;0,+COUNTIF(Nacsport!GK173:'Nacsport'!GS173,"*"),""))</f>
        <v/>
      </c>
      <c r="AR172" s="1" t="str">
        <f>IF(OR(K172="ATTACCO",K172="DIFESA"),J172,IF(AND(OR(K172="PUNTOS",K172="RUCK",K172="QUIEBRE"),L172="AVEZZANO"),LOOKUP(2,1/($K$3:K172="ATTACCO"),$J$3:J173),IF(AND(OR(K172="PUNTOS",K172="RUCK",K172="QUIEBRE"),L172="RIVAL"),LOOKUP(2,1/($K$3:K172="DIFESA"),$J$3:J173),"")))</f>
        <v/>
      </c>
      <c r="AS172" s="17"/>
    </row>
    <row r="173" spans="1:45" ht="15.75" customHeight="1" x14ac:dyDescent="0.2">
      <c r="A173">
        <f>+Nacsport!A174</f>
        <v>174</v>
      </c>
      <c r="B173">
        <f t="shared" si="1"/>
        <v>172</v>
      </c>
      <c r="C173">
        <f t="shared" si="7"/>
        <v>172</v>
      </c>
      <c r="D173" s="12">
        <v>1</v>
      </c>
      <c r="E173" s="1" t="s">
        <v>1295</v>
      </c>
      <c r="F173" s="14">
        <f>CONVERT(LEFT(Nacsport!E174,2),"mn","hr")/24+CONVERT(MID(Nacsport!E174,4,2),"sec","hr")/24</f>
        <v>2.2476851851851852E-2</v>
      </c>
      <c r="G173" s="15">
        <f>(CONVERT((CONVERT(LEFT(Nacsport!F174,2),"mn","hr")/24+CONVERT(MID(Nacsport!F174,4,2),"sec","hr")/24)-(CONVERT(LEFT(Nacsport!E174,2),"mn","hr")/24+CONVERT(MID(Nacsport!E174,4,2),"sec","hr")/24),"hr","sec")*24)+2</f>
        <v>5.0000000000001688</v>
      </c>
      <c r="H173" s="15">
        <f t="shared" si="12"/>
        <v>1937</v>
      </c>
      <c r="I173" s="15">
        <f t="shared" si="13"/>
        <v>32.366666666666667</v>
      </c>
      <c r="J173" s="1">
        <f>+Nacsport!B174</f>
        <v>27</v>
      </c>
      <c r="K173" s="1" t="str">
        <f>+Nacsport!C174</f>
        <v>TACKLE</v>
      </c>
      <c r="L173" s="1" t="str">
        <f>+CONCATENATE(Nacsport!I174,Nacsport!J174)</f>
        <v>SAN BENEDETTO</v>
      </c>
      <c r="M173" s="29" t="str">
        <f>IF(Nacsport!G174&lt;&gt;"",LEFT(Nacsport!G174,FIND(";",Nacsport!G174)-1),"")</f>
        <v/>
      </c>
      <c r="N173" s="1" t="str">
        <f>IFERROR(MID(Nacsport!G174,FIND(";", Nacsport!G174)+1,IFERROR(FIND(" ", Nacsport!G174 &amp; " ", FIND(";", Nacsport!G174)+1) - FIND(";", Nacsport!G174)-1,LEN(Nacsport!G174))),"")</f>
        <v/>
      </c>
      <c r="O173" s="1" t="str">
        <f>+CONCATENATE(Nacsport!K174,Nacsport!L174,Nacsport!M174,Nacsport!N174,Nacsport!O174,Nacsport!P174,Nacsport!Q174,Nacsport!R174,Nacsport!S174,Nacsport!T174,Nacsport!U174,Nacsport!V174,Nacsport!W174,Nacsport!X174,Nacsport!Y174,Nacsport!Z174)</f>
        <v/>
      </c>
      <c r="P173" s="1" t="str">
        <f>IF(ISNA(LOOKUP(2,1/(Nacsport!AA174:BY174&lt;&gt;""),Nacsport!AA174:BY174)),"",LOOKUP(2,1/(Nacsport!AA174:BY174&lt;&gt;""),Nacsport!AA174:BY174))</f>
        <v>15</v>
      </c>
      <c r="Q173" s="1" t="str">
        <f t="array" ref="Q173">+IF(+COUNTIF(Nacsport!AA174:BY174,"*")&gt;1,INDEX(Nacsport!Z174:BX174,MATCH(TRUE,Nacsport!Z174:BX174&gt;0,0)),"")</f>
        <v/>
      </c>
      <c r="R173" s="1" t="str">
        <f>+CONCATENATE(Nacsport!BZ174,Nacsport!CA174)</f>
        <v/>
      </c>
      <c r="S173" s="1" t="str">
        <f>+CONCATENATE(Nacsport!CB174,Nacsport!CC174,Nacsport!CD174)</f>
        <v>NEUTRAL</v>
      </c>
      <c r="T173" s="1" t="str">
        <f>+CONCATENATE(Nacsport!CE174,Nacsport!CF174,Nacsport!CG174,Nacsport!CH174)</f>
        <v/>
      </c>
      <c r="U173" s="1" t="str">
        <f>+CONCATENATE(Nacsport!CI174,Nacsport!CJ174,Nacsport!CK174,Nacsport!CL174,Nacsport!CM174,Nacsport!CN174,Nacsport!CO174,Nacsport!CP174)</f>
        <v/>
      </c>
      <c r="V173" s="1" t="str">
        <f>+CONCATENATE(Nacsport!CQ174,Nacsport!CR174,Nacsport!CS174,Nacsport!CT174,Nacsport!CU174,Nacsport!CV174)</f>
        <v/>
      </c>
      <c r="W173" s="1" t="str">
        <f>+CONCATENATE(Nacsport!CW174,Nacsport!CX174,Nacsport!CY174,Nacsport!CZ174,Nacsport!DA174,Nacsport!DB174,Nacsport!DC174)</f>
        <v/>
      </c>
      <c r="X173" s="1" t="str">
        <f>+CONCATENATE(Nacsport!DD174,Nacsport!DE174,Nacsport!DF174,Nacsport!DG174,Nacsport!DH174,Nacsport!DI174,Nacsport!DJ174,Nacsport!DK174,Nacsport!DL174,Nacsport!DM174,Nacsport!DN174)</f>
        <v/>
      </c>
      <c r="Y173" s="1" t="str">
        <f>+CONCATENATE(Nacsport!DO174,Nacsport!DP174,Nacsport!DQ174,Nacsport!DR174,Nacsport!DS174,Nacsport!DT174,Nacsport!DU174,Nacsport!DV174,)</f>
        <v/>
      </c>
      <c r="Z173" s="1" t="str">
        <f>+CONCATENATE(Nacsport!DW174,Nacsport!DX174,Nacsport!DY174,Nacsport!DZ174)</f>
        <v/>
      </c>
      <c r="AA173" s="1" t="str">
        <f>+CONCATENATE(Nacsport!EA174,Nacsport!EB174,Nacsport!EC174,Nacsport!ED174,Nacsport!EE174)</f>
        <v/>
      </c>
      <c r="AB173" s="1" t="str">
        <f>+CONCATENATE(Nacsport!EF174,Nacsport!EG174,Nacsport!EH174,Nacsport!EI174,Nacsport!EJ174,Nacsport!EK174)</f>
        <v/>
      </c>
      <c r="AC173" s="1" t="str">
        <f>+CONCATENATE(Nacsport!EL174,Nacsport!EM174,Nacsport!EN174,Nacsport!EO174,Nacsport!EP174,Nacsport!EQ174,Nacsport!ER174)</f>
        <v/>
      </c>
      <c r="AD173" s="1" t="str">
        <f>+CONCATENATE(Nacsport!ES174,Nacsport!ET174,Nacsport!EU174,Nacsport!EV174,Nacsport!EW174,Nacsport!EX174,Nacsport!EY174,Nacsport!EZ174)</f>
        <v/>
      </c>
      <c r="AE173" s="1" t="str">
        <f>+CONCATENATE(Nacsport!FA174,Nacsport!FB174,Nacsport!FC174)</f>
        <v>DOUBLE</v>
      </c>
      <c r="AF173" s="1" t="str">
        <f>+CONCATENATE(Nacsport!FD174,Nacsport!FE174)</f>
        <v/>
      </c>
      <c r="AG173" s="1" t="str">
        <f>+CONCATENATE(Nacsport!FF174,Nacsport!FG174,Nacsport!FH174,Nacsport!FI174,Nacsport!FJ174)</f>
        <v/>
      </c>
      <c r="AH173" s="1" t="str">
        <f t="shared" si="14"/>
        <v/>
      </c>
      <c r="AI173" s="1" t="str">
        <f>+CONCATENATE(Nacsport!FK174,Nacsport!FL174)</f>
        <v/>
      </c>
      <c r="AJ173" s="34" t="str">
        <f>+CONCATENATE(Nacsport!FM174,Nacsport!FN174)</f>
        <v/>
      </c>
      <c r="AK173" s="1" t="str">
        <f>+IF(OR(K173="ATTACCO",K173="DIFESA"),+CONCATENATE(Nacsport!FO174,Nacsport!FP173,Nacsport!FQ174,Nacsport!FR174,Nacsport!FS174,Nacsport!FT174,Nacsport!FU174,),"")</f>
        <v/>
      </c>
      <c r="AL173" s="1" t="str">
        <f>+IF(OR(K173="ATAQUE",K173="DEFENSA"),+CONCATENATE(Nacsport!FV174,Nacsport!FW174,Nacsport!FX174,Nacsport!FY174,Nacsport!FZ174,Nacsport!GA174,Nacsport!GB174,),"")</f>
        <v/>
      </c>
      <c r="AM173" s="1" t="str">
        <f>+CONCATENATE(Nacsport!GC174,Nacsport!GD174,Nacsport!GE174,Nacsport!GF174,Nacsport!GG174,Nacsport!GH174,Nacsport!GI174,Nacsport!GJ174,)</f>
        <v/>
      </c>
      <c r="AN173" s="1" t="str">
        <f>IF(K173="PUNTOS",LOOKUP(2,1/($K$3:K173="ATAQUE"),$AN$3:AN173),IF(+COUNTIF(Nacsport!GK174:'Nacsport'!GS174,"*")&gt;0,+COUNTIF(Nacsport!GK174:'Nacsport'!GS174,"*"),""))</f>
        <v/>
      </c>
      <c r="AO173" t="str">
        <f ca="1">+IF(K173="QUIEBRE",+IF(L173="SAN LUIS",+COUNTIF(K173:INDIRECT(ADDRESS((LOOKUP(2,1/($K$1:K173="ATAQUE"),Nacsport!$A$1:A174)),3,4)),"RUCK")+1,+COUNTIF(K173:INDIRECT(ADDRESS((LOOKUP(2,1/($K$1:K173="DEFENSA"),Nacsport!$A$1:A174)),3,4)),"RUCK")+1),"")</f>
        <v/>
      </c>
      <c r="AP173" t="str">
        <f ca="1">+IF(OR(K173="PUNTOS",K173="QUIEBRE"),+IF(L173="SAN LUIS",+COUNTIF(K173:INDIRECT(ADDRESS((LOOKUP(2,1/($K$1:K173="ATAQUE"),Nacsport!$A$1:A174)),3,4)),"PASE"),+COUNTIF(K173:INDIRECT(ADDRESS((LOOKUP(2,1/($K$1:K173="DEFENSA"),Nacsport!$A$1:A174)),3,4)),"PASE")),"")</f>
        <v/>
      </c>
      <c r="AQ173" t="str">
        <f>IF(K173="QUIEBRE",LOOKUP(2,1/($K$3:K173="ATAQUE"),$AL$3:AL173),IF(+COUNTIF(Nacsport!GK174:'Nacsport'!GS174,"*")&gt;0,+COUNTIF(Nacsport!GK174:'Nacsport'!GS174,"*"),""))</f>
        <v/>
      </c>
      <c r="AR173" s="1" t="str">
        <f>IF(OR(K173="ATTACCO",K173="DIFESA"),J173,IF(AND(OR(K173="PUNTOS",K173="RUCK",K173="QUIEBRE"),L173="AVEZZANO"),LOOKUP(2,1/($K$3:K173="ATTACCO"),$J$3:J174),IF(AND(OR(K173="PUNTOS",K173="RUCK",K173="QUIEBRE"),L173="RIVAL"),LOOKUP(2,1/($K$3:K173="DIFESA"),$J$3:J174),"")))</f>
        <v/>
      </c>
      <c r="AS173" s="17"/>
    </row>
    <row r="174" spans="1:45" ht="15.75" customHeight="1" x14ac:dyDescent="0.2">
      <c r="A174">
        <f>+Nacsport!A175</f>
        <v>175</v>
      </c>
      <c r="B174">
        <f t="shared" si="1"/>
        <v>173</v>
      </c>
      <c r="C174">
        <f t="shared" si="7"/>
        <v>173</v>
      </c>
      <c r="D174" s="12">
        <v>1</v>
      </c>
      <c r="E174" s="1" t="s">
        <v>1295</v>
      </c>
      <c r="F174" s="14">
        <f>CONVERT(LEFT(Nacsport!E175,2),"mn","hr")/24+CONVERT(MID(Nacsport!E175,4,2),"sec","hr")/24</f>
        <v>2.2499999999999999E-2</v>
      </c>
      <c r="G174" s="15">
        <f>CONVERT((CONVERT(LEFT(Nacsport!F175,2),"mn","hr")/24+CONVERT(MID(Nacsport!F175,4,2),"sec","hr")/24)-(CONVERT(LEFT(Nacsport!E175,2),"mn","hr")/24+CONVERT(MID(Nacsport!E175,4,2),"sec","hr")/24),"hr","sec")*24</f>
        <v>3.0000000000001692</v>
      </c>
      <c r="H174" s="15">
        <f t="shared" si="12"/>
        <v>1939</v>
      </c>
      <c r="I174" s="15">
        <f t="shared" si="13"/>
        <v>32.400000000000006</v>
      </c>
      <c r="J174" s="1">
        <f>+Nacsport!B175</f>
        <v>26</v>
      </c>
      <c r="K174" s="1" t="str">
        <f>+Nacsport!C175</f>
        <v>RUCK</v>
      </c>
      <c r="L174" s="1" t="str">
        <f>+CONCATENATE(Nacsport!I175,Nacsport!J175)</f>
        <v>OPPONENT</v>
      </c>
      <c r="M174" s="29" t="str">
        <f>IF(Nacsport!G175&lt;&gt;"",LEFT(Nacsport!G175,FIND(";",Nacsport!G175)-1),"")</f>
        <v>11</v>
      </c>
      <c r="N174" s="1" t="str">
        <f>IFERROR(MID(Nacsport!G175,FIND(";", Nacsport!G175)+1,IFERROR(FIND(" ", Nacsport!G175 &amp; " ", FIND(";", Nacsport!G175)+1) - FIND(";", Nacsport!G175)-1,LEN(Nacsport!G175))),"")</f>
        <v>76</v>
      </c>
      <c r="O174" s="1" t="str">
        <f>+CONCATENATE(Nacsport!K175,Nacsport!L175,Nacsport!M175,Nacsport!N175,Nacsport!O175,Nacsport!P175,Nacsport!Q175,Nacsport!R175,Nacsport!S175,Nacsport!T175,Nacsport!U175,Nacsport!V175,Nacsport!W175,Nacsport!X175,Nacsport!Y175,Nacsport!Z175)</f>
        <v>T1A</v>
      </c>
      <c r="P174" s="1" t="str">
        <f>IF(ISNA(LOOKUP(2,1/(Nacsport!AA175:BY175&lt;&gt;""),Nacsport!AA175:BY175)),"",LOOKUP(2,1/(Nacsport!AA175:BY175&lt;&gt;""),Nacsport!AA175:BY175))</f>
        <v/>
      </c>
      <c r="Q174" s="1" t="str">
        <f t="array" ref="Q174">+IF(+COUNTIF(Nacsport!AA175:BY175,"*")&gt;1,INDEX(Nacsport!Z175:BX175,MATCH(TRUE,Nacsport!Z175:BX175&gt;0,0)),"")</f>
        <v/>
      </c>
      <c r="R174" s="1" t="str">
        <f>+CONCATENATE(Nacsport!BZ175,Nacsport!CA175)</f>
        <v/>
      </c>
      <c r="S174" s="1" t="str">
        <f>+CONCATENATE(Nacsport!CB175,Nacsport!CC175,Nacsport!CD175)</f>
        <v/>
      </c>
      <c r="T174" s="1" t="str">
        <f>+CONCATENATE(Nacsport!CE175,Nacsport!CF175,Nacsport!CG175,Nacsport!CH175)</f>
        <v/>
      </c>
      <c r="U174" s="1" t="str">
        <f>+CONCATENATE(Nacsport!CI175,Nacsport!CJ175,Nacsport!CK175,Nacsport!CL175,Nacsport!CM175,Nacsport!CN175,Nacsport!CO175,Nacsport!CP175)</f>
        <v/>
      </c>
      <c r="V174" s="1" t="str">
        <f>+CONCATENATE(Nacsport!CQ175,Nacsport!CR175,Nacsport!CS175,Nacsport!CT175,Nacsport!CU175,Nacsport!CV175)</f>
        <v/>
      </c>
      <c r="W174" s="1" t="str">
        <f>+CONCATENATE(Nacsport!CW175,Nacsport!CX175,Nacsport!CY175,Nacsport!CZ175,Nacsport!DA175,Nacsport!DB175,Nacsport!DC175)</f>
        <v/>
      </c>
      <c r="X174" s="1" t="str">
        <f>+CONCATENATE(Nacsport!DD175,Nacsport!DE175,Nacsport!DF175,Nacsport!DG175,Nacsport!DH175,Nacsport!DI175,Nacsport!DJ175,Nacsport!DK175,Nacsport!DL175,Nacsport!DM175,Nacsport!DN175)</f>
        <v/>
      </c>
      <c r="Y174" s="1" t="str">
        <f>+CONCATENATE(Nacsport!DO175,Nacsport!DP175,Nacsport!DQ175,Nacsport!DR175,Nacsport!DS175,Nacsport!DT175,Nacsport!DU175,Nacsport!DV175,)</f>
        <v/>
      </c>
      <c r="Z174" s="1" t="str">
        <f>+CONCATENATE(Nacsport!DW175,Nacsport!DX175,Nacsport!DY175,Nacsport!DZ175)</f>
        <v/>
      </c>
      <c r="AA174" s="1" t="str">
        <f>+CONCATENATE(Nacsport!EA175,Nacsport!EB175,Nacsport!EC175,Nacsport!ED175,Nacsport!EE175)</f>
        <v/>
      </c>
      <c r="AB174" s="1" t="str">
        <f>+CONCATENATE(Nacsport!EF175,Nacsport!EG175,Nacsport!EH175,Nacsport!EI175,Nacsport!EJ175,Nacsport!EK175)</f>
        <v/>
      </c>
      <c r="AC174" s="1" t="str">
        <f>+CONCATENATE(Nacsport!EL175,Nacsport!EM175,Nacsport!EN175,Nacsport!EO175,Nacsport!EP175,Nacsport!EQ175,Nacsport!ER175)</f>
        <v/>
      </c>
      <c r="AD174" s="1" t="str">
        <f>+CONCATENATE(Nacsport!ES175,Nacsport!ET175,Nacsport!EU175,Nacsport!EV175,Nacsport!EW175,Nacsport!EX175,Nacsport!EY175,Nacsport!EZ175)</f>
        <v/>
      </c>
      <c r="AE174" s="1" t="str">
        <f>+CONCATENATE(Nacsport!FA175,Nacsport!FB175,Nacsport!FC175)</f>
        <v/>
      </c>
      <c r="AF174" s="1" t="str">
        <f>+CONCATENATE(Nacsport!FD175,Nacsport!FE175)</f>
        <v>SLOW</v>
      </c>
      <c r="AG174" s="1" t="str">
        <f>+CONCATENATE(Nacsport!FF175,Nacsport!FG175,Nacsport!FH175,Nacsport!FI175,Nacsport!FJ175)</f>
        <v/>
      </c>
      <c r="AH174" s="1" t="str">
        <f t="shared" si="14"/>
        <v/>
      </c>
      <c r="AI174" s="1" t="str">
        <f>+CONCATENATE(Nacsport!FK175,Nacsport!FL175)</f>
        <v/>
      </c>
      <c r="AJ174" s="34" t="str">
        <f>+CONCATENATE(Nacsport!FM175,Nacsport!FN175)</f>
        <v/>
      </c>
      <c r="AK174" s="1" t="str">
        <f>+IF(OR(K174="ATTACCO",K174="DIFESA"),+CONCATENATE(Nacsport!FO175,Nacsport!FP174,Nacsport!FQ175,Nacsport!FR175,Nacsport!FS175,Nacsport!FT175,Nacsport!FU175,),"")</f>
        <v/>
      </c>
      <c r="AL174" s="1" t="str">
        <f>+IF(OR(K174="ATAQUE",K174="DEFENSA"),+CONCATENATE(Nacsport!FV175,Nacsport!FW175,Nacsport!FX175,Nacsport!FY175,Nacsport!FZ175,Nacsport!GA175,Nacsport!GB175,),"")</f>
        <v/>
      </c>
      <c r="AM174" s="1" t="str">
        <f>+CONCATENATE(Nacsport!GC175,Nacsport!GD175,Nacsport!GE175,Nacsport!GF175,Nacsport!GG175,Nacsport!GH175,Nacsport!GI175,Nacsport!GJ175,)</f>
        <v/>
      </c>
      <c r="AN174" s="1" t="str">
        <f>IF(K174="PUNTOS",LOOKUP(2,1/($K$3:K174="ATAQUE"),$AN$3:AN174),IF(+COUNTIF(Nacsport!GK175:'Nacsport'!GS175,"*")&gt;0,+COUNTIF(Nacsport!GK175:'Nacsport'!GS175,"*"),""))</f>
        <v/>
      </c>
      <c r="AO174" t="str">
        <f ca="1">+IF(K174="QUIEBRE",+IF(L174="SAN LUIS",+COUNTIF(K174:INDIRECT(ADDRESS((LOOKUP(2,1/($K$1:K174="ATAQUE"),Nacsport!$A$1:A175)),3,4)),"RUCK")+1,+COUNTIF(K174:INDIRECT(ADDRESS((LOOKUP(2,1/($K$1:K174="DEFENSA"),Nacsport!$A$1:A175)),3,4)),"RUCK")+1),"")</f>
        <v/>
      </c>
      <c r="AP174" t="str">
        <f ca="1">+IF(OR(K174="PUNTOS",K174="QUIEBRE"),+IF(L174="SAN LUIS",+COUNTIF(K174:INDIRECT(ADDRESS((LOOKUP(2,1/($K$1:K174="ATAQUE"),Nacsport!$A$1:A175)),3,4)),"PASE"),+COUNTIF(K174:INDIRECT(ADDRESS((LOOKUP(2,1/($K$1:K174="DEFENSA"),Nacsport!$A$1:A175)),3,4)),"PASE")),"")</f>
        <v/>
      </c>
      <c r="AQ174" t="str">
        <f>IF(K174="QUIEBRE",LOOKUP(2,1/($K$3:K174="ATAQUE"),$AL$3:AL174),IF(+COUNTIF(Nacsport!GK175:'Nacsport'!GS175,"*")&gt;0,+COUNTIF(Nacsport!GK175:'Nacsport'!GS175,"*"),""))</f>
        <v/>
      </c>
      <c r="AR174" s="1" t="str">
        <f>IF(OR(K174="ATTACCO",K174="DIFESA"),J174,IF(AND(OR(K174="PUNTOS",K174="RUCK",K174="QUIEBRE"),L174="AVEZZANO"),LOOKUP(2,1/($K$3:K174="ATTACCO"),$J$3:J175),IF(AND(OR(K174="PUNTOS",K174="RUCK",K174="QUIEBRE"),L174="RIVAL"),LOOKUP(2,1/($K$3:K174="DIFESA"),$J$3:J175),"")))</f>
        <v/>
      </c>
      <c r="AS174" s="17"/>
    </row>
    <row r="175" spans="1:45" ht="15.75" customHeight="1" x14ac:dyDescent="0.2">
      <c r="A175">
        <f>+Nacsport!A176</f>
        <v>176</v>
      </c>
      <c r="B175">
        <f t="shared" si="1"/>
        <v>174</v>
      </c>
      <c r="C175">
        <f t="shared" si="7"/>
        <v>174</v>
      </c>
      <c r="D175" s="12">
        <v>1</v>
      </c>
      <c r="E175" s="1" t="s">
        <v>1295</v>
      </c>
      <c r="F175" s="14">
        <f>CONVERT(LEFT(Nacsport!E176,2),"mn","hr")/24+CONVERT(MID(Nacsport!E176,4,2),"sec","hr")/24</f>
        <v>2.2569444444444444E-2</v>
      </c>
      <c r="G175" s="15">
        <f>(CONVERT((CONVERT(LEFT(Nacsport!F176,2),"mn","hr")/24+CONVERT(MID(Nacsport!F176,4,2),"sec","hr")/24)-(CONVERT(LEFT(Nacsport!E176,2),"mn","hr")/24+CONVERT(MID(Nacsport!E176,4,2),"sec","hr")/24),"hr","sec")*24)+2</f>
        <v>5.0000000000001688</v>
      </c>
      <c r="H175" s="15">
        <f t="shared" si="12"/>
        <v>1945</v>
      </c>
      <c r="I175" s="15">
        <f t="shared" si="13"/>
        <v>32.5</v>
      </c>
      <c r="J175" s="1">
        <f>+Nacsport!B176</f>
        <v>28</v>
      </c>
      <c r="K175" s="1" t="str">
        <f>+Nacsport!C176</f>
        <v>TACKLE</v>
      </c>
      <c r="L175" s="1" t="str">
        <f>+CONCATENATE(Nacsport!I176,Nacsport!J176)</f>
        <v>SAN BENEDETTO</v>
      </c>
      <c r="M175" s="29" t="str">
        <f>IF(Nacsport!G176&lt;&gt;"",LEFT(Nacsport!G176,FIND(";",Nacsport!G176)-1),"")</f>
        <v/>
      </c>
      <c r="N175" s="1" t="str">
        <f>IFERROR(MID(Nacsport!G176,FIND(";", Nacsport!G176)+1,IFERROR(FIND(" ", Nacsport!G176 &amp; " ", FIND(";", Nacsport!G176)+1) - FIND(";", Nacsport!G176)-1,LEN(Nacsport!G176))),"")</f>
        <v/>
      </c>
      <c r="O175" s="1" t="str">
        <f>+CONCATENATE(Nacsport!K176,Nacsport!L176,Nacsport!M176,Nacsport!N176,Nacsport!O176,Nacsport!P176,Nacsport!Q176,Nacsport!R176,Nacsport!S176,Nacsport!T176,Nacsport!U176,Nacsport!V176,Nacsport!W176,Nacsport!X176,Nacsport!Y176,Nacsport!Z176)</f>
        <v/>
      </c>
      <c r="P175" s="1">
        <f>IF(ISNA(LOOKUP(2,1/(Nacsport!AA176:BY176&lt;&gt;""),Nacsport!AA176:BY176)),"",LOOKUP(2,1/(Nacsport!AA176:BY176&lt;&gt;""),Nacsport!AA176:BY176))</f>
        <v>28</v>
      </c>
      <c r="Q175" s="1" t="str">
        <f t="array" ref="Q175">+IF(+COUNTIF(Nacsport!AA176:BY176,"*")&gt;1,INDEX(Nacsport!Z176:BX176,MATCH(TRUE,Nacsport!Z176:BX176&gt;0,0)),"")</f>
        <v/>
      </c>
      <c r="R175" s="1" t="str">
        <f>+CONCATENATE(Nacsport!BZ176,Nacsport!CA176)</f>
        <v/>
      </c>
      <c r="S175" s="1" t="str">
        <f>+CONCATENATE(Nacsport!CB176,Nacsport!CC176,Nacsport!CD176)</f>
        <v>NEGATIVE</v>
      </c>
      <c r="T175" s="1" t="str">
        <f>+CONCATENATE(Nacsport!CE176,Nacsport!CF176,Nacsport!CG176,Nacsport!CH176)</f>
        <v/>
      </c>
      <c r="U175" s="1" t="str">
        <f>+CONCATENATE(Nacsport!CI176,Nacsport!CJ176,Nacsport!CK176,Nacsport!CL176,Nacsport!CM176,Nacsport!CN176,Nacsport!CO176,Nacsport!CP176)</f>
        <v/>
      </c>
      <c r="V175" s="1" t="str">
        <f>+CONCATENATE(Nacsport!CQ176,Nacsport!CR176,Nacsport!CS176,Nacsport!CT176,Nacsport!CU176,Nacsport!CV176)</f>
        <v/>
      </c>
      <c r="W175" s="1" t="str">
        <f>+CONCATENATE(Nacsport!CW176,Nacsport!CX176,Nacsport!CY176,Nacsport!CZ176,Nacsport!DA176,Nacsport!DB176,Nacsport!DC176)</f>
        <v/>
      </c>
      <c r="X175" s="1" t="str">
        <f>+CONCATENATE(Nacsport!DD176,Nacsport!DE176,Nacsport!DF176,Nacsport!DG176,Nacsport!DH176,Nacsport!DI176,Nacsport!DJ176,Nacsport!DK176,Nacsport!DL176,Nacsport!DM176,Nacsport!DN176)</f>
        <v/>
      </c>
      <c r="Y175" s="1" t="str">
        <f>+CONCATENATE(Nacsport!DO176,Nacsport!DP176,Nacsport!DQ176,Nacsport!DR176,Nacsport!DS176,Nacsport!DT176,Nacsport!DU176,Nacsport!DV176,)</f>
        <v/>
      </c>
      <c r="Z175" s="1" t="str">
        <f>+CONCATENATE(Nacsport!DW176,Nacsport!DX176,Nacsport!DY176,Nacsport!DZ176)</f>
        <v/>
      </c>
      <c r="AA175" s="1" t="str">
        <f>+CONCATENATE(Nacsport!EA176,Nacsport!EB176,Nacsport!EC176,Nacsport!ED176,Nacsport!EE176)</f>
        <v/>
      </c>
      <c r="AB175" s="1" t="str">
        <f>+CONCATENATE(Nacsport!EF176,Nacsport!EG176,Nacsport!EH176,Nacsport!EI176,Nacsport!EJ176,Nacsport!EK176)</f>
        <v/>
      </c>
      <c r="AC175" s="1" t="str">
        <f>+CONCATENATE(Nacsport!EL176,Nacsport!EM176,Nacsport!EN176,Nacsport!EO176,Nacsport!EP176,Nacsport!EQ176,Nacsport!ER176)</f>
        <v/>
      </c>
      <c r="AD175" s="1" t="str">
        <f>+CONCATENATE(Nacsport!ES176,Nacsport!ET176,Nacsport!EU176,Nacsport!EV176,Nacsport!EW176,Nacsport!EX176,Nacsport!EY176,Nacsport!EZ176)</f>
        <v/>
      </c>
      <c r="AE175" s="1" t="str">
        <f>+CONCATENATE(Nacsport!FA176,Nacsport!FB176,Nacsport!FC176)</f>
        <v/>
      </c>
      <c r="AF175" s="1" t="str">
        <f>+CONCATENATE(Nacsport!FD176,Nacsport!FE176)</f>
        <v/>
      </c>
      <c r="AG175" s="1" t="str">
        <f>+CONCATENATE(Nacsport!FF176,Nacsport!FG176,Nacsport!FH176,Nacsport!FI176,Nacsport!FJ176)</f>
        <v/>
      </c>
      <c r="AH175" s="1" t="str">
        <f t="shared" si="14"/>
        <v/>
      </c>
      <c r="AI175" s="1" t="str">
        <f>+CONCATENATE(Nacsport!FK176,Nacsport!FL176)</f>
        <v/>
      </c>
      <c r="AJ175" s="34" t="str">
        <f>+CONCATENATE(Nacsport!FM176,Nacsport!FN176)</f>
        <v/>
      </c>
      <c r="AK175" s="1" t="str">
        <f>+IF(OR(K175="ATTACCO",K175="DIFESA"),+CONCATENATE(Nacsport!FO176,Nacsport!FP175,Nacsport!FQ176,Nacsport!FR176,Nacsport!FS176,Nacsport!FT176,Nacsport!FU176,),"")</f>
        <v/>
      </c>
      <c r="AL175" s="1" t="str">
        <f>+IF(OR(K175="ATAQUE",K175="DEFENSA"),+CONCATENATE(Nacsport!FV176,Nacsport!FW176,Nacsport!FX176,Nacsport!FY176,Nacsport!FZ176,Nacsport!GA176,Nacsport!GB176,),"")</f>
        <v/>
      </c>
      <c r="AM175" s="1" t="str">
        <f>+CONCATENATE(Nacsport!GC176,Nacsport!GD176,Nacsport!GE176,Nacsport!GF176,Nacsport!GG176,Nacsport!GH176,Nacsport!GI176,Nacsport!GJ176,)</f>
        <v/>
      </c>
      <c r="AN175" s="1" t="str">
        <f>IF(K175="PUNTOS",LOOKUP(2,1/($K$3:K175="ATAQUE"),$AN$3:AN175),IF(+COUNTIF(Nacsport!GK176:'Nacsport'!GS176,"*")&gt;0,+COUNTIF(Nacsport!GK176:'Nacsport'!GS176,"*"),""))</f>
        <v/>
      </c>
      <c r="AO175" t="str">
        <f ca="1">+IF(K175="QUIEBRE",+IF(L175="SAN LUIS",+COUNTIF(K175:INDIRECT(ADDRESS((LOOKUP(2,1/($K$1:K175="ATAQUE"),Nacsport!$A$1:A176)),3,4)),"RUCK")+1,+COUNTIF(K175:INDIRECT(ADDRESS((LOOKUP(2,1/($K$1:K175="DEFENSA"),Nacsport!$A$1:A176)),3,4)),"RUCK")+1),"")</f>
        <v/>
      </c>
      <c r="AP175" t="str">
        <f ca="1">+IF(OR(K175="PUNTOS",K175="QUIEBRE"),+IF(L175="SAN LUIS",+COUNTIF(K175:INDIRECT(ADDRESS((LOOKUP(2,1/($K$1:K175="ATAQUE"),Nacsport!$A$1:A176)),3,4)),"PASE"),+COUNTIF(K175:INDIRECT(ADDRESS((LOOKUP(2,1/($K$1:K175="DEFENSA"),Nacsport!$A$1:A176)),3,4)),"PASE")),"")</f>
        <v/>
      </c>
      <c r="AQ175" t="str">
        <f>IF(K175="QUIEBRE",LOOKUP(2,1/($K$3:K175="ATAQUE"),$AL$3:AL175),IF(+COUNTIF(Nacsport!GK176:'Nacsport'!GS176,"*")&gt;0,+COUNTIF(Nacsport!GK176:'Nacsport'!GS176,"*"),""))</f>
        <v/>
      </c>
      <c r="AR175" s="1" t="str">
        <f>IF(OR(K175="ATTACCO",K175="DIFESA"),J175,IF(AND(OR(K175="PUNTOS",K175="RUCK",K175="QUIEBRE"),L175="AVEZZANO"),LOOKUP(2,1/($K$3:K175="ATTACCO"),$J$3:J176),IF(AND(OR(K175="PUNTOS",K175="RUCK",K175="QUIEBRE"),L175="RIVAL"),LOOKUP(2,1/($K$3:K175="DIFESA"),$J$3:J176),"")))</f>
        <v/>
      </c>
      <c r="AS175" s="17"/>
    </row>
    <row r="176" spans="1:45" ht="15.75" customHeight="1" x14ac:dyDescent="0.2">
      <c r="A176">
        <f>+Nacsport!A177</f>
        <v>177</v>
      </c>
      <c r="B176">
        <f t="shared" si="1"/>
        <v>175</v>
      </c>
      <c r="C176">
        <f t="shared" si="7"/>
        <v>175</v>
      </c>
      <c r="D176" s="12">
        <v>1</v>
      </c>
      <c r="E176" s="1" t="s">
        <v>1295</v>
      </c>
      <c r="F176" s="14">
        <f>CONVERT(LEFT(Nacsport!E177,2),"mn","hr")/24+CONVERT(MID(Nacsport!E177,4,2),"sec","hr")/24</f>
        <v>2.2592592592592595E-2</v>
      </c>
      <c r="G176" s="15">
        <f>CONVERT((CONVERT(LEFT(Nacsport!F177,2),"mn","hr")/24+CONVERT(MID(Nacsport!F177,4,2),"sec","hr")/24)-(CONVERT(LEFT(Nacsport!E177,2),"mn","hr")/24+CONVERT(MID(Nacsport!E177,4,2),"sec","hr")/24),"hr","sec")*24</f>
        <v>2.9999999999998694</v>
      </c>
      <c r="H176" s="15">
        <f t="shared" si="12"/>
        <v>1947.0000000000002</v>
      </c>
      <c r="I176" s="15">
        <f t="shared" si="13"/>
        <v>32.533333333333331</v>
      </c>
      <c r="J176" s="1">
        <f>+Nacsport!B177</f>
        <v>27</v>
      </c>
      <c r="K176" s="1" t="str">
        <f>+Nacsport!C177</f>
        <v>RUCK</v>
      </c>
      <c r="L176" s="1" t="str">
        <f>+CONCATENATE(Nacsport!I177,Nacsport!J177)</f>
        <v>OPPONENT</v>
      </c>
      <c r="M176" s="29" t="str">
        <f>IF(Nacsport!G177&lt;&gt;"",LEFT(Nacsport!G177,FIND(";",Nacsport!G177)-1),"")</f>
        <v>23</v>
      </c>
      <c r="N176" s="1" t="str">
        <f>IFERROR(MID(Nacsport!G177,FIND(";", Nacsport!G177)+1,IFERROR(FIND(" ", Nacsport!G177 &amp; " ", FIND(";", Nacsport!G177)+1) - FIND(";", Nacsport!G177)-1,LEN(Nacsport!G177))),"")</f>
        <v>77</v>
      </c>
      <c r="O176" s="1" t="str">
        <f>+CONCATENATE(Nacsport!K177,Nacsport!L177,Nacsport!M177,Nacsport!N177,Nacsport!O177,Nacsport!P177,Nacsport!Q177,Nacsport!R177,Nacsport!S177,Nacsport!T177,Nacsport!U177,Nacsport!V177,Nacsport!W177,Nacsport!X177,Nacsport!Y177,Nacsport!Z177)</f>
        <v>T1B</v>
      </c>
      <c r="P176" s="1" t="str">
        <f>IF(ISNA(LOOKUP(2,1/(Nacsport!AA177:BY177&lt;&gt;""),Nacsport!AA177:BY177)),"",LOOKUP(2,1/(Nacsport!AA177:BY177&lt;&gt;""),Nacsport!AA177:BY177))</f>
        <v/>
      </c>
      <c r="Q176" s="1" t="str">
        <f t="array" ref="Q176">+IF(+COUNTIF(Nacsport!AA177:BY177,"*")&gt;1,INDEX(Nacsport!Z177:BX177,MATCH(TRUE,Nacsport!Z177:BX177&gt;0,0)),"")</f>
        <v/>
      </c>
      <c r="R176" s="1" t="str">
        <f>+CONCATENATE(Nacsport!BZ177,Nacsport!CA177)</f>
        <v/>
      </c>
      <c r="S176" s="1" t="str">
        <f>+CONCATENATE(Nacsport!CB177,Nacsport!CC177,Nacsport!CD177)</f>
        <v/>
      </c>
      <c r="T176" s="1" t="str">
        <f>+CONCATENATE(Nacsport!CE177,Nacsport!CF177,Nacsport!CG177,Nacsport!CH177)</f>
        <v/>
      </c>
      <c r="U176" s="1" t="str">
        <f>+CONCATENATE(Nacsport!CI177,Nacsport!CJ177,Nacsport!CK177,Nacsport!CL177,Nacsport!CM177,Nacsport!CN177,Nacsport!CO177,Nacsport!CP177)</f>
        <v/>
      </c>
      <c r="V176" s="1" t="str">
        <f>+CONCATENATE(Nacsport!CQ177,Nacsport!CR177,Nacsport!CS177,Nacsport!CT177,Nacsport!CU177,Nacsport!CV177)</f>
        <v/>
      </c>
      <c r="W176" s="1" t="str">
        <f>+CONCATENATE(Nacsport!CW177,Nacsport!CX177,Nacsport!CY177,Nacsport!CZ177,Nacsport!DA177,Nacsport!DB177,Nacsport!DC177)</f>
        <v/>
      </c>
      <c r="X176" s="1" t="str">
        <f>+CONCATENATE(Nacsport!DD177,Nacsport!DE177,Nacsport!DF177,Nacsport!DG177,Nacsport!DH177,Nacsport!DI177,Nacsport!DJ177,Nacsport!DK177,Nacsport!DL177,Nacsport!DM177,Nacsport!DN177)</f>
        <v/>
      </c>
      <c r="Y176" s="1" t="str">
        <f>+CONCATENATE(Nacsport!DO177,Nacsport!DP177,Nacsport!DQ177,Nacsport!DR177,Nacsport!DS177,Nacsport!DT177,Nacsport!DU177,Nacsport!DV177,)</f>
        <v/>
      </c>
      <c r="Z176" s="1" t="str">
        <f>+CONCATENATE(Nacsport!DW177,Nacsport!DX177,Nacsport!DY177,Nacsport!DZ177)</f>
        <v/>
      </c>
      <c r="AA176" s="1" t="str">
        <f>+CONCATENATE(Nacsport!EA177,Nacsport!EB177,Nacsport!EC177,Nacsport!ED177,Nacsport!EE177)</f>
        <v/>
      </c>
      <c r="AB176" s="1" t="str">
        <f>+CONCATENATE(Nacsport!EF177,Nacsport!EG177,Nacsport!EH177,Nacsport!EI177,Nacsport!EJ177,Nacsport!EK177)</f>
        <v/>
      </c>
      <c r="AC176" s="1" t="str">
        <f>+CONCATENATE(Nacsport!EL177,Nacsport!EM177,Nacsport!EN177,Nacsport!EO177,Nacsport!EP177,Nacsport!EQ177,Nacsport!ER177)</f>
        <v/>
      </c>
      <c r="AD176" s="1" t="str">
        <f>+CONCATENATE(Nacsport!ES177,Nacsport!ET177,Nacsport!EU177,Nacsport!EV177,Nacsport!EW177,Nacsport!EX177,Nacsport!EY177,Nacsport!EZ177)</f>
        <v/>
      </c>
      <c r="AE176" s="1" t="str">
        <f>+CONCATENATE(Nacsport!FA177,Nacsport!FB177,Nacsport!FC177)</f>
        <v/>
      </c>
      <c r="AF176" s="1" t="str">
        <f>+CONCATENATE(Nacsport!FD177,Nacsport!FE177)</f>
        <v>FAST</v>
      </c>
      <c r="AG176" s="1" t="str">
        <f>+CONCATENATE(Nacsport!FF177,Nacsport!FG177,Nacsport!FH177,Nacsport!FI177,Nacsport!FJ177)</f>
        <v/>
      </c>
      <c r="AH176" s="1" t="str">
        <f t="shared" si="14"/>
        <v/>
      </c>
      <c r="AI176" s="1" t="str">
        <f>+CONCATENATE(Nacsport!FK177,Nacsport!FL177)</f>
        <v/>
      </c>
      <c r="AJ176" s="34" t="str">
        <f>+CONCATENATE(Nacsport!FM177,Nacsport!FN177)</f>
        <v/>
      </c>
      <c r="AK176" s="1" t="str">
        <f>+IF(OR(K176="ATTACCO",K176="DIFESA"),+CONCATENATE(Nacsport!FO177,Nacsport!FP176,Nacsport!FQ177,Nacsport!FR177,Nacsport!FS177,Nacsport!FT177,Nacsport!FU177,),"")</f>
        <v/>
      </c>
      <c r="AL176" s="1" t="str">
        <f>+IF(OR(K176="ATAQUE",K176="DEFENSA"),+CONCATENATE(Nacsport!FV177,Nacsport!FW177,Nacsport!FX177,Nacsport!FY177,Nacsport!FZ177,Nacsport!GA177,Nacsport!GB177,),"")</f>
        <v/>
      </c>
      <c r="AM176" s="1" t="str">
        <f>+CONCATENATE(Nacsport!GC177,Nacsport!GD177,Nacsport!GE177,Nacsport!GF177,Nacsport!GG177,Nacsport!GH177,Nacsport!GI177,Nacsport!GJ177,)</f>
        <v/>
      </c>
      <c r="AN176" s="1" t="str">
        <f>IF(K176="PUNTOS",LOOKUP(2,1/($K$3:K176="ATAQUE"),$AN$3:AN176),IF(+COUNTIF(Nacsport!GK177:'Nacsport'!GS177,"*")&gt;0,+COUNTIF(Nacsport!GK177:'Nacsport'!GS177,"*"),""))</f>
        <v/>
      </c>
      <c r="AO176" t="str">
        <f ca="1">+IF(K176="QUIEBRE",+IF(L176="SAN LUIS",+COUNTIF(K176:INDIRECT(ADDRESS((LOOKUP(2,1/($K$1:K176="ATAQUE"),Nacsport!$A$1:A177)),3,4)),"RUCK")+1,+COUNTIF(K176:INDIRECT(ADDRESS((LOOKUP(2,1/($K$1:K176="DEFENSA"),Nacsport!$A$1:A177)),3,4)),"RUCK")+1),"")</f>
        <v/>
      </c>
      <c r="AP176" t="str">
        <f ca="1">+IF(OR(K176="PUNTOS",K176="QUIEBRE"),+IF(L176="SAN LUIS",+COUNTIF(K176:INDIRECT(ADDRESS((LOOKUP(2,1/($K$1:K176="ATAQUE"),Nacsport!$A$1:A177)),3,4)),"PASE"),+COUNTIF(K176:INDIRECT(ADDRESS((LOOKUP(2,1/($K$1:K176="DEFENSA"),Nacsport!$A$1:A177)),3,4)),"PASE")),"")</f>
        <v/>
      </c>
      <c r="AQ176" t="str">
        <f>IF(K176="QUIEBRE",LOOKUP(2,1/($K$3:K176="ATAQUE"),$AL$3:AL176),IF(+COUNTIF(Nacsport!GK177:'Nacsport'!GS177,"*")&gt;0,+COUNTIF(Nacsport!GK177:'Nacsport'!GS177,"*"),""))</f>
        <v/>
      </c>
      <c r="AR176" s="1" t="str">
        <f>IF(OR(K176="ATTACCO",K176="DIFESA"),J176,IF(AND(OR(K176="PUNTOS",K176="RUCK",K176="QUIEBRE"),L176="AVEZZANO"),LOOKUP(2,1/($K$3:K176="ATTACCO"),$J$3:J177),IF(AND(OR(K176="PUNTOS",K176="RUCK",K176="QUIEBRE"),L176="RIVAL"),LOOKUP(2,1/($K$3:K176="DIFESA"),$J$3:J177),"")))</f>
        <v/>
      </c>
      <c r="AS176" s="17"/>
    </row>
    <row r="177" spans="1:45" ht="15.75" customHeight="1" x14ac:dyDescent="0.2">
      <c r="A177">
        <f>+Nacsport!A178</f>
        <v>178</v>
      </c>
      <c r="B177">
        <f t="shared" si="1"/>
        <v>176</v>
      </c>
      <c r="C177">
        <f t="shared" si="7"/>
        <v>176</v>
      </c>
      <c r="D177" s="12">
        <v>1</v>
      </c>
      <c r="E177" s="1" t="s">
        <v>1295</v>
      </c>
      <c r="F177" s="14">
        <f>CONVERT(LEFT(Nacsport!E178,2),"mn","hr")/24+CONVERT(MID(Nacsport!E178,4,2),"sec","hr")/24</f>
        <v>2.2673611111111113E-2</v>
      </c>
      <c r="G177" s="15">
        <f>(CONVERT((CONVERT(LEFT(Nacsport!F178,2),"mn","hr")/24+CONVERT(MID(Nacsport!F178,4,2),"sec","hr")/24)-(CONVERT(LEFT(Nacsport!E178,2),"mn","hr")/24+CONVERT(MID(Nacsport!E178,4,2),"sec","hr")/24),"hr","sec")*24)+2</f>
        <v>4.9999999999998694</v>
      </c>
      <c r="H177" s="15">
        <f t="shared" si="12"/>
        <v>1954.0000000000005</v>
      </c>
      <c r="I177" s="15">
        <f t="shared" si="13"/>
        <v>32.650000000000006</v>
      </c>
      <c r="J177" s="1">
        <f>+Nacsport!B178</f>
        <v>29</v>
      </c>
      <c r="K177" s="1" t="str">
        <f>+Nacsport!C178</f>
        <v>TACKLE</v>
      </c>
      <c r="L177" s="1" t="str">
        <f>+CONCATENATE(Nacsport!I178,Nacsport!J178)</f>
        <v>SAN BENEDETTO</v>
      </c>
      <c r="M177" s="29" t="str">
        <f>IF(Nacsport!G178&lt;&gt;"",LEFT(Nacsport!G178,FIND(";",Nacsport!G178)-1),"")</f>
        <v/>
      </c>
      <c r="N177" s="1" t="str">
        <f>IFERROR(MID(Nacsport!G178,FIND(";", Nacsport!G178)+1,IFERROR(FIND(" ", Nacsport!G178 &amp; " ", FIND(";", Nacsport!G178)+1) - FIND(";", Nacsport!G178)-1,LEN(Nacsport!G178))),"")</f>
        <v/>
      </c>
      <c r="O177" s="1" t="str">
        <f>+CONCATENATE(Nacsport!K178,Nacsport!L178,Nacsport!M178,Nacsport!N178,Nacsport!O178,Nacsport!P178,Nacsport!Q178,Nacsport!R178,Nacsport!S178,Nacsport!T178,Nacsport!U178,Nacsport!V178,Nacsport!W178,Nacsport!X178,Nacsport!Y178,Nacsport!Z178)</f>
        <v/>
      </c>
      <c r="P177" s="1" t="str">
        <f>IF(ISNA(LOOKUP(2,1/(Nacsport!AA178:BY178&lt;&gt;""),Nacsport!AA178:BY178)),"",LOOKUP(2,1/(Nacsport!AA178:BY178&lt;&gt;""),Nacsport!AA178:BY178))</f>
        <v>19</v>
      </c>
      <c r="Q177" s="1" t="str">
        <f t="array" ref="Q177">+IF(+COUNTIF(Nacsport!AA178:BY178,"*")&gt;1,INDEX(Nacsport!Z178:BX178,MATCH(TRUE,Nacsport!Z178:BX178&gt;0,0)),"")</f>
        <v/>
      </c>
      <c r="R177" s="1" t="str">
        <f>+CONCATENATE(Nacsport!BZ178,Nacsport!CA178)</f>
        <v/>
      </c>
      <c r="S177" s="1" t="str">
        <f>+CONCATENATE(Nacsport!CB178,Nacsport!CC178,Nacsport!CD178)</f>
        <v>NEGATIVE</v>
      </c>
      <c r="T177" s="1" t="str">
        <f>+CONCATENATE(Nacsport!CE178,Nacsport!CF178,Nacsport!CG178,Nacsport!CH178)</f>
        <v/>
      </c>
      <c r="U177" s="1" t="str">
        <f>+CONCATENATE(Nacsport!CI178,Nacsport!CJ178,Nacsport!CK178,Nacsport!CL178,Nacsport!CM178,Nacsport!CN178,Nacsport!CO178,Nacsport!CP178)</f>
        <v/>
      </c>
      <c r="V177" s="1" t="str">
        <f>+CONCATENATE(Nacsport!CQ178,Nacsport!CR178,Nacsport!CS178,Nacsport!CT178,Nacsport!CU178,Nacsport!CV178)</f>
        <v/>
      </c>
      <c r="W177" s="1" t="str">
        <f>+CONCATENATE(Nacsport!CW178,Nacsport!CX178,Nacsport!CY178,Nacsport!CZ178,Nacsport!DA178,Nacsport!DB178,Nacsport!DC178)</f>
        <v/>
      </c>
      <c r="X177" s="1" t="str">
        <f>+CONCATENATE(Nacsport!DD178,Nacsport!DE178,Nacsport!DF178,Nacsport!DG178,Nacsport!DH178,Nacsport!DI178,Nacsport!DJ178,Nacsport!DK178,Nacsport!DL178,Nacsport!DM178,Nacsport!DN178)</f>
        <v/>
      </c>
      <c r="Y177" s="1" t="str">
        <f>+CONCATENATE(Nacsport!DO178,Nacsport!DP178,Nacsport!DQ178,Nacsport!DR178,Nacsport!DS178,Nacsport!DT178,Nacsport!DU178,Nacsport!DV178,)</f>
        <v/>
      </c>
      <c r="Z177" s="1" t="str">
        <f>+CONCATENATE(Nacsport!DW178,Nacsport!DX178,Nacsport!DY178,Nacsport!DZ178)</f>
        <v/>
      </c>
      <c r="AA177" s="1" t="str">
        <f>+CONCATENATE(Nacsport!EA178,Nacsport!EB178,Nacsport!EC178,Nacsport!ED178,Nacsport!EE178)</f>
        <v/>
      </c>
      <c r="AB177" s="1" t="str">
        <f>+CONCATENATE(Nacsport!EF178,Nacsport!EG178,Nacsport!EH178,Nacsport!EI178,Nacsport!EJ178,Nacsport!EK178)</f>
        <v/>
      </c>
      <c r="AC177" s="1" t="str">
        <f>+CONCATENATE(Nacsport!EL178,Nacsport!EM178,Nacsport!EN178,Nacsport!EO178,Nacsport!EP178,Nacsport!EQ178,Nacsport!ER178)</f>
        <v/>
      </c>
      <c r="AD177" s="1" t="str">
        <f>+CONCATENATE(Nacsport!ES178,Nacsport!ET178,Nacsport!EU178,Nacsport!EV178,Nacsport!EW178,Nacsport!EX178,Nacsport!EY178,Nacsport!EZ178)</f>
        <v/>
      </c>
      <c r="AE177" s="1" t="str">
        <f>+CONCATENATE(Nacsport!FA178,Nacsport!FB178,Nacsport!FC178)</f>
        <v/>
      </c>
      <c r="AF177" s="1" t="str">
        <f>+CONCATENATE(Nacsport!FD178,Nacsport!FE178)</f>
        <v/>
      </c>
      <c r="AG177" s="1" t="str">
        <f>+CONCATENATE(Nacsport!FF178,Nacsport!FG178,Nacsport!FH178,Nacsport!FI178,Nacsport!FJ178)</f>
        <v/>
      </c>
      <c r="AH177" s="1" t="str">
        <f t="shared" si="14"/>
        <v/>
      </c>
      <c r="AI177" s="1" t="str">
        <f>+CONCATENATE(Nacsport!FK178,Nacsport!FL178)</f>
        <v/>
      </c>
      <c r="AJ177" s="34" t="str">
        <f>+CONCATENATE(Nacsport!FM178,Nacsport!FN178)</f>
        <v/>
      </c>
      <c r="AK177" s="1" t="str">
        <f>+IF(OR(K177="ATTACCO",K177="DIFESA"),+CONCATENATE(Nacsport!FO178,Nacsport!FP177,Nacsport!FQ178,Nacsport!FR178,Nacsport!FS178,Nacsport!FT178,Nacsport!FU178,),"")</f>
        <v/>
      </c>
      <c r="AL177" s="1" t="str">
        <f>+IF(OR(K177="ATAQUE",K177="DEFENSA"),+CONCATENATE(Nacsport!FV178,Nacsport!FW178,Nacsport!FX178,Nacsport!FY178,Nacsport!FZ178,Nacsport!GA178,Nacsport!GB178,),"")</f>
        <v/>
      </c>
      <c r="AM177" s="1" t="str">
        <f>+CONCATENATE(Nacsport!GC178,Nacsport!GD178,Nacsport!GE178,Nacsport!GF178,Nacsport!GG178,Nacsport!GH178,Nacsport!GI178,Nacsport!GJ178,)</f>
        <v/>
      </c>
      <c r="AN177" s="1" t="str">
        <f>IF(K177="PUNTOS",LOOKUP(2,1/($K$3:K177="ATAQUE"),$AN$3:AN177),IF(+COUNTIF(Nacsport!GK178:'Nacsport'!GS178,"*")&gt;0,+COUNTIF(Nacsport!GK178:'Nacsport'!GS178,"*"),""))</f>
        <v/>
      </c>
      <c r="AO177" t="str">
        <f ca="1">+IF(K177="QUIEBRE",+IF(L177="SAN LUIS",+COUNTIF(K177:INDIRECT(ADDRESS((LOOKUP(2,1/($K$1:K177="ATAQUE"),Nacsport!$A$1:A178)),3,4)),"RUCK")+1,+COUNTIF(K177:INDIRECT(ADDRESS((LOOKUP(2,1/($K$1:K177="DEFENSA"),Nacsport!$A$1:A178)),3,4)),"RUCK")+1),"")</f>
        <v/>
      </c>
      <c r="AP177" t="str">
        <f ca="1">+IF(OR(K177="PUNTOS",K177="QUIEBRE"),+IF(L177="SAN LUIS",+COUNTIF(K177:INDIRECT(ADDRESS((LOOKUP(2,1/($K$1:K177="ATAQUE"),Nacsport!$A$1:A178)),3,4)),"PASE"),+COUNTIF(K177:INDIRECT(ADDRESS((LOOKUP(2,1/($K$1:K177="DEFENSA"),Nacsport!$A$1:A178)),3,4)),"PASE")),"")</f>
        <v/>
      </c>
      <c r="AQ177" t="str">
        <f>IF(K177="QUIEBRE",LOOKUP(2,1/($K$3:K177="ATAQUE"),$AL$3:AL177),IF(+COUNTIF(Nacsport!GK178:'Nacsport'!GS178,"*")&gt;0,+COUNTIF(Nacsport!GK178:'Nacsport'!GS178,"*"),""))</f>
        <v/>
      </c>
      <c r="AR177" s="1" t="str">
        <f>IF(OR(K177="ATTACCO",K177="DIFESA"),J177,IF(AND(OR(K177="PUNTOS",K177="RUCK",K177="QUIEBRE"),L177="AVEZZANO"),LOOKUP(2,1/($K$3:K177="ATTACCO"),$J$3:J178),IF(AND(OR(K177="PUNTOS",K177="RUCK",K177="QUIEBRE"),L177="RIVAL"),LOOKUP(2,1/($K$3:K177="DIFESA"),$J$3:J178),"")))</f>
        <v/>
      </c>
      <c r="AS177" s="17"/>
    </row>
    <row r="178" spans="1:45" ht="15.75" customHeight="1" x14ac:dyDescent="0.2">
      <c r="A178">
        <f>+Nacsport!A179</f>
        <v>179</v>
      </c>
      <c r="B178">
        <f t="shared" si="1"/>
        <v>177</v>
      </c>
      <c r="C178">
        <f t="shared" si="7"/>
        <v>177</v>
      </c>
      <c r="D178" s="12">
        <v>1</v>
      </c>
      <c r="E178" s="1" t="s">
        <v>1295</v>
      </c>
      <c r="F178" s="14">
        <f>CONVERT(LEFT(Nacsport!E179,2),"mn","hr")/24+CONVERT(MID(Nacsport!E179,4,2),"sec","hr")/24</f>
        <v>2.2673611111111113E-2</v>
      </c>
      <c r="G178" s="15">
        <f>CONVERT((CONVERT(LEFT(Nacsport!F179,2),"mn","hr")/24+CONVERT(MID(Nacsport!F179,4,2),"sec","hr")/24)-(CONVERT(LEFT(Nacsport!E179,2),"mn","hr")/24+CONVERT(MID(Nacsport!E179,4,2),"sec","hr")/24),"hr","sec")*24</f>
        <v>0.99999999999995648</v>
      </c>
      <c r="H178" s="15">
        <f t="shared" si="12"/>
        <v>1954.0000000000005</v>
      </c>
      <c r="I178" s="15">
        <f t="shared" si="13"/>
        <v>32.650000000000006</v>
      </c>
      <c r="J178" s="1">
        <f>+Nacsport!B179</f>
        <v>17</v>
      </c>
      <c r="K178" s="1" t="str">
        <f>+Nacsport!C179</f>
        <v>END</v>
      </c>
      <c r="L178" s="1" t="str">
        <f>+CONCATENATE(Nacsport!I179,Nacsport!J179)</f>
        <v/>
      </c>
      <c r="M178" s="29" t="str">
        <f>IF(Nacsport!G179&lt;&gt;"",LEFT(Nacsport!G179,FIND(";",Nacsport!G179)-1),"")</f>
        <v/>
      </c>
      <c r="N178" s="1" t="str">
        <f>IFERROR(MID(Nacsport!G179,FIND(";", Nacsport!G179)+1,IFERROR(FIND(" ", Nacsport!G179 &amp; " ", FIND(";", Nacsport!G179)+1) - FIND(";", Nacsport!G179)-1,LEN(Nacsport!G179))),"")</f>
        <v/>
      </c>
      <c r="O178" s="1" t="str">
        <f>+CONCATENATE(Nacsport!K179,Nacsport!L179,Nacsport!M179,Nacsport!N179,Nacsport!O179,Nacsport!P179,Nacsport!Q179,Nacsport!R179,Nacsport!S179,Nacsport!T179,Nacsport!U179,Nacsport!V179,Nacsport!W179,Nacsport!X179,Nacsport!Y179,Nacsport!Z179)</f>
        <v/>
      </c>
      <c r="P178" s="1" t="str">
        <f>IF(ISNA(LOOKUP(2,1/(Nacsport!AA179:BY179&lt;&gt;""),Nacsport!AA179:BY179)),"",LOOKUP(2,1/(Nacsport!AA179:BY179&lt;&gt;""),Nacsport!AA179:BY179))</f>
        <v/>
      </c>
      <c r="Q178" s="1" t="str">
        <f t="array" ref="Q178">+IF(+COUNTIF(Nacsport!AA179:BY179,"*")&gt;1,INDEX(Nacsport!Z179:BX179,MATCH(TRUE,Nacsport!Z179:BX179&gt;0,0)),"")</f>
        <v/>
      </c>
      <c r="R178" s="1" t="str">
        <f>+CONCATENATE(Nacsport!BZ179,Nacsport!CA179)</f>
        <v/>
      </c>
      <c r="S178" s="1" t="str">
        <f>+CONCATENATE(Nacsport!CB179,Nacsport!CC179,Nacsport!CD179)</f>
        <v/>
      </c>
      <c r="T178" s="1" t="str">
        <f>+CONCATENATE(Nacsport!CE179,Nacsport!CF179,Nacsport!CG179,Nacsport!CH179)</f>
        <v/>
      </c>
      <c r="U178" s="1" t="str">
        <f>+CONCATENATE(Nacsport!CI179,Nacsport!CJ179,Nacsport!CK179,Nacsport!CL179,Nacsport!CM179,Nacsport!CN179,Nacsport!CO179,Nacsport!CP179)</f>
        <v/>
      </c>
      <c r="V178" s="1" t="str">
        <f>+CONCATENATE(Nacsport!CQ179,Nacsport!CR179,Nacsport!CS179,Nacsport!CT179,Nacsport!CU179,Nacsport!CV179)</f>
        <v/>
      </c>
      <c r="W178" s="1" t="str">
        <f>+CONCATENATE(Nacsport!CW179,Nacsport!CX179,Nacsport!CY179,Nacsport!CZ179,Nacsport!DA179,Nacsport!DB179,Nacsport!DC179)</f>
        <v/>
      </c>
      <c r="X178" s="1" t="str">
        <f>+CONCATENATE(Nacsport!DD179,Nacsport!DE179,Nacsport!DF179,Nacsport!DG179,Nacsport!DH179,Nacsport!DI179,Nacsport!DJ179,Nacsport!DK179,Nacsport!DL179,Nacsport!DM179,Nacsport!DN179)</f>
        <v/>
      </c>
      <c r="Y178" s="1" t="str">
        <f>+CONCATENATE(Nacsport!DO179,Nacsport!DP179,Nacsport!DQ179,Nacsport!DR179,Nacsport!DS179,Nacsport!DT179,Nacsport!DU179,Nacsport!DV179,)</f>
        <v/>
      </c>
      <c r="Z178" s="1" t="str">
        <f>+CONCATENATE(Nacsport!DW179,Nacsport!DX179,Nacsport!DY179,Nacsport!DZ179)</f>
        <v/>
      </c>
      <c r="AA178" s="1" t="str">
        <f>+CONCATENATE(Nacsport!EA179,Nacsport!EB179,Nacsport!EC179,Nacsport!ED179,Nacsport!EE179)</f>
        <v/>
      </c>
      <c r="AB178" s="1" t="str">
        <f>+CONCATENATE(Nacsport!EF179,Nacsport!EG179,Nacsport!EH179,Nacsport!EI179,Nacsport!EJ179,Nacsport!EK179)</f>
        <v/>
      </c>
      <c r="AC178" s="1" t="str">
        <f>+CONCATENATE(Nacsport!EL179,Nacsport!EM179,Nacsport!EN179,Nacsport!EO179,Nacsport!EP179,Nacsport!EQ179,Nacsport!ER179)</f>
        <v/>
      </c>
      <c r="AD178" s="1" t="str">
        <f>+CONCATENATE(Nacsport!ES179,Nacsport!ET179,Nacsport!EU179,Nacsport!EV179,Nacsport!EW179,Nacsport!EX179,Nacsport!EY179,Nacsport!EZ179)</f>
        <v/>
      </c>
      <c r="AE178" s="1" t="str">
        <f>+CONCATENATE(Nacsport!FA179,Nacsport!FB179,Nacsport!FC179)</f>
        <v/>
      </c>
      <c r="AF178" s="1" t="str">
        <f>+CONCATENATE(Nacsport!FD179,Nacsport!FE179)</f>
        <v/>
      </c>
      <c r="AG178" s="1" t="str">
        <f>+CONCATENATE(Nacsport!FF179,Nacsport!FG179,Nacsport!FH179,Nacsport!FI179,Nacsport!FJ179)</f>
        <v/>
      </c>
      <c r="AH178" s="1" t="str">
        <f t="shared" si="14"/>
        <v/>
      </c>
      <c r="AI178" s="1" t="str">
        <f>+CONCATENATE(Nacsport!FK179,Nacsport!FL179)</f>
        <v/>
      </c>
      <c r="AJ178" s="34" t="str">
        <f>+CONCATENATE(Nacsport!FM179,Nacsport!FN179)</f>
        <v/>
      </c>
      <c r="AK178" s="1" t="str">
        <f>+IF(OR(K178="ATTACCO",K178="DIFESA"),+CONCATENATE(Nacsport!FO179,Nacsport!FP178,Nacsport!FQ179,Nacsport!FR179,Nacsport!FS179,Nacsport!FT179,Nacsport!FU179,),"")</f>
        <v/>
      </c>
      <c r="AL178" s="1" t="str">
        <f>+IF(OR(K178="ATAQUE",K178="DEFENSA"),+CONCATENATE(Nacsport!FV179,Nacsport!FW179,Nacsport!FX179,Nacsport!FY179,Nacsport!FZ179,Nacsport!GA179,Nacsport!GB179,),"")</f>
        <v/>
      </c>
      <c r="AM178" s="1" t="str">
        <f>+CONCATENATE(Nacsport!GC179,Nacsport!GD179,Nacsport!GE179,Nacsport!GF179,Nacsport!GG179,Nacsport!GH179,Nacsport!GI179,Nacsport!GJ179,)</f>
        <v/>
      </c>
      <c r="AN178" s="1" t="str">
        <f>IF(K178="PUNTOS",LOOKUP(2,1/($K$3:K178="ATAQUE"),$AN$3:AN178),IF(+COUNTIF(Nacsport!GK179:'Nacsport'!GS179,"*")&gt;0,+COUNTIF(Nacsport!GK179:'Nacsport'!GS179,"*"),""))</f>
        <v/>
      </c>
      <c r="AO178" t="str">
        <f ca="1">+IF(K178="QUIEBRE",+IF(L178="SAN LUIS",+COUNTIF(K178:INDIRECT(ADDRESS((LOOKUP(2,1/($K$1:K178="ATAQUE"),Nacsport!$A$1:A179)),3,4)),"RUCK")+1,+COUNTIF(K178:INDIRECT(ADDRESS((LOOKUP(2,1/($K$1:K178="DEFENSA"),Nacsport!$A$1:A179)),3,4)),"RUCK")+1),"")</f>
        <v/>
      </c>
      <c r="AP178" t="str">
        <f ca="1">+IF(OR(K178="PUNTOS",K178="QUIEBRE"),+IF(L178="SAN LUIS",+COUNTIF(K178:INDIRECT(ADDRESS((LOOKUP(2,1/($K$1:K178="ATAQUE"),Nacsport!$A$1:A179)),3,4)),"PASE"),+COUNTIF(K178:INDIRECT(ADDRESS((LOOKUP(2,1/($K$1:K178="DEFENSA"),Nacsport!$A$1:A179)),3,4)),"PASE")),"")</f>
        <v/>
      </c>
      <c r="AQ178" t="str">
        <f>IF(K178="QUIEBRE",LOOKUP(2,1/($K$3:K178="ATAQUE"),$AL$3:AL178),IF(+COUNTIF(Nacsport!GK179:'Nacsport'!GS179,"*")&gt;0,+COUNTIF(Nacsport!GK179:'Nacsport'!GS179,"*"),""))</f>
        <v/>
      </c>
      <c r="AR178" s="1" t="str">
        <f>IF(OR(K178="ATTACCO",K178="DIFESA"),J178,IF(AND(OR(K178="PUNTOS",K178="RUCK",K178="QUIEBRE"),L178="AVEZZANO"),LOOKUP(2,1/($K$3:K178="ATTACCO"),$J$3:J179),IF(AND(OR(K178="PUNTOS",K178="RUCK",K178="QUIEBRE"),L178="RIVAL"),LOOKUP(2,1/($K$3:K178="DIFESA"),$J$3:J179),"")))</f>
        <v/>
      </c>
      <c r="AS178" s="17"/>
    </row>
    <row r="179" spans="1:45" ht="15.75" customHeight="1" x14ac:dyDescent="0.2">
      <c r="A179">
        <f>+Nacsport!A180</f>
        <v>180</v>
      </c>
      <c r="B179">
        <f t="shared" si="1"/>
        <v>178</v>
      </c>
      <c r="C179">
        <f t="shared" si="7"/>
        <v>178</v>
      </c>
      <c r="D179" s="12">
        <v>1</v>
      </c>
      <c r="E179" s="1" t="s">
        <v>1295</v>
      </c>
      <c r="F179" s="14">
        <f>CONVERT(LEFT(Nacsport!E180,2),"mn","hr")/24+CONVERT(MID(Nacsport!E180,4,2),"sec","hr")/24</f>
        <v>2.3321759259259261E-2</v>
      </c>
      <c r="G179" s="15">
        <f>CONVERT((CONVERT(LEFT(Nacsport!F180,2),"mn","hr")/24+CONVERT(MID(Nacsport!F180,4,2),"sec","hr")/24)-(CONVERT(LEFT(Nacsport!E180,2),"mn","hr")/24+CONVERT(MID(Nacsport!E180,4,2),"sec","hr")/24),"hr","sec")*24</f>
        <v>0</v>
      </c>
      <c r="H179" s="15">
        <f t="shared" si="12"/>
        <v>2010.0000000000002</v>
      </c>
      <c r="I179" s="15">
        <f t="shared" si="13"/>
        <v>33.583333333333343</v>
      </c>
      <c r="J179" s="1">
        <f>+Nacsport!B180</f>
        <v>6</v>
      </c>
      <c r="K179" s="1" t="str">
        <f>+Nacsport!C180</f>
        <v>POINTS</v>
      </c>
      <c r="L179" s="1" t="str">
        <f>+CONCATENATE(Nacsport!I180,Nacsport!J180)</f>
        <v>OPPONENT</v>
      </c>
      <c r="M179" s="29" t="str">
        <f>IF(Nacsport!G180&lt;&gt;"",LEFT(Nacsport!G180,FIND(";",Nacsport!G180)-1),"")</f>
        <v>33</v>
      </c>
      <c r="N179" s="1" t="str">
        <f>IFERROR(MID(Nacsport!G180,FIND(";", Nacsport!G180)+1,IFERROR(FIND(" ", Nacsport!G180 &amp; " ", FIND(";", Nacsport!G180)+1) - FIND(";", Nacsport!G180)-1,LEN(Nacsport!G180))),"")</f>
        <v>87</v>
      </c>
      <c r="O179" s="1" t="str">
        <f>+CONCATENATE(Nacsport!K180,Nacsport!L180,Nacsport!M180,Nacsport!N180,Nacsport!O180,Nacsport!P180,Nacsport!Q180,Nacsport!R180,Nacsport!S180,Nacsport!T180,Nacsport!U180,Nacsport!V180,Nacsport!W180,Nacsport!X180,Nacsport!Y180,Nacsport!Z180)</f>
        <v/>
      </c>
      <c r="P179" s="1" t="str">
        <f>IF(ISNA(LOOKUP(2,1/(Nacsport!AA180:BY180&lt;&gt;""),Nacsport!AA180:BY180)),"",LOOKUP(2,1/(Nacsport!AA180:BY180&lt;&gt;""),Nacsport!AA180:BY180))</f>
        <v/>
      </c>
      <c r="Q179" s="1" t="str">
        <f t="array" ref="Q179">+IF(+COUNTIF(Nacsport!AA180:BY180,"*")&gt;1,INDEX(Nacsport!Z180:BX180,MATCH(TRUE,Nacsport!Z180:BX180&gt;0,0)),"")</f>
        <v/>
      </c>
      <c r="R179" s="1" t="str">
        <f>+CONCATENATE(Nacsport!BZ180,Nacsport!CA180)</f>
        <v/>
      </c>
      <c r="S179" s="1" t="str">
        <f>+CONCATENATE(Nacsport!CB180,Nacsport!CC180,Nacsport!CD180)</f>
        <v/>
      </c>
      <c r="T179" s="1" t="str">
        <f>+CONCATENATE(Nacsport!CE180,Nacsport!CF180,Nacsport!CG180,Nacsport!CH180)</f>
        <v/>
      </c>
      <c r="U179" s="1" t="str">
        <f>+CONCATENATE(Nacsport!CI180,Nacsport!CJ180,Nacsport!CK180,Nacsport!CL180,Nacsport!CM180,Nacsport!CN180,Nacsport!CO180,Nacsport!CP180)</f>
        <v/>
      </c>
      <c r="V179" s="1" t="str">
        <f>+CONCATENATE(Nacsport!CQ180,Nacsport!CR180,Nacsport!CS180,Nacsport!CT180,Nacsport!CU180,Nacsport!CV180)</f>
        <v/>
      </c>
      <c r="W179" s="1" t="str">
        <f>+CONCATENATE(Nacsport!CW180,Nacsport!CX180,Nacsport!CY180,Nacsport!CZ180,Nacsport!DA180,Nacsport!DB180,Nacsport!DC180)</f>
        <v/>
      </c>
      <c r="X179" s="1" t="str">
        <f>+CONCATENATE(Nacsport!DD180,Nacsport!DE180,Nacsport!DF180,Nacsport!DG180,Nacsport!DH180,Nacsport!DI180,Nacsport!DJ180,Nacsport!DK180,Nacsport!DL180,Nacsport!DM180,Nacsport!DN180)</f>
        <v/>
      </c>
      <c r="Y179" s="1" t="str">
        <f>+CONCATENATE(Nacsport!DO180,Nacsport!DP180,Nacsport!DQ180,Nacsport!DR180,Nacsport!DS180,Nacsport!DT180,Nacsport!DU180,Nacsport!DV180,)</f>
        <v/>
      </c>
      <c r="Z179" s="1" t="str">
        <f>+CONCATENATE(Nacsport!DW180,Nacsport!DX180,Nacsport!DY180,Nacsport!DZ180)</f>
        <v/>
      </c>
      <c r="AA179" s="1" t="str">
        <f>+CONCATENATE(Nacsport!EA180,Nacsport!EB180,Nacsport!EC180,Nacsport!ED180,Nacsport!EE180)</f>
        <v/>
      </c>
      <c r="AB179" s="1" t="str">
        <f>+CONCATENATE(Nacsport!EF180,Nacsport!EG180,Nacsport!EH180,Nacsport!EI180,Nacsport!EJ180,Nacsport!EK180)</f>
        <v/>
      </c>
      <c r="AC179" s="1" t="str">
        <f>+CONCATENATE(Nacsport!EL180,Nacsport!EM180,Nacsport!EN180,Nacsport!EO180,Nacsport!EP180,Nacsport!EQ180,Nacsport!ER180)</f>
        <v/>
      </c>
      <c r="AD179" s="1" t="str">
        <f>+CONCATENATE(Nacsport!ES180,Nacsport!ET180,Nacsport!EU180,Nacsport!EV180,Nacsport!EW180,Nacsport!EX180,Nacsport!EY180,Nacsport!EZ180)</f>
        <v/>
      </c>
      <c r="AE179" s="1" t="str">
        <f>+CONCATENATE(Nacsport!FA180,Nacsport!FB180,Nacsport!FC180)</f>
        <v/>
      </c>
      <c r="AF179" s="1" t="str">
        <f>+CONCATENATE(Nacsport!FD180,Nacsport!FE180)</f>
        <v/>
      </c>
      <c r="AG179" s="1" t="str">
        <f>+CONCATENATE(Nacsport!FF180,Nacsport!FG180,Nacsport!FH180,Nacsport!FI180,Nacsport!FJ180)</f>
        <v>PENALTY-KICK</v>
      </c>
      <c r="AH179" s="1">
        <f t="shared" si="14"/>
        <v>3</v>
      </c>
      <c r="AI179" s="1" t="str">
        <f>+CONCATENATE(Nacsport!FK180,Nacsport!FL180)</f>
        <v/>
      </c>
      <c r="AJ179" s="34" t="str">
        <f>+CONCATENATE(Nacsport!FM180,Nacsport!FN180)</f>
        <v/>
      </c>
      <c r="AK179" s="1" t="str">
        <f>+IF(OR(K179="ATTACCO",K179="DIFESA"),+CONCATENATE(Nacsport!FO180,Nacsport!FP179,Nacsport!FQ180,Nacsport!FR180,Nacsport!FS180,Nacsport!FT180,Nacsport!FU180,),"")</f>
        <v/>
      </c>
      <c r="AL179" s="1" t="str">
        <f>+IF(OR(K179="ATAQUE",K179="DEFENSA"),+CONCATENATE(Nacsport!FV180,Nacsport!FW180,Nacsport!FX180,Nacsport!FY180,Nacsport!FZ180,Nacsport!GA180,Nacsport!GB180,),"")</f>
        <v/>
      </c>
      <c r="AM179" s="1" t="str">
        <f>+CONCATENATE(Nacsport!GC180,Nacsport!GD180,Nacsport!GE180,Nacsport!GF180,Nacsport!GG180,Nacsport!GH180,Nacsport!GI180,Nacsport!GJ180,)</f>
        <v/>
      </c>
      <c r="AN179" s="1" t="str">
        <f>IF(K179="PUNTOS",LOOKUP(2,1/($K$3:K179="ATAQUE"),$AN$3:AN179),IF(+COUNTIF(Nacsport!GK180:'Nacsport'!GS180,"*")&gt;0,+COUNTIF(Nacsport!GK180:'Nacsport'!GS180,"*"),""))</f>
        <v/>
      </c>
      <c r="AO179" t="str">
        <f ca="1">+IF(K179="QUIEBRE",+IF(L179="SAN LUIS",+COUNTIF(K179:INDIRECT(ADDRESS((LOOKUP(2,1/($K$1:K179="ATAQUE"),Nacsport!$A$1:A180)),3,4)),"RUCK")+1,+COUNTIF(K179:INDIRECT(ADDRESS((LOOKUP(2,1/($K$1:K179="DEFENSA"),Nacsport!$A$1:A180)),3,4)),"RUCK")+1),"")</f>
        <v/>
      </c>
      <c r="AP179" t="str">
        <f ca="1">+IF(OR(K179="PUNTOS",K179="QUIEBRE"),+IF(L179="SAN LUIS",+COUNTIF(K179:INDIRECT(ADDRESS((LOOKUP(2,1/($K$1:K179="ATAQUE"),Nacsport!$A$1:A180)),3,4)),"PASE"),+COUNTIF(K179:INDIRECT(ADDRESS((LOOKUP(2,1/($K$1:K179="DEFENSA"),Nacsport!$A$1:A180)),3,4)),"PASE")),"")</f>
        <v/>
      </c>
      <c r="AQ179" t="str">
        <f>IF(K179="QUIEBRE",LOOKUP(2,1/($K$3:K179="ATAQUE"),$AL$3:AL179),IF(+COUNTIF(Nacsport!GK180:'Nacsport'!GS180,"*")&gt;0,+COUNTIF(Nacsport!GK180:'Nacsport'!GS180,"*"),""))</f>
        <v/>
      </c>
      <c r="AR179" s="1" t="str">
        <f>IF(OR(K179="ATTACCO",K179="DIFESA"),J179,IF(AND(OR(K179="PUNTOS",K179="RUCK",K179="QUIEBRE"),L179="AVEZZANO"),LOOKUP(2,1/($K$3:K179="ATTACCO"),$J$3:J180),IF(AND(OR(K179="PUNTOS",K179="RUCK",K179="QUIEBRE"),L179="RIVAL"),LOOKUP(2,1/($K$3:K179="DIFESA"),$J$3:J180),"")))</f>
        <v/>
      </c>
      <c r="AS179" s="17"/>
    </row>
    <row r="180" spans="1:45" ht="15.75" customHeight="1" x14ac:dyDescent="0.2">
      <c r="A180">
        <f>+Nacsport!A181</f>
        <v>181</v>
      </c>
      <c r="B180">
        <f t="shared" si="1"/>
        <v>179</v>
      </c>
      <c r="C180">
        <f t="shared" si="7"/>
        <v>179</v>
      </c>
      <c r="D180" s="12">
        <v>1</v>
      </c>
      <c r="E180" s="1" t="s">
        <v>1295</v>
      </c>
      <c r="F180" s="14">
        <f>CONVERT(LEFT(Nacsport!E181,2),"mn","hr")/24+CONVERT(MID(Nacsport!E181,4,2),"sec","hr")/24</f>
        <v>2.3888888888888887E-2</v>
      </c>
      <c r="G180" s="15">
        <f>CONVERT((CONVERT(LEFT(Nacsport!F181,2),"mn","hr")/24+CONVERT(MID(Nacsport!F181,4,2),"sec","hr")/24)-(CONVERT(LEFT(Nacsport!E181,2),"mn","hr")/24+CONVERT(MID(Nacsport!E181,4,2),"sec","hr")/24),"hr","sec")*24</f>
        <v>79.000000000000156</v>
      </c>
      <c r="H180" s="15">
        <f t="shared" si="12"/>
        <v>2058.9999999999995</v>
      </c>
      <c r="I180" s="15">
        <f t="shared" si="13"/>
        <v>34.399999999999991</v>
      </c>
      <c r="J180" s="1">
        <f>+Nacsport!B181</f>
        <v>19</v>
      </c>
      <c r="K180" s="1" t="str">
        <f>+Nacsport!C181</f>
        <v>SHORT-MATCH</v>
      </c>
      <c r="L180" s="1" t="str">
        <f>+CONCATENATE(Nacsport!I181,Nacsport!J181)</f>
        <v/>
      </c>
      <c r="M180" s="29" t="str">
        <f>IF(Nacsport!G181&lt;&gt;"",LEFT(Nacsport!G181,FIND(";",Nacsport!G181)-1),"")</f>
        <v>39</v>
      </c>
      <c r="N180" s="1" t="str">
        <f>IFERROR(MID(Nacsport!G181,FIND(";", Nacsport!G181)+1,IFERROR(FIND(" ", Nacsport!G181 &amp; " ", FIND(";", Nacsport!G181)+1) - FIND(";", Nacsport!G181)-1,LEN(Nacsport!G181))),"")</f>
        <v>43</v>
      </c>
      <c r="O180" s="1" t="str">
        <f>+CONCATENATE(Nacsport!K181,Nacsport!L181,Nacsport!M181,Nacsport!N181,Nacsport!O181,Nacsport!P181,Nacsport!Q181,Nacsport!R181,Nacsport!S181,Nacsport!T181,Nacsport!U181,Nacsport!V181,Nacsport!W181,Nacsport!X181,Nacsport!Y181,Nacsport!Z181)</f>
        <v/>
      </c>
      <c r="P180" s="1" t="str">
        <f>IF(ISNA(LOOKUP(2,1/(Nacsport!AA181:BY181&lt;&gt;""),Nacsport!AA181:BY181)),"",LOOKUP(2,1/(Nacsport!AA181:BY181&lt;&gt;""),Nacsport!AA181:BY181))</f>
        <v/>
      </c>
      <c r="Q180" s="1" t="str">
        <f t="array" ref="Q180">+IF(+COUNTIF(Nacsport!AA181:BY181,"*")&gt;1,INDEX(Nacsport!Z181:BX181,MATCH(TRUE,Nacsport!Z181:BX181&gt;0,0)),"")</f>
        <v/>
      </c>
      <c r="R180" s="1" t="str">
        <f>+CONCATENATE(Nacsport!BZ181,Nacsport!CA181)</f>
        <v/>
      </c>
      <c r="S180" s="1" t="str">
        <f>+CONCATENATE(Nacsport!CB181,Nacsport!CC181,Nacsport!CD181)</f>
        <v/>
      </c>
      <c r="T180" s="1" t="str">
        <f>+CONCATENATE(Nacsport!CE181,Nacsport!CF181,Nacsport!CG181,Nacsport!CH181)</f>
        <v/>
      </c>
      <c r="U180" s="1" t="str">
        <f>+CONCATENATE(Nacsport!CI181,Nacsport!CJ181,Nacsport!CK181,Nacsport!CL181,Nacsport!CM181,Nacsport!CN181,Nacsport!CO181,Nacsport!CP181)</f>
        <v/>
      </c>
      <c r="V180" s="1" t="str">
        <f>+CONCATENATE(Nacsport!CQ181,Nacsport!CR181,Nacsport!CS181,Nacsport!CT181,Nacsport!CU181,Nacsport!CV181)</f>
        <v/>
      </c>
      <c r="W180" s="1" t="str">
        <f>+CONCATENATE(Nacsport!CW181,Nacsport!CX181,Nacsport!CY181,Nacsport!CZ181,Nacsport!DA181,Nacsport!DB181,Nacsport!DC181)</f>
        <v/>
      </c>
      <c r="X180" s="1" t="str">
        <f>+CONCATENATE(Nacsport!DD181,Nacsport!DE181,Nacsport!DF181,Nacsport!DG181,Nacsport!DH181,Nacsport!DI181,Nacsport!DJ181,Nacsport!DK181,Nacsport!DL181,Nacsport!DM181,Nacsport!DN181)</f>
        <v/>
      </c>
      <c r="Y180" s="1" t="str">
        <f>+CONCATENATE(Nacsport!DO181,Nacsport!DP181,Nacsport!DQ181,Nacsport!DR181,Nacsport!DS181,Nacsport!DT181,Nacsport!DU181,Nacsport!DV181,)</f>
        <v/>
      </c>
      <c r="Z180" s="1" t="str">
        <f>+CONCATENATE(Nacsport!DW181,Nacsport!DX181,Nacsport!DY181,Nacsport!DZ181)</f>
        <v/>
      </c>
      <c r="AA180" s="1" t="str">
        <f>+CONCATENATE(Nacsport!EA181,Nacsport!EB181,Nacsport!EC181,Nacsport!ED181,Nacsport!EE181)</f>
        <v/>
      </c>
      <c r="AB180" s="1" t="str">
        <f>+CONCATENATE(Nacsport!EF181,Nacsport!EG181,Nacsport!EH181,Nacsport!EI181,Nacsport!EJ181,Nacsport!EK181)</f>
        <v/>
      </c>
      <c r="AC180" s="1" t="str">
        <f>+CONCATENATE(Nacsport!EL181,Nacsport!EM181,Nacsport!EN181,Nacsport!EO181,Nacsport!EP181,Nacsport!EQ181,Nacsport!ER181)</f>
        <v/>
      </c>
      <c r="AD180" s="1" t="str">
        <f>+CONCATENATE(Nacsport!ES181,Nacsport!ET181,Nacsport!EU181,Nacsport!EV181,Nacsport!EW181,Nacsport!EX181,Nacsport!EY181,Nacsport!EZ181)</f>
        <v/>
      </c>
      <c r="AE180" s="1" t="str">
        <f>+CONCATENATE(Nacsport!FA181,Nacsport!FB181,Nacsport!FC181)</f>
        <v/>
      </c>
      <c r="AF180" s="1" t="str">
        <f>+CONCATENATE(Nacsport!FD181,Nacsport!FE181)</f>
        <v/>
      </c>
      <c r="AG180" s="1" t="str">
        <f>+CONCATENATE(Nacsport!FF181,Nacsport!FG181,Nacsport!FH181,Nacsport!FI181,Nacsport!FJ181)</f>
        <v/>
      </c>
      <c r="AH180" s="1" t="str">
        <f t="shared" si="14"/>
        <v/>
      </c>
      <c r="AI180" s="1" t="str">
        <f>+CONCATENATE(Nacsport!FK181,Nacsport!FL181)</f>
        <v/>
      </c>
      <c r="AJ180" s="34" t="str">
        <f>+CONCATENATE(Nacsport!FM181,Nacsport!FN181)</f>
        <v/>
      </c>
      <c r="AK180" s="1" t="str">
        <f>+IF(OR(K180="ATTACCO",K180="DIFESA"),+CONCATENATE(Nacsport!FO181,Nacsport!FP180,Nacsport!FQ181,Nacsport!FR181,Nacsport!FS181,Nacsport!FT181,Nacsport!FU181,),"")</f>
        <v/>
      </c>
      <c r="AL180" s="1" t="str">
        <f>+IF(OR(K180="ATAQUE",K180="DEFENSA"),+CONCATENATE(Nacsport!FV181,Nacsport!FW181,Nacsport!FX181,Nacsport!FY181,Nacsport!FZ181,Nacsport!GA181,Nacsport!GB181,),"")</f>
        <v/>
      </c>
      <c r="AM180" s="1" t="str">
        <f>+CONCATENATE(Nacsport!GC181,Nacsport!GD181,Nacsport!GE181,Nacsport!GF181,Nacsport!GG181,Nacsport!GH181,Nacsport!GI181,Nacsport!GJ181,)</f>
        <v/>
      </c>
      <c r="AN180" s="1" t="str">
        <f>IF(K180="PUNTOS",LOOKUP(2,1/($K$3:K180="ATAQUE"),$AN$3:AN180),IF(+COUNTIF(Nacsport!GK181:'Nacsport'!GS181,"*")&gt;0,+COUNTIF(Nacsport!GK181:'Nacsport'!GS181,"*"),""))</f>
        <v/>
      </c>
      <c r="AO180" t="str">
        <f ca="1">+IF(K180="QUIEBRE",+IF(L180="SAN LUIS",+COUNTIF(K180:INDIRECT(ADDRESS((LOOKUP(2,1/($K$1:K180="ATAQUE"),Nacsport!$A$1:A181)),3,4)),"RUCK")+1,+COUNTIF(K180:INDIRECT(ADDRESS((LOOKUP(2,1/($K$1:K180="DEFENSA"),Nacsport!$A$1:A181)),3,4)),"RUCK")+1),"")</f>
        <v/>
      </c>
      <c r="AP180" t="str">
        <f ca="1">+IF(OR(K180="PUNTOS",K180="QUIEBRE"),+IF(L180="SAN LUIS",+COUNTIF(K180:INDIRECT(ADDRESS((LOOKUP(2,1/($K$1:K180="ATAQUE"),Nacsport!$A$1:A181)),3,4)),"PASE"),+COUNTIF(K180:INDIRECT(ADDRESS((LOOKUP(2,1/($K$1:K180="DEFENSA"),Nacsport!$A$1:A181)),3,4)),"PASE")),"")</f>
        <v/>
      </c>
      <c r="AQ180" t="str">
        <f>IF(K180="QUIEBRE",LOOKUP(2,1/($K$3:K180="ATAQUE"),$AL$3:AL180),IF(+COUNTIF(Nacsport!GK181:'Nacsport'!GS181,"*")&gt;0,+COUNTIF(Nacsport!GK181:'Nacsport'!GS181,"*"),""))</f>
        <v/>
      </c>
      <c r="AR180" s="1" t="str">
        <f>IF(OR(K180="ATTACCO",K180="DIFESA"),J180,IF(AND(OR(K180="PUNTOS",K180="RUCK",K180="QUIEBRE"),L180="AVEZZANO"),LOOKUP(2,1/($K$3:K180="ATTACCO"),$J$3:J181),IF(AND(OR(K180="PUNTOS",K180="RUCK",K180="QUIEBRE"),L180="RIVAL"),LOOKUP(2,1/($K$3:K180="DIFESA"),$J$3:J181),"")))</f>
        <v/>
      </c>
      <c r="AS180" s="17"/>
    </row>
    <row r="181" spans="1:45" ht="15.75" customHeight="1" x14ac:dyDescent="0.2">
      <c r="A181">
        <f>+Nacsport!A182</f>
        <v>182</v>
      </c>
      <c r="B181">
        <f t="shared" si="1"/>
        <v>180</v>
      </c>
      <c r="C181">
        <f t="shared" si="7"/>
        <v>180</v>
      </c>
      <c r="D181" s="12">
        <v>1</v>
      </c>
      <c r="E181" s="1" t="s">
        <v>1295</v>
      </c>
      <c r="F181" s="14">
        <f>CONVERT(LEFT(Nacsport!E182,2),"mn","hr")/24+CONVERT(MID(Nacsport!E182,4,2),"sec","hr")/24</f>
        <v>2.3900462962962964E-2</v>
      </c>
      <c r="G181" s="15">
        <f>CONVERT((CONVERT(LEFT(Nacsport!F182,2),"mn","hr")/24+CONVERT(MID(Nacsport!F182,4,2),"sec","hr")/24)-(CONVERT(LEFT(Nacsport!E182,2),"mn","hr")/24+CONVERT(MID(Nacsport!E182,4,2),"sec","hr")/24),"hr","sec")*24</f>
        <v>3.9999999999998259</v>
      </c>
      <c r="H181" s="15">
        <f t="shared" si="12"/>
        <v>2060</v>
      </c>
      <c r="I181" s="15">
        <f t="shared" si="13"/>
        <v>34.416666666666671</v>
      </c>
      <c r="J181" s="1">
        <f>+Nacsport!B182</f>
        <v>6</v>
      </c>
      <c r="K181" s="1" t="str">
        <f>+Nacsport!C182</f>
        <v>KICK OFF</v>
      </c>
      <c r="L181" s="1" t="str">
        <f>+CONCATENATE(Nacsport!I182,Nacsport!J182)</f>
        <v>SAN BENEDETTO</v>
      </c>
      <c r="M181" s="29" t="str">
        <f>IF(Nacsport!G182&lt;&gt;"",LEFT(Nacsport!G182,FIND(";",Nacsport!G182)-1),"")</f>
        <v/>
      </c>
      <c r="N181" s="1" t="str">
        <f>IFERROR(MID(Nacsport!G182,FIND(";", Nacsport!G182)+1,IFERROR(FIND(" ", Nacsport!G182 &amp; " ", FIND(";", Nacsport!G182)+1) - FIND(";", Nacsport!G182)-1,LEN(Nacsport!G182))),"")</f>
        <v/>
      </c>
      <c r="O181" s="1" t="str">
        <f>+CONCATENATE(Nacsport!K182,Nacsport!L182,Nacsport!M182,Nacsport!N182,Nacsport!O182,Nacsport!P182,Nacsport!Q182,Nacsport!R182,Nacsport!S182,Nacsport!T182,Nacsport!U182,Nacsport!V182,Nacsport!W182,Nacsport!X182,Nacsport!Y182,Nacsport!Z182)</f>
        <v/>
      </c>
      <c r="P181" s="1" t="str">
        <f>IF(ISNA(LOOKUP(2,1/(Nacsport!AA182:BY182&lt;&gt;""),Nacsport!AA182:BY182)),"",LOOKUP(2,1/(Nacsport!AA182:BY182&lt;&gt;""),Nacsport!AA182:BY182))</f>
        <v/>
      </c>
      <c r="Q181" s="1" t="str">
        <f t="array" ref="Q181">+IF(+COUNTIF(Nacsport!AA182:BY182,"*")&gt;1,INDEX(Nacsport!Z182:BX182,MATCH(TRUE,Nacsport!Z182:BX182&gt;0,0)),"")</f>
        <v/>
      </c>
      <c r="R181" s="1" t="str">
        <f>+CONCATENATE(Nacsport!BZ182,Nacsport!CA182)</f>
        <v/>
      </c>
      <c r="S181" s="1" t="str">
        <f>+CONCATENATE(Nacsport!CB182,Nacsport!CC182,Nacsport!CD182)</f>
        <v/>
      </c>
      <c r="T181" s="1" t="str">
        <f>+CONCATENATE(Nacsport!CE182,Nacsport!CF182,Nacsport!CG182,Nacsport!CH182)</f>
        <v/>
      </c>
      <c r="U181" s="1" t="str">
        <f>+CONCATENATE(Nacsport!CI182,Nacsport!CJ182,Nacsport!CK182,Nacsport!CL182,Nacsport!CM182,Nacsport!CN182,Nacsport!CO182,Nacsport!CP182)</f>
        <v/>
      </c>
      <c r="V181" s="1" t="str">
        <f>+CONCATENATE(Nacsport!CQ182,Nacsport!CR182,Nacsport!CS182,Nacsport!CT182,Nacsport!CU182,Nacsport!CV182)</f>
        <v/>
      </c>
      <c r="W181" s="1" t="str">
        <f>+CONCATENATE(Nacsport!CW182,Nacsport!CX182,Nacsport!CY182,Nacsport!CZ182,Nacsport!DA182,Nacsport!DB182,Nacsport!DC182)</f>
        <v/>
      </c>
      <c r="X181" s="1" t="str">
        <f>+CONCATENATE(Nacsport!DD182,Nacsport!DE182,Nacsport!DF182,Nacsport!DG182,Nacsport!DH182,Nacsport!DI182,Nacsport!DJ182,Nacsport!DK182,Nacsport!DL182,Nacsport!DM182,Nacsport!DN182)</f>
        <v/>
      </c>
      <c r="Y181" s="1" t="str">
        <f>+CONCATENATE(Nacsport!DO182,Nacsport!DP182,Nacsport!DQ182,Nacsport!DR182,Nacsport!DS182,Nacsport!DT182,Nacsport!DU182,Nacsport!DV182,)</f>
        <v/>
      </c>
      <c r="Z181" s="1" t="str">
        <f>+CONCATENATE(Nacsport!DW182,Nacsport!DX182,Nacsport!DY182,Nacsport!DZ182)</f>
        <v/>
      </c>
      <c r="AA181" s="1" t="str">
        <f>+CONCATENATE(Nacsport!EA182,Nacsport!EB182,Nacsport!EC182,Nacsport!ED182,Nacsport!EE182)</f>
        <v/>
      </c>
      <c r="AB181" s="1" t="str">
        <f>+CONCATENATE(Nacsport!EF182,Nacsport!EG182,Nacsport!EH182,Nacsport!EI182,Nacsport!EJ182,Nacsport!EK182)</f>
        <v/>
      </c>
      <c r="AC181" s="1" t="str">
        <f>+CONCATENATE(Nacsport!EL182,Nacsport!EM182,Nacsport!EN182,Nacsport!EO182,Nacsport!EP182,Nacsport!EQ182,Nacsport!ER182)</f>
        <v/>
      </c>
      <c r="AD181" s="1" t="str">
        <f>+CONCATENATE(Nacsport!ES182,Nacsport!ET182,Nacsport!EU182,Nacsport!EV182,Nacsport!EW182,Nacsport!EX182,Nacsport!EY182,Nacsport!EZ182)</f>
        <v/>
      </c>
      <c r="AE181" s="1" t="str">
        <f>+CONCATENATE(Nacsport!FA182,Nacsport!FB182,Nacsport!FC182)</f>
        <v/>
      </c>
      <c r="AF181" s="1" t="str">
        <f>+CONCATENATE(Nacsport!FD182,Nacsport!FE182)</f>
        <v/>
      </c>
      <c r="AG181" s="1" t="str">
        <f>+CONCATENATE(Nacsport!FF182,Nacsport!FG182,Nacsport!FH182,Nacsport!FI182,Nacsport!FJ182)</f>
        <v/>
      </c>
      <c r="AH181" s="1" t="str">
        <f t="shared" si="14"/>
        <v/>
      </c>
      <c r="AI181" s="1" t="str">
        <f>+CONCATENATE(Nacsport!FK182,Nacsport!FL182)</f>
        <v/>
      </c>
      <c r="AJ181" s="34" t="str">
        <f>+CONCATENATE(Nacsport!FM182,Nacsport!FN182)</f>
        <v/>
      </c>
      <c r="AK181" s="1" t="str">
        <f>+IF(OR(K181="ATTACCO",K181="DIFESA"),+CONCATENATE(Nacsport!FO182,Nacsport!FP181,Nacsport!FQ182,Nacsport!FR182,Nacsport!FS182,Nacsport!FT182,Nacsport!FU182,),"")</f>
        <v/>
      </c>
      <c r="AL181" s="1" t="str">
        <f>+IF(OR(K181="ATAQUE",K181="DEFENSA"),+CONCATENATE(Nacsport!FV182,Nacsport!FW182,Nacsport!FX182,Nacsport!FY182,Nacsport!FZ182,Nacsport!GA182,Nacsport!GB182,),"")</f>
        <v/>
      </c>
      <c r="AM181" s="1" t="str">
        <f>+CONCATENATE(Nacsport!GC182,Nacsport!GD182,Nacsport!GE182,Nacsport!GF182,Nacsport!GG182,Nacsport!GH182,Nacsport!GI182,Nacsport!GJ182,)</f>
        <v/>
      </c>
      <c r="AN181" s="1" t="str">
        <f>IF(K181="PUNTOS",LOOKUP(2,1/($K$3:K181="ATAQUE"),$AN$3:AN181),IF(+COUNTIF(Nacsport!GK182:'Nacsport'!GS182,"*")&gt;0,+COUNTIF(Nacsport!GK182:'Nacsport'!GS182,"*"),""))</f>
        <v/>
      </c>
      <c r="AO181" t="str">
        <f ca="1">+IF(K181="QUIEBRE",+IF(L181="SAN LUIS",+COUNTIF(K181:INDIRECT(ADDRESS((LOOKUP(2,1/($K$1:K181="ATAQUE"),Nacsport!$A$1:A182)),3,4)),"RUCK")+1,+COUNTIF(K181:INDIRECT(ADDRESS((LOOKUP(2,1/($K$1:K181="DEFENSA"),Nacsport!$A$1:A182)),3,4)),"RUCK")+1),"")</f>
        <v/>
      </c>
      <c r="AP181" t="str">
        <f ca="1">+IF(OR(K181="PUNTOS",K181="QUIEBRE"),+IF(L181="SAN LUIS",+COUNTIF(K181:INDIRECT(ADDRESS((LOOKUP(2,1/($K$1:K181="ATAQUE"),Nacsport!$A$1:A182)),3,4)),"PASE"),+COUNTIF(K181:INDIRECT(ADDRESS((LOOKUP(2,1/($K$1:K181="DEFENSA"),Nacsport!$A$1:A182)),3,4)),"PASE")),"")</f>
        <v/>
      </c>
      <c r="AQ181" t="str">
        <f>IF(K181="QUIEBRE",LOOKUP(2,1/($K$3:K181="ATAQUE"),$AL$3:AL181),IF(+COUNTIF(Nacsport!GK182:'Nacsport'!GS182,"*")&gt;0,+COUNTIF(Nacsport!GK182:'Nacsport'!GS182,"*"),""))</f>
        <v/>
      </c>
      <c r="AR181" s="1" t="str">
        <f>IF(OR(K181="ATTACCO",K181="DIFESA"),J181,IF(AND(OR(K181="PUNTOS",K181="RUCK",K181="QUIEBRE"),L181="AVEZZANO"),LOOKUP(2,1/($K$3:K181="ATTACCO"),$J$3:J182),IF(AND(OR(K181="PUNTOS",K181="RUCK",K181="QUIEBRE"),L181="RIVAL"),LOOKUP(2,1/($K$3:K181="DIFESA"),$J$3:J182),"")))</f>
        <v/>
      </c>
      <c r="AS181" s="17"/>
    </row>
    <row r="182" spans="1:45" ht="15.75" customHeight="1" x14ac:dyDescent="0.2">
      <c r="A182">
        <f>+Nacsport!A183</f>
        <v>183</v>
      </c>
      <c r="B182">
        <f t="shared" si="1"/>
        <v>181</v>
      </c>
      <c r="C182">
        <f t="shared" si="7"/>
        <v>181</v>
      </c>
      <c r="D182" s="12">
        <v>1</v>
      </c>
      <c r="E182" s="1" t="s">
        <v>1295</v>
      </c>
      <c r="F182" s="14">
        <f>CONVERT(LEFT(Nacsport!E183,2),"mn","hr")/24+CONVERT(MID(Nacsport!E183,4,2),"sec","hr")/24</f>
        <v>2.4293981481481482E-2</v>
      </c>
      <c r="G182" s="15">
        <f>CONVERT((CONVERT(LEFT(Nacsport!F183,2),"mn","hr")/24+CONVERT(MID(Nacsport!F183,4,2),"sec","hr")/24)-(CONVERT(LEFT(Nacsport!E183,2),"mn","hr")/24+CONVERT(MID(Nacsport!E183,4,2),"sec","hr")/24),"hr","sec")*24</f>
        <v>43.999999999999886</v>
      </c>
      <c r="H182" s="15">
        <f t="shared" si="12"/>
        <v>2094</v>
      </c>
      <c r="I182" s="15">
        <f t="shared" si="13"/>
        <v>34.983333333333341</v>
      </c>
      <c r="J182" s="1">
        <f>+Nacsport!B183</f>
        <v>9</v>
      </c>
      <c r="K182" s="1" t="str">
        <f>+Nacsport!C183</f>
        <v>DEFENCE</v>
      </c>
      <c r="L182" s="1" t="str">
        <f>+CONCATENATE(Nacsport!I183,Nacsport!J183)</f>
        <v/>
      </c>
      <c r="M182" s="29" t="str">
        <f>IF(Nacsport!G183&lt;&gt;"",LEFT(Nacsport!G183,FIND(";",Nacsport!G183)-1),"")</f>
        <v>39</v>
      </c>
      <c r="N182" s="1" t="str">
        <f>IFERROR(MID(Nacsport!G183,FIND(";", Nacsport!G183)+1,IFERROR(FIND(" ", Nacsport!G183 &amp; " ", FIND(";", Nacsport!G183)+1) - FIND(";", Nacsport!G183)-1,LEN(Nacsport!G183))),"")</f>
        <v>43</v>
      </c>
      <c r="O182" s="1" t="str">
        <f>+CONCATENATE(Nacsport!K183,Nacsport!L183,Nacsport!M183,Nacsport!N183,Nacsport!O183,Nacsport!P183,Nacsport!Q183,Nacsport!R183,Nacsport!S183,Nacsport!T183,Nacsport!U183,Nacsport!V183,Nacsport!W183,Nacsport!X183,Nacsport!Y183,Nacsport!Z183)</f>
        <v/>
      </c>
      <c r="P182" s="1" t="str">
        <f>IF(ISNA(LOOKUP(2,1/(Nacsport!AA183:BY183&lt;&gt;""),Nacsport!AA183:BY183)),"",LOOKUP(2,1/(Nacsport!AA183:BY183&lt;&gt;""),Nacsport!AA183:BY183))</f>
        <v/>
      </c>
      <c r="Q182" s="1" t="str">
        <f t="array" ref="Q182">+IF(+COUNTIF(Nacsport!AA183:BY183,"*")&gt;1,INDEX(Nacsport!Z183:BX183,MATCH(TRUE,Nacsport!Z183:BX183&gt;0,0)),"")</f>
        <v/>
      </c>
      <c r="R182" s="1" t="str">
        <f>+CONCATENATE(Nacsport!BZ183,Nacsport!CA183)</f>
        <v/>
      </c>
      <c r="S182" s="1" t="str">
        <f>+CONCATENATE(Nacsport!CB183,Nacsport!CC183,Nacsport!CD183)</f>
        <v/>
      </c>
      <c r="T182" s="1" t="str">
        <f>+CONCATENATE(Nacsport!CE183,Nacsport!CF183,Nacsport!CG183,Nacsport!CH183)</f>
        <v/>
      </c>
      <c r="U182" s="1" t="str">
        <f>+CONCATENATE(Nacsport!CI183,Nacsport!CJ183,Nacsport!CK183,Nacsport!CL183,Nacsport!CM183,Nacsport!CN183,Nacsport!CO183,Nacsport!CP183)</f>
        <v/>
      </c>
      <c r="V182" s="1" t="str">
        <f>+CONCATENATE(Nacsport!CQ183,Nacsport!CR183,Nacsport!CS183,Nacsport!CT183,Nacsport!CU183,Nacsport!CV183)</f>
        <v/>
      </c>
      <c r="W182" s="1" t="str">
        <f>+CONCATENATE(Nacsport!CW183,Nacsport!CX183,Nacsport!CY183,Nacsport!CZ183,Nacsport!DA183,Nacsport!DB183,Nacsport!DC183)</f>
        <v/>
      </c>
      <c r="X182" s="1" t="str">
        <f>+CONCATENATE(Nacsport!DD183,Nacsport!DE183,Nacsport!DF183,Nacsport!DG183,Nacsport!DH183,Nacsport!DI183,Nacsport!DJ183,Nacsport!DK183,Nacsport!DL183,Nacsport!DM183,Nacsport!DN183)</f>
        <v/>
      </c>
      <c r="Y182" s="1" t="str">
        <f>+CONCATENATE(Nacsport!DO183,Nacsport!DP183,Nacsport!DQ183,Nacsport!DR183,Nacsport!DS183,Nacsport!DT183,Nacsport!DU183,Nacsport!DV183,)</f>
        <v/>
      </c>
      <c r="Z182" s="1" t="str">
        <f>+CONCATENATE(Nacsport!DW183,Nacsport!DX183,Nacsport!DY183,Nacsport!DZ183)</f>
        <v/>
      </c>
      <c r="AA182" s="1" t="str">
        <f>+CONCATENATE(Nacsport!EA183,Nacsport!EB183,Nacsport!EC183,Nacsport!ED183,Nacsport!EE183)</f>
        <v/>
      </c>
      <c r="AB182" s="1" t="str">
        <f>+CONCATENATE(Nacsport!EF183,Nacsport!EG183,Nacsport!EH183,Nacsport!EI183,Nacsport!EJ183,Nacsport!EK183)</f>
        <v/>
      </c>
      <c r="AC182" s="1" t="str">
        <f>+CONCATENATE(Nacsport!EL183,Nacsport!EM183,Nacsport!EN183,Nacsport!EO183,Nacsport!EP183,Nacsport!EQ183,Nacsport!ER183)</f>
        <v/>
      </c>
      <c r="AD182" s="1" t="str">
        <f>+CONCATENATE(Nacsport!ES183,Nacsport!ET183,Nacsport!EU183,Nacsport!EV183,Nacsport!EW183,Nacsport!EX183,Nacsport!EY183,Nacsport!EZ183)</f>
        <v/>
      </c>
      <c r="AE182" s="1" t="str">
        <f>+CONCATENATE(Nacsport!FA183,Nacsport!FB183,Nacsport!FC183)</f>
        <v/>
      </c>
      <c r="AF182" s="1" t="str">
        <f>+CONCATENATE(Nacsport!FD183,Nacsport!FE183)</f>
        <v/>
      </c>
      <c r="AG182" s="1" t="str">
        <f>+CONCATENATE(Nacsport!FF183,Nacsport!FG183,Nacsport!FH183,Nacsport!FI183,Nacsport!FJ183)</f>
        <v/>
      </c>
      <c r="AH182" s="1" t="str">
        <f t="shared" si="14"/>
        <v/>
      </c>
      <c r="AI182" s="1" t="str">
        <f>+CONCATENATE(Nacsport!FK183,Nacsport!FL183)</f>
        <v/>
      </c>
      <c r="AJ182" s="34" t="str">
        <f>+CONCATENATE(Nacsport!FM183,Nacsport!FN183)</f>
        <v/>
      </c>
      <c r="AK182" s="1" t="str">
        <f>+IF(OR(K182="ATTACCO",K182="DIFESA"),+CONCATENATE(Nacsport!FO183,Nacsport!FP182,Nacsport!FQ183,Nacsport!FR183,Nacsport!FS183,Nacsport!FT183,Nacsport!FU183,),"")</f>
        <v/>
      </c>
      <c r="AL182" s="1" t="str">
        <f>+IF(OR(K182="ATAQUE",K182="DEFENSA"),+CONCATENATE(Nacsport!FV183,Nacsport!FW183,Nacsport!FX183,Nacsport!FY183,Nacsport!FZ183,Nacsport!GA183,Nacsport!GB183,),"")</f>
        <v/>
      </c>
      <c r="AM182" s="1" t="str">
        <f>+CONCATENATE(Nacsport!GC183,Nacsport!GD183,Nacsport!GE183,Nacsport!GF183,Nacsport!GG183,Nacsport!GH183,Nacsport!GI183,Nacsport!GJ183,)</f>
        <v/>
      </c>
      <c r="AN182" s="1" t="str">
        <f>IF(K182="PUNTOS",LOOKUP(2,1/($K$3:K182="ATAQUE"),$AN$3:AN182),IF(+COUNTIF(Nacsport!GK183:'Nacsport'!GS183,"*")&gt;0,+COUNTIF(Nacsport!GK183:'Nacsport'!GS183,"*"),""))</f>
        <v/>
      </c>
      <c r="AO182" t="str">
        <f ca="1">+IF(K182="QUIEBRE",+IF(L182="SAN LUIS",+COUNTIF(K182:INDIRECT(ADDRESS((LOOKUP(2,1/($K$1:K182="ATAQUE"),Nacsport!$A$1:A183)),3,4)),"RUCK")+1,+COUNTIF(K182:INDIRECT(ADDRESS((LOOKUP(2,1/($K$1:K182="DEFENSA"),Nacsport!$A$1:A183)),3,4)),"RUCK")+1),"")</f>
        <v/>
      </c>
      <c r="AP182" t="str">
        <f ca="1">+IF(OR(K182="PUNTOS",K182="QUIEBRE"),+IF(L182="SAN LUIS",+COUNTIF(K182:INDIRECT(ADDRESS((LOOKUP(2,1/($K$1:K182="ATAQUE"),Nacsport!$A$1:A183)),3,4)),"PASE"),+COUNTIF(K182:INDIRECT(ADDRESS((LOOKUP(2,1/($K$1:K182="DEFENSA"),Nacsport!$A$1:A183)),3,4)),"PASE")),"")</f>
        <v/>
      </c>
      <c r="AQ182" t="str">
        <f>IF(K182="QUIEBRE",LOOKUP(2,1/($K$3:K182="ATAQUE"),$AL$3:AL182),IF(+COUNTIF(Nacsport!GK183:'Nacsport'!GS183,"*")&gt;0,+COUNTIF(Nacsport!GK183:'Nacsport'!GS183,"*"),""))</f>
        <v/>
      </c>
      <c r="AR182" s="1" t="str">
        <f>IF(OR(K182="ATTACCO",K182="DIFESA"),J182,IF(AND(OR(K182="PUNTOS",K182="RUCK",K182="QUIEBRE"),L182="AVEZZANO"),LOOKUP(2,1/($K$3:K182="ATTACCO"),$J$3:J183),IF(AND(OR(K182="PUNTOS",K182="RUCK",K182="QUIEBRE"),L182="RIVAL"),LOOKUP(2,1/($K$3:K182="DIFESA"),$J$3:J183),"")))</f>
        <v/>
      </c>
      <c r="AS182" s="17"/>
    </row>
    <row r="183" spans="1:45" ht="15.75" customHeight="1" x14ac:dyDescent="0.2">
      <c r="A183">
        <f>+Nacsport!A184</f>
        <v>184</v>
      </c>
      <c r="B183">
        <f t="shared" si="1"/>
        <v>182</v>
      </c>
      <c r="C183">
        <f t="shared" si="7"/>
        <v>182</v>
      </c>
      <c r="D183" s="12">
        <v>1</v>
      </c>
      <c r="E183" s="1" t="s">
        <v>1295</v>
      </c>
      <c r="F183" s="14">
        <f>CONVERT(LEFT(Nacsport!E184,2),"mn","hr")/24+CONVERT(MID(Nacsport!E184,4,2),"sec","hr")/24</f>
        <v>2.4386574074074074E-2</v>
      </c>
      <c r="G183" s="15">
        <f>CONVERT((CONVERT(LEFT(Nacsport!F184,2),"mn","hr")/24+CONVERT(MID(Nacsport!F184,4,2),"sec","hr")/24)-(CONVERT(LEFT(Nacsport!E184,2),"mn","hr")/24+CONVERT(MID(Nacsport!E184,4,2),"sec","hr")/24),"hr","sec")*24</f>
        <v>6.9999999999999947</v>
      </c>
      <c r="H183" s="15">
        <f t="shared" si="12"/>
        <v>2102</v>
      </c>
      <c r="I183" s="15">
        <f t="shared" si="13"/>
        <v>35.116666666666667</v>
      </c>
      <c r="J183" s="1">
        <f>+Nacsport!B184</f>
        <v>8</v>
      </c>
      <c r="K183" s="1" t="str">
        <f>+Nacsport!C184</f>
        <v>LINEOUT</v>
      </c>
      <c r="L183" s="1" t="str">
        <f>+CONCATENATE(Nacsport!I184,Nacsport!J184)</f>
        <v>OPPONENT</v>
      </c>
      <c r="M183" s="29" t="str">
        <f>IF(Nacsport!G184&lt;&gt;"",LEFT(Nacsport!G184,FIND(";",Nacsport!G184)-1),"")</f>
        <v/>
      </c>
      <c r="N183" s="1" t="str">
        <f>IFERROR(MID(Nacsport!G184,FIND(";", Nacsport!G184)+1,IFERROR(FIND(" ", Nacsport!G184 &amp; " ", FIND(";", Nacsport!G184)+1) - FIND(";", Nacsport!G184)-1,LEN(Nacsport!G184))),"")</f>
        <v/>
      </c>
      <c r="O183" s="1" t="str">
        <f>+CONCATENATE(Nacsport!K184,Nacsport!L184,Nacsport!M184,Nacsport!N184,Nacsport!O184,Nacsport!P184,Nacsport!Q184,Nacsport!R184,Nacsport!S184,Nacsport!T184,Nacsport!U184,Nacsport!V184,Nacsport!W184,Nacsport!X184,Nacsport!Y184,Nacsport!Z184)</f>
        <v/>
      </c>
      <c r="P183" s="1" t="str">
        <f>IF(ISNA(LOOKUP(2,1/(Nacsport!AA184:BY184&lt;&gt;""),Nacsport!AA184:BY184)),"",LOOKUP(2,1/(Nacsport!AA184:BY184&lt;&gt;""),Nacsport!AA184:BY184))</f>
        <v/>
      </c>
      <c r="Q183" s="1" t="str">
        <f t="array" ref="Q183">+IF(+COUNTIF(Nacsport!AA184:BY184,"*")&gt;1,INDEX(Nacsport!Z184:BX184,MATCH(TRUE,Nacsport!Z184:BX184&gt;0,0)),"")</f>
        <v/>
      </c>
      <c r="R183" s="1" t="str">
        <f>+CONCATENATE(Nacsport!BZ184,Nacsport!CA184)</f>
        <v/>
      </c>
      <c r="S183" s="1" t="str">
        <f>+CONCATENATE(Nacsport!CB184,Nacsport!CC184,Nacsport!CD184)</f>
        <v/>
      </c>
      <c r="T183" s="1" t="str">
        <f>+CONCATENATE(Nacsport!CE184,Nacsport!CF184,Nacsport!CG184,Nacsport!CH184)</f>
        <v>CLEAN</v>
      </c>
      <c r="U183" s="1" t="str">
        <f>+CONCATENATE(Nacsport!CI184,Nacsport!CJ184,Nacsport!CK184,Nacsport!CL184,Nacsport!CM184,Nacsport!CN184,Nacsport!CO184,Nacsport!CP184)</f>
        <v>L5</v>
      </c>
      <c r="V183" s="1" t="str">
        <f>+CONCATENATE(Nacsport!CQ184,Nacsport!CR184,Nacsport!CS184,Nacsport!CT184,Nacsport!CU184,Nacsport!CV184)</f>
        <v>ZERO</v>
      </c>
      <c r="W183" s="1" t="str">
        <f>+CONCATENATE(Nacsport!CW184,Nacsport!CX184,Nacsport!CY184,Nacsport!CZ184,Nacsport!DA184,Nacsport!DB184,Nacsport!DC184)</f>
        <v/>
      </c>
      <c r="X183" s="1" t="str">
        <f>+CONCATENATE(Nacsport!DD184,Nacsport!DE184,Nacsport!DF184,Nacsport!DG184,Nacsport!DH184,Nacsport!DI184,Nacsport!DJ184,Nacsport!DK184,Nacsport!DL184,Nacsport!DM184,Nacsport!DN184)</f>
        <v/>
      </c>
      <c r="Y183" s="1" t="str">
        <f>+CONCATENATE(Nacsport!DO184,Nacsport!DP184,Nacsport!DQ184,Nacsport!DR184,Nacsport!DS184,Nacsport!DT184,Nacsport!DU184,Nacsport!DV184,)</f>
        <v/>
      </c>
      <c r="Z183" s="1" t="str">
        <f>+CONCATENATE(Nacsport!DW184,Nacsport!DX184,Nacsport!DY184,Nacsport!DZ184)</f>
        <v/>
      </c>
      <c r="AA183" s="1" t="str">
        <f>+CONCATENATE(Nacsport!EA184,Nacsport!EB184,Nacsport!EC184,Nacsport!ED184,Nacsport!EE184)</f>
        <v/>
      </c>
      <c r="AB183" s="1" t="str">
        <f>+CONCATENATE(Nacsport!EF184,Nacsport!EG184,Nacsport!EH184,Nacsport!EI184,Nacsport!EJ184,Nacsport!EK184)</f>
        <v/>
      </c>
      <c r="AC183" s="1" t="str">
        <f>+CONCATENATE(Nacsport!EL184,Nacsport!EM184,Nacsport!EN184,Nacsport!EO184,Nacsport!EP184,Nacsport!EQ184,Nacsport!ER184)</f>
        <v/>
      </c>
      <c r="AD183" s="1" t="str">
        <f>+CONCATENATE(Nacsport!ES184,Nacsport!ET184,Nacsport!EU184,Nacsport!EV184,Nacsport!EW184,Nacsport!EX184,Nacsport!EY184,Nacsport!EZ184)</f>
        <v/>
      </c>
      <c r="AE183" s="1" t="str">
        <f>+CONCATENATE(Nacsport!FA184,Nacsport!FB184,Nacsport!FC184)</f>
        <v/>
      </c>
      <c r="AF183" s="1" t="str">
        <f>+CONCATENATE(Nacsport!FD184,Nacsport!FE184)</f>
        <v/>
      </c>
      <c r="AG183" s="1" t="str">
        <f>+CONCATENATE(Nacsport!FF184,Nacsport!FG184,Nacsport!FH184,Nacsport!FI184,Nacsport!FJ184)</f>
        <v/>
      </c>
      <c r="AH183" s="1" t="str">
        <f t="shared" si="14"/>
        <v/>
      </c>
      <c r="AI183" s="1" t="str">
        <f>+CONCATENATE(Nacsport!FK184,Nacsport!FL184)</f>
        <v/>
      </c>
      <c r="AJ183" s="34" t="str">
        <f>+CONCATENATE(Nacsport!FM184,Nacsport!FN184)</f>
        <v/>
      </c>
      <c r="AK183" s="1" t="str">
        <f>+IF(OR(K183="ATTACCO",K183="DIFESA"),+CONCATENATE(Nacsport!FO184,Nacsport!FP183,Nacsport!FQ184,Nacsport!FR184,Nacsport!FS184,Nacsport!FT184,Nacsport!FU184,),"")</f>
        <v/>
      </c>
      <c r="AL183" s="1" t="str">
        <f>+IF(OR(K183="ATAQUE",K183="DEFENSA"),+CONCATENATE(Nacsport!FV184,Nacsport!FW184,Nacsport!FX184,Nacsport!FY184,Nacsport!FZ184,Nacsport!GA184,Nacsport!GB184,),"")</f>
        <v/>
      </c>
      <c r="AM183" s="1" t="str">
        <f>+CONCATENATE(Nacsport!GC184,Nacsport!GD184,Nacsport!GE184,Nacsport!GF184,Nacsport!GG184,Nacsport!GH184,Nacsport!GI184,Nacsport!GJ184,)</f>
        <v/>
      </c>
      <c r="AN183" s="1" t="str">
        <f>IF(K183="PUNTOS",LOOKUP(2,1/($K$3:K183="ATAQUE"),$AN$3:AN183),IF(+COUNTIF(Nacsport!GK184:'Nacsport'!GS184,"*")&gt;0,+COUNTIF(Nacsport!GK184:'Nacsport'!GS184,"*"),""))</f>
        <v/>
      </c>
      <c r="AO183" t="str">
        <f ca="1">+IF(K183="QUIEBRE",+IF(L183="SAN LUIS",+COUNTIF(K183:INDIRECT(ADDRESS((LOOKUP(2,1/($K$1:K183="ATAQUE"),Nacsport!$A$1:A184)),3,4)),"RUCK")+1,+COUNTIF(K183:INDIRECT(ADDRESS((LOOKUP(2,1/($K$1:K183="DEFENSA"),Nacsport!$A$1:A184)),3,4)),"RUCK")+1),"")</f>
        <v/>
      </c>
      <c r="AP183" t="str">
        <f ca="1">+IF(OR(K183="PUNTOS",K183="QUIEBRE"),+IF(L183="SAN LUIS",+COUNTIF(K183:INDIRECT(ADDRESS((LOOKUP(2,1/($K$1:K183="ATAQUE"),Nacsport!$A$1:A184)),3,4)),"PASE"),+COUNTIF(K183:INDIRECT(ADDRESS((LOOKUP(2,1/($K$1:K183="DEFENSA"),Nacsport!$A$1:A184)),3,4)),"PASE")),"")</f>
        <v/>
      </c>
      <c r="AQ183" t="str">
        <f>IF(K183="QUIEBRE",LOOKUP(2,1/($K$3:K183="ATAQUE"),$AL$3:AL183),IF(+COUNTIF(Nacsport!GK184:'Nacsport'!GS184,"*")&gt;0,+COUNTIF(Nacsport!GK184:'Nacsport'!GS184,"*"),""))</f>
        <v/>
      </c>
      <c r="AR183" s="1" t="str">
        <f>IF(OR(K183="ATTACCO",K183="DIFESA"),J183,IF(AND(OR(K183="PUNTOS",K183="RUCK",K183="QUIEBRE"),L183="AVEZZANO"),LOOKUP(2,1/($K$3:K183="ATTACCO"),$J$3:J184),IF(AND(OR(K183="PUNTOS",K183="RUCK",K183="QUIEBRE"),L183="RIVAL"),LOOKUP(2,1/($K$3:K183="DIFESA"),$J$3:J184),"")))</f>
        <v/>
      </c>
      <c r="AS183" s="17"/>
    </row>
    <row r="184" spans="1:45" ht="15.75" customHeight="1" x14ac:dyDescent="0.2">
      <c r="A184">
        <f>+Nacsport!A185</f>
        <v>185</v>
      </c>
      <c r="B184">
        <f t="shared" si="1"/>
        <v>183</v>
      </c>
      <c r="C184">
        <f t="shared" si="7"/>
        <v>183</v>
      </c>
      <c r="D184" s="12">
        <v>1</v>
      </c>
      <c r="E184" s="1" t="s">
        <v>1295</v>
      </c>
      <c r="F184" s="14">
        <f>CONVERT(LEFT(Nacsport!E185,2),"mn","hr")/24+CONVERT(MID(Nacsport!E185,4,2),"sec","hr")/24</f>
        <v>2.4444444444444446E-2</v>
      </c>
      <c r="G184" s="15">
        <f>(CONVERT((CONVERT(LEFT(Nacsport!F185,2),"mn","hr")/24+CONVERT(MID(Nacsport!F185,4,2),"sec","hr")/24)-(CONVERT(LEFT(Nacsport!E185,2),"mn","hr")/24+CONVERT(MID(Nacsport!E185,4,2),"sec","hr")/24),"hr","sec")*24)+2</f>
        <v>4.9999999999998694</v>
      </c>
      <c r="H184" s="15">
        <f t="shared" si="12"/>
        <v>2107</v>
      </c>
      <c r="I184" s="15">
        <f t="shared" si="13"/>
        <v>35.199999999999996</v>
      </c>
      <c r="J184" s="1">
        <f>+Nacsport!B185</f>
        <v>30</v>
      </c>
      <c r="K184" s="1" t="str">
        <f>+Nacsport!C185</f>
        <v>TACKLE</v>
      </c>
      <c r="L184" s="1" t="str">
        <f>+CONCATENATE(Nacsport!I185,Nacsport!J185)</f>
        <v>SAN BENEDETTO</v>
      </c>
      <c r="M184" s="29" t="str">
        <f>IF(Nacsport!G185&lt;&gt;"",LEFT(Nacsport!G185,FIND(";",Nacsport!G185)-1),"")</f>
        <v/>
      </c>
      <c r="N184" s="1" t="str">
        <f>IFERROR(MID(Nacsport!G185,FIND(";", Nacsport!G185)+1,IFERROR(FIND(" ", Nacsport!G185 &amp; " ", FIND(";", Nacsport!G185)+1) - FIND(";", Nacsport!G185)-1,LEN(Nacsport!G185))),"")</f>
        <v/>
      </c>
      <c r="O184" s="1" t="str">
        <f>+CONCATENATE(Nacsport!K185,Nacsport!L185,Nacsport!M185,Nacsport!N185,Nacsport!O185,Nacsport!P185,Nacsport!Q185,Nacsport!R185,Nacsport!S185,Nacsport!T185,Nacsport!U185,Nacsport!V185,Nacsport!W185,Nacsport!X185,Nacsport!Y185,Nacsport!Z185)</f>
        <v/>
      </c>
      <c r="P184" s="1" t="str">
        <f>IF(ISNA(LOOKUP(2,1/(Nacsport!AA185:BY185&lt;&gt;""),Nacsport!AA185:BY185)),"",LOOKUP(2,1/(Nacsport!AA185:BY185&lt;&gt;""),Nacsport!AA185:BY185))</f>
        <v>7</v>
      </c>
      <c r="Q184" s="1" t="str">
        <f t="array" ref="Q184">+IF(+COUNTIF(Nacsport!AA185:BY185,"*")&gt;1,INDEX(Nacsport!Z185:BX185,MATCH(TRUE,Nacsport!Z185:BX185&gt;0,0)),"")</f>
        <v/>
      </c>
      <c r="R184" s="1" t="str">
        <f>+CONCATENATE(Nacsport!BZ185,Nacsport!CA185)</f>
        <v/>
      </c>
      <c r="S184" s="1" t="str">
        <f>+CONCATENATE(Nacsport!CB185,Nacsport!CC185,Nacsport!CD185)</f>
        <v>NEUTRAL</v>
      </c>
      <c r="T184" s="1" t="str">
        <f>+CONCATENATE(Nacsport!CE185,Nacsport!CF185,Nacsport!CG185,Nacsport!CH185)</f>
        <v/>
      </c>
      <c r="U184" s="1" t="str">
        <f>+CONCATENATE(Nacsport!CI185,Nacsport!CJ185,Nacsport!CK185,Nacsport!CL185,Nacsport!CM185,Nacsport!CN185,Nacsport!CO185,Nacsport!CP185)</f>
        <v/>
      </c>
      <c r="V184" s="1" t="str">
        <f>+CONCATENATE(Nacsport!CQ185,Nacsport!CR185,Nacsport!CS185,Nacsport!CT185,Nacsport!CU185,Nacsport!CV185)</f>
        <v/>
      </c>
      <c r="W184" s="1" t="str">
        <f>+CONCATENATE(Nacsport!CW185,Nacsport!CX185,Nacsport!CY185,Nacsport!CZ185,Nacsport!DA185,Nacsport!DB185,Nacsport!DC185)</f>
        <v/>
      </c>
      <c r="X184" s="1" t="str">
        <f>+CONCATENATE(Nacsport!DD185,Nacsport!DE185,Nacsport!DF185,Nacsport!DG185,Nacsport!DH185,Nacsport!DI185,Nacsport!DJ185,Nacsport!DK185,Nacsport!DL185,Nacsport!DM185,Nacsport!DN185)</f>
        <v/>
      </c>
      <c r="Y184" s="1" t="str">
        <f>+CONCATENATE(Nacsport!DO185,Nacsport!DP185,Nacsport!DQ185,Nacsport!DR185,Nacsport!DS185,Nacsport!DT185,Nacsport!DU185,Nacsport!DV185,)</f>
        <v/>
      </c>
      <c r="Z184" s="1" t="str">
        <f>+CONCATENATE(Nacsport!DW185,Nacsport!DX185,Nacsport!DY185,Nacsport!DZ185)</f>
        <v/>
      </c>
      <c r="AA184" s="1" t="str">
        <f>+CONCATENATE(Nacsport!EA185,Nacsport!EB185,Nacsport!EC185,Nacsport!ED185,Nacsport!EE185)</f>
        <v/>
      </c>
      <c r="AB184" s="1" t="str">
        <f>+CONCATENATE(Nacsport!EF185,Nacsport!EG185,Nacsport!EH185,Nacsport!EI185,Nacsport!EJ185,Nacsport!EK185)</f>
        <v/>
      </c>
      <c r="AC184" s="1" t="str">
        <f>+CONCATENATE(Nacsport!EL185,Nacsport!EM185,Nacsport!EN185,Nacsport!EO185,Nacsport!EP185,Nacsport!EQ185,Nacsport!ER185)</f>
        <v/>
      </c>
      <c r="AD184" s="1" t="str">
        <f>+CONCATENATE(Nacsport!ES185,Nacsport!ET185,Nacsport!EU185,Nacsport!EV185,Nacsport!EW185,Nacsport!EX185,Nacsport!EY185,Nacsport!EZ185)</f>
        <v/>
      </c>
      <c r="AE184" s="1" t="str">
        <f>+CONCATENATE(Nacsport!FA185,Nacsport!FB185,Nacsport!FC185)</f>
        <v/>
      </c>
      <c r="AF184" s="1" t="str">
        <f>+CONCATENATE(Nacsport!FD185,Nacsport!FE185)</f>
        <v/>
      </c>
      <c r="AG184" s="1" t="str">
        <f>+CONCATENATE(Nacsport!FF185,Nacsport!FG185,Nacsport!FH185,Nacsport!FI185,Nacsport!FJ185)</f>
        <v/>
      </c>
      <c r="AH184" s="1" t="str">
        <f t="shared" si="14"/>
        <v/>
      </c>
      <c r="AI184" s="1" t="str">
        <f>+CONCATENATE(Nacsport!FK185,Nacsport!FL185)</f>
        <v/>
      </c>
      <c r="AJ184" s="34" t="str">
        <f>+CONCATENATE(Nacsport!FM185,Nacsport!FN185)</f>
        <v/>
      </c>
      <c r="AK184" s="1" t="str">
        <f>+IF(OR(K184="ATTACCO",K184="DIFESA"),+CONCATENATE(Nacsport!FO185,Nacsport!FP184,Nacsport!FQ185,Nacsport!FR185,Nacsport!FS185,Nacsport!FT185,Nacsport!FU185,),"")</f>
        <v/>
      </c>
      <c r="AL184" s="1" t="str">
        <f>+IF(OR(K184="ATAQUE",K184="DEFENSA"),+CONCATENATE(Nacsport!FV185,Nacsport!FW185,Nacsport!FX185,Nacsport!FY185,Nacsport!FZ185,Nacsport!GA185,Nacsport!GB185,),"")</f>
        <v/>
      </c>
      <c r="AM184" s="1" t="str">
        <f>+CONCATENATE(Nacsport!GC185,Nacsport!GD185,Nacsport!GE185,Nacsport!GF185,Nacsport!GG185,Nacsport!GH185,Nacsport!GI185,Nacsport!GJ185,)</f>
        <v/>
      </c>
      <c r="AN184" s="1" t="str">
        <f>IF(K184="PUNTOS",LOOKUP(2,1/($K$3:K184="ATAQUE"),$AN$3:AN184),IF(+COUNTIF(Nacsport!GK185:'Nacsport'!GS185,"*")&gt;0,+COUNTIF(Nacsport!GK185:'Nacsport'!GS185,"*"),""))</f>
        <v/>
      </c>
      <c r="AO184" t="str">
        <f ca="1">+IF(K184="QUIEBRE",+IF(L184="SAN LUIS",+COUNTIF(K184:INDIRECT(ADDRESS((LOOKUP(2,1/($K$1:K184="ATAQUE"),Nacsport!$A$1:A185)),3,4)),"RUCK")+1,+COUNTIF(K184:INDIRECT(ADDRESS((LOOKUP(2,1/($K$1:K184="DEFENSA"),Nacsport!$A$1:A185)),3,4)),"RUCK")+1),"")</f>
        <v/>
      </c>
      <c r="AP184" t="str">
        <f ca="1">+IF(OR(K184="PUNTOS",K184="QUIEBRE"),+IF(L184="SAN LUIS",+COUNTIF(K184:INDIRECT(ADDRESS((LOOKUP(2,1/($K$1:K184="ATAQUE"),Nacsport!$A$1:A185)),3,4)),"PASE"),+COUNTIF(K184:INDIRECT(ADDRESS((LOOKUP(2,1/($K$1:K184="DEFENSA"),Nacsport!$A$1:A185)),3,4)),"PASE")),"")</f>
        <v/>
      </c>
      <c r="AQ184" t="str">
        <f>IF(K184="QUIEBRE",LOOKUP(2,1/($K$3:K184="ATAQUE"),$AL$3:AL184),IF(+COUNTIF(Nacsport!GK185:'Nacsport'!GS185,"*")&gt;0,+COUNTIF(Nacsport!GK185:'Nacsport'!GS185,"*"),""))</f>
        <v/>
      </c>
      <c r="AR184" s="1" t="str">
        <f>IF(OR(K184="ATTACCO",K184="DIFESA"),J184,IF(AND(OR(K184="PUNTOS",K184="RUCK",K184="QUIEBRE"),L184="AVEZZANO"),LOOKUP(2,1/($K$3:K184="ATTACCO"),$J$3:J185),IF(AND(OR(K184="PUNTOS",K184="RUCK",K184="QUIEBRE"),L184="RIVAL"),LOOKUP(2,1/($K$3:K184="DIFESA"),$J$3:J185),"")))</f>
        <v/>
      </c>
      <c r="AS184" s="17"/>
    </row>
    <row r="185" spans="1:45" ht="15.75" customHeight="1" x14ac:dyDescent="0.2">
      <c r="A185">
        <f>+Nacsport!A186</f>
        <v>186</v>
      </c>
      <c r="B185">
        <f t="shared" si="1"/>
        <v>184</v>
      </c>
      <c r="C185">
        <f t="shared" si="7"/>
        <v>184</v>
      </c>
      <c r="D185" s="12">
        <v>1</v>
      </c>
      <c r="E185" s="1" t="s">
        <v>1295</v>
      </c>
      <c r="F185" s="14">
        <f>CONVERT(LEFT(Nacsport!E186,2),"mn","hr")/24+CONVERT(MID(Nacsport!E186,4,2),"sec","hr")/24</f>
        <v>2.4479166666666666E-2</v>
      </c>
      <c r="G185" s="15">
        <f>CONVERT((CONVERT(LEFT(Nacsport!F186,2),"mn","hr")/24+CONVERT(MID(Nacsport!F186,4,2),"sec","hr")/24)-(CONVERT(LEFT(Nacsport!E186,2),"mn","hr")/24+CONVERT(MID(Nacsport!E186,4,2),"sec","hr")/24),"hr","sec")*24</f>
        <v>3.0000000000001692</v>
      </c>
      <c r="H185" s="15">
        <f t="shared" si="12"/>
        <v>2110</v>
      </c>
      <c r="I185" s="15">
        <f t="shared" si="13"/>
        <v>35.25</v>
      </c>
      <c r="J185" s="1">
        <f>+Nacsport!B186</f>
        <v>28</v>
      </c>
      <c r="K185" s="1" t="str">
        <f>+Nacsport!C186</f>
        <v>RUCK</v>
      </c>
      <c r="L185" s="1" t="str">
        <f>+CONCATENATE(Nacsport!I186,Nacsport!J186)</f>
        <v>OPPONENT</v>
      </c>
      <c r="M185" s="29" t="str">
        <f>IF(Nacsport!G186&lt;&gt;"",LEFT(Nacsport!G186,FIND(";",Nacsport!G186)-1),"")</f>
        <v>39</v>
      </c>
      <c r="N185" s="1" t="str">
        <f>IFERROR(MID(Nacsport!G186,FIND(";", Nacsport!G186)+1,IFERROR(FIND(" ", Nacsport!G186 &amp; " ", FIND(";", Nacsport!G186)+1) - FIND(";", Nacsport!G186)-1,LEN(Nacsport!G186))),"")</f>
        <v>43</v>
      </c>
      <c r="O185" s="1" t="str">
        <f>+CONCATENATE(Nacsport!K186,Nacsport!L186,Nacsport!M186,Nacsport!N186,Nacsport!O186,Nacsport!P186,Nacsport!Q186,Nacsport!R186,Nacsport!S186,Nacsport!T186,Nacsport!U186,Nacsport!V186,Nacsport!W186,Nacsport!X186,Nacsport!Y186,Nacsport!Z186)</f>
        <v>T2C</v>
      </c>
      <c r="P185" s="1" t="str">
        <f>IF(ISNA(LOOKUP(2,1/(Nacsport!AA186:BY186&lt;&gt;""),Nacsport!AA186:BY186)),"",LOOKUP(2,1/(Nacsport!AA186:BY186&lt;&gt;""),Nacsport!AA186:BY186))</f>
        <v/>
      </c>
      <c r="Q185" s="1" t="str">
        <f t="array" ref="Q185">+IF(+COUNTIF(Nacsport!AA186:BY186,"*")&gt;1,INDEX(Nacsport!Z186:BX186,MATCH(TRUE,Nacsport!Z186:BX186&gt;0,0)),"")</f>
        <v/>
      </c>
      <c r="R185" s="1" t="str">
        <f>+CONCATENATE(Nacsport!BZ186,Nacsport!CA186)</f>
        <v/>
      </c>
      <c r="S185" s="1" t="str">
        <f>+CONCATENATE(Nacsport!CB186,Nacsport!CC186,Nacsport!CD186)</f>
        <v/>
      </c>
      <c r="T185" s="1" t="str">
        <f>+CONCATENATE(Nacsport!CE186,Nacsport!CF186,Nacsport!CG186,Nacsport!CH186)</f>
        <v/>
      </c>
      <c r="U185" s="1" t="str">
        <f>+CONCATENATE(Nacsport!CI186,Nacsport!CJ186,Nacsport!CK186,Nacsport!CL186,Nacsport!CM186,Nacsport!CN186,Nacsport!CO186,Nacsport!CP186)</f>
        <v/>
      </c>
      <c r="V185" s="1" t="str">
        <f>+CONCATENATE(Nacsport!CQ186,Nacsport!CR186,Nacsport!CS186,Nacsport!CT186,Nacsport!CU186,Nacsport!CV186)</f>
        <v/>
      </c>
      <c r="W185" s="1" t="str">
        <f>+CONCATENATE(Nacsport!CW186,Nacsport!CX186,Nacsport!CY186,Nacsport!CZ186,Nacsport!DA186,Nacsport!DB186,Nacsport!DC186)</f>
        <v/>
      </c>
      <c r="X185" s="1" t="str">
        <f>+CONCATENATE(Nacsport!DD186,Nacsport!DE186,Nacsport!DF186,Nacsport!DG186,Nacsport!DH186,Nacsport!DI186,Nacsport!DJ186,Nacsport!DK186,Nacsport!DL186,Nacsport!DM186,Nacsport!DN186)</f>
        <v/>
      </c>
      <c r="Y185" s="1" t="str">
        <f>+CONCATENATE(Nacsport!DO186,Nacsport!DP186,Nacsport!DQ186,Nacsport!DR186,Nacsport!DS186,Nacsport!DT186,Nacsport!DU186,Nacsport!DV186,)</f>
        <v/>
      </c>
      <c r="Z185" s="1" t="str">
        <f>+CONCATENATE(Nacsport!DW186,Nacsport!DX186,Nacsport!DY186,Nacsport!DZ186)</f>
        <v/>
      </c>
      <c r="AA185" s="1" t="str">
        <f>+CONCATENATE(Nacsport!EA186,Nacsport!EB186,Nacsport!EC186,Nacsport!ED186,Nacsport!EE186)</f>
        <v/>
      </c>
      <c r="AB185" s="1" t="str">
        <f>+CONCATENATE(Nacsport!EF186,Nacsport!EG186,Nacsport!EH186,Nacsport!EI186,Nacsport!EJ186,Nacsport!EK186)</f>
        <v/>
      </c>
      <c r="AC185" s="1" t="str">
        <f>+CONCATENATE(Nacsport!EL186,Nacsport!EM186,Nacsport!EN186,Nacsport!EO186,Nacsport!EP186,Nacsport!EQ186,Nacsport!ER186)</f>
        <v/>
      </c>
      <c r="AD185" s="1" t="str">
        <f>+CONCATENATE(Nacsport!ES186,Nacsport!ET186,Nacsport!EU186,Nacsport!EV186,Nacsport!EW186,Nacsport!EX186,Nacsport!EY186,Nacsport!EZ186)</f>
        <v/>
      </c>
      <c r="AE185" s="1" t="str">
        <f>+CONCATENATE(Nacsport!FA186,Nacsport!FB186,Nacsport!FC186)</f>
        <v/>
      </c>
      <c r="AF185" s="1" t="str">
        <f>+CONCATENATE(Nacsport!FD186,Nacsport!FE186)</f>
        <v>SLOW</v>
      </c>
      <c r="AG185" s="1" t="str">
        <f>+CONCATENATE(Nacsport!FF186,Nacsport!FG186,Nacsport!FH186,Nacsport!FI186,Nacsport!FJ186)</f>
        <v/>
      </c>
      <c r="AH185" s="1" t="str">
        <f t="shared" si="14"/>
        <v/>
      </c>
      <c r="AI185" s="1" t="str">
        <f>+CONCATENATE(Nacsport!FK186,Nacsport!FL186)</f>
        <v/>
      </c>
      <c r="AJ185" s="34" t="str">
        <f>+CONCATENATE(Nacsport!FM186,Nacsport!FN186)</f>
        <v/>
      </c>
      <c r="AK185" s="1" t="str">
        <f>+IF(OR(K185="ATTACCO",K185="DIFESA"),+CONCATENATE(Nacsport!FO186,Nacsport!FP185,Nacsport!FQ186,Nacsport!FR186,Nacsport!FS186,Nacsport!FT186,Nacsport!FU186,),"")</f>
        <v/>
      </c>
      <c r="AL185" s="1" t="str">
        <f>+IF(OR(K185="ATAQUE",K185="DEFENSA"),+CONCATENATE(Nacsport!FV186,Nacsport!FW186,Nacsport!FX186,Nacsport!FY186,Nacsport!FZ186,Nacsport!GA186,Nacsport!GB186,),"")</f>
        <v/>
      </c>
      <c r="AM185" s="1" t="str">
        <f>+CONCATENATE(Nacsport!GC186,Nacsport!GD186,Nacsport!GE186,Nacsport!GF186,Nacsport!GG186,Nacsport!GH186,Nacsport!GI186,Nacsport!GJ186,)</f>
        <v/>
      </c>
      <c r="AN185" s="1" t="str">
        <f>IF(K185="PUNTOS",LOOKUP(2,1/($K$3:K185="ATAQUE"),$AN$3:AN185),IF(+COUNTIF(Nacsport!GK186:'Nacsport'!GS186,"*")&gt;0,+COUNTIF(Nacsport!GK186:'Nacsport'!GS186,"*"),""))</f>
        <v/>
      </c>
      <c r="AO185" t="str">
        <f ca="1">+IF(K185="QUIEBRE",+IF(L185="SAN LUIS",+COUNTIF(K185:INDIRECT(ADDRESS((LOOKUP(2,1/($K$1:K185="ATAQUE"),Nacsport!$A$1:A186)),3,4)),"RUCK")+1,+COUNTIF(K185:INDIRECT(ADDRESS((LOOKUP(2,1/($K$1:K185="DEFENSA"),Nacsport!$A$1:A186)),3,4)),"RUCK")+1),"")</f>
        <v/>
      </c>
      <c r="AP185" t="str">
        <f ca="1">+IF(OR(K185="PUNTOS",K185="QUIEBRE"),+IF(L185="SAN LUIS",+COUNTIF(K185:INDIRECT(ADDRESS((LOOKUP(2,1/($K$1:K185="ATAQUE"),Nacsport!$A$1:A186)),3,4)),"PASE"),+COUNTIF(K185:INDIRECT(ADDRESS((LOOKUP(2,1/($K$1:K185="DEFENSA"),Nacsport!$A$1:A186)),3,4)),"PASE")),"")</f>
        <v/>
      </c>
      <c r="AQ185" t="str">
        <f>IF(K185="QUIEBRE",LOOKUP(2,1/($K$3:K185="ATAQUE"),$AL$3:AL185),IF(+COUNTIF(Nacsport!GK186:'Nacsport'!GS186,"*")&gt;0,+COUNTIF(Nacsport!GK186:'Nacsport'!GS186,"*"),""))</f>
        <v/>
      </c>
      <c r="AR185" s="1" t="str">
        <f>IF(OR(K185="ATTACCO",K185="DIFESA"),J185,IF(AND(OR(K185="PUNTOS",K185="RUCK",K185="QUIEBRE"),L185="AVEZZANO"),LOOKUP(2,1/($K$3:K185="ATTACCO"),$J$3:J186),IF(AND(OR(K185="PUNTOS",K185="RUCK",K185="QUIEBRE"),L185="RIVAL"),LOOKUP(2,1/($K$3:K185="DIFESA"),$J$3:J186),"")))</f>
        <v/>
      </c>
      <c r="AS185" s="17"/>
    </row>
    <row r="186" spans="1:45" ht="15.75" customHeight="1" x14ac:dyDescent="0.2">
      <c r="A186">
        <f>+Nacsport!A187</f>
        <v>187</v>
      </c>
      <c r="B186">
        <f t="shared" si="1"/>
        <v>185</v>
      </c>
      <c r="C186">
        <f t="shared" si="7"/>
        <v>185</v>
      </c>
      <c r="D186" s="12">
        <v>1</v>
      </c>
      <c r="E186" s="1" t="s">
        <v>1295</v>
      </c>
      <c r="F186" s="14">
        <f>CONVERT(LEFT(Nacsport!E187,2),"mn","hr")/24+CONVERT(MID(Nacsport!E187,4,2),"sec","hr")/24</f>
        <v>2.4537037037037038E-2</v>
      </c>
      <c r="G186" s="15">
        <f>(CONVERT((CONVERT(LEFT(Nacsport!F187,2),"mn","hr")/24+CONVERT(MID(Nacsport!F187,4,2),"sec","hr")/24)-(CONVERT(LEFT(Nacsport!E187,2),"mn","hr")/24+CONVERT(MID(Nacsport!E187,4,2),"sec","hr")/24),"hr","sec")*24)+2</f>
        <v>4.9999999999998694</v>
      </c>
      <c r="H186" s="15">
        <f t="shared" si="12"/>
        <v>2115</v>
      </c>
      <c r="I186" s="15">
        <f t="shared" si="13"/>
        <v>35.333333333333336</v>
      </c>
      <c r="J186" s="1">
        <f>+Nacsport!B187</f>
        <v>31</v>
      </c>
      <c r="K186" s="1" t="str">
        <f>+Nacsport!C187</f>
        <v>TACKLE</v>
      </c>
      <c r="L186" s="1" t="str">
        <f>+CONCATENATE(Nacsport!I187,Nacsport!J187)</f>
        <v>SAN BENEDETTO</v>
      </c>
      <c r="M186" s="29" t="str">
        <f>IF(Nacsport!G187&lt;&gt;"",LEFT(Nacsport!G187,FIND(";",Nacsport!G187)-1),"")</f>
        <v/>
      </c>
      <c r="N186" s="1" t="str">
        <f>IFERROR(MID(Nacsport!G187,FIND(";", Nacsport!G187)+1,IFERROR(FIND(" ", Nacsport!G187 &amp; " ", FIND(";", Nacsport!G187)+1) - FIND(";", Nacsport!G187)-1,LEN(Nacsport!G187))),"")</f>
        <v/>
      </c>
      <c r="O186" s="1" t="str">
        <f>+CONCATENATE(Nacsport!K187,Nacsport!L187,Nacsport!M187,Nacsport!N187,Nacsport!O187,Nacsport!P187,Nacsport!Q187,Nacsport!R187,Nacsport!S187,Nacsport!T187,Nacsport!U187,Nacsport!V187,Nacsport!W187,Nacsport!X187,Nacsport!Y187,Nacsport!Z187)</f>
        <v/>
      </c>
      <c r="P186" s="1" t="str">
        <f>IF(ISNA(LOOKUP(2,1/(Nacsport!AA187:BY187&lt;&gt;""),Nacsport!AA187:BY187)),"",LOOKUP(2,1/(Nacsport!AA187:BY187&lt;&gt;""),Nacsport!AA187:BY187))</f>
        <v>12</v>
      </c>
      <c r="Q186" s="1" t="str">
        <f t="array" ref="Q186">+IF(+COUNTIF(Nacsport!AA187:BY187,"*")&gt;1,INDEX(Nacsport!Z187:BX187,MATCH(TRUE,Nacsport!Z187:BX187&gt;0,0)),"")</f>
        <v/>
      </c>
      <c r="R186" s="1" t="str">
        <f>+CONCATENATE(Nacsport!BZ187,Nacsport!CA187)</f>
        <v/>
      </c>
      <c r="S186" s="1" t="str">
        <f>+CONCATENATE(Nacsport!CB187,Nacsport!CC187,Nacsport!CD187)</f>
        <v>POSITIVE</v>
      </c>
      <c r="T186" s="1" t="str">
        <f>+CONCATENATE(Nacsport!CE187,Nacsport!CF187,Nacsport!CG187,Nacsport!CH187)</f>
        <v/>
      </c>
      <c r="U186" s="1" t="str">
        <f>+CONCATENATE(Nacsport!CI187,Nacsport!CJ187,Nacsport!CK187,Nacsport!CL187,Nacsport!CM187,Nacsport!CN187,Nacsport!CO187,Nacsport!CP187)</f>
        <v/>
      </c>
      <c r="V186" s="1" t="str">
        <f>+CONCATENATE(Nacsport!CQ187,Nacsport!CR187,Nacsport!CS187,Nacsport!CT187,Nacsport!CU187,Nacsport!CV187)</f>
        <v/>
      </c>
      <c r="W186" s="1" t="str">
        <f>+CONCATENATE(Nacsport!CW187,Nacsport!CX187,Nacsport!CY187,Nacsport!CZ187,Nacsport!DA187,Nacsport!DB187,Nacsport!DC187)</f>
        <v/>
      </c>
      <c r="X186" s="1" t="str">
        <f>+CONCATENATE(Nacsport!DD187,Nacsport!DE187,Nacsport!DF187,Nacsport!DG187,Nacsport!DH187,Nacsport!DI187,Nacsport!DJ187,Nacsport!DK187,Nacsport!DL187,Nacsport!DM187,Nacsport!DN187)</f>
        <v/>
      </c>
      <c r="Y186" s="1" t="str">
        <f>+CONCATENATE(Nacsport!DO187,Nacsport!DP187,Nacsport!DQ187,Nacsport!DR187,Nacsport!DS187,Nacsport!DT187,Nacsport!DU187,Nacsport!DV187,)</f>
        <v/>
      </c>
      <c r="Z186" s="1" t="str">
        <f>+CONCATENATE(Nacsport!DW187,Nacsport!DX187,Nacsport!DY187,Nacsport!DZ187)</f>
        <v/>
      </c>
      <c r="AA186" s="1" t="str">
        <f>+CONCATENATE(Nacsport!EA187,Nacsport!EB187,Nacsport!EC187,Nacsport!ED187,Nacsport!EE187)</f>
        <v/>
      </c>
      <c r="AB186" s="1" t="str">
        <f>+CONCATENATE(Nacsport!EF187,Nacsport!EG187,Nacsport!EH187,Nacsport!EI187,Nacsport!EJ187,Nacsport!EK187)</f>
        <v/>
      </c>
      <c r="AC186" s="1" t="str">
        <f>+CONCATENATE(Nacsport!EL187,Nacsport!EM187,Nacsport!EN187,Nacsport!EO187,Nacsport!EP187,Nacsport!EQ187,Nacsport!ER187)</f>
        <v/>
      </c>
      <c r="AD186" s="1" t="str">
        <f>+CONCATENATE(Nacsport!ES187,Nacsport!ET187,Nacsport!EU187,Nacsport!EV187,Nacsport!EW187,Nacsport!EX187,Nacsport!EY187,Nacsport!EZ187)</f>
        <v/>
      </c>
      <c r="AE186" s="1" t="str">
        <f>+CONCATENATE(Nacsport!FA187,Nacsport!FB187,Nacsport!FC187)</f>
        <v/>
      </c>
      <c r="AF186" s="1" t="str">
        <f>+CONCATENATE(Nacsport!FD187,Nacsport!FE187)</f>
        <v/>
      </c>
      <c r="AG186" s="1" t="str">
        <f>+CONCATENATE(Nacsport!FF187,Nacsport!FG187,Nacsport!FH187,Nacsport!FI187,Nacsport!FJ187)</f>
        <v/>
      </c>
      <c r="AH186" s="1" t="str">
        <f t="shared" si="14"/>
        <v/>
      </c>
      <c r="AI186" s="1" t="str">
        <f>+CONCATENATE(Nacsport!FK187,Nacsport!FL187)</f>
        <v/>
      </c>
      <c r="AJ186" s="34" t="str">
        <f>+CONCATENATE(Nacsport!FM187,Nacsport!FN187)</f>
        <v/>
      </c>
      <c r="AK186" s="1" t="str">
        <f>+IF(OR(K186="ATTACCO",K186="DIFESA"),+CONCATENATE(Nacsport!FO187,Nacsport!FP186,Nacsport!FQ187,Nacsport!FR187,Nacsport!FS187,Nacsport!FT187,Nacsport!FU187,),"")</f>
        <v/>
      </c>
      <c r="AL186" s="1" t="str">
        <f>+IF(OR(K186="ATAQUE",K186="DEFENSA"),+CONCATENATE(Nacsport!FV187,Nacsport!FW187,Nacsport!FX187,Nacsport!FY187,Nacsport!FZ187,Nacsport!GA187,Nacsport!GB187,),"")</f>
        <v/>
      </c>
      <c r="AM186" s="1" t="str">
        <f>+CONCATENATE(Nacsport!GC187,Nacsport!GD187,Nacsport!GE187,Nacsport!GF187,Nacsport!GG187,Nacsport!GH187,Nacsport!GI187,Nacsport!GJ187,)</f>
        <v/>
      </c>
      <c r="AN186" s="1" t="str">
        <f>IF(K186="PUNTOS",LOOKUP(2,1/($K$3:K186="ATAQUE"),$AN$3:AN186),IF(+COUNTIF(Nacsport!GK187:'Nacsport'!GS187,"*")&gt;0,+COUNTIF(Nacsport!GK187:'Nacsport'!GS187,"*"),""))</f>
        <v/>
      </c>
      <c r="AO186" t="str">
        <f ca="1">+IF(K186="QUIEBRE",+IF(L186="SAN LUIS",+COUNTIF(K186:INDIRECT(ADDRESS((LOOKUP(2,1/($K$1:K186="ATAQUE"),Nacsport!$A$1:A187)),3,4)),"RUCK")+1,+COUNTIF(K186:INDIRECT(ADDRESS((LOOKUP(2,1/($K$1:K186="DEFENSA"),Nacsport!$A$1:A187)),3,4)),"RUCK")+1),"")</f>
        <v/>
      </c>
      <c r="AP186" t="str">
        <f ca="1">+IF(OR(K186="PUNTOS",K186="QUIEBRE"),+IF(L186="SAN LUIS",+COUNTIF(K186:INDIRECT(ADDRESS((LOOKUP(2,1/($K$1:K186="ATAQUE"),Nacsport!$A$1:A187)),3,4)),"PASE"),+COUNTIF(K186:INDIRECT(ADDRESS((LOOKUP(2,1/($K$1:K186="DEFENSA"),Nacsport!$A$1:A187)),3,4)),"PASE")),"")</f>
        <v/>
      </c>
      <c r="AQ186" t="str">
        <f>IF(K186="QUIEBRE",LOOKUP(2,1/($K$3:K186="ATAQUE"),$AL$3:AL186),IF(+COUNTIF(Nacsport!GK187:'Nacsport'!GS187,"*")&gt;0,+COUNTIF(Nacsport!GK187:'Nacsport'!GS187,"*"),""))</f>
        <v/>
      </c>
      <c r="AR186" s="1" t="str">
        <f>IF(OR(K186="ATTACCO",K186="DIFESA"),J186,IF(AND(OR(K186="PUNTOS",K186="RUCK",K186="QUIEBRE"),L186="AVEZZANO"),LOOKUP(2,1/($K$3:K186="ATTACCO"),$J$3:J187),IF(AND(OR(K186="PUNTOS",K186="RUCK",K186="QUIEBRE"),L186="RIVAL"),LOOKUP(2,1/($K$3:K186="DIFESA"),$J$3:J187),"")))</f>
        <v/>
      </c>
      <c r="AS186" s="17"/>
    </row>
    <row r="187" spans="1:45" ht="15.75" customHeight="1" x14ac:dyDescent="0.2">
      <c r="A187">
        <f>+Nacsport!A188</f>
        <v>188</v>
      </c>
      <c r="B187">
        <f t="shared" si="1"/>
        <v>186</v>
      </c>
      <c r="C187">
        <f t="shared" si="7"/>
        <v>186</v>
      </c>
      <c r="D187" s="12">
        <v>1</v>
      </c>
      <c r="E187" s="1" t="s">
        <v>1295</v>
      </c>
      <c r="F187" s="14">
        <f>CONVERT(LEFT(Nacsport!E188,2),"mn","hr")/24+CONVERT(MID(Nacsport!E188,4,2),"sec","hr")/24</f>
        <v>2.4583333333333332E-2</v>
      </c>
      <c r="G187" s="15">
        <f>(CONVERT((CONVERT(LEFT(Nacsport!F188,2),"mn","hr")/24+CONVERT(MID(Nacsport!F188,4,2),"sec","hr")/24)-(CONVERT(LEFT(Nacsport!E188,2),"mn","hr")/24+CONVERT(MID(Nacsport!E188,4,2),"sec","hr")/24),"hr","sec")*24)+2</f>
        <v>5.0000000000001688</v>
      </c>
      <c r="H187" s="15">
        <f t="shared" si="12"/>
        <v>2119</v>
      </c>
      <c r="I187" s="15">
        <f t="shared" si="13"/>
        <v>35.400000000000006</v>
      </c>
      <c r="J187" s="1">
        <f>+Nacsport!B188</f>
        <v>32</v>
      </c>
      <c r="K187" s="1" t="str">
        <f>+Nacsport!C188</f>
        <v>TACKLE</v>
      </c>
      <c r="L187" s="1" t="str">
        <f>+CONCATENATE(Nacsport!I188,Nacsport!J188)</f>
        <v>SAN BENEDETTO</v>
      </c>
      <c r="M187" s="29" t="str">
        <f>IF(Nacsport!G188&lt;&gt;"",LEFT(Nacsport!G188,FIND(";",Nacsport!G188)-1),"")</f>
        <v/>
      </c>
      <c r="N187" s="1" t="str">
        <f>IFERROR(MID(Nacsport!G188,FIND(";", Nacsport!G188)+1,IFERROR(FIND(" ", Nacsport!G188 &amp; " ", FIND(";", Nacsport!G188)+1) - FIND(";", Nacsport!G188)-1,LEN(Nacsport!G188))),"")</f>
        <v/>
      </c>
      <c r="O187" s="1" t="str">
        <f>+CONCATENATE(Nacsport!K188,Nacsport!L188,Nacsport!M188,Nacsport!N188,Nacsport!O188,Nacsport!P188,Nacsport!Q188,Nacsport!R188,Nacsport!S188,Nacsport!T188,Nacsport!U188,Nacsport!V188,Nacsport!W188,Nacsport!X188,Nacsport!Y188,Nacsport!Z188)</f>
        <v/>
      </c>
      <c r="P187" s="1" t="str">
        <f>IF(ISNA(LOOKUP(2,1/(Nacsport!AA188:BY188&lt;&gt;""),Nacsport!AA188:BY188)),"",LOOKUP(2,1/(Nacsport!AA188:BY188&lt;&gt;""),Nacsport!AA188:BY188))</f>
        <v>10</v>
      </c>
      <c r="Q187" s="1" t="str">
        <f t="array" ref="Q187">+IF(+COUNTIF(Nacsport!AA188:BY188,"*")&gt;1,INDEX(Nacsport!Z188:BX188,MATCH(TRUE,Nacsport!Z188:BX188&gt;0,0)),"")</f>
        <v/>
      </c>
      <c r="R187" s="1" t="str">
        <f>+CONCATENATE(Nacsport!BZ188,Nacsport!CA188)</f>
        <v/>
      </c>
      <c r="S187" s="1" t="str">
        <f>+CONCATENATE(Nacsport!CB188,Nacsport!CC188,Nacsport!CD188)</f>
        <v>NEGATIVE</v>
      </c>
      <c r="T187" s="1" t="str">
        <f>+CONCATENATE(Nacsport!CE188,Nacsport!CF188,Nacsport!CG188,Nacsport!CH188)</f>
        <v/>
      </c>
      <c r="U187" s="1" t="str">
        <f>+CONCATENATE(Nacsport!CI188,Nacsport!CJ188,Nacsport!CK188,Nacsport!CL188,Nacsport!CM188,Nacsport!CN188,Nacsport!CO188,Nacsport!CP188)</f>
        <v/>
      </c>
      <c r="V187" s="1" t="str">
        <f>+CONCATENATE(Nacsport!CQ188,Nacsport!CR188,Nacsport!CS188,Nacsport!CT188,Nacsport!CU188,Nacsport!CV188)</f>
        <v/>
      </c>
      <c r="W187" s="1" t="str">
        <f>+CONCATENATE(Nacsport!CW188,Nacsport!CX188,Nacsport!CY188,Nacsport!CZ188,Nacsport!DA188,Nacsport!DB188,Nacsport!DC188)</f>
        <v/>
      </c>
      <c r="X187" s="1" t="str">
        <f>+CONCATENATE(Nacsport!DD188,Nacsport!DE188,Nacsport!DF188,Nacsport!DG188,Nacsport!DH188,Nacsport!DI188,Nacsport!DJ188,Nacsport!DK188,Nacsport!DL188,Nacsport!DM188,Nacsport!DN188)</f>
        <v/>
      </c>
      <c r="Y187" s="1" t="str">
        <f>+CONCATENATE(Nacsport!DO188,Nacsport!DP188,Nacsport!DQ188,Nacsport!DR188,Nacsport!DS188,Nacsport!DT188,Nacsport!DU188,Nacsport!DV188,)</f>
        <v/>
      </c>
      <c r="Z187" s="1" t="str">
        <f>+CONCATENATE(Nacsport!DW188,Nacsport!DX188,Nacsport!DY188,Nacsport!DZ188)</f>
        <v/>
      </c>
      <c r="AA187" s="1" t="str">
        <f>+CONCATENATE(Nacsport!EA188,Nacsport!EB188,Nacsport!EC188,Nacsport!ED188,Nacsport!EE188)</f>
        <v/>
      </c>
      <c r="AB187" s="1" t="str">
        <f>+CONCATENATE(Nacsport!EF188,Nacsport!EG188,Nacsport!EH188,Nacsport!EI188,Nacsport!EJ188,Nacsport!EK188)</f>
        <v/>
      </c>
      <c r="AC187" s="1" t="str">
        <f>+CONCATENATE(Nacsport!EL188,Nacsport!EM188,Nacsport!EN188,Nacsport!EO188,Nacsport!EP188,Nacsport!EQ188,Nacsport!ER188)</f>
        <v/>
      </c>
      <c r="AD187" s="1" t="str">
        <f>+CONCATENATE(Nacsport!ES188,Nacsport!ET188,Nacsport!EU188,Nacsport!EV188,Nacsport!EW188,Nacsport!EX188,Nacsport!EY188,Nacsport!EZ188)</f>
        <v/>
      </c>
      <c r="AE187" s="1" t="str">
        <f>+CONCATENATE(Nacsport!FA188,Nacsport!FB188,Nacsport!FC188)</f>
        <v/>
      </c>
      <c r="AF187" s="1" t="str">
        <f>+CONCATENATE(Nacsport!FD188,Nacsport!FE188)</f>
        <v/>
      </c>
      <c r="AG187" s="1" t="str">
        <f>+CONCATENATE(Nacsport!FF188,Nacsport!FG188,Nacsport!FH188,Nacsport!FI188,Nacsport!FJ188)</f>
        <v/>
      </c>
      <c r="AH187" s="1" t="str">
        <f t="shared" si="14"/>
        <v/>
      </c>
      <c r="AI187" s="1" t="str">
        <f>+CONCATENATE(Nacsport!FK188,Nacsport!FL188)</f>
        <v/>
      </c>
      <c r="AJ187" s="34" t="str">
        <f>+CONCATENATE(Nacsport!FM188,Nacsport!FN188)</f>
        <v/>
      </c>
      <c r="AK187" s="1" t="str">
        <f>+IF(OR(K187="ATTACCO",K187="DIFESA"),+CONCATENATE(Nacsport!FO188,Nacsport!FP187,Nacsport!FQ188,Nacsport!FR188,Nacsport!FS188,Nacsport!FT188,Nacsport!FU188,),"")</f>
        <v/>
      </c>
      <c r="AL187" s="1" t="str">
        <f>+IF(OR(K187="ATAQUE",K187="DEFENSA"),+CONCATENATE(Nacsport!FV188,Nacsport!FW188,Nacsport!FX188,Nacsport!FY188,Nacsport!FZ188,Nacsport!GA188,Nacsport!GB188,),"")</f>
        <v/>
      </c>
      <c r="AM187" s="1" t="str">
        <f>+CONCATENATE(Nacsport!GC188,Nacsport!GD188,Nacsport!GE188,Nacsport!GF188,Nacsport!GG188,Nacsport!GH188,Nacsport!GI188,Nacsport!GJ188,)</f>
        <v/>
      </c>
      <c r="AN187" s="1" t="str">
        <f>IF(K187="PUNTOS",LOOKUP(2,1/($K$3:K187="ATAQUE"),$AN$3:AN187),IF(+COUNTIF(Nacsport!GK188:'Nacsport'!GS188,"*")&gt;0,+COUNTIF(Nacsport!GK188:'Nacsport'!GS188,"*"),""))</f>
        <v/>
      </c>
      <c r="AO187" t="str">
        <f ca="1">+IF(K187="QUIEBRE",+IF(L187="SAN LUIS",+COUNTIF(K187:INDIRECT(ADDRESS((LOOKUP(2,1/($K$1:K187="ATAQUE"),Nacsport!$A$1:A188)),3,4)),"RUCK")+1,+COUNTIF(K187:INDIRECT(ADDRESS((LOOKUP(2,1/($K$1:K187="DEFENSA"),Nacsport!$A$1:A188)),3,4)),"RUCK")+1),"")</f>
        <v/>
      </c>
      <c r="AP187" t="str">
        <f ca="1">+IF(OR(K187="PUNTOS",K187="QUIEBRE"),+IF(L187="SAN LUIS",+COUNTIF(K187:INDIRECT(ADDRESS((LOOKUP(2,1/($K$1:K187="ATAQUE"),Nacsport!$A$1:A188)),3,4)),"PASE"),+COUNTIF(K187:INDIRECT(ADDRESS((LOOKUP(2,1/($K$1:K187="DEFENSA"),Nacsport!$A$1:A188)),3,4)),"PASE")),"")</f>
        <v/>
      </c>
      <c r="AQ187" t="str">
        <f>IF(K187="QUIEBRE",LOOKUP(2,1/($K$3:K187="ATAQUE"),$AL$3:AL187),IF(+COUNTIF(Nacsport!GK188:'Nacsport'!GS188,"*")&gt;0,+COUNTIF(Nacsport!GK188:'Nacsport'!GS188,"*"),""))</f>
        <v/>
      </c>
      <c r="AR187" s="1" t="str">
        <f>IF(OR(K187="ATTACCO",K187="DIFESA"),J187,IF(AND(OR(K187="PUNTOS",K187="RUCK",K187="QUIEBRE"),L187="AVEZZANO"),LOOKUP(2,1/($K$3:K187="ATTACCO"),$J$3:J188),IF(AND(OR(K187="PUNTOS",K187="RUCK",K187="QUIEBRE"),L187="RIVAL"),LOOKUP(2,1/($K$3:K187="DIFESA"),$J$3:J188),"")))</f>
        <v/>
      </c>
      <c r="AS187" s="17"/>
    </row>
    <row r="188" spans="1:45" ht="15.75" customHeight="1" x14ac:dyDescent="0.2">
      <c r="A188">
        <f>+Nacsport!A189</f>
        <v>189</v>
      </c>
      <c r="B188">
        <f t="shared" si="1"/>
        <v>187</v>
      </c>
      <c r="C188">
        <f t="shared" si="7"/>
        <v>187</v>
      </c>
      <c r="D188" s="12">
        <v>1</v>
      </c>
      <c r="E188" s="1" t="s">
        <v>1295</v>
      </c>
      <c r="F188" s="14">
        <f>CONVERT(LEFT(Nacsport!E189,2),"mn","hr")/24+CONVERT(MID(Nacsport!E189,4,2),"sec","hr")/24</f>
        <v>2.4641203703703703E-2</v>
      </c>
      <c r="G188" s="15">
        <f>(CONVERT((CONVERT(LEFT(Nacsport!F189,2),"mn","hr")/24+CONVERT(MID(Nacsport!F189,4,2),"sec","hr")/24)-(CONVERT(LEFT(Nacsport!E189,2),"mn","hr")/24+CONVERT(MID(Nacsport!E189,4,2),"sec","hr")/24),"hr","sec")*24)+2</f>
        <v>5.0000000000001688</v>
      </c>
      <c r="H188" s="15">
        <f t="shared" si="12"/>
        <v>2124</v>
      </c>
      <c r="I188" s="15">
        <f t="shared" si="13"/>
        <v>35.483333333333334</v>
      </c>
      <c r="J188" s="1">
        <f>+Nacsport!B189</f>
        <v>33</v>
      </c>
      <c r="K188" s="1" t="str">
        <f>+Nacsport!C189</f>
        <v>TACKLE</v>
      </c>
      <c r="L188" s="1" t="str">
        <f>+CONCATENATE(Nacsport!I189,Nacsport!J189)</f>
        <v>SAN BENEDETTO</v>
      </c>
      <c r="M188" s="29" t="str">
        <f>IF(Nacsport!G189&lt;&gt;"",LEFT(Nacsport!G189,FIND(";",Nacsport!G189)-1),"")</f>
        <v/>
      </c>
      <c r="N188" s="1" t="str">
        <f>IFERROR(MID(Nacsport!G189,FIND(";", Nacsport!G189)+1,IFERROR(FIND(" ", Nacsport!G189 &amp; " ", FIND(";", Nacsport!G189)+1) - FIND(";", Nacsport!G189)-1,LEN(Nacsport!G189))),"")</f>
        <v/>
      </c>
      <c r="O188" s="1" t="str">
        <f>+CONCATENATE(Nacsport!K189,Nacsport!L189,Nacsport!M189,Nacsport!N189,Nacsport!O189,Nacsport!P189,Nacsport!Q189,Nacsport!R189,Nacsport!S189,Nacsport!T189,Nacsport!U189,Nacsport!V189,Nacsport!W189,Nacsport!X189,Nacsport!Y189,Nacsport!Z189)</f>
        <v/>
      </c>
      <c r="P188" s="1" t="str">
        <f>IF(ISNA(LOOKUP(2,1/(Nacsport!AA189:BY189&lt;&gt;""),Nacsport!AA189:BY189)),"",LOOKUP(2,1/(Nacsport!AA189:BY189&lt;&gt;""),Nacsport!AA189:BY189))</f>
        <v>11</v>
      </c>
      <c r="Q188" s="1" t="str">
        <f t="array" ref="Q188">+IF(+COUNTIF(Nacsport!AA189:BY189,"*")&gt;1,INDEX(Nacsport!Z189:BX189,MATCH(TRUE,Nacsport!Z189:BX189&gt;0,0)),"")</f>
        <v/>
      </c>
      <c r="R188" s="1" t="str">
        <f>+CONCATENATE(Nacsport!BZ189,Nacsport!CA189)</f>
        <v/>
      </c>
      <c r="S188" s="1" t="str">
        <f>+CONCATENATE(Nacsport!CB189,Nacsport!CC189,Nacsport!CD189)</f>
        <v>NEGATIVE</v>
      </c>
      <c r="T188" s="1" t="str">
        <f>+CONCATENATE(Nacsport!CE189,Nacsport!CF189,Nacsport!CG189,Nacsport!CH189)</f>
        <v/>
      </c>
      <c r="U188" s="1" t="str">
        <f>+CONCATENATE(Nacsport!CI189,Nacsport!CJ189,Nacsport!CK189,Nacsport!CL189,Nacsport!CM189,Nacsport!CN189,Nacsport!CO189,Nacsport!CP189)</f>
        <v/>
      </c>
      <c r="V188" s="1" t="str">
        <f>+CONCATENATE(Nacsport!CQ189,Nacsport!CR189,Nacsport!CS189,Nacsport!CT189,Nacsport!CU189,Nacsport!CV189)</f>
        <v/>
      </c>
      <c r="W188" s="1" t="str">
        <f>+CONCATENATE(Nacsport!CW189,Nacsport!CX189,Nacsport!CY189,Nacsport!CZ189,Nacsport!DA189,Nacsport!DB189,Nacsport!DC189)</f>
        <v/>
      </c>
      <c r="X188" s="1" t="str">
        <f>+CONCATENATE(Nacsport!DD189,Nacsport!DE189,Nacsport!DF189,Nacsport!DG189,Nacsport!DH189,Nacsport!DI189,Nacsport!DJ189,Nacsport!DK189,Nacsport!DL189,Nacsport!DM189,Nacsport!DN189)</f>
        <v/>
      </c>
      <c r="Y188" s="1" t="str">
        <f>+CONCATENATE(Nacsport!DO189,Nacsport!DP189,Nacsport!DQ189,Nacsport!DR189,Nacsport!DS189,Nacsport!DT189,Nacsport!DU189,Nacsport!DV189,)</f>
        <v/>
      </c>
      <c r="Z188" s="1" t="str">
        <f>+CONCATENATE(Nacsport!DW189,Nacsport!DX189,Nacsport!DY189,Nacsport!DZ189)</f>
        <v/>
      </c>
      <c r="AA188" s="1" t="str">
        <f>+CONCATENATE(Nacsport!EA189,Nacsport!EB189,Nacsport!EC189,Nacsport!ED189,Nacsport!EE189)</f>
        <v/>
      </c>
      <c r="AB188" s="1" t="str">
        <f>+CONCATENATE(Nacsport!EF189,Nacsport!EG189,Nacsport!EH189,Nacsport!EI189,Nacsport!EJ189,Nacsport!EK189)</f>
        <v/>
      </c>
      <c r="AC188" s="1" t="str">
        <f>+CONCATENATE(Nacsport!EL189,Nacsport!EM189,Nacsport!EN189,Nacsport!EO189,Nacsport!EP189,Nacsport!EQ189,Nacsport!ER189)</f>
        <v/>
      </c>
      <c r="AD188" s="1" t="str">
        <f>+CONCATENATE(Nacsport!ES189,Nacsport!ET189,Nacsport!EU189,Nacsport!EV189,Nacsport!EW189,Nacsport!EX189,Nacsport!EY189,Nacsport!EZ189)</f>
        <v/>
      </c>
      <c r="AE188" s="1" t="str">
        <f>+CONCATENATE(Nacsport!FA189,Nacsport!FB189,Nacsport!FC189)</f>
        <v/>
      </c>
      <c r="AF188" s="1" t="str">
        <f>+CONCATENATE(Nacsport!FD189,Nacsport!FE189)</f>
        <v/>
      </c>
      <c r="AG188" s="1" t="str">
        <f>+CONCATENATE(Nacsport!FF189,Nacsport!FG189,Nacsport!FH189,Nacsport!FI189,Nacsport!FJ189)</f>
        <v/>
      </c>
      <c r="AH188" s="1" t="str">
        <f t="shared" si="14"/>
        <v/>
      </c>
      <c r="AI188" s="1" t="str">
        <f>+CONCATENATE(Nacsport!FK189,Nacsport!FL189)</f>
        <v/>
      </c>
      <c r="AJ188" s="34" t="str">
        <f>+CONCATENATE(Nacsport!FM189,Nacsport!FN189)</f>
        <v/>
      </c>
      <c r="AK188" s="1" t="str">
        <f>+IF(OR(K188="ATTACCO",K188="DIFESA"),+CONCATENATE(Nacsport!FO189,Nacsport!FP188,Nacsport!FQ189,Nacsport!FR189,Nacsport!FS189,Nacsport!FT189,Nacsport!FU189,),"")</f>
        <v/>
      </c>
      <c r="AL188" s="1" t="str">
        <f>+IF(OR(K188="ATAQUE",K188="DEFENSA"),+CONCATENATE(Nacsport!FV189,Nacsport!FW189,Nacsport!FX189,Nacsport!FY189,Nacsport!FZ189,Nacsport!GA189,Nacsport!GB189,),"")</f>
        <v/>
      </c>
      <c r="AM188" s="1" t="str">
        <f>+CONCATENATE(Nacsport!GC189,Nacsport!GD189,Nacsport!GE189,Nacsport!GF189,Nacsport!GG189,Nacsport!GH189,Nacsport!GI189,Nacsport!GJ189,)</f>
        <v/>
      </c>
      <c r="AN188" s="1" t="str">
        <f>IF(K188="PUNTOS",LOOKUP(2,1/($K$3:K188="ATAQUE"),$AN$3:AN188),IF(+COUNTIF(Nacsport!GK189:'Nacsport'!GS189,"*")&gt;0,+COUNTIF(Nacsport!GK189:'Nacsport'!GS189,"*"),""))</f>
        <v/>
      </c>
      <c r="AO188" t="str">
        <f ca="1">+IF(K188="QUIEBRE",+IF(L188="SAN LUIS",+COUNTIF(K188:INDIRECT(ADDRESS((LOOKUP(2,1/($K$1:K188="ATAQUE"),Nacsport!$A$1:A189)),3,4)),"RUCK")+1,+COUNTIF(K188:INDIRECT(ADDRESS((LOOKUP(2,1/($K$1:K188="DEFENSA"),Nacsport!$A$1:A189)),3,4)),"RUCK")+1),"")</f>
        <v/>
      </c>
      <c r="AP188" t="str">
        <f ca="1">+IF(OR(K188="PUNTOS",K188="QUIEBRE"),+IF(L188="SAN LUIS",+COUNTIF(K188:INDIRECT(ADDRESS((LOOKUP(2,1/($K$1:K188="ATAQUE"),Nacsport!$A$1:A189)),3,4)),"PASE"),+COUNTIF(K188:INDIRECT(ADDRESS((LOOKUP(2,1/($K$1:K188="DEFENSA"),Nacsport!$A$1:A189)),3,4)),"PASE")),"")</f>
        <v/>
      </c>
      <c r="AQ188" t="str">
        <f>IF(K188="QUIEBRE",LOOKUP(2,1/($K$3:K188="ATAQUE"),$AL$3:AL188),IF(+COUNTIF(Nacsport!GK189:'Nacsport'!GS189,"*")&gt;0,+COUNTIF(Nacsport!GK189:'Nacsport'!GS189,"*"),""))</f>
        <v/>
      </c>
      <c r="AR188" s="1" t="str">
        <f>IF(OR(K188="ATTACCO",K188="DIFESA"),J188,IF(AND(OR(K188="PUNTOS",K188="RUCK",K188="QUIEBRE"),L188="AVEZZANO"),LOOKUP(2,1/($K$3:K188="ATTACCO"),$J$3:J189),IF(AND(OR(K188="PUNTOS",K188="RUCK",K188="QUIEBRE"),L188="RIVAL"),LOOKUP(2,1/($K$3:K188="DIFESA"),$J$3:J189),"")))</f>
        <v/>
      </c>
      <c r="AS188" s="17"/>
    </row>
    <row r="189" spans="1:45" ht="15.75" customHeight="1" x14ac:dyDescent="0.2">
      <c r="A189">
        <f>+Nacsport!A190</f>
        <v>190</v>
      </c>
      <c r="B189">
        <f t="shared" si="1"/>
        <v>188</v>
      </c>
      <c r="C189">
        <f t="shared" si="7"/>
        <v>188</v>
      </c>
      <c r="D189" s="12">
        <v>1</v>
      </c>
      <c r="E189" s="1" t="s">
        <v>1295</v>
      </c>
      <c r="F189" s="14">
        <f>CONVERT(LEFT(Nacsport!E190,2),"mn","hr")/24+CONVERT(MID(Nacsport!E190,4,2),"sec","hr")/24</f>
        <v>2.4675925925925928E-2</v>
      </c>
      <c r="G189" s="15">
        <f>CONVERT((CONVERT(LEFT(Nacsport!F190,2),"mn","hr")/24+CONVERT(MID(Nacsport!F190,4,2),"sec","hr")/24)-(CONVERT(LEFT(Nacsport!E190,2),"mn","hr")/24+CONVERT(MID(Nacsport!E190,4,2),"sec","hr")/24),"hr","sec")*24</f>
        <v>2.9999999999998694</v>
      </c>
      <c r="H189" s="15">
        <f t="shared" si="12"/>
        <v>2127</v>
      </c>
      <c r="I189" s="15">
        <f t="shared" si="13"/>
        <v>35.533333333333331</v>
      </c>
      <c r="J189" s="1">
        <f>+Nacsport!B190</f>
        <v>29</v>
      </c>
      <c r="K189" s="1" t="str">
        <f>+Nacsport!C190</f>
        <v>RUCK</v>
      </c>
      <c r="L189" s="1" t="str">
        <f>+CONCATENATE(Nacsport!I190,Nacsport!J190)</f>
        <v>OPPONENT</v>
      </c>
      <c r="M189" s="29" t="str">
        <f>IF(Nacsport!G190&lt;&gt;"",LEFT(Nacsport!G190,FIND(";",Nacsport!G190)-1),"")</f>
        <v>21</v>
      </c>
      <c r="N189" s="1" t="str">
        <f>IFERROR(MID(Nacsport!G190,FIND(";", Nacsport!G190)+1,IFERROR(FIND(" ", Nacsport!G190 &amp; " ", FIND(";", Nacsport!G190)+1) - FIND(";", Nacsport!G190)-1,LEN(Nacsport!G190))),"")</f>
        <v>54</v>
      </c>
      <c r="O189" s="1" t="str">
        <f>+CONCATENATE(Nacsport!K190,Nacsport!L190,Nacsport!M190,Nacsport!N190,Nacsport!O190,Nacsport!P190,Nacsport!Q190,Nacsport!R190,Nacsport!S190,Nacsport!T190,Nacsport!U190,Nacsport!V190,Nacsport!W190,Nacsport!X190,Nacsport!Y190,Nacsport!Z190)</f>
        <v>T1B</v>
      </c>
      <c r="P189" s="1" t="str">
        <f>IF(ISNA(LOOKUP(2,1/(Nacsport!AA190:BY190&lt;&gt;""),Nacsport!AA190:BY190)),"",LOOKUP(2,1/(Nacsport!AA190:BY190&lt;&gt;""),Nacsport!AA190:BY190))</f>
        <v/>
      </c>
      <c r="Q189" s="1" t="str">
        <f t="array" ref="Q189">+IF(+COUNTIF(Nacsport!AA190:BY190,"*")&gt;1,INDEX(Nacsport!Z190:BX190,MATCH(TRUE,Nacsport!Z190:BX190&gt;0,0)),"")</f>
        <v/>
      </c>
      <c r="R189" s="1" t="str">
        <f>+CONCATENATE(Nacsport!BZ190,Nacsport!CA190)</f>
        <v/>
      </c>
      <c r="S189" s="1" t="str">
        <f>+CONCATENATE(Nacsport!CB190,Nacsport!CC190,Nacsport!CD190)</f>
        <v/>
      </c>
      <c r="T189" s="1" t="str">
        <f>+CONCATENATE(Nacsport!CE190,Nacsport!CF190,Nacsport!CG190,Nacsport!CH190)</f>
        <v/>
      </c>
      <c r="U189" s="1" t="str">
        <f>+CONCATENATE(Nacsport!CI190,Nacsport!CJ190,Nacsport!CK190,Nacsport!CL190,Nacsport!CM190,Nacsport!CN190,Nacsport!CO190,Nacsport!CP190)</f>
        <v/>
      </c>
      <c r="V189" s="1" t="str">
        <f>+CONCATENATE(Nacsport!CQ190,Nacsport!CR190,Nacsport!CS190,Nacsport!CT190,Nacsport!CU190,Nacsport!CV190)</f>
        <v/>
      </c>
      <c r="W189" s="1" t="str">
        <f>+CONCATENATE(Nacsport!CW190,Nacsport!CX190,Nacsport!CY190,Nacsport!CZ190,Nacsport!DA190,Nacsport!DB190,Nacsport!DC190)</f>
        <v/>
      </c>
      <c r="X189" s="1" t="str">
        <f>+CONCATENATE(Nacsport!DD190,Nacsport!DE190,Nacsport!DF190,Nacsport!DG190,Nacsport!DH190,Nacsport!DI190,Nacsport!DJ190,Nacsport!DK190,Nacsport!DL190,Nacsport!DM190,Nacsport!DN190)</f>
        <v/>
      </c>
      <c r="Y189" s="1" t="str">
        <f>+CONCATENATE(Nacsport!DO190,Nacsport!DP190,Nacsport!DQ190,Nacsport!DR190,Nacsport!DS190,Nacsport!DT190,Nacsport!DU190,Nacsport!DV190,)</f>
        <v/>
      </c>
      <c r="Z189" s="1" t="str">
        <f>+CONCATENATE(Nacsport!DW190,Nacsport!DX190,Nacsport!DY190,Nacsport!DZ190)</f>
        <v/>
      </c>
      <c r="AA189" s="1" t="str">
        <f>+CONCATENATE(Nacsport!EA190,Nacsport!EB190,Nacsport!EC190,Nacsport!ED190,Nacsport!EE190)</f>
        <v/>
      </c>
      <c r="AB189" s="1" t="str">
        <f>+CONCATENATE(Nacsport!EF190,Nacsport!EG190,Nacsport!EH190,Nacsport!EI190,Nacsport!EJ190,Nacsport!EK190)</f>
        <v/>
      </c>
      <c r="AC189" s="1" t="str">
        <f>+CONCATENATE(Nacsport!EL190,Nacsport!EM190,Nacsport!EN190,Nacsport!EO190,Nacsport!EP190,Nacsport!EQ190,Nacsport!ER190)</f>
        <v/>
      </c>
      <c r="AD189" s="1" t="str">
        <f>+CONCATENATE(Nacsport!ES190,Nacsport!ET190,Nacsport!EU190,Nacsport!EV190,Nacsport!EW190,Nacsport!EX190,Nacsport!EY190,Nacsport!EZ190)</f>
        <v/>
      </c>
      <c r="AE189" s="1" t="str">
        <f>+CONCATENATE(Nacsport!FA190,Nacsport!FB190,Nacsport!FC190)</f>
        <v/>
      </c>
      <c r="AF189" s="1" t="str">
        <f>+CONCATENATE(Nacsport!FD190,Nacsport!FE190)</f>
        <v>SLOW</v>
      </c>
      <c r="AG189" s="1" t="str">
        <f>+CONCATENATE(Nacsport!FF190,Nacsport!FG190,Nacsport!FH190,Nacsport!FI190,Nacsport!FJ190)</f>
        <v/>
      </c>
      <c r="AH189" s="1" t="str">
        <f t="shared" si="14"/>
        <v/>
      </c>
      <c r="AI189" s="1" t="str">
        <f>+CONCATENATE(Nacsport!FK190,Nacsport!FL190)</f>
        <v/>
      </c>
      <c r="AJ189" s="34" t="str">
        <f>+CONCATENATE(Nacsport!FM190,Nacsport!FN190)</f>
        <v/>
      </c>
      <c r="AK189" s="1" t="str">
        <f>+IF(OR(K189="ATTACCO",K189="DIFESA"),+CONCATENATE(Nacsport!FO190,Nacsport!FP189,Nacsport!FQ190,Nacsport!FR190,Nacsport!FS190,Nacsport!FT190,Nacsport!FU190,),"")</f>
        <v/>
      </c>
      <c r="AL189" s="1" t="str">
        <f>+IF(OR(K189="ATAQUE",K189="DEFENSA"),+CONCATENATE(Nacsport!FV190,Nacsport!FW190,Nacsport!FX190,Nacsport!FY190,Nacsport!FZ190,Nacsport!GA190,Nacsport!GB190,),"")</f>
        <v/>
      </c>
      <c r="AM189" s="1" t="str">
        <f>+CONCATENATE(Nacsport!GC190,Nacsport!GD190,Nacsport!GE190,Nacsport!GF190,Nacsport!GG190,Nacsport!GH190,Nacsport!GI190,Nacsport!GJ190,)</f>
        <v/>
      </c>
      <c r="AN189" s="1" t="str">
        <f>IF(K189="PUNTOS",LOOKUP(2,1/($K$3:K189="ATAQUE"),$AN$3:AN189),IF(+COUNTIF(Nacsport!GK190:'Nacsport'!GS190,"*")&gt;0,+COUNTIF(Nacsport!GK190:'Nacsport'!GS190,"*"),""))</f>
        <v/>
      </c>
      <c r="AO189" t="str">
        <f ca="1">+IF(K189="QUIEBRE",+IF(L189="SAN LUIS",+COUNTIF(K189:INDIRECT(ADDRESS((LOOKUP(2,1/($K$1:K189="ATAQUE"),Nacsport!$A$1:A190)),3,4)),"RUCK")+1,+COUNTIF(K189:INDIRECT(ADDRESS((LOOKUP(2,1/($K$1:K189="DEFENSA"),Nacsport!$A$1:A190)),3,4)),"RUCK")+1),"")</f>
        <v/>
      </c>
      <c r="AP189" t="str">
        <f ca="1">+IF(OR(K189="PUNTOS",K189="QUIEBRE"),+IF(L189="SAN LUIS",+COUNTIF(K189:INDIRECT(ADDRESS((LOOKUP(2,1/($K$1:K189="ATAQUE"),Nacsport!$A$1:A190)),3,4)),"PASE"),+COUNTIF(K189:INDIRECT(ADDRESS((LOOKUP(2,1/($K$1:K189="DEFENSA"),Nacsport!$A$1:A190)),3,4)),"PASE")),"")</f>
        <v/>
      </c>
      <c r="AQ189" t="str">
        <f>IF(K189="QUIEBRE",LOOKUP(2,1/($K$3:K189="ATAQUE"),$AL$3:AL189),IF(+COUNTIF(Nacsport!GK190:'Nacsport'!GS190,"*")&gt;0,+COUNTIF(Nacsport!GK190:'Nacsport'!GS190,"*"),""))</f>
        <v/>
      </c>
      <c r="AR189" s="1" t="str">
        <f>IF(OR(K189="ATTACCO",K189="DIFESA"),J189,IF(AND(OR(K189="PUNTOS",K189="RUCK",K189="QUIEBRE"),L189="AVEZZANO"),LOOKUP(2,1/($K$3:K189="ATTACCO"),$J$3:J190),IF(AND(OR(K189="PUNTOS",K189="RUCK",K189="QUIEBRE"),L189="RIVAL"),LOOKUP(2,1/($K$3:K189="DIFESA"),$J$3:J190),"")))</f>
        <v/>
      </c>
      <c r="AS189" s="17"/>
    </row>
    <row r="190" spans="1:45" ht="15.75" customHeight="1" x14ac:dyDescent="0.2">
      <c r="A190">
        <f>+Nacsport!A191</f>
        <v>191</v>
      </c>
      <c r="B190">
        <f t="shared" si="1"/>
        <v>189</v>
      </c>
      <c r="C190">
        <f t="shared" si="7"/>
        <v>189</v>
      </c>
      <c r="D190" s="12">
        <v>1</v>
      </c>
      <c r="E190" s="1" t="s">
        <v>1295</v>
      </c>
      <c r="F190" s="14">
        <f>CONVERT(LEFT(Nacsport!E191,2),"mn","hr")/24+CONVERT(MID(Nacsport!E191,4,2),"sec","hr")/24</f>
        <v>2.4710648148148148E-2</v>
      </c>
      <c r="G190" s="15">
        <f>(CONVERT((CONVERT(LEFT(Nacsport!F191,2),"mn","hr")/24+CONVERT(MID(Nacsport!F191,4,2),"sec","hr")/24)-(CONVERT(LEFT(Nacsport!E191,2),"mn","hr")/24+CONVERT(MID(Nacsport!E191,4,2),"sec","hr")/24),"hr","sec")*24)+2</f>
        <v>5.0000000000001688</v>
      </c>
      <c r="H190" s="15">
        <f t="shared" si="12"/>
        <v>2130</v>
      </c>
      <c r="I190" s="15">
        <f t="shared" si="13"/>
        <v>35.583333333333329</v>
      </c>
      <c r="J190" s="1">
        <f>+Nacsport!B191</f>
        <v>34</v>
      </c>
      <c r="K190" s="1" t="str">
        <f>+Nacsport!C191</f>
        <v>TACKLE</v>
      </c>
      <c r="L190" s="1" t="str">
        <f>+CONCATENATE(Nacsport!I191,Nacsport!J191)</f>
        <v>SAN BENEDETTO</v>
      </c>
      <c r="M190" s="29" t="str">
        <f>IF(Nacsport!G191&lt;&gt;"",LEFT(Nacsport!G191,FIND(";",Nacsport!G191)-1),"")</f>
        <v/>
      </c>
      <c r="N190" s="1" t="str">
        <f>IFERROR(MID(Nacsport!G191,FIND(";", Nacsport!G191)+1,IFERROR(FIND(" ", Nacsport!G191 &amp; " ", FIND(";", Nacsport!G191)+1) - FIND(";", Nacsport!G191)-1,LEN(Nacsport!G191))),"")</f>
        <v/>
      </c>
      <c r="O190" s="1" t="str">
        <f>+CONCATENATE(Nacsport!K191,Nacsport!L191,Nacsport!M191,Nacsport!N191,Nacsport!O191,Nacsport!P191,Nacsport!Q191,Nacsport!R191,Nacsport!S191,Nacsport!T191,Nacsport!U191,Nacsport!V191,Nacsport!W191,Nacsport!X191,Nacsport!Y191,Nacsport!Z191)</f>
        <v/>
      </c>
      <c r="P190" s="1" t="str">
        <f>IF(ISNA(LOOKUP(2,1/(Nacsport!AA191:BY191&lt;&gt;""),Nacsport!AA191:BY191)),"",LOOKUP(2,1/(Nacsport!AA191:BY191&lt;&gt;""),Nacsport!AA191:BY191))</f>
        <v>6</v>
      </c>
      <c r="Q190" s="1" t="str">
        <f t="array" ref="Q190">+IF(+COUNTIF(Nacsport!AA191:BY191,"*")&gt;1,INDEX(Nacsport!Z191:BX191,MATCH(TRUE,Nacsport!Z191:BX191&gt;0,0)),"")</f>
        <v/>
      </c>
      <c r="R190" s="1" t="str">
        <f>+CONCATENATE(Nacsport!BZ191,Nacsport!CA191)</f>
        <v/>
      </c>
      <c r="S190" s="1" t="str">
        <f>+CONCATENATE(Nacsport!CB191,Nacsport!CC191,Nacsport!CD191)</f>
        <v>NEUTRAL</v>
      </c>
      <c r="T190" s="1" t="str">
        <f>+CONCATENATE(Nacsport!CE191,Nacsport!CF191,Nacsport!CG191,Nacsport!CH191)</f>
        <v/>
      </c>
      <c r="U190" s="1" t="str">
        <f>+CONCATENATE(Nacsport!CI191,Nacsport!CJ191,Nacsport!CK191,Nacsport!CL191,Nacsport!CM191,Nacsport!CN191,Nacsport!CO191,Nacsport!CP191)</f>
        <v/>
      </c>
      <c r="V190" s="1" t="str">
        <f>+CONCATENATE(Nacsport!CQ191,Nacsport!CR191,Nacsport!CS191,Nacsport!CT191,Nacsport!CU191,Nacsport!CV191)</f>
        <v/>
      </c>
      <c r="W190" s="1" t="str">
        <f>+CONCATENATE(Nacsport!CW191,Nacsport!CX191,Nacsport!CY191,Nacsport!CZ191,Nacsport!DA191,Nacsport!DB191,Nacsport!DC191)</f>
        <v/>
      </c>
      <c r="X190" s="1" t="str">
        <f>+CONCATENATE(Nacsport!DD191,Nacsport!DE191,Nacsport!DF191,Nacsport!DG191,Nacsport!DH191,Nacsport!DI191,Nacsport!DJ191,Nacsport!DK191,Nacsport!DL191,Nacsport!DM191,Nacsport!DN191)</f>
        <v/>
      </c>
      <c r="Y190" s="1" t="str">
        <f>+CONCATENATE(Nacsport!DO191,Nacsport!DP191,Nacsport!DQ191,Nacsport!DR191,Nacsport!DS191,Nacsport!DT191,Nacsport!DU191,Nacsport!DV191,)</f>
        <v/>
      </c>
      <c r="Z190" s="1" t="str">
        <f>+CONCATENATE(Nacsport!DW191,Nacsport!DX191,Nacsport!DY191,Nacsport!DZ191)</f>
        <v/>
      </c>
      <c r="AA190" s="1" t="str">
        <f>+CONCATENATE(Nacsport!EA191,Nacsport!EB191,Nacsport!EC191,Nacsport!ED191,Nacsport!EE191)</f>
        <v/>
      </c>
      <c r="AB190" s="1" t="str">
        <f>+CONCATENATE(Nacsport!EF191,Nacsport!EG191,Nacsport!EH191,Nacsport!EI191,Nacsport!EJ191,Nacsport!EK191)</f>
        <v/>
      </c>
      <c r="AC190" s="1" t="str">
        <f>+CONCATENATE(Nacsport!EL191,Nacsport!EM191,Nacsport!EN191,Nacsport!EO191,Nacsport!EP191,Nacsport!EQ191,Nacsport!ER191)</f>
        <v/>
      </c>
      <c r="AD190" s="1" t="str">
        <f>+CONCATENATE(Nacsport!ES191,Nacsport!ET191,Nacsport!EU191,Nacsport!EV191,Nacsport!EW191,Nacsport!EX191,Nacsport!EY191,Nacsport!EZ191)</f>
        <v/>
      </c>
      <c r="AE190" s="1" t="str">
        <f>+CONCATENATE(Nacsport!FA191,Nacsport!FB191,Nacsport!FC191)</f>
        <v>DOUBLE</v>
      </c>
      <c r="AF190" s="1" t="str">
        <f>+CONCATENATE(Nacsport!FD191,Nacsport!FE191)</f>
        <v/>
      </c>
      <c r="AG190" s="1" t="str">
        <f>+CONCATENATE(Nacsport!FF191,Nacsport!FG191,Nacsport!FH191,Nacsport!FI191,Nacsport!FJ191)</f>
        <v/>
      </c>
      <c r="AH190" s="1" t="str">
        <f t="shared" si="14"/>
        <v/>
      </c>
      <c r="AI190" s="1" t="str">
        <f>+CONCATENATE(Nacsport!FK191,Nacsport!FL191)</f>
        <v/>
      </c>
      <c r="AJ190" s="34" t="str">
        <f>+CONCATENATE(Nacsport!FM191,Nacsport!FN191)</f>
        <v/>
      </c>
      <c r="AK190" s="1" t="str">
        <f>+IF(OR(K190="ATTACCO",K190="DIFESA"),+CONCATENATE(Nacsport!FO191,Nacsport!FP190,Nacsport!FQ191,Nacsport!FR191,Nacsport!FS191,Nacsport!FT191,Nacsport!FU191,),"")</f>
        <v/>
      </c>
      <c r="AL190" s="1" t="str">
        <f>+IF(OR(K190="ATAQUE",K190="DEFENSA"),+CONCATENATE(Nacsport!FV191,Nacsport!FW191,Nacsport!FX191,Nacsport!FY191,Nacsport!FZ191,Nacsport!GA191,Nacsport!GB191,),"")</f>
        <v/>
      </c>
      <c r="AM190" s="1" t="str">
        <f>+CONCATENATE(Nacsport!GC191,Nacsport!GD191,Nacsport!GE191,Nacsport!GF191,Nacsport!GG191,Nacsport!GH191,Nacsport!GI191,Nacsport!GJ191,)</f>
        <v/>
      </c>
      <c r="AN190" s="1" t="str">
        <f>IF(K190="PUNTOS",LOOKUP(2,1/($K$3:K190="ATAQUE"),$AN$3:AN190),IF(+COUNTIF(Nacsport!GK191:'Nacsport'!GS191,"*")&gt;0,+COUNTIF(Nacsport!GK191:'Nacsport'!GS191,"*"),""))</f>
        <v/>
      </c>
      <c r="AO190" t="str">
        <f ca="1">+IF(K190="QUIEBRE",+IF(L190="SAN LUIS",+COUNTIF(K190:INDIRECT(ADDRESS((LOOKUP(2,1/($K$1:K190="ATAQUE"),Nacsport!$A$1:A191)),3,4)),"RUCK")+1,+COUNTIF(K190:INDIRECT(ADDRESS((LOOKUP(2,1/($K$1:K190="DEFENSA"),Nacsport!$A$1:A191)),3,4)),"RUCK")+1),"")</f>
        <v/>
      </c>
      <c r="AP190" t="str">
        <f ca="1">+IF(OR(K190="PUNTOS",K190="QUIEBRE"),+IF(L190="SAN LUIS",+COUNTIF(K190:INDIRECT(ADDRESS((LOOKUP(2,1/($K$1:K190="ATAQUE"),Nacsport!$A$1:A191)),3,4)),"PASE"),+COUNTIF(K190:INDIRECT(ADDRESS((LOOKUP(2,1/($K$1:K190="DEFENSA"),Nacsport!$A$1:A191)),3,4)),"PASE")),"")</f>
        <v/>
      </c>
      <c r="AQ190" t="str">
        <f>IF(K190="QUIEBRE",LOOKUP(2,1/($K$3:K190="ATAQUE"),$AL$3:AL190),IF(+COUNTIF(Nacsport!GK191:'Nacsport'!GS191,"*")&gt;0,+COUNTIF(Nacsport!GK191:'Nacsport'!GS191,"*"),""))</f>
        <v/>
      </c>
      <c r="AR190" s="1" t="str">
        <f>IF(OR(K190="ATTACCO",K190="DIFESA"),J190,IF(AND(OR(K190="PUNTOS",K190="RUCK",K190="QUIEBRE"),L190="AVEZZANO"),LOOKUP(2,1/($K$3:K190="ATTACCO"),$J$3:J191),IF(AND(OR(K190="PUNTOS",K190="RUCK",K190="QUIEBRE"),L190="RIVAL"),LOOKUP(2,1/($K$3:K190="DIFESA"),$J$3:J191),"")))</f>
        <v/>
      </c>
      <c r="AS190" s="17"/>
    </row>
    <row r="191" spans="1:45" ht="15.75" customHeight="1" x14ac:dyDescent="0.2">
      <c r="A191">
        <f>+Nacsport!A192</f>
        <v>192</v>
      </c>
      <c r="B191">
        <f t="shared" si="1"/>
        <v>190</v>
      </c>
      <c r="C191">
        <f t="shared" si="7"/>
        <v>190</v>
      </c>
      <c r="D191" s="12">
        <v>1</v>
      </c>
      <c r="E191" s="1" t="s">
        <v>1295</v>
      </c>
      <c r="F191" s="14">
        <f>CONVERT(LEFT(Nacsport!E192,2),"mn","hr")/24+CONVERT(MID(Nacsport!E192,4,2),"sec","hr")/24</f>
        <v>2.4756944444444446E-2</v>
      </c>
      <c r="G191" s="15">
        <f>(CONVERT((CONVERT(LEFT(Nacsport!F192,2),"mn","hr")/24+CONVERT(MID(Nacsport!F192,4,2),"sec","hr")/24)-(CONVERT(LEFT(Nacsport!E192,2),"mn","hr")/24+CONVERT(MID(Nacsport!E192,4,2),"sec","hr")/24),"hr","sec")*24)+2</f>
        <v>4.9999999999998694</v>
      </c>
      <c r="H191" s="15">
        <f t="shared" si="12"/>
        <v>2134</v>
      </c>
      <c r="I191" s="15">
        <f t="shared" si="13"/>
        <v>35.65</v>
      </c>
      <c r="J191" s="1">
        <f>+Nacsport!B192</f>
        <v>35</v>
      </c>
      <c r="K191" s="1" t="str">
        <f>+Nacsport!C192</f>
        <v>TACKLE</v>
      </c>
      <c r="L191" s="1" t="str">
        <f>+CONCATENATE(Nacsport!I192,Nacsport!J192)</f>
        <v>SAN BENEDETTO</v>
      </c>
      <c r="M191" s="29" t="str">
        <f>IF(Nacsport!G192&lt;&gt;"",LEFT(Nacsport!G192,FIND(";",Nacsport!G192)-1),"")</f>
        <v/>
      </c>
      <c r="N191" s="1" t="str">
        <f>IFERROR(MID(Nacsport!G192,FIND(";", Nacsport!G192)+1,IFERROR(FIND(" ", Nacsport!G192 &amp; " ", FIND(";", Nacsport!G192)+1) - FIND(";", Nacsport!G192)-1,LEN(Nacsport!G192))),"")</f>
        <v/>
      </c>
      <c r="O191" s="1" t="str">
        <f>+CONCATENATE(Nacsport!K192,Nacsport!L192,Nacsport!M192,Nacsport!N192,Nacsport!O192,Nacsport!P192,Nacsport!Q192,Nacsport!R192,Nacsport!S192,Nacsport!T192,Nacsport!U192,Nacsport!V192,Nacsport!W192,Nacsport!X192,Nacsport!Y192,Nacsport!Z192)</f>
        <v/>
      </c>
      <c r="P191" s="1" t="str">
        <f>IF(ISNA(LOOKUP(2,1/(Nacsport!AA192:BY192&lt;&gt;""),Nacsport!AA192:BY192)),"",LOOKUP(2,1/(Nacsport!AA192:BY192&lt;&gt;""),Nacsport!AA192:BY192))</f>
        <v>3</v>
      </c>
      <c r="Q191" s="1" t="str">
        <f t="array" ref="Q191">+IF(+COUNTIF(Nacsport!AA192:BY192,"*")&gt;1,INDEX(Nacsport!Z192:BX192,MATCH(TRUE,Nacsport!Z192:BX192&gt;0,0)),"")</f>
        <v/>
      </c>
      <c r="R191" s="1" t="str">
        <f>+CONCATENATE(Nacsport!BZ192,Nacsport!CA192)</f>
        <v/>
      </c>
      <c r="S191" s="1" t="str">
        <f>+CONCATENATE(Nacsport!CB192,Nacsport!CC192,Nacsport!CD192)</f>
        <v>NEGATIVE</v>
      </c>
      <c r="T191" s="1" t="str">
        <f>+CONCATENATE(Nacsport!CE192,Nacsport!CF192,Nacsport!CG192,Nacsport!CH192)</f>
        <v/>
      </c>
      <c r="U191" s="1" t="str">
        <f>+CONCATENATE(Nacsport!CI192,Nacsport!CJ192,Nacsport!CK192,Nacsport!CL192,Nacsport!CM192,Nacsport!CN192,Nacsport!CO192,Nacsport!CP192)</f>
        <v/>
      </c>
      <c r="V191" s="1" t="str">
        <f>+CONCATENATE(Nacsport!CQ192,Nacsport!CR192,Nacsport!CS192,Nacsport!CT192,Nacsport!CU192,Nacsport!CV192)</f>
        <v/>
      </c>
      <c r="W191" s="1" t="str">
        <f>+CONCATENATE(Nacsport!CW192,Nacsport!CX192,Nacsport!CY192,Nacsport!CZ192,Nacsport!DA192,Nacsport!DB192,Nacsport!DC192)</f>
        <v/>
      </c>
      <c r="X191" s="1" t="str">
        <f>+CONCATENATE(Nacsport!DD192,Nacsport!DE192,Nacsport!DF192,Nacsport!DG192,Nacsport!DH192,Nacsport!DI192,Nacsport!DJ192,Nacsport!DK192,Nacsport!DL192,Nacsport!DM192,Nacsport!DN192)</f>
        <v/>
      </c>
      <c r="Y191" s="1" t="str">
        <f>+CONCATENATE(Nacsport!DO192,Nacsport!DP192,Nacsport!DQ192,Nacsport!DR192,Nacsport!DS192,Nacsport!DT192,Nacsport!DU192,Nacsport!DV192,)</f>
        <v/>
      </c>
      <c r="Z191" s="1" t="str">
        <f>+CONCATENATE(Nacsport!DW192,Nacsport!DX192,Nacsport!DY192,Nacsport!DZ192)</f>
        <v/>
      </c>
      <c r="AA191" s="1" t="str">
        <f>+CONCATENATE(Nacsport!EA192,Nacsport!EB192,Nacsport!EC192,Nacsport!ED192,Nacsport!EE192)</f>
        <v/>
      </c>
      <c r="AB191" s="1" t="str">
        <f>+CONCATENATE(Nacsport!EF192,Nacsport!EG192,Nacsport!EH192,Nacsport!EI192,Nacsport!EJ192,Nacsport!EK192)</f>
        <v/>
      </c>
      <c r="AC191" s="1" t="str">
        <f>+CONCATENATE(Nacsport!EL192,Nacsport!EM192,Nacsport!EN192,Nacsport!EO192,Nacsport!EP192,Nacsport!EQ192,Nacsport!ER192)</f>
        <v/>
      </c>
      <c r="AD191" s="1" t="str">
        <f>+CONCATENATE(Nacsport!ES192,Nacsport!ET192,Nacsport!EU192,Nacsport!EV192,Nacsport!EW192,Nacsport!EX192,Nacsport!EY192,Nacsport!EZ192)</f>
        <v/>
      </c>
      <c r="AE191" s="1" t="str">
        <f>+CONCATENATE(Nacsport!FA192,Nacsport!FB192,Nacsport!FC192)</f>
        <v/>
      </c>
      <c r="AF191" s="1" t="str">
        <f>+CONCATENATE(Nacsport!FD192,Nacsport!FE192)</f>
        <v/>
      </c>
      <c r="AG191" s="1" t="str">
        <f>+CONCATENATE(Nacsport!FF192,Nacsport!FG192,Nacsport!FH192,Nacsport!FI192,Nacsport!FJ192)</f>
        <v/>
      </c>
      <c r="AH191" s="1" t="str">
        <f t="shared" si="14"/>
        <v/>
      </c>
      <c r="AI191" s="1" t="str">
        <f>+CONCATENATE(Nacsport!FK192,Nacsport!FL192)</f>
        <v/>
      </c>
      <c r="AJ191" s="34" t="str">
        <f>+CONCATENATE(Nacsport!FM192,Nacsport!FN192)</f>
        <v/>
      </c>
      <c r="AK191" s="1" t="str">
        <f>+IF(OR(K191="ATTACCO",K191="DIFESA"),+CONCATENATE(Nacsport!FO192,Nacsport!FP191,Nacsport!FQ192,Nacsport!FR192,Nacsport!FS192,Nacsport!FT192,Nacsport!FU192,),"")</f>
        <v/>
      </c>
      <c r="AL191" s="1" t="str">
        <f>+IF(OR(K191="ATAQUE",K191="DEFENSA"),+CONCATENATE(Nacsport!FV192,Nacsport!FW192,Nacsport!FX192,Nacsport!FY192,Nacsport!FZ192,Nacsport!GA192,Nacsport!GB192,),"")</f>
        <v/>
      </c>
      <c r="AM191" s="1" t="str">
        <f>+CONCATENATE(Nacsport!GC192,Nacsport!GD192,Nacsport!GE192,Nacsport!GF192,Nacsport!GG192,Nacsport!GH192,Nacsport!GI192,Nacsport!GJ192,)</f>
        <v/>
      </c>
      <c r="AN191" s="1" t="str">
        <f>IF(K191="PUNTOS",LOOKUP(2,1/($K$3:K191="ATAQUE"),$AN$3:AN191),IF(+COUNTIF(Nacsport!GK192:'Nacsport'!GS192,"*")&gt;0,+COUNTIF(Nacsport!GK192:'Nacsport'!GS192,"*"),""))</f>
        <v/>
      </c>
      <c r="AO191" t="str">
        <f ca="1">+IF(K191="QUIEBRE",+IF(L191="SAN LUIS",+COUNTIF(K191:INDIRECT(ADDRESS((LOOKUP(2,1/($K$1:K191="ATAQUE"),Nacsport!$A$1:A192)),3,4)),"RUCK")+1,+COUNTIF(K191:INDIRECT(ADDRESS((LOOKUP(2,1/($K$1:K191="DEFENSA"),Nacsport!$A$1:A192)),3,4)),"RUCK")+1),"")</f>
        <v/>
      </c>
      <c r="AP191" t="str">
        <f ca="1">+IF(OR(K191="PUNTOS",K191="QUIEBRE"),+IF(L191="SAN LUIS",+COUNTIF(K191:INDIRECT(ADDRESS((LOOKUP(2,1/($K$1:K191="ATAQUE"),Nacsport!$A$1:A192)),3,4)),"PASE"),+COUNTIF(K191:INDIRECT(ADDRESS((LOOKUP(2,1/($K$1:K191="DEFENSA"),Nacsport!$A$1:A192)),3,4)),"PASE")),"")</f>
        <v/>
      </c>
      <c r="AQ191" t="str">
        <f>IF(K191="QUIEBRE",LOOKUP(2,1/($K$3:K191="ATAQUE"),$AL$3:AL191),IF(+COUNTIF(Nacsport!GK192:'Nacsport'!GS192,"*")&gt;0,+COUNTIF(Nacsport!GK192:'Nacsport'!GS192,"*"),""))</f>
        <v/>
      </c>
      <c r="AR191" s="1" t="str">
        <f>IF(OR(K191="ATTACCO",K191="DIFESA"),J191,IF(AND(OR(K191="PUNTOS",K191="RUCK",K191="QUIEBRE"),L191="AVEZZANO"),LOOKUP(2,1/($K$3:K191="ATTACCO"),$J$3:J192),IF(AND(OR(K191="PUNTOS",K191="RUCK",K191="QUIEBRE"),L191="RIVAL"),LOOKUP(2,1/($K$3:K191="DIFESA"),$J$3:J192),"")))</f>
        <v/>
      </c>
      <c r="AS191" s="17"/>
    </row>
    <row r="192" spans="1:45" ht="15.75" customHeight="1" x14ac:dyDescent="0.2">
      <c r="A192">
        <f>+Nacsport!A193</f>
        <v>193</v>
      </c>
      <c r="B192">
        <f t="shared" si="1"/>
        <v>191</v>
      </c>
      <c r="C192">
        <f t="shared" si="7"/>
        <v>191</v>
      </c>
      <c r="D192" s="12">
        <v>1</v>
      </c>
      <c r="E192" s="1" t="s">
        <v>1295</v>
      </c>
      <c r="F192" s="14">
        <f>CONVERT(LEFT(Nacsport!E193,2),"mn","hr")/24+CONVERT(MID(Nacsport!E193,4,2),"sec","hr")/24</f>
        <v>2.4791666666666667E-2</v>
      </c>
      <c r="G192" s="15">
        <v>8</v>
      </c>
      <c r="H192" s="15">
        <f t="shared" si="12"/>
        <v>2137</v>
      </c>
      <c r="I192" s="15">
        <f t="shared" si="13"/>
        <v>35.700000000000003</v>
      </c>
      <c r="J192" s="1">
        <f>+Nacsport!B193</f>
        <v>8</v>
      </c>
      <c r="K192" s="1" t="str">
        <f>+Nacsport!C193</f>
        <v>PENALTY</v>
      </c>
      <c r="L192" s="1" t="str">
        <f>+CONCATENATE(Nacsport!I193,Nacsport!J193)</f>
        <v>SAN BENEDETTO</v>
      </c>
      <c r="M192" s="29" t="str">
        <f>IF(Nacsport!G193&lt;&gt;"",LEFT(Nacsport!G193,FIND(";",Nacsport!G193)-1),"")</f>
        <v>45</v>
      </c>
      <c r="N192" s="1" t="str">
        <f>IFERROR(MID(Nacsport!G193,FIND(";", Nacsport!G193)+1,IFERROR(FIND(" ", Nacsport!G193 &amp; " ", FIND(";", Nacsport!G193)+1) - FIND(";", Nacsport!G193)-1,LEN(Nacsport!G193))),"")</f>
        <v>54</v>
      </c>
      <c r="O192" s="1" t="str">
        <f>+CONCATENATE(Nacsport!K193,Nacsport!L193,Nacsport!M193,Nacsport!N193,Nacsport!O193,Nacsport!P193,Nacsport!Q193,Nacsport!R193,Nacsport!S193,Nacsport!T193,Nacsport!U193,Nacsport!V193,Nacsport!W193,Nacsport!X193,Nacsport!Y193,Nacsport!Z193)</f>
        <v>T1C</v>
      </c>
      <c r="P192" s="1" t="str">
        <f>IF(ISNA(LOOKUP(2,1/(Nacsport!AA193:BY193&lt;&gt;""),Nacsport!AA193:BY193)),"",LOOKUP(2,1/(Nacsport!AA193:BY193&lt;&gt;""),Nacsport!AA193:BY193))</f>
        <v>3</v>
      </c>
      <c r="Q192" s="1" t="str">
        <f t="array" ref="Q192">+IF(+COUNTIF(Nacsport!AA193:BY193,"*")&gt;1,INDEX(Nacsport!Z193:BX193,MATCH(TRUE,Nacsport!Z193:BX193&gt;0,0)),"")</f>
        <v/>
      </c>
      <c r="R192" s="1" t="str">
        <f>+CONCATENATE(Nacsport!BZ193,Nacsport!CA193)</f>
        <v/>
      </c>
      <c r="S192" s="1" t="str">
        <f>+CONCATENATE(Nacsport!CB193,Nacsport!CC193,Nacsport!CD193)</f>
        <v/>
      </c>
      <c r="T192" s="1" t="str">
        <f>+CONCATENATE(Nacsport!CE193,Nacsport!CF193,Nacsport!CG193,Nacsport!CH193)</f>
        <v/>
      </c>
      <c r="U192" s="1" t="str">
        <f>+CONCATENATE(Nacsport!CI193,Nacsport!CJ193,Nacsport!CK193,Nacsport!CL193,Nacsport!CM193,Nacsport!CN193,Nacsport!CO193,Nacsport!CP193)</f>
        <v/>
      </c>
      <c r="V192" s="1" t="str">
        <f>+CONCATENATE(Nacsport!CQ193,Nacsport!CR193,Nacsport!CS193,Nacsport!CT193,Nacsport!CU193,Nacsport!CV193)</f>
        <v/>
      </c>
      <c r="W192" s="1" t="str">
        <f>+CONCATENATE(Nacsport!CW193,Nacsport!CX193,Nacsport!CY193,Nacsport!CZ193,Nacsport!DA193,Nacsport!DB193,Nacsport!DC193)</f>
        <v/>
      </c>
      <c r="X192" s="1" t="str">
        <f>+CONCATENATE(Nacsport!DD193,Nacsport!DE193,Nacsport!DF193,Nacsport!DG193,Nacsport!DH193,Nacsport!DI193,Nacsport!DJ193,Nacsport!DK193,Nacsport!DL193,Nacsport!DM193,Nacsport!DN193)</f>
        <v/>
      </c>
      <c r="Y192" s="1" t="str">
        <f>+CONCATENATE(Nacsport!DO193,Nacsport!DP193,Nacsport!DQ193,Nacsport!DR193,Nacsport!DS193,Nacsport!DT193,Nacsport!DU193,Nacsport!DV193,)</f>
        <v/>
      </c>
      <c r="Z192" s="1" t="str">
        <f>+CONCATENATE(Nacsport!DW193,Nacsport!DX193,Nacsport!DY193,Nacsport!DZ193)</f>
        <v/>
      </c>
      <c r="AA192" s="1" t="str">
        <f>+CONCATENATE(Nacsport!EA193,Nacsport!EB193,Nacsport!EC193,Nacsport!ED193,Nacsport!EE193)</f>
        <v/>
      </c>
      <c r="AB192" s="1" t="str">
        <f>+CONCATENATE(Nacsport!EF193,Nacsport!EG193,Nacsport!EH193,Nacsport!EI193,Nacsport!EJ193,Nacsport!EK193)</f>
        <v/>
      </c>
      <c r="AC192" s="1" t="str">
        <f>+CONCATENATE(Nacsport!EL193,Nacsport!EM193,Nacsport!EN193,Nacsport!EO193,Nacsport!EP193,Nacsport!EQ193,Nacsport!ER193)</f>
        <v>RUCK DEFENCE</v>
      </c>
      <c r="AD192" s="1" t="str">
        <f>+CONCATENATE(Nacsport!ES193,Nacsport!ET193,Nacsport!EU193,Nacsport!EV193,Nacsport!EW193,Nacsport!EX193,Nacsport!EY193,Nacsport!EZ193)</f>
        <v/>
      </c>
      <c r="AE192" s="1" t="str">
        <f>+CONCATENATE(Nacsport!FA193,Nacsport!FB193,Nacsport!FC193)</f>
        <v/>
      </c>
      <c r="AF192" s="1" t="str">
        <f>+CONCATENATE(Nacsport!FD193,Nacsport!FE193)</f>
        <v/>
      </c>
      <c r="AG192" s="1" t="str">
        <f>+CONCATENATE(Nacsport!FF193,Nacsport!FG193,Nacsport!FH193,Nacsport!FI193,Nacsport!FJ193)</f>
        <v/>
      </c>
      <c r="AH192" s="1" t="str">
        <f t="shared" si="14"/>
        <v/>
      </c>
      <c r="AI192" s="1" t="str">
        <f>+CONCATENATE(Nacsport!FK193,Nacsport!FL193)</f>
        <v/>
      </c>
      <c r="AJ192" s="34" t="str">
        <f>+CONCATENATE(Nacsport!FM193,Nacsport!FN193)</f>
        <v/>
      </c>
      <c r="AK192" s="1" t="str">
        <f>+IF(OR(K192="ATTACCO",K192="DIFESA"),+CONCATENATE(Nacsport!FO193,Nacsport!FP192,Nacsport!FQ193,Nacsport!FR193,Nacsport!FS193,Nacsport!FT193,Nacsport!FU193,),"")</f>
        <v/>
      </c>
      <c r="AL192" s="1" t="str">
        <f>+IF(OR(K192="ATAQUE",K192="DEFENSA"),+CONCATENATE(Nacsport!FV193,Nacsport!FW193,Nacsport!FX193,Nacsport!FY193,Nacsport!FZ193,Nacsport!GA193,Nacsport!GB193,),"")</f>
        <v/>
      </c>
      <c r="AM192" s="1" t="str">
        <f>+CONCATENATE(Nacsport!GC193,Nacsport!GD193,Nacsport!GE193,Nacsport!GF193,Nacsport!GG193,Nacsport!GH193,Nacsport!GI193,Nacsport!GJ193,)</f>
        <v/>
      </c>
      <c r="AN192" s="1" t="str">
        <f>IF(K192="PUNTOS",LOOKUP(2,1/($K$3:K192="ATAQUE"),$AN$3:AN192),IF(+COUNTIF(Nacsport!GK193:'Nacsport'!GS193,"*")&gt;0,+COUNTIF(Nacsport!GK193:'Nacsport'!GS193,"*"),""))</f>
        <v/>
      </c>
      <c r="AO192" t="str">
        <f ca="1">+IF(K192="QUIEBRE",+IF(L192="SAN LUIS",+COUNTIF(K192:INDIRECT(ADDRESS((LOOKUP(2,1/($K$1:K192="ATAQUE"),Nacsport!$A$1:A193)),3,4)),"RUCK")+1,+COUNTIF(K192:INDIRECT(ADDRESS((LOOKUP(2,1/($K$1:K192="DEFENSA"),Nacsport!$A$1:A193)),3,4)),"RUCK")+1),"")</f>
        <v/>
      </c>
      <c r="AP192" t="str">
        <f ca="1">+IF(OR(K192="PUNTOS",K192="QUIEBRE"),+IF(L192="SAN LUIS",+COUNTIF(K192:INDIRECT(ADDRESS((LOOKUP(2,1/($K$1:K192="ATAQUE"),Nacsport!$A$1:A193)),3,4)),"PASE"),+COUNTIF(K192:INDIRECT(ADDRESS((LOOKUP(2,1/($K$1:K192="DEFENSA"),Nacsport!$A$1:A193)),3,4)),"PASE")),"")</f>
        <v/>
      </c>
      <c r="AQ192" t="str">
        <f>IF(K192="QUIEBRE",LOOKUP(2,1/($K$3:K192="ATAQUE"),$AL$3:AL192),IF(+COUNTIF(Nacsport!GK193:'Nacsport'!GS193,"*")&gt;0,+COUNTIF(Nacsport!GK193:'Nacsport'!GS193,"*"),""))</f>
        <v/>
      </c>
      <c r="AR192" s="1" t="str">
        <f>IF(OR(K192="ATTACCO",K192="DIFESA"),J192,IF(AND(OR(K192="PUNTOS",K192="RUCK",K192="QUIEBRE"),L192="AVEZZANO"),LOOKUP(2,1/($K$3:K192="ATTACCO"),$J$3:J193),IF(AND(OR(K192="PUNTOS",K192="RUCK",K192="QUIEBRE"),L192="RIVAL"),LOOKUP(2,1/($K$3:K192="DIFESA"),$J$3:J193),"")))</f>
        <v/>
      </c>
      <c r="AS192" s="17"/>
    </row>
    <row r="193" spans="1:45" ht="15.75" customHeight="1" x14ac:dyDescent="0.2">
      <c r="A193">
        <f>+Nacsport!A194</f>
        <v>194</v>
      </c>
      <c r="B193">
        <f t="shared" si="1"/>
        <v>192</v>
      </c>
      <c r="C193">
        <f t="shared" si="7"/>
        <v>192</v>
      </c>
      <c r="D193" s="12">
        <v>1</v>
      </c>
      <c r="E193" s="1" t="s">
        <v>1295</v>
      </c>
      <c r="F193" s="14">
        <f>CONVERT(LEFT(Nacsport!E194,2),"mn","hr")/24+CONVERT(MID(Nacsport!E194,4,2),"sec","hr")/24</f>
        <v>2.480324074074074E-2</v>
      </c>
      <c r="G193" s="15">
        <f>CONVERT((CONVERT(LEFT(Nacsport!F194,2),"mn","hr")/24+CONVERT(MID(Nacsport!F194,4,2),"sec","hr")/24)-(CONVERT(LEFT(Nacsport!E194,2),"mn","hr")/24+CONVERT(MID(Nacsport!E194,4,2),"sec","hr")/24),"hr","sec")*24</f>
        <v>0.99999999999995648</v>
      </c>
      <c r="H193" s="15">
        <f t="shared" si="12"/>
        <v>2138</v>
      </c>
      <c r="I193" s="15">
        <f t="shared" si="13"/>
        <v>35.716666666666669</v>
      </c>
      <c r="J193" s="1">
        <f>+Nacsport!B194</f>
        <v>18</v>
      </c>
      <c r="K193" s="1" t="str">
        <f>+Nacsport!C194</f>
        <v>END</v>
      </c>
      <c r="L193" s="1" t="str">
        <f>+CONCATENATE(Nacsport!I194,Nacsport!J194)</f>
        <v/>
      </c>
      <c r="M193" s="29" t="str">
        <f>IF(Nacsport!G194&lt;&gt;"",LEFT(Nacsport!G194,FIND(";",Nacsport!G194)-1),"")</f>
        <v/>
      </c>
      <c r="N193" s="1" t="str">
        <f>IFERROR(MID(Nacsport!G194,FIND(";", Nacsport!G194)+1,IFERROR(FIND(" ", Nacsport!G194 &amp; " ", FIND(";", Nacsport!G194)+1) - FIND(";", Nacsport!G194)-1,LEN(Nacsport!G194))),"")</f>
        <v/>
      </c>
      <c r="O193" s="1" t="str">
        <f>+CONCATENATE(Nacsport!K194,Nacsport!L194,Nacsport!M194,Nacsport!N194,Nacsport!O194,Nacsport!P194,Nacsport!Q194,Nacsport!R194,Nacsport!S194,Nacsport!T194,Nacsport!U194,Nacsport!V194,Nacsport!W194,Nacsport!X194,Nacsport!Y194,Nacsport!Z194)</f>
        <v/>
      </c>
      <c r="P193" s="1" t="str">
        <f>IF(ISNA(LOOKUP(2,1/(Nacsport!AA194:BY194&lt;&gt;""),Nacsport!AA194:BY194)),"",LOOKUP(2,1/(Nacsport!AA194:BY194&lt;&gt;""),Nacsport!AA194:BY194))</f>
        <v/>
      </c>
      <c r="Q193" s="1" t="str">
        <f t="array" ref="Q193">+IF(+COUNTIF(Nacsport!AA194:BY194,"*")&gt;1,INDEX(Nacsport!Z194:BX194,MATCH(TRUE,Nacsport!Z194:BX194&gt;0,0)),"")</f>
        <v/>
      </c>
      <c r="R193" s="1" t="str">
        <f>+CONCATENATE(Nacsport!BZ194,Nacsport!CA194)</f>
        <v/>
      </c>
      <c r="S193" s="1" t="str">
        <f>+CONCATENATE(Nacsport!CB194,Nacsport!CC194,Nacsport!CD194)</f>
        <v/>
      </c>
      <c r="T193" s="1" t="str">
        <f>+CONCATENATE(Nacsport!CE194,Nacsport!CF194,Nacsport!CG194,Nacsport!CH194)</f>
        <v/>
      </c>
      <c r="U193" s="1" t="str">
        <f>+CONCATENATE(Nacsport!CI194,Nacsport!CJ194,Nacsport!CK194,Nacsport!CL194,Nacsport!CM194,Nacsport!CN194,Nacsport!CO194,Nacsport!CP194)</f>
        <v/>
      </c>
      <c r="V193" s="1" t="str">
        <f>+CONCATENATE(Nacsport!CQ194,Nacsport!CR194,Nacsport!CS194,Nacsport!CT194,Nacsport!CU194,Nacsport!CV194)</f>
        <v/>
      </c>
      <c r="W193" s="1" t="str">
        <f>+CONCATENATE(Nacsport!CW194,Nacsport!CX194,Nacsport!CY194,Nacsport!CZ194,Nacsport!DA194,Nacsport!DB194,Nacsport!DC194)</f>
        <v/>
      </c>
      <c r="X193" s="1" t="str">
        <f>+CONCATENATE(Nacsport!DD194,Nacsport!DE194,Nacsport!DF194,Nacsport!DG194,Nacsport!DH194,Nacsport!DI194,Nacsport!DJ194,Nacsport!DK194,Nacsport!DL194,Nacsport!DM194,Nacsport!DN194)</f>
        <v/>
      </c>
      <c r="Y193" s="1" t="str">
        <f>+CONCATENATE(Nacsport!DO194,Nacsport!DP194,Nacsport!DQ194,Nacsport!DR194,Nacsport!DS194,Nacsport!DT194,Nacsport!DU194,Nacsport!DV194,)</f>
        <v/>
      </c>
      <c r="Z193" s="1" t="str">
        <f>+CONCATENATE(Nacsport!DW194,Nacsport!DX194,Nacsport!DY194,Nacsport!DZ194)</f>
        <v/>
      </c>
      <c r="AA193" s="1" t="str">
        <f>+CONCATENATE(Nacsport!EA194,Nacsport!EB194,Nacsport!EC194,Nacsport!ED194,Nacsport!EE194)</f>
        <v/>
      </c>
      <c r="AB193" s="1" t="str">
        <f>+CONCATENATE(Nacsport!EF194,Nacsport!EG194,Nacsport!EH194,Nacsport!EI194,Nacsport!EJ194,Nacsport!EK194)</f>
        <v/>
      </c>
      <c r="AC193" s="1" t="str">
        <f>+CONCATENATE(Nacsport!EL194,Nacsport!EM194,Nacsport!EN194,Nacsport!EO194,Nacsport!EP194,Nacsport!EQ194,Nacsport!ER194)</f>
        <v/>
      </c>
      <c r="AD193" s="1" t="str">
        <f>+CONCATENATE(Nacsport!ES194,Nacsport!ET194,Nacsport!EU194,Nacsport!EV194,Nacsport!EW194,Nacsport!EX194,Nacsport!EY194,Nacsport!EZ194)</f>
        <v/>
      </c>
      <c r="AE193" s="1" t="str">
        <f>+CONCATENATE(Nacsport!FA194,Nacsport!FB194,Nacsport!FC194)</f>
        <v/>
      </c>
      <c r="AF193" s="1" t="str">
        <f>+CONCATENATE(Nacsport!FD194,Nacsport!FE194)</f>
        <v/>
      </c>
      <c r="AG193" s="1" t="str">
        <f>+CONCATENATE(Nacsport!FF194,Nacsport!FG194,Nacsport!FH194,Nacsport!FI194,Nacsport!FJ194)</f>
        <v/>
      </c>
      <c r="AH193" s="1" t="str">
        <f t="shared" si="14"/>
        <v/>
      </c>
      <c r="AI193" s="1" t="str">
        <f>+CONCATENATE(Nacsport!FK194,Nacsport!FL194)</f>
        <v/>
      </c>
      <c r="AJ193" s="34" t="str">
        <f>+CONCATENATE(Nacsport!FM194,Nacsport!FN194)</f>
        <v/>
      </c>
      <c r="AK193" s="1" t="str">
        <f>+IF(OR(K193="ATTACCO",K193="DIFESA"),+CONCATENATE(Nacsport!FO194,Nacsport!FP193,Nacsport!FQ194,Nacsport!FR194,Nacsport!FS194,Nacsport!FT194,Nacsport!FU194,),"")</f>
        <v/>
      </c>
      <c r="AL193" s="1" t="str">
        <f>+IF(OR(K193="ATAQUE",K193="DEFENSA"),+CONCATENATE(Nacsport!FV194,Nacsport!FW194,Nacsport!FX194,Nacsport!FY194,Nacsport!FZ194,Nacsport!GA194,Nacsport!GB194,),"")</f>
        <v/>
      </c>
      <c r="AM193" s="1" t="str">
        <f>+CONCATENATE(Nacsport!GC194,Nacsport!GD194,Nacsport!GE194,Nacsport!GF194,Nacsport!GG194,Nacsport!GH194,Nacsport!GI194,Nacsport!GJ194,)</f>
        <v/>
      </c>
      <c r="AN193" s="1" t="str">
        <f>IF(K193="PUNTOS",LOOKUP(2,1/($K$3:K193="ATAQUE"),$AN$3:AN193),IF(+COUNTIF(Nacsport!GK194:'Nacsport'!GS194,"*")&gt;0,+COUNTIF(Nacsport!GK194:'Nacsport'!GS194,"*"),""))</f>
        <v/>
      </c>
      <c r="AO193" t="str">
        <f ca="1">+IF(K193="QUIEBRE",+IF(L193="SAN LUIS",+COUNTIF(K193:INDIRECT(ADDRESS((LOOKUP(2,1/($K$1:K193="ATAQUE"),Nacsport!$A$1:A194)),3,4)),"RUCK")+1,+COUNTIF(K193:INDIRECT(ADDRESS((LOOKUP(2,1/($K$1:K193="DEFENSA"),Nacsport!$A$1:A194)),3,4)),"RUCK")+1),"")</f>
        <v/>
      </c>
      <c r="AP193" t="str">
        <f ca="1">+IF(OR(K193="PUNTOS",K193="QUIEBRE"),+IF(L193="SAN LUIS",+COUNTIF(K193:INDIRECT(ADDRESS((LOOKUP(2,1/($K$1:K193="ATAQUE"),Nacsport!$A$1:A194)),3,4)),"PASE"),+COUNTIF(K193:INDIRECT(ADDRESS((LOOKUP(2,1/($K$1:K193="DEFENSA"),Nacsport!$A$1:A194)),3,4)),"PASE")),"")</f>
        <v/>
      </c>
      <c r="AQ193" t="str">
        <f>IF(K193="QUIEBRE",LOOKUP(2,1/($K$3:K193="ATAQUE"),$AL$3:AL193),IF(+COUNTIF(Nacsport!GK194:'Nacsport'!GS194,"*")&gt;0,+COUNTIF(Nacsport!GK194:'Nacsport'!GS194,"*"),""))</f>
        <v/>
      </c>
      <c r="AR193" s="1" t="str">
        <f>IF(OR(K193="ATTACCO",K193="DIFESA"),J193,IF(AND(OR(K193="PUNTOS",K193="RUCK",K193="QUIEBRE"),L193="AVEZZANO"),LOOKUP(2,1/($K$3:K193="ATTACCO"),$J$3:J194),IF(AND(OR(K193="PUNTOS",K193="RUCK",K193="QUIEBRE"),L193="RIVAL"),LOOKUP(2,1/($K$3:K193="DIFESA"),$J$3:J194),"")))</f>
        <v/>
      </c>
      <c r="AS193" s="17"/>
    </row>
    <row r="194" spans="1:45" ht="15.75" customHeight="1" x14ac:dyDescent="0.2">
      <c r="A194">
        <f>+Nacsport!A195</f>
        <v>195</v>
      </c>
      <c r="B194">
        <f t="shared" si="1"/>
        <v>193</v>
      </c>
      <c r="C194">
        <f t="shared" si="7"/>
        <v>193</v>
      </c>
      <c r="D194" s="12">
        <v>1</v>
      </c>
      <c r="E194" s="1" t="s">
        <v>1295</v>
      </c>
      <c r="F194" s="14">
        <f>CONVERT(LEFT(Nacsport!E195,2),"mn","hr")/24+CONVERT(MID(Nacsport!E195,4,2),"sec","hr")/24</f>
        <v>2.5277777777777774E-2</v>
      </c>
      <c r="G194" s="15">
        <f>CONVERT((CONVERT(LEFT(Nacsport!F195,2),"mn","hr")/24+CONVERT(MID(Nacsport!F195,4,2),"sec","hr")/24)-(CONVERT(LEFT(Nacsport!E195,2),"mn","hr")/24+CONVERT(MID(Nacsport!E195,4,2),"sec","hr")/24),"hr","sec")*24</f>
        <v>6.0000000000000391</v>
      </c>
      <c r="H194" s="15">
        <f t="shared" si="12"/>
        <v>2178.9999999999995</v>
      </c>
      <c r="I194" s="15">
        <f t="shared" si="13"/>
        <v>36.399999999999991</v>
      </c>
      <c r="J194" s="1">
        <f>+Nacsport!B195</f>
        <v>10</v>
      </c>
      <c r="K194" s="1" t="str">
        <f>+Nacsport!C195</f>
        <v>DEFENCE</v>
      </c>
      <c r="L194" s="1" t="str">
        <f>+CONCATENATE(Nacsport!I195,Nacsport!J195)</f>
        <v/>
      </c>
      <c r="M194" s="29" t="str">
        <f>IF(Nacsport!G195&lt;&gt;"",LEFT(Nacsport!G195,FIND(";",Nacsport!G195)-1),"")</f>
        <v/>
      </c>
      <c r="N194" s="1" t="str">
        <f>IFERROR(MID(Nacsport!G195,FIND(";", Nacsport!G195)+1,IFERROR(FIND(" ", Nacsport!G195 &amp; " ", FIND(";", Nacsport!G195)+1) - FIND(";", Nacsport!G195)-1,LEN(Nacsport!G195))),"")</f>
        <v/>
      </c>
      <c r="O194" s="1" t="str">
        <f>+CONCATENATE(Nacsport!K195,Nacsport!L195,Nacsport!M195,Nacsport!N195,Nacsport!O195,Nacsport!P195,Nacsport!Q195,Nacsport!R195,Nacsport!S195,Nacsport!T195,Nacsport!U195,Nacsport!V195,Nacsport!W195,Nacsport!X195,Nacsport!Y195,Nacsport!Z195)</f>
        <v/>
      </c>
      <c r="P194" s="1" t="str">
        <f>IF(ISNA(LOOKUP(2,1/(Nacsport!AA195:BY195&lt;&gt;""),Nacsport!AA195:BY195)),"",LOOKUP(2,1/(Nacsport!AA195:BY195&lt;&gt;""),Nacsport!AA195:BY195))</f>
        <v/>
      </c>
      <c r="Q194" s="1" t="str">
        <f t="array" ref="Q194">+IF(+COUNTIF(Nacsport!AA195:BY195,"*")&gt;1,INDEX(Nacsport!Z195:BX195,MATCH(TRUE,Nacsport!Z195:BX195&gt;0,0)),"")</f>
        <v/>
      </c>
      <c r="R194" s="1" t="str">
        <f>+CONCATENATE(Nacsport!BZ195,Nacsport!CA195)</f>
        <v/>
      </c>
      <c r="S194" s="1" t="str">
        <f>+CONCATENATE(Nacsport!CB195,Nacsport!CC195,Nacsport!CD195)</f>
        <v/>
      </c>
      <c r="T194" s="1" t="str">
        <f>+CONCATENATE(Nacsport!CE195,Nacsport!CF195,Nacsport!CG195,Nacsport!CH195)</f>
        <v/>
      </c>
      <c r="U194" s="1" t="str">
        <f>+CONCATENATE(Nacsport!CI195,Nacsport!CJ195,Nacsport!CK195,Nacsport!CL195,Nacsport!CM195,Nacsport!CN195,Nacsport!CO195,Nacsport!CP195)</f>
        <v/>
      </c>
      <c r="V194" s="1" t="str">
        <f>+CONCATENATE(Nacsport!CQ195,Nacsport!CR195,Nacsport!CS195,Nacsport!CT195,Nacsport!CU195,Nacsport!CV195)</f>
        <v/>
      </c>
      <c r="W194" s="1" t="str">
        <f>+CONCATENATE(Nacsport!CW195,Nacsport!CX195,Nacsport!CY195,Nacsport!CZ195,Nacsport!DA195,Nacsport!DB195,Nacsport!DC195)</f>
        <v/>
      </c>
      <c r="X194" s="1" t="str">
        <f>+CONCATENATE(Nacsport!DD195,Nacsport!DE195,Nacsport!DF195,Nacsport!DG195,Nacsport!DH195,Nacsport!DI195,Nacsport!DJ195,Nacsport!DK195,Nacsport!DL195,Nacsport!DM195,Nacsport!DN195)</f>
        <v/>
      </c>
      <c r="Y194" s="1" t="str">
        <f>+CONCATENATE(Nacsport!DO195,Nacsport!DP195,Nacsport!DQ195,Nacsport!DR195,Nacsport!DS195,Nacsport!DT195,Nacsport!DU195,Nacsport!DV195,)</f>
        <v/>
      </c>
      <c r="Z194" s="1" t="str">
        <f>+CONCATENATE(Nacsport!DW195,Nacsport!DX195,Nacsport!DY195,Nacsport!DZ195)</f>
        <v/>
      </c>
      <c r="AA194" s="1" t="str">
        <f>+CONCATENATE(Nacsport!EA195,Nacsport!EB195,Nacsport!EC195,Nacsport!ED195,Nacsport!EE195)</f>
        <v/>
      </c>
      <c r="AB194" s="1" t="str">
        <f>+CONCATENATE(Nacsport!EF195,Nacsport!EG195,Nacsport!EH195,Nacsport!EI195,Nacsport!EJ195,Nacsport!EK195)</f>
        <v/>
      </c>
      <c r="AC194" s="1" t="str">
        <f>+CONCATENATE(Nacsport!EL195,Nacsport!EM195,Nacsport!EN195,Nacsport!EO195,Nacsport!EP195,Nacsport!EQ195,Nacsport!ER195)</f>
        <v/>
      </c>
      <c r="AD194" s="1" t="str">
        <f>+CONCATENATE(Nacsport!ES195,Nacsport!ET195,Nacsport!EU195,Nacsport!EV195,Nacsport!EW195,Nacsport!EX195,Nacsport!EY195,Nacsport!EZ195)</f>
        <v/>
      </c>
      <c r="AE194" s="1" t="str">
        <f>+CONCATENATE(Nacsport!FA195,Nacsport!FB195,Nacsport!FC195)</f>
        <v/>
      </c>
      <c r="AF194" s="1" t="str">
        <f>+CONCATENATE(Nacsport!FD195,Nacsport!FE195)</f>
        <v/>
      </c>
      <c r="AG194" s="1" t="str">
        <f>+CONCATENATE(Nacsport!FF195,Nacsport!FG195,Nacsport!FH195,Nacsport!FI195,Nacsport!FJ195)</f>
        <v/>
      </c>
      <c r="AH194" s="1" t="str">
        <f t="shared" si="14"/>
        <v/>
      </c>
      <c r="AI194" s="1" t="str">
        <f>+CONCATENATE(Nacsport!FK195,Nacsport!FL195)</f>
        <v/>
      </c>
      <c r="AJ194" s="34" t="str">
        <f>+CONCATENATE(Nacsport!FM195,Nacsport!FN195)</f>
        <v/>
      </c>
      <c r="AK194" s="1" t="str">
        <f>+IF(OR(K194="ATTACCO",K194="DIFESA"),+CONCATENATE(Nacsport!FO195,Nacsport!FP194,Nacsport!FQ195,Nacsport!FR195,Nacsport!FS195,Nacsport!FT195,Nacsport!FU195,),"")</f>
        <v/>
      </c>
      <c r="AL194" s="1" t="str">
        <f>+IF(OR(K194="ATAQUE",K194="DEFENSA"),+CONCATENATE(Nacsport!FV195,Nacsport!FW195,Nacsport!FX195,Nacsport!FY195,Nacsport!FZ195,Nacsport!GA195,Nacsport!GB195,),"")</f>
        <v/>
      </c>
      <c r="AM194" s="1" t="str">
        <f>+CONCATENATE(Nacsport!GC195,Nacsport!GD195,Nacsport!GE195,Nacsport!GF195,Nacsport!GG195,Nacsport!GH195,Nacsport!GI195,Nacsport!GJ195,)</f>
        <v/>
      </c>
      <c r="AN194" s="1" t="str">
        <f>IF(K194="PUNTOS",LOOKUP(2,1/($K$3:K194="ATAQUE"),$AN$3:AN194),IF(+COUNTIF(Nacsport!GK195:'Nacsport'!GS195,"*")&gt;0,+COUNTIF(Nacsport!GK195:'Nacsport'!GS195,"*"),""))</f>
        <v/>
      </c>
      <c r="AO194" t="str">
        <f ca="1">+IF(K194="QUIEBRE",+IF(L194="SAN LUIS",+COUNTIF(K194:INDIRECT(ADDRESS((LOOKUP(2,1/($K$1:K194="ATAQUE"),Nacsport!$A$1:A195)),3,4)),"RUCK")+1,+COUNTIF(K194:INDIRECT(ADDRESS((LOOKUP(2,1/($K$1:K194="DEFENSA"),Nacsport!$A$1:A195)),3,4)),"RUCK")+1),"")</f>
        <v/>
      </c>
      <c r="AP194" t="str">
        <f ca="1">+IF(OR(K194="PUNTOS",K194="QUIEBRE"),+IF(L194="SAN LUIS",+COUNTIF(K194:INDIRECT(ADDRESS((LOOKUP(2,1/($K$1:K194="ATAQUE"),Nacsport!$A$1:A195)),3,4)),"PASE"),+COUNTIF(K194:INDIRECT(ADDRESS((LOOKUP(2,1/($K$1:K194="DEFENSA"),Nacsport!$A$1:A195)),3,4)),"PASE")),"")</f>
        <v/>
      </c>
      <c r="AQ194" t="str">
        <f>IF(K194="QUIEBRE",LOOKUP(2,1/($K$3:K194="ATAQUE"),$AL$3:AL194),IF(+COUNTIF(Nacsport!GK195:'Nacsport'!GS195,"*")&gt;0,+COUNTIF(Nacsport!GK195:'Nacsport'!GS195,"*"),""))</f>
        <v/>
      </c>
      <c r="AR194" s="1" t="str">
        <f>IF(OR(K194="ATTACCO",K194="DIFESA"),J194,IF(AND(OR(K194="PUNTOS",K194="RUCK",K194="QUIEBRE"),L194="AVEZZANO"),LOOKUP(2,1/($K$3:K194="ATTACCO"),$J$3:J195),IF(AND(OR(K194="PUNTOS",K194="RUCK",K194="QUIEBRE"),L194="RIVAL"),LOOKUP(2,1/($K$3:K194="DIFESA"),$J$3:J195),"")))</f>
        <v/>
      </c>
      <c r="AS194" s="17"/>
    </row>
    <row r="195" spans="1:45" ht="15.75" customHeight="1" x14ac:dyDescent="0.2">
      <c r="A195">
        <f>+Nacsport!A196</f>
        <v>196</v>
      </c>
      <c r="B195">
        <f t="shared" si="1"/>
        <v>194</v>
      </c>
      <c r="C195">
        <f t="shared" si="7"/>
        <v>194</v>
      </c>
      <c r="D195" s="12">
        <v>1</v>
      </c>
      <c r="E195" s="1" t="s">
        <v>1295</v>
      </c>
      <c r="F195" s="14">
        <f>CONVERT(LEFT(Nacsport!E196,2),"mn","hr")/24+CONVERT(MID(Nacsport!E196,4,2),"sec","hr")/24</f>
        <v>2.5277777777777774E-2</v>
      </c>
      <c r="G195" s="15">
        <f>CONVERT((CONVERT(LEFT(Nacsport!F196,2),"mn","hr")/24+CONVERT(MID(Nacsport!F196,4,2),"sec","hr")/24)-(CONVERT(LEFT(Nacsport!E196,2),"mn","hr")/24+CONVERT(MID(Nacsport!E196,4,2),"sec","hr")/24),"hr","sec")*24</f>
        <v>43.000000000000526</v>
      </c>
      <c r="H195" s="15">
        <f t="shared" ref="H195:H258" si="15">(+CONVERT(F195,"hr","sec")*24)-5</f>
        <v>2178.9999999999995</v>
      </c>
      <c r="I195" s="15">
        <f t="shared" si="13"/>
        <v>36.399999999999991</v>
      </c>
      <c r="J195" s="1">
        <f>+Nacsport!B196</f>
        <v>20</v>
      </c>
      <c r="K195" s="1" t="str">
        <f>+Nacsport!C196</f>
        <v>SHORT-MATCH</v>
      </c>
      <c r="L195" s="1" t="str">
        <f>+CONCATENATE(Nacsport!I196,Nacsport!J196)</f>
        <v/>
      </c>
      <c r="M195" s="29" t="str">
        <f>IF(Nacsport!G196&lt;&gt;"",LEFT(Nacsport!G196,FIND(";",Nacsport!G196)-1),"")</f>
        <v>66</v>
      </c>
      <c r="N195" s="1" t="str">
        <f>IFERROR(MID(Nacsport!G196,FIND(";", Nacsport!G196)+1,IFERROR(FIND(" ", Nacsport!G196 &amp; " ", FIND(";", Nacsport!G196)+1) - FIND(";", Nacsport!G196)-1,LEN(Nacsport!G196))),"")</f>
        <v>76</v>
      </c>
      <c r="O195" s="1" t="str">
        <f>+CONCATENATE(Nacsport!K196,Nacsport!L196,Nacsport!M196,Nacsport!N196,Nacsport!O196,Nacsport!P196,Nacsport!Q196,Nacsport!R196,Nacsport!S196,Nacsport!T196,Nacsport!U196,Nacsport!V196,Nacsport!W196,Nacsport!X196,Nacsport!Y196,Nacsport!Z196)</f>
        <v/>
      </c>
      <c r="P195" s="1" t="str">
        <f>IF(ISNA(LOOKUP(2,1/(Nacsport!AA196:BY196&lt;&gt;""),Nacsport!AA196:BY196)),"",LOOKUP(2,1/(Nacsport!AA196:BY196&lt;&gt;""),Nacsport!AA196:BY196))</f>
        <v/>
      </c>
      <c r="Q195" s="1" t="str">
        <f t="array" ref="Q195">+IF(+COUNTIF(Nacsport!AA196:BY196,"*")&gt;1,INDEX(Nacsport!Z196:BX196,MATCH(TRUE,Nacsport!Z196:BX196&gt;0,0)),"")</f>
        <v/>
      </c>
      <c r="R195" s="1" t="str">
        <f>+CONCATENATE(Nacsport!BZ196,Nacsport!CA196)</f>
        <v/>
      </c>
      <c r="S195" s="1" t="str">
        <f>+CONCATENATE(Nacsport!CB196,Nacsport!CC196,Nacsport!CD196)</f>
        <v/>
      </c>
      <c r="T195" s="1" t="str">
        <f>+CONCATENATE(Nacsport!CE196,Nacsport!CF196,Nacsport!CG196,Nacsport!CH196)</f>
        <v/>
      </c>
      <c r="U195" s="1" t="str">
        <f>+CONCATENATE(Nacsport!CI196,Nacsport!CJ196,Nacsport!CK196,Nacsport!CL196,Nacsport!CM196,Nacsport!CN196,Nacsport!CO196,Nacsport!CP196)</f>
        <v/>
      </c>
      <c r="V195" s="1" t="str">
        <f>+CONCATENATE(Nacsport!CQ196,Nacsport!CR196,Nacsport!CS196,Nacsport!CT196,Nacsport!CU196,Nacsport!CV196)</f>
        <v/>
      </c>
      <c r="W195" s="1" t="str">
        <f>+CONCATENATE(Nacsport!CW196,Nacsport!CX196,Nacsport!CY196,Nacsport!CZ196,Nacsport!DA196,Nacsport!DB196,Nacsport!DC196)</f>
        <v/>
      </c>
      <c r="X195" s="1" t="str">
        <f>+CONCATENATE(Nacsport!DD196,Nacsport!DE196,Nacsport!DF196,Nacsport!DG196,Nacsport!DH196,Nacsport!DI196,Nacsport!DJ196,Nacsport!DK196,Nacsport!DL196,Nacsport!DM196,Nacsport!DN196)</f>
        <v/>
      </c>
      <c r="Y195" s="1" t="str">
        <f>+CONCATENATE(Nacsport!DO196,Nacsport!DP196,Nacsport!DQ196,Nacsport!DR196,Nacsport!DS196,Nacsport!DT196,Nacsport!DU196,Nacsport!DV196,)</f>
        <v/>
      </c>
      <c r="Z195" s="1" t="str">
        <f>+CONCATENATE(Nacsport!DW196,Nacsport!DX196,Nacsport!DY196,Nacsport!DZ196)</f>
        <v/>
      </c>
      <c r="AA195" s="1" t="str">
        <f>+CONCATENATE(Nacsport!EA196,Nacsport!EB196,Nacsport!EC196,Nacsport!ED196,Nacsport!EE196)</f>
        <v/>
      </c>
      <c r="AB195" s="1" t="str">
        <f>+CONCATENATE(Nacsport!EF196,Nacsport!EG196,Nacsport!EH196,Nacsport!EI196,Nacsport!EJ196,Nacsport!EK196)</f>
        <v/>
      </c>
      <c r="AC195" s="1" t="str">
        <f>+CONCATENATE(Nacsport!EL196,Nacsport!EM196,Nacsport!EN196,Nacsport!EO196,Nacsport!EP196,Nacsport!EQ196,Nacsport!ER196)</f>
        <v/>
      </c>
      <c r="AD195" s="1" t="str">
        <f>+CONCATENATE(Nacsport!ES196,Nacsport!ET196,Nacsport!EU196,Nacsport!EV196,Nacsport!EW196,Nacsport!EX196,Nacsport!EY196,Nacsport!EZ196)</f>
        <v/>
      </c>
      <c r="AE195" s="1" t="str">
        <f>+CONCATENATE(Nacsport!FA196,Nacsport!FB196,Nacsport!FC196)</f>
        <v/>
      </c>
      <c r="AF195" s="1" t="str">
        <f>+CONCATENATE(Nacsport!FD196,Nacsport!FE196)</f>
        <v/>
      </c>
      <c r="AG195" s="1" t="str">
        <f>+CONCATENATE(Nacsport!FF196,Nacsport!FG196,Nacsport!FH196,Nacsport!FI196,Nacsport!FJ196)</f>
        <v/>
      </c>
      <c r="AH195" s="1" t="str">
        <f t="shared" si="14"/>
        <v/>
      </c>
      <c r="AI195" s="1" t="str">
        <f>+CONCATENATE(Nacsport!FK196,Nacsport!FL196)</f>
        <v/>
      </c>
      <c r="AJ195" s="34" t="str">
        <f>+CONCATENATE(Nacsport!FM196,Nacsport!FN196)</f>
        <v/>
      </c>
      <c r="AK195" s="1" t="str">
        <f>+IF(OR(K195="ATTACCO",K195="DIFESA"),+CONCATENATE(Nacsport!FO196,Nacsport!FP195,Nacsport!FQ196,Nacsport!FR196,Nacsport!FS196,Nacsport!FT196,Nacsport!FU196,),"")</f>
        <v/>
      </c>
      <c r="AL195" s="1" t="str">
        <f>+IF(OR(K195="ATAQUE",K195="DEFENSA"),+CONCATENATE(Nacsport!FV196,Nacsport!FW196,Nacsport!FX196,Nacsport!FY196,Nacsport!FZ196,Nacsport!GA196,Nacsport!GB196,),"")</f>
        <v/>
      </c>
      <c r="AM195" s="1" t="str">
        <f>+CONCATENATE(Nacsport!GC196,Nacsport!GD196,Nacsport!GE196,Nacsport!GF196,Nacsport!GG196,Nacsport!GH196,Nacsport!GI196,Nacsport!GJ196,)</f>
        <v/>
      </c>
      <c r="AN195" s="1" t="str">
        <f>IF(K195="PUNTOS",LOOKUP(2,1/($K$3:K195="ATAQUE"),$AN$3:AN195),IF(+COUNTIF(Nacsport!GK196:'Nacsport'!GS196,"*")&gt;0,+COUNTIF(Nacsport!GK196:'Nacsport'!GS196,"*"),""))</f>
        <v/>
      </c>
      <c r="AO195" t="str">
        <f ca="1">+IF(K195="QUIEBRE",+IF(L195="SAN LUIS",+COUNTIF(K195:INDIRECT(ADDRESS((LOOKUP(2,1/($K$1:K195="ATAQUE"),Nacsport!$A$1:A196)),3,4)),"RUCK")+1,+COUNTIF(K195:INDIRECT(ADDRESS((LOOKUP(2,1/($K$1:K195="DEFENSA"),Nacsport!$A$1:A196)),3,4)),"RUCK")+1),"")</f>
        <v/>
      </c>
      <c r="AP195" t="str">
        <f ca="1">+IF(OR(K195="PUNTOS",K195="QUIEBRE"),+IF(L195="SAN LUIS",+COUNTIF(K195:INDIRECT(ADDRESS((LOOKUP(2,1/($K$1:K195="ATAQUE"),Nacsport!$A$1:A196)),3,4)),"PASE"),+COUNTIF(K195:INDIRECT(ADDRESS((LOOKUP(2,1/($K$1:K195="DEFENSA"),Nacsport!$A$1:A196)),3,4)),"PASE")),"")</f>
        <v/>
      </c>
      <c r="AQ195" t="str">
        <f>IF(K195="QUIEBRE",LOOKUP(2,1/($K$3:K195="ATAQUE"),$AL$3:AL195),IF(+COUNTIF(Nacsport!GK196:'Nacsport'!GS196,"*")&gt;0,+COUNTIF(Nacsport!GK196:'Nacsport'!GS196,"*"),""))</f>
        <v/>
      </c>
      <c r="AR195" s="1" t="str">
        <f>IF(OR(K195="ATTACCO",K195="DIFESA"),J195,IF(AND(OR(K195="PUNTOS",K195="RUCK",K195="QUIEBRE"),L195="AVEZZANO"),LOOKUP(2,1/($K$3:K195="ATTACCO"),$J$3:J196),IF(AND(OR(K195="PUNTOS",K195="RUCK",K195="QUIEBRE"),L195="RIVAL"),LOOKUP(2,1/($K$3:K195="DIFESA"),$J$3:J196),"")))</f>
        <v/>
      </c>
      <c r="AS195" s="17"/>
    </row>
    <row r="196" spans="1:45" ht="15.75" customHeight="1" x14ac:dyDescent="0.2">
      <c r="A196">
        <f>+Nacsport!A197</f>
        <v>197</v>
      </c>
      <c r="B196">
        <f t="shared" si="1"/>
        <v>195</v>
      </c>
      <c r="C196">
        <f t="shared" si="7"/>
        <v>195</v>
      </c>
      <c r="D196" s="12">
        <v>1</v>
      </c>
      <c r="E196" s="1" t="s">
        <v>1295</v>
      </c>
      <c r="F196" s="14">
        <f>CONVERT(LEFT(Nacsport!E197,2),"mn","hr")/24+CONVERT(MID(Nacsport!E197,4,2),"sec","hr")/24</f>
        <v>2.5347222222222219E-2</v>
      </c>
      <c r="G196" s="15">
        <f>CONVERT((CONVERT(LEFT(Nacsport!F197,2),"mn","hr")/24+CONVERT(MID(Nacsport!F197,4,2),"sec","hr")/24)-(CONVERT(LEFT(Nacsport!E197,2),"mn","hr")/24+CONVERT(MID(Nacsport!E197,4,2),"sec","hr")/24),"hr","sec")*24</f>
        <v>6.9999999999999947</v>
      </c>
      <c r="H196" s="15">
        <f t="shared" si="15"/>
        <v>2184.9999999999995</v>
      </c>
      <c r="I196" s="15">
        <f t="shared" ref="I196:I259" si="16">+CONVERT(F196,"hr","mn")*24</f>
        <v>36.499999999999993</v>
      </c>
      <c r="J196" s="1">
        <f>+Nacsport!B197</f>
        <v>9</v>
      </c>
      <c r="K196" s="1" t="str">
        <f>+Nacsport!C197</f>
        <v>LINEOUT</v>
      </c>
      <c r="L196" s="1" t="str">
        <f>+CONCATENATE(Nacsport!I197,Nacsport!J197)</f>
        <v>OPPONENT</v>
      </c>
      <c r="M196" s="29" t="str">
        <f>IF(Nacsport!G197&lt;&gt;"",LEFT(Nacsport!G197,FIND(";",Nacsport!G197)-1),"")</f>
        <v/>
      </c>
      <c r="N196" s="1" t="str">
        <f>IFERROR(MID(Nacsport!G197,FIND(";", Nacsport!G197)+1,IFERROR(FIND(" ", Nacsport!G197 &amp; " ", FIND(";", Nacsport!G197)+1) - FIND(";", Nacsport!G197)-1,LEN(Nacsport!G197))),"")</f>
        <v/>
      </c>
      <c r="O196" s="1" t="str">
        <f>+CONCATENATE(Nacsport!K197,Nacsport!L197,Nacsport!M197,Nacsport!N197,Nacsport!O197,Nacsport!P197,Nacsport!Q197,Nacsport!R197,Nacsport!S197,Nacsport!T197,Nacsport!U197,Nacsport!V197,Nacsport!W197,Nacsport!X197,Nacsport!Y197,Nacsport!Z197)</f>
        <v/>
      </c>
      <c r="P196" s="1" t="str">
        <f>IF(ISNA(LOOKUP(2,1/(Nacsport!AA197:BY197&lt;&gt;""),Nacsport!AA197:BY197)),"",LOOKUP(2,1/(Nacsport!AA197:BY197&lt;&gt;""),Nacsport!AA197:BY197))</f>
        <v/>
      </c>
      <c r="Q196" s="1" t="str">
        <f t="array" ref="Q196">+IF(+COUNTIF(Nacsport!AA197:BY197,"*")&gt;1,INDEX(Nacsport!Z197:BX197,MATCH(TRUE,Nacsport!Z197:BX197&gt;0,0)),"")</f>
        <v/>
      </c>
      <c r="R196" s="1" t="str">
        <f>+CONCATENATE(Nacsport!BZ197,Nacsport!CA197)</f>
        <v/>
      </c>
      <c r="S196" s="1" t="str">
        <f>+CONCATENATE(Nacsport!CB197,Nacsport!CC197,Nacsport!CD197)</f>
        <v/>
      </c>
      <c r="T196" s="1" t="str">
        <f>+CONCATENATE(Nacsport!CE197,Nacsport!CF197,Nacsport!CG197,Nacsport!CH197)</f>
        <v>LOST L</v>
      </c>
      <c r="U196" s="1" t="str">
        <f>+CONCATENATE(Nacsport!CI197,Nacsport!CJ197,Nacsport!CK197,Nacsport!CL197,Nacsport!CM197,Nacsport!CN197,Nacsport!CO197,Nacsport!CP197)</f>
        <v>L5</v>
      </c>
      <c r="V196" s="1" t="str">
        <f>+CONCATENATE(Nacsport!CQ197,Nacsport!CR197,Nacsport!CS197,Nacsport!CT197,Nacsport!CU197,Nacsport!CV197)</f>
        <v>B</v>
      </c>
      <c r="W196" s="1" t="str">
        <f>+CONCATENATE(Nacsport!CW197,Nacsport!CX197,Nacsport!CY197,Nacsport!CZ197,Nacsport!DA197,Nacsport!DB197,Nacsport!DC197)</f>
        <v/>
      </c>
      <c r="X196" s="1" t="str">
        <f>+CONCATENATE(Nacsport!DD197,Nacsport!DE197,Nacsport!DF197,Nacsport!DG197,Nacsport!DH197,Nacsport!DI197,Nacsport!DJ197,Nacsport!DK197,Nacsport!DL197,Nacsport!DM197,Nacsport!DN197)</f>
        <v/>
      </c>
      <c r="Y196" s="1" t="str">
        <f>+CONCATENATE(Nacsport!DO197,Nacsport!DP197,Nacsport!DQ197,Nacsport!DR197,Nacsport!DS197,Nacsport!DT197,Nacsport!DU197,Nacsport!DV197,)</f>
        <v/>
      </c>
      <c r="Z196" s="1" t="str">
        <f>+CONCATENATE(Nacsport!DW197,Nacsport!DX197,Nacsport!DY197,Nacsport!DZ197)</f>
        <v/>
      </c>
      <c r="AA196" s="1" t="str">
        <f>+CONCATENATE(Nacsport!EA197,Nacsport!EB197,Nacsport!EC197,Nacsport!ED197,Nacsport!EE197)</f>
        <v/>
      </c>
      <c r="AB196" s="1" t="str">
        <f>+CONCATENATE(Nacsport!EF197,Nacsport!EG197,Nacsport!EH197,Nacsport!EI197,Nacsport!EJ197,Nacsport!EK197)</f>
        <v/>
      </c>
      <c r="AC196" s="1" t="str">
        <f>+CONCATENATE(Nacsport!EL197,Nacsport!EM197,Nacsport!EN197,Nacsport!EO197,Nacsport!EP197,Nacsport!EQ197,Nacsport!ER197)</f>
        <v/>
      </c>
      <c r="AD196" s="1" t="str">
        <f>+CONCATENATE(Nacsport!ES197,Nacsport!ET197,Nacsport!EU197,Nacsport!EV197,Nacsport!EW197,Nacsport!EX197,Nacsport!EY197,Nacsport!EZ197)</f>
        <v/>
      </c>
      <c r="AE196" s="1" t="str">
        <f>+CONCATENATE(Nacsport!FA197,Nacsport!FB197,Nacsport!FC197)</f>
        <v/>
      </c>
      <c r="AF196" s="1" t="str">
        <f>+CONCATENATE(Nacsport!FD197,Nacsport!FE197)</f>
        <v/>
      </c>
      <c r="AG196" s="1" t="str">
        <f>+CONCATENATE(Nacsport!FF197,Nacsport!FG197,Nacsport!FH197,Nacsport!FI197,Nacsport!FJ197)</f>
        <v/>
      </c>
      <c r="AH196" s="1" t="str">
        <f t="shared" si="14"/>
        <v/>
      </c>
      <c r="AI196" s="1" t="str">
        <f>+CONCATENATE(Nacsport!FK197,Nacsport!FL197)</f>
        <v/>
      </c>
      <c r="AJ196" s="34" t="str">
        <f>+CONCATENATE(Nacsport!FM197,Nacsport!FN197)</f>
        <v/>
      </c>
      <c r="AK196" s="1" t="str">
        <f>+IF(OR(K196="ATTACCO",K196="DIFESA"),+CONCATENATE(Nacsport!FO197,Nacsport!FP196,Nacsport!FQ197,Nacsport!FR197,Nacsport!FS197,Nacsport!FT197,Nacsport!FU197,),"")</f>
        <v/>
      </c>
      <c r="AL196" s="1" t="str">
        <f>+IF(OR(K196="ATAQUE",K196="DEFENSA"),+CONCATENATE(Nacsport!FV197,Nacsport!FW197,Nacsport!FX197,Nacsport!FY197,Nacsport!FZ197,Nacsport!GA197,Nacsport!GB197,),"")</f>
        <v/>
      </c>
      <c r="AM196" s="1" t="str">
        <f>+CONCATENATE(Nacsport!GC197,Nacsport!GD197,Nacsport!GE197,Nacsport!GF197,Nacsport!GG197,Nacsport!GH197,Nacsport!GI197,Nacsport!GJ197,)</f>
        <v/>
      </c>
      <c r="AN196" s="1" t="str">
        <f>IF(K196="PUNTOS",LOOKUP(2,1/($K$3:K196="ATAQUE"),$AN$3:AN196),IF(+COUNTIF(Nacsport!GK197:'Nacsport'!GS197,"*")&gt;0,+COUNTIF(Nacsport!GK197:'Nacsport'!GS197,"*"),""))</f>
        <v/>
      </c>
      <c r="AO196" t="str">
        <f ca="1">+IF(K196="QUIEBRE",+IF(L196="SAN LUIS",+COUNTIF(K196:INDIRECT(ADDRESS((LOOKUP(2,1/($K$1:K196="ATAQUE"),Nacsport!$A$1:A197)),3,4)),"RUCK")+1,+COUNTIF(K196:INDIRECT(ADDRESS((LOOKUP(2,1/($K$1:K196="DEFENSA"),Nacsport!$A$1:A197)),3,4)),"RUCK")+1),"")</f>
        <v/>
      </c>
      <c r="AP196" t="str">
        <f ca="1">+IF(OR(K196="PUNTOS",K196="QUIEBRE"),+IF(L196="SAN LUIS",+COUNTIF(K196:INDIRECT(ADDRESS((LOOKUP(2,1/($K$1:K196="ATAQUE"),Nacsport!$A$1:A197)),3,4)),"PASE"),+COUNTIF(K196:INDIRECT(ADDRESS((LOOKUP(2,1/($K$1:K196="DEFENSA"),Nacsport!$A$1:A197)),3,4)),"PASE")),"")</f>
        <v/>
      </c>
      <c r="AQ196" t="str">
        <f>IF(K196="QUIEBRE",LOOKUP(2,1/($K$3:K196="ATAQUE"),$AL$3:AL196),IF(+COUNTIF(Nacsport!GK197:'Nacsport'!GS197,"*")&gt;0,+COUNTIF(Nacsport!GK197:'Nacsport'!GS197,"*"),""))</f>
        <v/>
      </c>
      <c r="AR196" s="1" t="str">
        <f>IF(OR(K196="ATTACCO",K196="DIFESA"),J196,IF(AND(OR(K196="PUNTOS",K196="RUCK",K196="QUIEBRE"),L196="AVEZZANO"),LOOKUP(2,1/($K$3:K196="ATTACCO"),$J$3:J197),IF(AND(OR(K196="PUNTOS",K196="RUCK",K196="QUIEBRE"),L196="RIVAL"),LOOKUP(2,1/($K$3:K196="DIFESA"),$J$3:J197),"")))</f>
        <v/>
      </c>
      <c r="AS196" s="17"/>
    </row>
    <row r="197" spans="1:45" ht="15.75" customHeight="1" x14ac:dyDescent="0.2">
      <c r="A197">
        <f>+Nacsport!A198</f>
        <v>198</v>
      </c>
      <c r="B197">
        <f t="shared" si="1"/>
        <v>196</v>
      </c>
      <c r="C197">
        <f t="shared" si="7"/>
        <v>196</v>
      </c>
      <c r="D197" s="12">
        <v>1</v>
      </c>
      <c r="E197" s="1" t="s">
        <v>1295</v>
      </c>
      <c r="F197" s="14">
        <f>CONVERT(LEFT(Nacsport!E198,2),"mn","hr")/24+CONVERT(MID(Nacsport!E198,4,2),"sec","hr")/24</f>
        <v>2.5347222222222219E-2</v>
      </c>
      <c r="G197" s="15">
        <f>CONVERT((CONVERT(LEFT(Nacsport!F198,2),"mn","hr")/24+CONVERT(MID(Nacsport!F198,4,2),"sec","hr")/24)-(CONVERT(LEFT(Nacsport!E198,2),"mn","hr")/24+CONVERT(MID(Nacsport!E198,4,2),"sec","hr")/24),"hr","sec")*24</f>
        <v>2.0000000000002127</v>
      </c>
      <c r="H197" s="15">
        <f t="shared" si="15"/>
        <v>2184.9999999999995</v>
      </c>
      <c r="I197" s="15">
        <f t="shared" si="16"/>
        <v>36.499999999999993</v>
      </c>
      <c r="J197" s="1">
        <f>+Nacsport!B198</f>
        <v>17</v>
      </c>
      <c r="K197" s="1" t="str">
        <f>+Nacsport!C198</f>
        <v>ATTACK</v>
      </c>
      <c r="L197" s="1" t="str">
        <f>+CONCATENATE(Nacsport!I198,Nacsport!J198)</f>
        <v/>
      </c>
      <c r="M197" s="29" t="str">
        <f>IF(Nacsport!G198&lt;&gt;"",LEFT(Nacsport!G198,FIND(";",Nacsport!G198)-1),"")</f>
        <v/>
      </c>
      <c r="N197" s="1" t="str">
        <f>IFERROR(MID(Nacsport!G198,FIND(";", Nacsport!G198)+1,IFERROR(FIND(" ", Nacsport!G198 &amp; " ", FIND(";", Nacsport!G198)+1) - FIND(";", Nacsport!G198)-1,LEN(Nacsport!G198))),"")</f>
        <v/>
      </c>
      <c r="O197" s="1" t="str">
        <f>+CONCATENATE(Nacsport!K198,Nacsport!L198,Nacsport!M198,Nacsport!N198,Nacsport!O198,Nacsport!P198,Nacsport!Q198,Nacsport!R198,Nacsport!S198,Nacsport!T198,Nacsport!U198,Nacsport!V198,Nacsport!W198,Nacsport!X198,Nacsport!Y198,Nacsport!Z198)</f>
        <v/>
      </c>
      <c r="P197" s="1" t="str">
        <f>IF(ISNA(LOOKUP(2,1/(Nacsport!AA198:BY198&lt;&gt;""),Nacsport!AA198:BY198)),"",LOOKUP(2,1/(Nacsport!AA198:BY198&lt;&gt;""),Nacsport!AA198:BY198))</f>
        <v/>
      </c>
      <c r="Q197" s="1" t="str">
        <f t="array" ref="Q197">+IF(+COUNTIF(Nacsport!AA198:BY198,"*")&gt;1,INDEX(Nacsport!Z198:BX198,MATCH(TRUE,Nacsport!Z198:BX198&gt;0,0)),"")</f>
        <v/>
      </c>
      <c r="R197" s="1" t="str">
        <f>+CONCATENATE(Nacsport!BZ198,Nacsport!CA198)</f>
        <v/>
      </c>
      <c r="S197" s="1" t="str">
        <f>+CONCATENATE(Nacsport!CB198,Nacsport!CC198,Nacsport!CD198)</f>
        <v/>
      </c>
      <c r="T197" s="1" t="str">
        <f>+CONCATENATE(Nacsport!CE198,Nacsport!CF198,Nacsport!CG198,Nacsport!CH198)</f>
        <v/>
      </c>
      <c r="U197" s="1" t="str">
        <f>+CONCATENATE(Nacsport!CI198,Nacsport!CJ198,Nacsport!CK198,Nacsport!CL198,Nacsport!CM198,Nacsport!CN198,Nacsport!CO198,Nacsport!CP198)</f>
        <v/>
      </c>
      <c r="V197" s="1" t="str">
        <f>+CONCATENATE(Nacsport!CQ198,Nacsport!CR198,Nacsport!CS198,Nacsport!CT198,Nacsport!CU198,Nacsport!CV198)</f>
        <v/>
      </c>
      <c r="W197" s="1" t="str">
        <f>+CONCATENATE(Nacsport!CW198,Nacsport!CX198,Nacsport!CY198,Nacsport!CZ198,Nacsport!DA198,Nacsport!DB198,Nacsport!DC198)</f>
        <v/>
      </c>
      <c r="X197" s="1" t="str">
        <f>+CONCATENATE(Nacsport!DD198,Nacsport!DE198,Nacsport!DF198,Nacsport!DG198,Nacsport!DH198,Nacsport!DI198,Nacsport!DJ198,Nacsport!DK198,Nacsport!DL198,Nacsport!DM198,Nacsport!DN198)</f>
        <v/>
      </c>
      <c r="Y197" s="1" t="str">
        <f>+CONCATENATE(Nacsport!DO198,Nacsport!DP198,Nacsport!DQ198,Nacsport!DR198,Nacsport!DS198,Nacsport!DT198,Nacsport!DU198,Nacsport!DV198,)</f>
        <v/>
      </c>
      <c r="Z197" s="1" t="str">
        <f>+CONCATENATE(Nacsport!DW198,Nacsport!DX198,Nacsport!DY198,Nacsport!DZ198)</f>
        <v/>
      </c>
      <c r="AA197" s="1" t="str">
        <f>+CONCATENATE(Nacsport!EA198,Nacsport!EB198,Nacsport!EC198,Nacsport!ED198,Nacsport!EE198)</f>
        <v/>
      </c>
      <c r="AB197" s="1" t="str">
        <f>+CONCATENATE(Nacsport!EF198,Nacsport!EG198,Nacsport!EH198,Nacsport!EI198,Nacsport!EJ198,Nacsport!EK198)</f>
        <v/>
      </c>
      <c r="AC197" s="1" t="str">
        <f>+CONCATENATE(Nacsport!EL198,Nacsport!EM198,Nacsport!EN198,Nacsport!EO198,Nacsport!EP198,Nacsport!EQ198,Nacsport!ER198)</f>
        <v/>
      </c>
      <c r="AD197" s="1" t="str">
        <f>+CONCATENATE(Nacsport!ES198,Nacsport!ET198,Nacsport!EU198,Nacsport!EV198,Nacsport!EW198,Nacsport!EX198,Nacsport!EY198,Nacsport!EZ198)</f>
        <v/>
      </c>
      <c r="AE197" s="1" t="str">
        <f>+CONCATENATE(Nacsport!FA198,Nacsport!FB198,Nacsport!FC198)</f>
        <v/>
      </c>
      <c r="AF197" s="1" t="str">
        <f>+CONCATENATE(Nacsport!FD198,Nacsport!FE198)</f>
        <v/>
      </c>
      <c r="AG197" s="1" t="str">
        <f>+CONCATENATE(Nacsport!FF198,Nacsport!FG198,Nacsport!FH198,Nacsport!FI198,Nacsport!FJ198)</f>
        <v/>
      </c>
      <c r="AH197" s="1" t="str">
        <f t="shared" si="14"/>
        <v/>
      </c>
      <c r="AI197" s="1" t="str">
        <f>+CONCATENATE(Nacsport!FK198,Nacsport!FL198)</f>
        <v/>
      </c>
      <c r="AJ197" s="34" t="str">
        <f>+CONCATENATE(Nacsport!FM198,Nacsport!FN198)</f>
        <v/>
      </c>
      <c r="AK197" s="1" t="str">
        <f>+IF(OR(K197="ATTACCO",K197="DIFESA"),+CONCATENATE(Nacsport!FO198,Nacsport!FP197,Nacsport!FQ198,Nacsport!FR198,Nacsport!FS198,Nacsport!FT198,Nacsport!FU198,),"")</f>
        <v/>
      </c>
      <c r="AL197" s="1" t="str">
        <f>+IF(OR(K197="ATAQUE",K197="DEFENSA"),+CONCATENATE(Nacsport!FV198,Nacsport!FW198,Nacsport!FX198,Nacsport!FY198,Nacsport!FZ198,Nacsport!GA198,Nacsport!GB198,),"")</f>
        <v/>
      </c>
      <c r="AM197" s="1" t="str">
        <f>+CONCATENATE(Nacsport!GC198,Nacsport!GD198,Nacsport!GE198,Nacsport!GF198,Nacsport!GG198,Nacsport!GH198,Nacsport!GI198,Nacsport!GJ198,)</f>
        <v/>
      </c>
      <c r="AN197" s="1" t="str">
        <f>IF(K197="PUNTOS",LOOKUP(2,1/($K$3:K197="ATAQUE"),$AN$3:AN197),IF(+COUNTIF(Nacsport!GK198:'Nacsport'!GS198,"*")&gt;0,+COUNTIF(Nacsport!GK198:'Nacsport'!GS198,"*"),""))</f>
        <v/>
      </c>
      <c r="AO197" t="str">
        <f ca="1">+IF(K197="QUIEBRE",+IF(L197="SAN LUIS",+COUNTIF(K197:INDIRECT(ADDRESS((LOOKUP(2,1/($K$1:K197="ATAQUE"),Nacsport!$A$1:A198)),3,4)),"RUCK")+1,+COUNTIF(K197:INDIRECT(ADDRESS((LOOKUP(2,1/($K$1:K197="DEFENSA"),Nacsport!$A$1:A198)),3,4)),"RUCK")+1),"")</f>
        <v/>
      </c>
      <c r="AP197" t="str">
        <f ca="1">+IF(OR(K197="PUNTOS",K197="QUIEBRE"),+IF(L197="SAN LUIS",+COUNTIF(K197:INDIRECT(ADDRESS((LOOKUP(2,1/($K$1:K197="ATAQUE"),Nacsport!$A$1:A198)),3,4)),"PASE"),+COUNTIF(K197:INDIRECT(ADDRESS((LOOKUP(2,1/($K$1:K197="DEFENSA"),Nacsport!$A$1:A198)),3,4)),"PASE")),"")</f>
        <v/>
      </c>
      <c r="AQ197" t="str">
        <f>IF(K197="QUIEBRE",LOOKUP(2,1/($K$3:K197="ATAQUE"),$AL$3:AL197),IF(+COUNTIF(Nacsport!GK198:'Nacsport'!GS198,"*")&gt;0,+COUNTIF(Nacsport!GK198:'Nacsport'!GS198,"*"),""))</f>
        <v/>
      </c>
      <c r="AR197" s="1" t="str">
        <f>IF(OR(K197="ATTACCO",K197="DIFESA"),J197,IF(AND(OR(K197="PUNTOS",K197="RUCK",K197="QUIEBRE"),L197="AVEZZANO"),LOOKUP(2,1/($K$3:K197="ATTACCO"),$J$3:J198),IF(AND(OR(K197="PUNTOS",K197="RUCK",K197="QUIEBRE"),L197="RIVAL"),LOOKUP(2,1/($K$3:K197="DIFESA"),$J$3:J198),"")))</f>
        <v/>
      </c>
      <c r="AS197" s="17"/>
    </row>
    <row r="198" spans="1:45" ht="15.75" customHeight="1" x14ac:dyDescent="0.2">
      <c r="A198">
        <f>+Nacsport!A199</f>
        <v>199</v>
      </c>
      <c r="B198">
        <f t="shared" si="1"/>
        <v>197</v>
      </c>
      <c r="C198">
        <f t="shared" si="7"/>
        <v>197</v>
      </c>
      <c r="D198" s="12">
        <v>1</v>
      </c>
      <c r="E198" s="1" t="s">
        <v>1295</v>
      </c>
      <c r="F198" s="14">
        <f>CONVERT(LEFT(Nacsport!E199,2),"mn","hr")/24+CONVERT(MID(Nacsport!E199,4,2),"sec","hr")/24</f>
        <v>2.537037037037037E-2</v>
      </c>
      <c r="G198" s="15">
        <f>CONVERT((CONVERT(LEFT(Nacsport!F199,2),"mn","hr")/24+CONVERT(MID(Nacsport!F199,4,2),"sec","hr")/24)-(CONVERT(LEFT(Nacsport!E199,2),"mn","hr")/24+CONVERT(MID(Nacsport!E199,4,2),"sec","hr")/24),"hr","sec")*24</f>
        <v>4.9999999999997824</v>
      </c>
      <c r="H198" s="15">
        <f t="shared" si="15"/>
        <v>2187</v>
      </c>
      <c r="I198" s="15">
        <f t="shared" si="16"/>
        <v>36.533333333333331</v>
      </c>
      <c r="J198" s="1">
        <f>+Nacsport!B199</f>
        <v>9</v>
      </c>
      <c r="K198" s="1" t="str">
        <f>+Nacsport!C199</f>
        <v>TURNOVER-</v>
      </c>
      <c r="L198" s="1" t="str">
        <f>+CONCATENATE(Nacsport!I199,Nacsport!J199)</f>
        <v>SAN BENEDETTO</v>
      </c>
      <c r="M198" s="29" t="str">
        <f>IF(Nacsport!G199&lt;&gt;"",LEFT(Nacsport!G199,FIND(";",Nacsport!G199)-1),"")</f>
        <v/>
      </c>
      <c r="N198" s="1" t="str">
        <f>IFERROR(MID(Nacsport!G199,FIND(";", Nacsport!G199)+1,IFERROR(FIND(" ", Nacsport!G199 &amp; " ", FIND(";", Nacsport!G199)+1) - FIND(";", Nacsport!G199)-1,LEN(Nacsport!G199))),"")</f>
        <v/>
      </c>
      <c r="O198" s="1" t="str">
        <f>+CONCATENATE(Nacsport!K199,Nacsport!L199,Nacsport!M199,Nacsport!N199,Nacsport!O199,Nacsport!P199,Nacsport!Q199,Nacsport!R199,Nacsport!S199,Nacsport!T199,Nacsport!U199,Nacsport!V199,Nacsport!W199,Nacsport!X199,Nacsport!Y199,Nacsport!Z199)</f>
        <v/>
      </c>
      <c r="P198" s="1" t="str">
        <f>IF(ISNA(LOOKUP(2,1/(Nacsport!AA199:BY199&lt;&gt;""),Nacsport!AA199:BY199)),"",LOOKUP(2,1/(Nacsport!AA199:BY199&lt;&gt;""),Nacsport!AA199:BY199))</f>
        <v>6</v>
      </c>
      <c r="Q198" s="1" t="str">
        <f t="array" ref="Q198">+IF(+COUNTIF(Nacsport!AA199:BY199,"*")&gt;1,INDEX(Nacsport!Z199:BX199,MATCH(TRUE,Nacsport!Z199:BX199&gt;0,0)),"")</f>
        <v/>
      </c>
      <c r="R198" s="1" t="str">
        <f>+CONCATENATE(Nacsport!BZ199,Nacsport!CA199)</f>
        <v/>
      </c>
      <c r="S198" s="1" t="str">
        <f>+CONCATENATE(Nacsport!CB199,Nacsport!CC199,Nacsport!CD199)</f>
        <v/>
      </c>
      <c r="T198" s="1" t="str">
        <f>+CONCATENATE(Nacsport!CE199,Nacsport!CF199,Nacsport!CG199,Nacsport!CH199)</f>
        <v/>
      </c>
      <c r="U198" s="1" t="str">
        <f>+CONCATENATE(Nacsport!CI199,Nacsport!CJ199,Nacsport!CK199,Nacsport!CL199,Nacsport!CM199,Nacsport!CN199,Nacsport!CO199,Nacsport!CP199)</f>
        <v/>
      </c>
      <c r="V198" s="1" t="str">
        <f>+CONCATENATE(Nacsport!CQ199,Nacsport!CR199,Nacsport!CS199,Nacsport!CT199,Nacsport!CU199,Nacsport!CV199)</f>
        <v/>
      </c>
      <c r="W198" s="1" t="str">
        <f>+CONCATENATE(Nacsport!CW199,Nacsport!CX199,Nacsport!CY199,Nacsport!CZ199,Nacsport!DA199,Nacsport!DB199,Nacsport!DC199)</f>
        <v/>
      </c>
      <c r="X198" s="1" t="str">
        <f>+CONCATENATE(Nacsport!DD199,Nacsport!DE199,Nacsport!DF199,Nacsport!DG199,Nacsport!DH199,Nacsport!DI199,Nacsport!DJ199,Nacsport!DK199,Nacsport!DL199,Nacsport!DM199,Nacsport!DN199)</f>
        <v/>
      </c>
      <c r="Y198" s="1" t="str">
        <f>+CONCATENATE(Nacsport!DO199,Nacsport!DP199,Nacsport!DQ199,Nacsport!DR199,Nacsport!DS199,Nacsport!DT199,Nacsport!DU199,Nacsport!DV199,)</f>
        <v/>
      </c>
      <c r="Z198" s="1" t="str">
        <f>+CONCATENATE(Nacsport!DW199,Nacsport!DX199,Nacsport!DY199,Nacsport!DZ199)</f>
        <v/>
      </c>
      <c r="AA198" s="1" t="str">
        <f>+CONCATENATE(Nacsport!EA199,Nacsport!EB199,Nacsport!EC199,Nacsport!ED199,Nacsport!EE199)</f>
        <v/>
      </c>
      <c r="AB198" s="1" t="str">
        <f>+CONCATENATE(Nacsport!EF199,Nacsport!EG199,Nacsport!EH199,Nacsport!EI199,Nacsport!EJ199,Nacsport!EK199)</f>
        <v>ROBBED</v>
      </c>
      <c r="AC198" s="1" t="str">
        <f>+CONCATENATE(Nacsport!EL199,Nacsport!EM199,Nacsport!EN199,Nacsport!EO199,Nacsport!EP199,Nacsport!EQ199,Nacsport!ER199)</f>
        <v/>
      </c>
      <c r="AD198" s="1" t="str">
        <f>+CONCATENATE(Nacsport!ES199,Nacsport!ET199,Nacsport!EU199,Nacsport!EV199,Nacsport!EW199,Nacsport!EX199,Nacsport!EY199,Nacsport!EZ199)</f>
        <v/>
      </c>
      <c r="AE198" s="1" t="str">
        <f>+CONCATENATE(Nacsport!FA199,Nacsport!FB199,Nacsport!FC199)</f>
        <v/>
      </c>
      <c r="AF198" s="1" t="str">
        <f>+CONCATENATE(Nacsport!FD199,Nacsport!FE199)</f>
        <v/>
      </c>
      <c r="AG198" s="1" t="str">
        <f>+CONCATENATE(Nacsport!FF199,Nacsport!FG199,Nacsport!FH199,Nacsport!FI199,Nacsport!FJ199)</f>
        <v/>
      </c>
      <c r="AH198" s="1" t="str">
        <f t="shared" si="14"/>
        <v/>
      </c>
      <c r="AI198" s="1" t="str">
        <f>+CONCATENATE(Nacsport!FK199,Nacsport!FL199)</f>
        <v/>
      </c>
      <c r="AJ198" s="34" t="str">
        <f>+CONCATENATE(Nacsport!FM199,Nacsport!FN199)</f>
        <v/>
      </c>
      <c r="AK198" s="1" t="str">
        <f>+IF(OR(K198="ATTACCO",K198="DIFESA"),+CONCATENATE(Nacsport!FO199,Nacsport!FP198,Nacsport!FQ199,Nacsport!FR199,Nacsport!FS199,Nacsport!FT199,Nacsport!FU199,),"")</f>
        <v/>
      </c>
      <c r="AL198" s="1" t="str">
        <f>+IF(OR(K198="ATAQUE",K198="DEFENSA"),+CONCATENATE(Nacsport!FV199,Nacsport!FW199,Nacsport!FX199,Nacsport!FY199,Nacsport!FZ199,Nacsport!GA199,Nacsport!GB199,),"")</f>
        <v/>
      </c>
      <c r="AM198" s="1" t="str">
        <f>+CONCATENATE(Nacsport!GC199,Nacsport!GD199,Nacsport!GE199,Nacsport!GF199,Nacsport!GG199,Nacsport!GH199,Nacsport!GI199,Nacsport!GJ199,)</f>
        <v/>
      </c>
      <c r="AN198" s="1" t="str">
        <f>IF(K198="PUNTOS",LOOKUP(2,1/($K$3:K198="ATAQUE"),$AN$3:AN198),IF(+COUNTIF(Nacsport!GK199:'Nacsport'!GS199,"*")&gt;0,+COUNTIF(Nacsport!GK199:'Nacsport'!GS199,"*"),""))</f>
        <v/>
      </c>
      <c r="AO198" t="str">
        <f ca="1">+IF(K198="QUIEBRE",+IF(L198="SAN LUIS",+COUNTIF(K198:INDIRECT(ADDRESS((LOOKUP(2,1/($K$1:K198="ATAQUE"),Nacsport!$A$1:A199)),3,4)),"RUCK")+1,+COUNTIF(K198:INDIRECT(ADDRESS((LOOKUP(2,1/($K$1:K198="DEFENSA"),Nacsport!$A$1:A199)),3,4)),"RUCK")+1),"")</f>
        <v/>
      </c>
      <c r="AP198" t="str">
        <f ca="1">+IF(OR(K198="PUNTOS",K198="QUIEBRE"),+IF(L198="SAN LUIS",+COUNTIF(K198:INDIRECT(ADDRESS((LOOKUP(2,1/($K$1:K198="ATAQUE"),Nacsport!$A$1:A199)),3,4)),"PASE"),+COUNTIF(K198:INDIRECT(ADDRESS((LOOKUP(2,1/($K$1:K198="DEFENSA"),Nacsport!$A$1:A199)),3,4)),"PASE")),"")</f>
        <v/>
      </c>
      <c r="AQ198" t="str">
        <f>IF(K198="QUIEBRE",LOOKUP(2,1/($K$3:K198="ATAQUE"),$AL$3:AL198),IF(+COUNTIF(Nacsport!GK199:'Nacsport'!GS199,"*")&gt;0,+COUNTIF(Nacsport!GK199:'Nacsport'!GS199,"*"),""))</f>
        <v/>
      </c>
      <c r="AR198" s="1" t="str">
        <f>IF(OR(K198="ATTACCO",K198="DIFESA"),J198,IF(AND(OR(K198="PUNTOS",K198="RUCK",K198="QUIEBRE"),L198="AVEZZANO"),LOOKUP(2,1/($K$3:K198="ATTACCO"),$J$3:J199),IF(AND(OR(K198="PUNTOS",K198="RUCK",K198="QUIEBRE"),L198="RIVAL"),LOOKUP(2,1/($K$3:K198="DIFESA"),$J$3:J199),"")))</f>
        <v/>
      </c>
      <c r="AS198" s="17"/>
    </row>
    <row r="199" spans="1:45" ht="15.75" customHeight="1" x14ac:dyDescent="0.2">
      <c r="A199">
        <f>+Nacsport!A200</f>
        <v>200</v>
      </c>
      <c r="B199">
        <f t="shared" si="1"/>
        <v>198</v>
      </c>
      <c r="C199">
        <f t="shared" si="7"/>
        <v>198</v>
      </c>
      <c r="D199" s="12">
        <v>1</v>
      </c>
      <c r="E199" s="1" t="s">
        <v>1295</v>
      </c>
      <c r="F199" s="14">
        <f>CONVERT(LEFT(Nacsport!E200,2),"mn","hr")/24+CONVERT(MID(Nacsport!E200,4,2),"sec","hr")/24</f>
        <v>2.537037037037037E-2</v>
      </c>
      <c r="G199" s="15">
        <f>CONVERT((CONVERT(LEFT(Nacsport!F200,2),"mn","hr")/24+CONVERT(MID(Nacsport!F200,4,2),"sec","hr")/24)-(CONVERT(LEFT(Nacsport!E200,2),"mn","hr")/24+CONVERT(MID(Nacsport!E200,4,2),"sec","hr")/24),"hr","sec")*24</f>
        <v>14.999999999999947</v>
      </c>
      <c r="H199" s="15">
        <f t="shared" si="15"/>
        <v>2187</v>
      </c>
      <c r="I199" s="15">
        <f t="shared" si="16"/>
        <v>36.533333333333331</v>
      </c>
      <c r="J199" s="1">
        <f>+Nacsport!B200</f>
        <v>11</v>
      </c>
      <c r="K199" s="1" t="str">
        <f>+Nacsport!C200</f>
        <v>DEFENCE</v>
      </c>
      <c r="L199" s="1" t="str">
        <f>+CONCATENATE(Nacsport!I200,Nacsport!J200)</f>
        <v/>
      </c>
      <c r="M199" s="29" t="str">
        <f>IF(Nacsport!G200&lt;&gt;"",LEFT(Nacsport!G200,FIND(";",Nacsport!G200)-1),"")</f>
        <v>66</v>
      </c>
      <c r="N199" s="1" t="str">
        <f>IFERROR(MID(Nacsport!G200,FIND(";", Nacsport!G200)+1,IFERROR(FIND(" ", Nacsport!G200 &amp; " ", FIND(";", Nacsport!G200)+1) - FIND(";", Nacsport!G200)-1,LEN(Nacsport!G200))),"")</f>
        <v>76</v>
      </c>
      <c r="O199" s="1" t="str">
        <f>+CONCATENATE(Nacsport!K200,Nacsport!L200,Nacsport!M200,Nacsport!N200,Nacsport!O200,Nacsport!P200,Nacsport!Q200,Nacsport!R200,Nacsport!S200,Nacsport!T200,Nacsport!U200,Nacsport!V200,Nacsport!W200,Nacsport!X200,Nacsport!Y200,Nacsport!Z200)</f>
        <v/>
      </c>
      <c r="P199" s="1" t="str">
        <f>IF(ISNA(LOOKUP(2,1/(Nacsport!AA200:BY200&lt;&gt;""),Nacsport!AA200:BY200)),"",LOOKUP(2,1/(Nacsport!AA200:BY200&lt;&gt;""),Nacsport!AA200:BY200))</f>
        <v/>
      </c>
      <c r="Q199" s="1" t="str">
        <f t="array" ref="Q199">+IF(+COUNTIF(Nacsport!AA200:BY200,"*")&gt;1,INDEX(Nacsport!Z200:BX200,MATCH(TRUE,Nacsport!Z200:BX200&gt;0,0)),"")</f>
        <v/>
      </c>
      <c r="R199" s="1" t="str">
        <f>+CONCATENATE(Nacsport!BZ200,Nacsport!CA200)</f>
        <v/>
      </c>
      <c r="S199" s="1" t="str">
        <f>+CONCATENATE(Nacsport!CB200,Nacsport!CC200,Nacsport!CD200)</f>
        <v/>
      </c>
      <c r="T199" s="1" t="str">
        <f>+CONCATENATE(Nacsport!CE200,Nacsport!CF200,Nacsport!CG200,Nacsport!CH200)</f>
        <v/>
      </c>
      <c r="U199" s="1" t="str">
        <f>+CONCATENATE(Nacsport!CI200,Nacsport!CJ200,Nacsport!CK200,Nacsport!CL200,Nacsport!CM200,Nacsport!CN200,Nacsport!CO200,Nacsport!CP200)</f>
        <v/>
      </c>
      <c r="V199" s="1" t="str">
        <f>+CONCATENATE(Nacsport!CQ200,Nacsport!CR200,Nacsport!CS200,Nacsport!CT200,Nacsport!CU200,Nacsport!CV200)</f>
        <v/>
      </c>
      <c r="W199" s="1" t="str">
        <f>+CONCATENATE(Nacsport!CW200,Nacsport!CX200,Nacsport!CY200,Nacsport!CZ200,Nacsport!DA200,Nacsport!DB200,Nacsport!DC200)</f>
        <v/>
      </c>
      <c r="X199" s="1" t="str">
        <f>+CONCATENATE(Nacsport!DD200,Nacsport!DE200,Nacsport!DF200,Nacsport!DG200,Nacsport!DH200,Nacsport!DI200,Nacsport!DJ200,Nacsport!DK200,Nacsport!DL200,Nacsport!DM200,Nacsport!DN200)</f>
        <v/>
      </c>
      <c r="Y199" s="1" t="str">
        <f>+CONCATENATE(Nacsport!DO200,Nacsport!DP200,Nacsport!DQ200,Nacsport!DR200,Nacsport!DS200,Nacsport!DT200,Nacsport!DU200,Nacsport!DV200,)</f>
        <v/>
      </c>
      <c r="Z199" s="1" t="str">
        <f>+CONCATENATE(Nacsport!DW200,Nacsport!DX200,Nacsport!DY200,Nacsport!DZ200)</f>
        <v/>
      </c>
      <c r="AA199" s="1" t="str">
        <f>+CONCATENATE(Nacsport!EA200,Nacsport!EB200,Nacsport!EC200,Nacsport!ED200,Nacsport!EE200)</f>
        <v/>
      </c>
      <c r="AB199" s="1" t="str">
        <f>+CONCATENATE(Nacsport!EF200,Nacsport!EG200,Nacsport!EH200,Nacsport!EI200,Nacsport!EJ200,Nacsport!EK200)</f>
        <v/>
      </c>
      <c r="AC199" s="1" t="str">
        <f>+CONCATENATE(Nacsport!EL200,Nacsport!EM200,Nacsport!EN200,Nacsport!EO200,Nacsport!EP200,Nacsport!EQ200,Nacsport!ER200)</f>
        <v/>
      </c>
      <c r="AD199" s="1" t="str">
        <f>+CONCATENATE(Nacsport!ES200,Nacsport!ET200,Nacsport!EU200,Nacsport!EV200,Nacsport!EW200,Nacsport!EX200,Nacsport!EY200,Nacsport!EZ200)</f>
        <v/>
      </c>
      <c r="AE199" s="1" t="str">
        <f>+CONCATENATE(Nacsport!FA200,Nacsport!FB200,Nacsport!FC200)</f>
        <v/>
      </c>
      <c r="AF199" s="1" t="str">
        <f>+CONCATENATE(Nacsport!FD200,Nacsport!FE200)</f>
        <v/>
      </c>
      <c r="AG199" s="1" t="str">
        <f>+CONCATENATE(Nacsport!FF200,Nacsport!FG200,Nacsport!FH200,Nacsport!FI200,Nacsport!FJ200)</f>
        <v/>
      </c>
      <c r="AH199" s="1" t="str">
        <f t="shared" si="14"/>
        <v/>
      </c>
      <c r="AI199" s="1" t="str">
        <f>+CONCATENATE(Nacsport!FK200,Nacsport!FL200)</f>
        <v/>
      </c>
      <c r="AJ199" s="34" t="str">
        <f>+CONCATENATE(Nacsport!FM200,Nacsport!FN200)</f>
        <v/>
      </c>
      <c r="AK199" s="1" t="str">
        <f>+IF(OR(K199="ATTACCO",K199="DIFESA"),+CONCATENATE(Nacsport!FO200,Nacsport!FP199,Nacsport!FQ200,Nacsport!FR200,Nacsport!FS200,Nacsport!FT200,Nacsport!FU200,),"")</f>
        <v/>
      </c>
      <c r="AL199" s="1" t="str">
        <f>+IF(OR(K199="ATAQUE",K199="DEFENSA"),+CONCATENATE(Nacsport!FV200,Nacsport!FW200,Nacsport!FX200,Nacsport!FY200,Nacsport!FZ200,Nacsport!GA200,Nacsport!GB200,),"")</f>
        <v/>
      </c>
      <c r="AM199" s="1" t="str">
        <f>+CONCATENATE(Nacsport!GC200,Nacsport!GD200,Nacsport!GE200,Nacsport!GF200,Nacsport!GG200,Nacsport!GH200,Nacsport!GI200,Nacsport!GJ200,)</f>
        <v/>
      </c>
      <c r="AN199" s="1" t="str">
        <f>IF(K199="PUNTOS",LOOKUP(2,1/($K$3:K199="ATAQUE"),$AN$3:AN199),IF(+COUNTIF(Nacsport!GK200:'Nacsport'!GS200,"*")&gt;0,+COUNTIF(Nacsport!GK200:'Nacsport'!GS200,"*"),""))</f>
        <v/>
      </c>
      <c r="AO199" t="str">
        <f ca="1">+IF(K199="QUIEBRE",+IF(L199="SAN LUIS",+COUNTIF(K199:INDIRECT(ADDRESS((LOOKUP(2,1/($K$1:K199="ATAQUE"),Nacsport!$A$1:A200)),3,4)),"RUCK")+1,+COUNTIF(K199:INDIRECT(ADDRESS((LOOKUP(2,1/($K$1:K199="DEFENSA"),Nacsport!$A$1:A200)),3,4)),"RUCK")+1),"")</f>
        <v/>
      </c>
      <c r="AP199" t="str">
        <f ca="1">+IF(OR(K199="PUNTOS",K199="QUIEBRE"),+IF(L199="SAN LUIS",+COUNTIF(K199:INDIRECT(ADDRESS((LOOKUP(2,1/($K$1:K199="ATAQUE"),Nacsport!$A$1:A200)),3,4)),"PASE"),+COUNTIF(K199:INDIRECT(ADDRESS((LOOKUP(2,1/($K$1:K199="DEFENSA"),Nacsport!$A$1:A200)),3,4)),"PASE")),"")</f>
        <v/>
      </c>
      <c r="AQ199" t="str">
        <f>IF(K199="QUIEBRE",LOOKUP(2,1/($K$3:K199="ATAQUE"),$AL$3:AL199),IF(+COUNTIF(Nacsport!GK200:'Nacsport'!GS200,"*")&gt;0,+COUNTIF(Nacsport!GK200:'Nacsport'!GS200,"*"),""))</f>
        <v/>
      </c>
      <c r="AR199" s="1" t="str">
        <f>IF(OR(K199="ATTACCO",K199="DIFESA"),J199,IF(AND(OR(K199="PUNTOS",K199="RUCK",K199="QUIEBRE"),L199="AVEZZANO"),LOOKUP(2,1/($K$3:K199="ATTACCO"),$J$3:J200),IF(AND(OR(K199="PUNTOS",K199="RUCK",K199="QUIEBRE"),L199="RIVAL"),LOOKUP(2,1/($K$3:K199="DIFESA"),$J$3:J200),"")))</f>
        <v/>
      </c>
      <c r="AS199" s="17"/>
    </row>
    <row r="200" spans="1:45" ht="15.75" customHeight="1" x14ac:dyDescent="0.2">
      <c r="A200">
        <f>+Nacsport!A201</f>
        <v>201</v>
      </c>
      <c r="B200">
        <f t="shared" si="1"/>
        <v>199</v>
      </c>
      <c r="C200">
        <f t="shared" si="7"/>
        <v>199</v>
      </c>
      <c r="D200" s="12">
        <v>1</v>
      </c>
      <c r="E200" s="1" t="s">
        <v>1295</v>
      </c>
      <c r="F200" s="14">
        <f>CONVERT(LEFT(Nacsport!E201,2),"mn","hr")/24+CONVERT(MID(Nacsport!E201,4,2),"sec","hr")/24</f>
        <v>2.5428240740740737E-2</v>
      </c>
      <c r="G200" s="15">
        <f>CONVERT((CONVERT(LEFT(Nacsport!F201,2),"mn","hr")/24+CONVERT(MID(Nacsport!F201,4,2),"sec","hr")/24)-(CONVERT(LEFT(Nacsport!E201,2),"mn","hr")/24+CONVERT(MID(Nacsport!E201,4,2),"sec","hr")/24),"hr","sec")*24</f>
        <v>3.0000000000001692</v>
      </c>
      <c r="H200" s="15">
        <f t="shared" si="15"/>
        <v>2192</v>
      </c>
      <c r="I200" s="15">
        <f t="shared" si="16"/>
        <v>36.61666666666666</v>
      </c>
      <c r="J200" s="1">
        <f>+Nacsport!B201</f>
        <v>30</v>
      </c>
      <c r="K200" s="1" t="str">
        <f>+Nacsport!C201</f>
        <v>RUCK</v>
      </c>
      <c r="L200" s="1" t="str">
        <f>+CONCATENATE(Nacsport!I201,Nacsport!J201)</f>
        <v>OPPONENT</v>
      </c>
      <c r="M200" s="29" t="str">
        <f>IF(Nacsport!G201&lt;&gt;"",LEFT(Nacsport!G201,FIND(";",Nacsport!G201)-1),"")</f>
        <v>66</v>
      </c>
      <c r="N200" s="1" t="str">
        <f>IFERROR(MID(Nacsport!G201,FIND(";", Nacsport!G201)+1,IFERROR(FIND(" ", Nacsport!G201 &amp; " ", FIND(";", Nacsport!G201)+1) - FIND(";", Nacsport!G201)-1,LEN(Nacsport!G201))),"")</f>
        <v>76</v>
      </c>
      <c r="O200" s="1" t="str">
        <f>+CONCATENATE(Nacsport!K201,Nacsport!L201,Nacsport!M201,Nacsport!N201,Nacsport!O201,Nacsport!P201,Nacsport!Q201,Nacsport!R201,Nacsport!S201,Nacsport!T201,Nacsport!U201,Nacsport!V201,Nacsport!W201,Nacsport!X201,Nacsport!Y201,Nacsport!Z201)</f>
        <v>T1D</v>
      </c>
      <c r="P200" s="1" t="str">
        <f>IF(ISNA(LOOKUP(2,1/(Nacsport!AA201:BY201&lt;&gt;""),Nacsport!AA201:BY201)),"",LOOKUP(2,1/(Nacsport!AA201:BY201&lt;&gt;""),Nacsport!AA201:BY201))</f>
        <v/>
      </c>
      <c r="Q200" s="1" t="str">
        <f t="array" ref="Q200">+IF(+COUNTIF(Nacsport!AA201:BY201,"*")&gt;1,INDEX(Nacsport!Z201:BX201,MATCH(TRUE,Nacsport!Z201:BX201&gt;0,0)),"")</f>
        <v/>
      </c>
      <c r="R200" s="1" t="str">
        <f>+CONCATENATE(Nacsport!BZ201,Nacsport!CA201)</f>
        <v/>
      </c>
      <c r="S200" s="1" t="str">
        <f>+CONCATENATE(Nacsport!CB201,Nacsport!CC201,Nacsport!CD201)</f>
        <v/>
      </c>
      <c r="T200" s="1" t="str">
        <f>+CONCATENATE(Nacsport!CE201,Nacsport!CF201,Nacsport!CG201,Nacsport!CH201)</f>
        <v/>
      </c>
      <c r="U200" s="1" t="str">
        <f>+CONCATENATE(Nacsport!CI201,Nacsport!CJ201,Nacsport!CK201,Nacsport!CL201,Nacsport!CM201,Nacsport!CN201,Nacsport!CO201,Nacsport!CP201)</f>
        <v/>
      </c>
      <c r="V200" s="1" t="str">
        <f>+CONCATENATE(Nacsport!CQ201,Nacsport!CR201,Nacsport!CS201,Nacsport!CT201,Nacsport!CU201,Nacsport!CV201)</f>
        <v/>
      </c>
      <c r="W200" s="1" t="str">
        <f>+CONCATENATE(Nacsport!CW201,Nacsport!CX201,Nacsport!CY201,Nacsport!CZ201,Nacsport!DA201,Nacsport!DB201,Nacsport!DC201)</f>
        <v/>
      </c>
      <c r="X200" s="1" t="str">
        <f>+CONCATENATE(Nacsport!DD201,Nacsport!DE201,Nacsport!DF201,Nacsport!DG201,Nacsport!DH201,Nacsport!DI201,Nacsport!DJ201,Nacsport!DK201,Nacsport!DL201,Nacsport!DM201,Nacsport!DN201)</f>
        <v/>
      </c>
      <c r="Y200" s="1" t="str">
        <f>+CONCATENATE(Nacsport!DO201,Nacsport!DP201,Nacsport!DQ201,Nacsport!DR201,Nacsport!DS201,Nacsport!DT201,Nacsport!DU201,Nacsport!DV201,)</f>
        <v/>
      </c>
      <c r="Z200" s="1" t="str">
        <f>+CONCATENATE(Nacsport!DW201,Nacsport!DX201,Nacsport!DY201,Nacsport!DZ201)</f>
        <v/>
      </c>
      <c r="AA200" s="1" t="str">
        <f>+CONCATENATE(Nacsport!EA201,Nacsport!EB201,Nacsport!EC201,Nacsport!ED201,Nacsport!EE201)</f>
        <v/>
      </c>
      <c r="AB200" s="1" t="str">
        <f>+CONCATENATE(Nacsport!EF201,Nacsport!EG201,Nacsport!EH201,Nacsport!EI201,Nacsport!EJ201,Nacsport!EK201)</f>
        <v/>
      </c>
      <c r="AC200" s="1" t="str">
        <f>+CONCATENATE(Nacsport!EL201,Nacsport!EM201,Nacsport!EN201,Nacsport!EO201,Nacsport!EP201,Nacsport!EQ201,Nacsport!ER201)</f>
        <v/>
      </c>
      <c r="AD200" s="1" t="str">
        <f>+CONCATENATE(Nacsport!ES201,Nacsport!ET201,Nacsport!EU201,Nacsport!EV201,Nacsport!EW201,Nacsport!EX201,Nacsport!EY201,Nacsport!EZ201)</f>
        <v/>
      </c>
      <c r="AE200" s="1" t="str">
        <f>+CONCATENATE(Nacsport!FA201,Nacsport!FB201,Nacsport!FC201)</f>
        <v/>
      </c>
      <c r="AF200" s="1" t="str">
        <f>+CONCATENATE(Nacsport!FD201,Nacsport!FE201)</f>
        <v>SLOW</v>
      </c>
      <c r="AG200" s="1" t="str">
        <f>+CONCATENATE(Nacsport!FF201,Nacsport!FG201,Nacsport!FH201,Nacsport!FI201,Nacsport!FJ201)</f>
        <v/>
      </c>
      <c r="AH200" s="1" t="str">
        <f t="shared" si="14"/>
        <v/>
      </c>
      <c r="AI200" s="1" t="str">
        <f>+CONCATENATE(Nacsport!FK201,Nacsport!FL201)</f>
        <v/>
      </c>
      <c r="AJ200" s="34" t="str">
        <f>+CONCATENATE(Nacsport!FM201,Nacsport!FN201)</f>
        <v/>
      </c>
      <c r="AK200" s="1" t="str">
        <f>+IF(OR(K200="ATTACCO",K200="DIFESA"),+CONCATENATE(Nacsport!FO201,Nacsport!FP200,Nacsport!FQ201,Nacsport!FR201,Nacsport!FS201,Nacsport!FT201,Nacsport!FU201,),"")</f>
        <v/>
      </c>
      <c r="AL200" s="1" t="str">
        <f>+IF(OR(K200="ATAQUE",K200="DEFENSA"),+CONCATENATE(Nacsport!FV201,Nacsport!FW201,Nacsport!FX201,Nacsport!FY201,Nacsport!FZ201,Nacsport!GA201,Nacsport!GB201,),"")</f>
        <v/>
      </c>
      <c r="AM200" s="1" t="str">
        <f>+CONCATENATE(Nacsport!GC201,Nacsport!GD201,Nacsport!GE201,Nacsport!GF201,Nacsport!GG201,Nacsport!GH201,Nacsport!GI201,Nacsport!GJ201,)</f>
        <v/>
      </c>
      <c r="AN200" s="1" t="str">
        <f>IF(K200="PUNTOS",LOOKUP(2,1/($K$3:K200="ATAQUE"),$AN$3:AN200),IF(+COUNTIF(Nacsport!GK201:'Nacsport'!GS201,"*")&gt;0,+COUNTIF(Nacsport!GK201:'Nacsport'!GS201,"*"),""))</f>
        <v/>
      </c>
      <c r="AO200" t="str">
        <f ca="1">+IF(K200="QUIEBRE",+IF(L200="SAN LUIS",+COUNTIF(K200:INDIRECT(ADDRESS((LOOKUP(2,1/($K$1:K200="ATAQUE"),Nacsport!$A$1:A201)),3,4)),"RUCK")+1,+COUNTIF(K200:INDIRECT(ADDRESS((LOOKUP(2,1/($K$1:K200="DEFENSA"),Nacsport!$A$1:A201)),3,4)),"RUCK")+1),"")</f>
        <v/>
      </c>
      <c r="AP200" t="str">
        <f ca="1">+IF(OR(K200="PUNTOS",K200="QUIEBRE"),+IF(L200="SAN LUIS",+COUNTIF(K200:INDIRECT(ADDRESS((LOOKUP(2,1/($K$1:K200="ATAQUE"),Nacsport!$A$1:A201)),3,4)),"PASE"),+COUNTIF(K200:INDIRECT(ADDRESS((LOOKUP(2,1/($K$1:K200="DEFENSA"),Nacsport!$A$1:A201)),3,4)),"PASE")),"")</f>
        <v/>
      </c>
      <c r="AQ200" t="str">
        <f>IF(K200="QUIEBRE",LOOKUP(2,1/($K$3:K200="ATAQUE"),$AL$3:AL200),IF(+COUNTIF(Nacsport!GK201:'Nacsport'!GS201,"*")&gt;0,+COUNTIF(Nacsport!GK201:'Nacsport'!GS201,"*"),""))</f>
        <v/>
      </c>
      <c r="AR200" s="1" t="str">
        <f>IF(OR(K200="ATTACCO",K200="DIFESA"),J200,IF(AND(OR(K200="PUNTOS",K200="RUCK",K200="QUIEBRE"),L200="AVEZZANO"),LOOKUP(2,1/($K$3:K200="ATTACCO"),$J$3:J201),IF(AND(OR(K200="PUNTOS",K200="RUCK",K200="QUIEBRE"),L200="RIVAL"),LOOKUP(2,1/($K$3:K200="DIFESA"),$J$3:J201),"")))</f>
        <v/>
      </c>
      <c r="AS200" s="17"/>
    </row>
    <row r="201" spans="1:45" ht="15.75" customHeight="1" x14ac:dyDescent="0.2">
      <c r="A201">
        <f>+Nacsport!A202</f>
        <v>202</v>
      </c>
      <c r="B201">
        <f t="shared" si="1"/>
        <v>200</v>
      </c>
      <c r="C201">
        <f t="shared" si="7"/>
        <v>200</v>
      </c>
      <c r="D201" s="12">
        <v>1</v>
      </c>
      <c r="E201" s="1" t="s">
        <v>1295</v>
      </c>
      <c r="F201" s="14">
        <f>CONVERT(LEFT(Nacsport!E202,2),"mn","hr")/24+CONVERT(MID(Nacsport!E202,4,2),"sec","hr")/24</f>
        <v>2.5486111111111109E-2</v>
      </c>
      <c r="G201" s="15">
        <f>(CONVERT((CONVERT(LEFT(Nacsport!F202,2),"mn","hr")/24+CONVERT(MID(Nacsport!F202,4,2),"sec","hr")/24)-(CONVERT(LEFT(Nacsport!E202,2),"mn","hr")/24+CONVERT(MID(Nacsport!E202,4,2),"sec","hr")/24),"hr","sec")*24)+2</f>
        <v>5.0000000000001688</v>
      </c>
      <c r="H201" s="15">
        <f t="shared" si="15"/>
        <v>2196.9999999999995</v>
      </c>
      <c r="I201" s="15">
        <f t="shared" si="16"/>
        <v>36.699999999999989</v>
      </c>
      <c r="J201" s="1">
        <f>+Nacsport!B202</f>
        <v>36</v>
      </c>
      <c r="K201" s="1" t="str">
        <f>+Nacsport!C202</f>
        <v>TACKLE</v>
      </c>
      <c r="L201" s="1" t="str">
        <f>+CONCATENATE(Nacsport!I202,Nacsport!J202)</f>
        <v>SAN BENEDETTO</v>
      </c>
      <c r="M201" s="29" t="str">
        <f>IF(Nacsport!G202&lt;&gt;"",LEFT(Nacsport!G202,FIND(";",Nacsport!G202)-1),"")</f>
        <v/>
      </c>
      <c r="N201" s="1" t="str">
        <f>IFERROR(MID(Nacsport!G202,FIND(";", Nacsport!G202)+1,IFERROR(FIND(" ", Nacsport!G202 &amp; " ", FIND(";", Nacsport!G202)+1) - FIND(";", Nacsport!G202)-1,LEN(Nacsport!G202))),"")</f>
        <v/>
      </c>
      <c r="O201" s="1" t="str">
        <f>+CONCATENATE(Nacsport!K202,Nacsport!L202,Nacsport!M202,Nacsport!N202,Nacsport!O202,Nacsport!P202,Nacsport!Q202,Nacsport!R202,Nacsport!S202,Nacsport!T202,Nacsport!U202,Nacsport!V202,Nacsport!W202,Nacsport!X202,Nacsport!Y202,Nacsport!Z202)</f>
        <v/>
      </c>
      <c r="P201" s="1">
        <f>IF(ISNA(LOOKUP(2,1/(Nacsport!AA202:BY202&lt;&gt;""),Nacsport!AA202:BY202)),"",LOOKUP(2,1/(Nacsport!AA202:BY202&lt;&gt;""),Nacsport!AA202:BY202))</f>
        <v>28</v>
      </c>
      <c r="Q201" s="1" t="str">
        <f t="array" ref="Q201">+IF(+COUNTIF(Nacsport!AA202:BY202,"*")&gt;1,INDEX(Nacsport!Z202:BX202,MATCH(TRUE,Nacsport!Z202:BX202&gt;0,0)),"")</f>
        <v/>
      </c>
      <c r="R201" s="1" t="str">
        <f>+CONCATENATE(Nacsport!BZ202,Nacsport!CA202)</f>
        <v/>
      </c>
      <c r="S201" s="1" t="str">
        <f>+CONCATENATE(Nacsport!CB202,Nacsport!CC202,Nacsport!CD202)</f>
        <v>NEGATIVE</v>
      </c>
      <c r="T201" s="1" t="str">
        <f>+CONCATENATE(Nacsport!CE202,Nacsport!CF202,Nacsport!CG202,Nacsport!CH202)</f>
        <v/>
      </c>
      <c r="U201" s="1" t="str">
        <f>+CONCATENATE(Nacsport!CI202,Nacsport!CJ202,Nacsport!CK202,Nacsport!CL202,Nacsport!CM202,Nacsport!CN202,Nacsport!CO202,Nacsport!CP202)</f>
        <v/>
      </c>
      <c r="V201" s="1" t="str">
        <f>+CONCATENATE(Nacsport!CQ202,Nacsport!CR202,Nacsport!CS202,Nacsport!CT202,Nacsport!CU202,Nacsport!CV202)</f>
        <v/>
      </c>
      <c r="W201" s="1" t="str">
        <f>+CONCATENATE(Nacsport!CW202,Nacsport!CX202,Nacsport!CY202,Nacsport!CZ202,Nacsport!DA202,Nacsport!DB202,Nacsport!DC202)</f>
        <v/>
      </c>
      <c r="X201" s="1" t="str">
        <f>+CONCATENATE(Nacsport!DD202,Nacsport!DE202,Nacsport!DF202,Nacsport!DG202,Nacsport!DH202,Nacsport!DI202,Nacsport!DJ202,Nacsport!DK202,Nacsport!DL202,Nacsport!DM202,Nacsport!DN202)</f>
        <v/>
      </c>
      <c r="Y201" s="1" t="str">
        <f>+CONCATENATE(Nacsport!DO202,Nacsport!DP202,Nacsport!DQ202,Nacsport!DR202,Nacsport!DS202,Nacsport!DT202,Nacsport!DU202,Nacsport!DV202,)</f>
        <v/>
      </c>
      <c r="Z201" s="1" t="str">
        <f>+CONCATENATE(Nacsport!DW202,Nacsport!DX202,Nacsport!DY202,Nacsport!DZ202)</f>
        <v/>
      </c>
      <c r="AA201" s="1" t="str">
        <f>+CONCATENATE(Nacsport!EA202,Nacsport!EB202,Nacsport!EC202,Nacsport!ED202,Nacsport!EE202)</f>
        <v/>
      </c>
      <c r="AB201" s="1" t="str">
        <f>+CONCATENATE(Nacsport!EF202,Nacsport!EG202,Nacsport!EH202,Nacsport!EI202,Nacsport!EJ202,Nacsport!EK202)</f>
        <v/>
      </c>
      <c r="AC201" s="1" t="str">
        <f>+CONCATENATE(Nacsport!EL202,Nacsport!EM202,Nacsport!EN202,Nacsport!EO202,Nacsport!EP202,Nacsport!EQ202,Nacsport!ER202)</f>
        <v/>
      </c>
      <c r="AD201" s="1" t="str">
        <f>+CONCATENATE(Nacsport!ES202,Nacsport!ET202,Nacsport!EU202,Nacsport!EV202,Nacsport!EW202,Nacsport!EX202,Nacsport!EY202,Nacsport!EZ202)</f>
        <v/>
      </c>
      <c r="AE201" s="1" t="str">
        <f>+CONCATENATE(Nacsport!FA202,Nacsport!FB202,Nacsport!FC202)</f>
        <v/>
      </c>
      <c r="AF201" s="1" t="str">
        <f>+CONCATENATE(Nacsport!FD202,Nacsport!FE202)</f>
        <v/>
      </c>
      <c r="AG201" s="1" t="str">
        <f>+CONCATENATE(Nacsport!FF202,Nacsport!FG202,Nacsport!FH202,Nacsport!FI202,Nacsport!FJ202)</f>
        <v/>
      </c>
      <c r="AH201" s="1" t="str">
        <f t="shared" si="14"/>
        <v/>
      </c>
      <c r="AI201" s="1" t="str">
        <f>+CONCATENATE(Nacsport!FK202,Nacsport!FL202)</f>
        <v/>
      </c>
      <c r="AJ201" s="34" t="str">
        <f>+CONCATENATE(Nacsport!FM202,Nacsport!FN202)</f>
        <v/>
      </c>
      <c r="AK201" s="1" t="str">
        <f>+IF(OR(K201="ATTACCO",K201="DIFESA"),+CONCATENATE(Nacsport!FO202,Nacsport!FP201,Nacsport!FQ202,Nacsport!FR202,Nacsport!FS202,Nacsport!FT202,Nacsport!FU202,),"")</f>
        <v/>
      </c>
      <c r="AL201" s="1" t="str">
        <f>+IF(OR(K201="ATAQUE",K201="DEFENSA"),+CONCATENATE(Nacsport!FV202,Nacsport!FW202,Nacsport!FX202,Nacsport!FY202,Nacsport!FZ202,Nacsport!GA202,Nacsport!GB202,),"")</f>
        <v/>
      </c>
      <c r="AM201" s="1" t="str">
        <f>+CONCATENATE(Nacsport!GC202,Nacsport!GD202,Nacsport!GE202,Nacsport!GF202,Nacsport!GG202,Nacsport!GH202,Nacsport!GI202,Nacsport!GJ202,)</f>
        <v/>
      </c>
      <c r="AN201" s="1" t="str">
        <f>IF(K201="PUNTOS",LOOKUP(2,1/($K$3:K201="ATAQUE"),$AN$3:AN201),IF(+COUNTIF(Nacsport!GK202:'Nacsport'!GS202,"*")&gt;0,+COUNTIF(Nacsport!GK202:'Nacsport'!GS202,"*"),""))</f>
        <v/>
      </c>
      <c r="AO201" t="str">
        <f ca="1">+IF(K201="QUIEBRE",+IF(L201="SAN LUIS",+COUNTIF(K201:INDIRECT(ADDRESS((LOOKUP(2,1/($K$1:K201="ATAQUE"),Nacsport!$A$1:A202)),3,4)),"RUCK")+1,+COUNTIF(K201:INDIRECT(ADDRESS((LOOKUP(2,1/($K$1:K201="DEFENSA"),Nacsport!$A$1:A202)),3,4)),"RUCK")+1),"")</f>
        <v/>
      </c>
      <c r="AP201" t="str">
        <f ca="1">+IF(OR(K201="PUNTOS",K201="QUIEBRE"),+IF(L201="SAN LUIS",+COUNTIF(K201:INDIRECT(ADDRESS((LOOKUP(2,1/($K$1:K201="ATAQUE"),Nacsport!$A$1:A202)),3,4)),"PASE"),+COUNTIF(K201:INDIRECT(ADDRESS((LOOKUP(2,1/($K$1:K201="DEFENSA"),Nacsport!$A$1:A202)),3,4)),"PASE")),"")</f>
        <v/>
      </c>
      <c r="AQ201" t="str">
        <f>IF(K201="QUIEBRE",LOOKUP(2,1/($K$3:K201="ATAQUE"),$AL$3:AL201),IF(+COUNTIF(Nacsport!GK202:'Nacsport'!GS202,"*")&gt;0,+COUNTIF(Nacsport!GK202:'Nacsport'!GS202,"*"),""))</f>
        <v/>
      </c>
      <c r="AR201" s="1" t="str">
        <f>IF(OR(K201="ATTACCO",K201="DIFESA"),J201,IF(AND(OR(K201="PUNTOS",K201="RUCK",K201="QUIEBRE"),L201="AVEZZANO"),LOOKUP(2,1/($K$3:K201="ATTACCO"),$J$3:J202),IF(AND(OR(K201="PUNTOS",K201="RUCK",K201="QUIEBRE"),L201="RIVAL"),LOOKUP(2,1/($K$3:K201="DIFESA"),$J$3:J202),"")))</f>
        <v/>
      </c>
      <c r="AS201" s="17"/>
    </row>
    <row r="202" spans="1:45" ht="15.75" customHeight="1" x14ac:dyDescent="0.2">
      <c r="A202">
        <f>+Nacsport!A203</f>
        <v>203</v>
      </c>
      <c r="B202">
        <f t="shared" si="1"/>
        <v>201</v>
      </c>
      <c r="C202">
        <f t="shared" si="7"/>
        <v>201</v>
      </c>
      <c r="D202" s="12">
        <v>1</v>
      </c>
      <c r="E202" s="1" t="s">
        <v>1295</v>
      </c>
      <c r="F202" s="14">
        <f>CONVERT(LEFT(Nacsport!E203,2),"mn","hr")/24+CONVERT(MID(Nacsport!E203,4,2),"sec","hr")/24</f>
        <v>2.5497685185185182E-2</v>
      </c>
      <c r="G202" s="15">
        <f>CONVERT((CONVERT(LEFT(Nacsport!F203,2),"mn","hr")/24+CONVERT(MID(Nacsport!F203,4,2),"sec","hr")/24)-(CONVERT(LEFT(Nacsport!E203,2),"mn","hr")/24+CONVERT(MID(Nacsport!E203,4,2),"sec","hr")/24),"hr","sec")*24</f>
        <v>3.0000000000001692</v>
      </c>
      <c r="H202" s="15">
        <f t="shared" si="15"/>
        <v>2198</v>
      </c>
      <c r="I202" s="15">
        <f t="shared" si="16"/>
        <v>36.716666666666661</v>
      </c>
      <c r="J202" s="1">
        <f>+Nacsport!B203</f>
        <v>31</v>
      </c>
      <c r="K202" s="1" t="str">
        <f>+Nacsport!C203</f>
        <v>RUCK</v>
      </c>
      <c r="L202" s="1" t="str">
        <f>+CONCATENATE(Nacsport!I203,Nacsport!J203)</f>
        <v>OPPONENT</v>
      </c>
      <c r="M202" s="29" t="str">
        <f>IF(Nacsport!G203&lt;&gt;"",LEFT(Nacsport!G203,FIND(";",Nacsport!G203)-1),"")</f>
        <v>54</v>
      </c>
      <c r="N202" s="1" t="str">
        <f>IFERROR(MID(Nacsport!G203,FIND(";", Nacsport!G203)+1,IFERROR(FIND(" ", Nacsport!G203 &amp; " ", FIND(";", Nacsport!G203)+1) - FIND(";", Nacsport!G203)-1,LEN(Nacsport!G203))),"")</f>
        <v>87</v>
      </c>
      <c r="O202" s="1" t="str">
        <f>+CONCATENATE(Nacsport!K203,Nacsport!L203,Nacsport!M203,Nacsport!N203,Nacsport!O203,Nacsport!P203,Nacsport!Q203,Nacsport!R203,Nacsport!S203,Nacsport!T203,Nacsport!U203,Nacsport!V203,Nacsport!W203,Nacsport!X203,Nacsport!Y203,Nacsport!Z203)</f>
        <v>RC</v>
      </c>
      <c r="P202" s="1" t="str">
        <f>IF(ISNA(LOOKUP(2,1/(Nacsport!AA203:BY203&lt;&gt;""),Nacsport!AA203:BY203)),"",LOOKUP(2,1/(Nacsport!AA203:BY203&lt;&gt;""),Nacsport!AA203:BY203))</f>
        <v/>
      </c>
      <c r="Q202" s="1" t="str">
        <f t="array" ref="Q202">+IF(+COUNTIF(Nacsport!AA203:BY203,"*")&gt;1,INDEX(Nacsport!Z203:BX203,MATCH(TRUE,Nacsport!Z203:BX203&gt;0,0)),"")</f>
        <v/>
      </c>
      <c r="R202" s="1" t="str">
        <f>+CONCATENATE(Nacsport!BZ203,Nacsport!CA203)</f>
        <v/>
      </c>
      <c r="S202" s="1" t="str">
        <f>+CONCATENATE(Nacsport!CB203,Nacsport!CC203,Nacsport!CD203)</f>
        <v/>
      </c>
      <c r="T202" s="1" t="str">
        <f>+CONCATENATE(Nacsport!CE203,Nacsport!CF203,Nacsport!CG203,Nacsport!CH203)</f>
        <v/>
      </c>
      <c r="U202" s="1" t="str">
        <f>+CONCATENATE(Nacsport!CI203,Nacsport!CJ203,Nacsport!CK203,Nacsport!CL203,Nacsport!CM203,Nacsport!CN203,Nacsport!CO203,Nacsport!CP203)</f>
        <v/>
      </c>
      <c r="V202" s="1" t="str">
        <f>+CONCATENATE(Nacsport!CQ203,Nacsport!CR203,Nacsport!CS203,Nacsport!CT203,Nacsport!CU203,Nacsport!CV203)</f>
        <v/>
      </c>
      <c r="W202" s="1" t="str">
        <f>+CONCATENATE(Nacsport!CW203,Nacsport!CX203,Nacsport!CY203,Nacsport!CZ203,Nacsport!DA203,Nacsport!DB203,Nacsport!DC203)</f>
        <v/>
      </c>
      <c r="X202" s="1" t="str">
        <f>+CONCATENATE(Nacsport!DD203,Nacsport!DE203,Nacsport!DF203,Nacsport!DG203,Nacsport!DH203,Nacsport!DI203,Nacsport!DJ203,Nacsport!DK203,Nacsport!DL203,Nacsport!DM203,Nacsport!DN203)</f>
        <v/>
      </c>
      <c r="Y202" s="1" t="str">
        <f>+CONCATENATE(Nacsport!DO203,Nacsport!DP203,Nacsport!DQ203,Nacsport!DR203,Nacsport!DS203,Nacsport!DT203,Nacsport!DU203,Nacsport!DV203,)</f>
        <v/>
      </c>
      <c r="Z202" s="1" t="str">
        <f>+CONCATENATE(Nacsport!DW203,Nacsport!DX203,Nacsport!DY203,Nacsport!DZ203)</f>
        <v/>
      </c>
      <c r="AA202" s="1" t="str">
        <f>+CONCATENATE(Nacsport!EA203,Nacsport!EB203,Nacsport!EC203,Nacsport!ED203,Nacsport!EE203)</f>
        <v/>
      </c>
      <c r="AB202" s="1" t="str">
        <f>+CONCATENATE(Nacsport!EF203,Nacsport!EG203,Nacsport!EH203,Nacsport!EI203,Nacsport!EJ203,Nacsport!EK203)</f>
        <v/>
      </c>
      <c r="AC202" s="1" t="str">
        <f>+CONCATENATE(Nacsport!EL203,Nacsport!EM203,Nacsport!EN203,Nacsport!EO203,Nacsport!EP203,Nacsport!EQ203,Nacsport!ER203)</f>
        <v/>
      </c>
      <c r="AD202" s="1" t="str">
        <f>+CONCATENATE(Nacsport!ES203,Nacsport!ET203,Nacsport!EU203,Nacsport!EV203,Nacsport!EW203,Nacsport!EX203,Nacsport!EY203,Nacsport!EZ203)</f>
        <v/>
      </c>
      <c r="AE202" s="1" t="str">
        <f>+CONCATENATE(Nacsport!FA203,Nacsport!FB203,Nacsport!FC203)</f>
        <v/>
      </c>
      <c r="AF202" s="1" t="str">
        <f>+CONCATENATE(Nacsport!FD203,Nacsport!FE203)</f>
        <v>SLOW</v>
      </c>
      <c r="AG202" s="1" t="str">
        <f>+CONCATENATE(Nacsport!FF203,Nacsport!FG203,Nacsport!FH203,Nacsport!FI203,Nacsport!FJ203)</f>
        <v/>
      </c>
      <c r="AH202" s="1" t="str">
        <f t="shared" si="14"/>
        <v/>
      </c>
      <c r="AI202" s="1" t="str">
        <f>+CONCATENATE(Nacsport!FK203,Nacsport!FL203)</f>
        <v/>
      </c>
      <c r="AJ202" s="34" t="str">
        <f>+CONCATENATE(Nacsport!FM203,Nacsport!FN203)</f>
        <v/>
      </c>
      <c r="AK202" s="1" t="str">
        <f>+IF(OR(K202="ATTACCO",K202="DIFESA"),+CONCATENATE(Nacsport!FO203,Nacsport!FP202,Nacsport!FQ203,Nacsport!FR203,Nacsport!FS203,Nacsport!FT203,Nacsport!FU203,),"")</f>
        <v/>
      </c>
      <c r="AL202" s="1" t="str">
        <f>+IF(OR(K202="ATAQUE",K202="DEFENSA"),+CONCATENATE(Nacsport!FV203,Nacsport!FW203,Nacsport!FX203,Nacsport!FY203,Nacsport!FZ203,Nacsport!GA203,Nacsport!GB203,),"")</f>
        <v/>
      </c>
      <c r="AM202" s="1" t="str">
        <f>+CONCATENATE(Nacsport!GC203,Nacsport!GD203,Nacsport!GE203,Nacsport!GF203,Nacsport!GG203,Nacsport!GH203,Nacsport!GI203,Nacsport!GJ203,)</f>
        <v/>
      </c>
      <c r="AN202" s="1" t="str">
        <f>IF(K202="PUNTOS",LOOKUP(2,1/($K$3:K202="ATAQUE"),$AN$3:AN202),IF(+COUNTIF(Nacsport!GK203:'Nacsport'!GS203,"*")&gt;0,+COUNTIF(Nacsport!GK203:'Nacsport'!GS203,"*"),""))</f>
        <v/>
      </c>
      <c r="AO202" t="str">
        <f ca="1">+IF(K202="QUIEBRE",+IF(L202="SAN LUIS",+COUNTIF(K202:INDIRECT(ADDRESS((LOOKUP(2,1/($K$1:K202="ATAQUE"),Nacsport!$A$1:A203)),3,4)),"RUCK")+1,+COUNTIF(K202:INDIRECT(ADDRESS((LOOKUP(2,1/($K$1:K202="DEFENSA"),Nacsport!$A$1:A203)),3,4)),"RUCK")+1),"")</f>
        <v/>
      </c>
      <c r="AP202" t="str">
        <f ca="1">+IF(OR(K202="PUNTOS",K202="QUIEBRE"),+IF(L202="SAN LUIS",+COUNTIF(K202:INDIRECT(ADDRESS((LOOKUP(2,1/($K$1:K202="ATAQUE"),Nacsport!$A$1:A203)),3,4)),"PASE"),+COUNTIF(K202:INDIRECT(ADDRESS((LOOKUP(2,1/($K$1:K202="DEFENSA"),Nacsport!$A$1:A203)),3,4)),"PASE")),"")</f>
        <v/>
      </c>
      <c r="AQ202" t="str">
        <f>IF(K202="QUIEBRE",LOOKUP(2,1/($K$3:K202="ATAQUE"),$AL$3:AL202),IF(+COUNTIF(Nacsport!GK203:'Nacsport'!GS203,"*")&gt;0,+COUNTIF(Nacsport!GK203:'Nacsport'!GS203,"*"),""))</f>
        <v/>
      </c>
      <c r="AR202" s="1" t="str">
        <f>IF(OR(K202="ATTACCO",K202="DIFESA"),J202,IF(AND(OR(K202="PUNTOS",K202="RUCK",K202="QUIEBRE"),L202="AVEZZANO"),LOOKUP(2,1/($K$3:K202="ATTACCO"),$J$3:J203),IF(AND(OR(K202="PUNTOS",K202="RUCK",K202="QUIEBRE"),L202="RIVAL"),LOOKUP(2,1/($K$3:K202="DIFESA"),$J$3:J203),"")))</f>
        <v/>
      </c>
      <c r="AS202" s="17"/>
    </row>
    <row r="203" spans="1:45" ht="15.75" customHeight="1" x14ac:dyDescent="0.2">
      <c r="A203">
        <f>+Nacsport!A204</f>
        <v>204</v>
      </c>
      <c r="B203">
        <f t="shared" si="1"/>
        <v>202</v>
      </c>
      <c r="C203">
        <f t="shared" si="7"/>
        <v>202</v>
      </c>
      <c r="D203" s="12">
        <v>1</v>
      </c>
      <c r="E203" s="1" t="s">
        <v>1295</v>
      </c>
      <c r="F203" s="14">
        <f>CONVERT(LEFT(Nacsport!E204,2),"mn","hr")/24+CONVERT(MID(Nacsport!E204,4,2),"sec","hr")/24</f>
        <v>2.5532407407407406E-2</v>
      </c>
      <c r="G203" s="15">
        <f>CONVERT((CONVERT(LEFT(Nacsport!F204,2),"mn","hr")/24+CONVERT(MID(Nacsport!F204,4,2),"sec","hr")/24)-(CONVERT(LEFT(Nacsport!E204,2),"mn","hr")/24+CONVERT(MID(Nacsport!E204,4,2),"sec","hr")/24),"hr","sec")*24</f>
        <v>4.9999999999997824</v>
      </c>
      <c r="H203" s="15">
        <f t="shared" si="15"/>
        <v>2201</v>
      </c>
      <c r="I203" s="15">
        <f t="shared" si="16"/>
        <v>36.766666666666666</v>
      </c>
      <c r="J203" s="1">
        <f>+Nacsport!B204</f>
        <v>8</v>
      </c>
      <c r="K203" s="1" t="str">
        <f>+Nacsport!C204</f>
        <v>TURNOVER+</v>
      </c>
      <c r="L203" s="1" t="str">
        <f>+CONCATENATE(Nacsport!I204,Nacsport!J204)</f>
        <v>SAN BENEDETTO</v>
      </c>
      <c r="M203" s="29" t="str">
        <f>IF(Nacsport!G204&lt;&gt;"",LEFT(Nacsport!G204,FIND(";",Nacsport!G204)-1),"")</f>
        <v/>
      </c>
      <c r="N203" s="1" t="str">
        <f>IFERROR(MID(Nacsport!G204,FIND(";", Nacsport!G204)+1,IFERROR(FIND(" ", Nacsport!G204 &amp; " ", FIND(";", Nacsport!G204)+1) - FIND(";", Nacsport!G204)-1,LEN(Nacsport!G204))),"")</f>
        <v/>
      </c>
      <c r="O203" s="1" t="str">
        <f>+CONCATENATE(Nacsport!K204,Nacsport!L204,Nacsport!M204,Nacsport!N204,Nacsport!O204,Nacsport!P204,Nacsport!Q204,Nacsport!R204,Nacsport!S204,Nacsport!T204,Nacsport!U204,Nacsport!V204,Nacsport!W204,Nacsport!X204,Nacsport!Y204,Nacsport!Z204)</f>
        <v/>
      </c>
      <c r="P203" s="1" t="str">
        <f>IF(ISNA(LOOKUP(2,1/(Nacsport!AA204:BY204&lt;&gt;""),Nacsport!AA204:BY204)),"",LOOKUP(2,1/(Nacsport!AA204:BY204&lt;&gt;""),Nacsport!AA204:BY204))</f>
        <v/>
      </c>
      <c r="Q203" s="1" t="str">
        <f t="array" ref="Q203">+IF(+COUNTIF(Nacsport!AA204:BY204,"*")&gt;1,INDEX(Nacsport!Z204:BX204,MATCH(TRUE,Nacsport!Z204:BX204&gt;0,0)),"")</f>
        <v/>
      </c>
      <c r="R203" s="1" t="str">
        <f>+CONCATENATE(Nacsport!BZ204,Nacsport!CA204)</f>
        <v/>
      </c>
      <c r="S203" s="1" t="str">
        <f>+CONCATENATE(Nacsport!CB204,Nacsport!CC204,Nacsport!CD204)</f>
        <v/>
      </c>
      <c r="T203" s="1" t="str">
        <f>+CONCATENATE(Nacsport!CE204,Nacsport!CF204,Nacsport!CG204,Nacsport!CH204)</f>
        <v/>
      </c>
      <c r="U203" s="1" t="str">
        <f>+CONCATENATE(Nacsport!CI204,Nacsport!CJ204,Nacsport!CK204,Nacsport!CL204,Nacsport!CM204,Nacsport!CN204,Nacsport!CO204,Nacsport!CP204)</f>
        <v/>
      </c>
      <c r="V203" s="1" t="str">
        <f>+CONCATENATE(Nacsport!CQ204,Nacsport!CR204,Nacsport!CS204,Nacsport!CT204,Nacsport!CU204,Nacsport!CV204)</f>
        <v/>
      </c>
      <c r="W203" s="1" t="str">
        <f>+CONCATENATE(Nacsport!CW204,Nacsport!CX204,Nacsport!CY204,Nacsport!CZ204,Nacsport!DA204,Nacsport!DB204,Nacsport!DC204)</f>
        <v/>
      </c>
      <c r="X203" s="1" t="str">
        <f>+CONCATENATE(Nacsport!DD204,Nacsport!DE204,Nacsport!DF204,Nacsport!DG204,Nacsport!DH204,Nacsport!DI204,Nacsport!DJ204,Nacsport!DK204,Nacsport!DL204,Nacsport!DM204,Nacsport!DN204)</f>
        <v/>
      </c>
      <c r="Y203" s="1" t="str">
        <f>+CONCATENATE(Nacsport!DO204,Nacsport!DP204,Nacsport!DQ204,Nacsport!DR204,Nacsport!DS204,Nacsport!DT204,Nacsport!DU204,Nacsport!DV204,)</f>
        <v/>
      </c>
      <c r="Z203" s="1" t="str">
        <f>+CONCATENATE(Nacsport!DW204,Nacsport!DX204,Nacsport!DY204,Nacsport!DZ204)</f>
        <v/>
      </c>
      <c r="AA203" s="1" t="str">
        <f>+CONCATENATE(Nacsport!EA204,Nacsport!EB204,Nacsport!EC204,Nacsport!ED204,Nacsport!EE204)</f>
        <v/>
      </c>
      <c r="AB203" s="1" t="str">
        <f>+CONCATENATE(Nacsport!EF204,Nacsport!EG204,Nacsport!EH204,Nacsport!EI204,Nacsport!EJ204,Nacsport!EK204)</f>
        <v>KNOCK-ON</v>
      </c>
      <c r="AC203" s="1" t="str">
        <f>+CONCATENATE(Nacsport!EL204,Nacsport!EM204,Nacsport!EN204,Nacsport!EO204,Nacsport!EP204,Nacsport!EQ204,Nacsport!ER204)</f>
        <v/>
      </c>
      <c r="AD203" s="1" t="str">
        <f>+CONCATENATE(Nacsport!ES204,Nacsport!ET204,Nacsport!EU204,Nacsport!EV204,Nacsport!EW204,Nacsport!EX204,Nacsport!EY204,Nacsport!EZ204)</f>
        <v/>
      </c>
      <c r="AE203" s="1" t="str">
        <f>+CONCATENATE(Nacsport!FA204,Nacsport!FB204,Nacsport!FC204)</f>
        <v/>
      </c>
      <c r="AF203" s="1" t="str">
        <f>+CONCATENATE(Nacsport!FD204,Nacsport!FE204)</f>
        <v/>
      </c>
      <c r="AG203" s="1" t="str">
        <f>+CONCATENATE(Nacsport!FF204,Nacsport!FG204,Nacsport!FH204,Nacsport!FI204,Nacsport!FJ204)</f>
        <v/>
      </c>
      <c r="AH203" s="1" t="str">
        <f t="shared" si="14"/>
        <v/>
      </c>
      <c r="AI203" s="1" t="str">
        <f>+CONCATENATE(Nacsport!FK204,Nacsport!FL204)</f>
        <v/>
      </c>
      <c r="AJ203" s="34" t="str">
        <f>+CONCATENATE(Nacsport!FM204,Nacsport!FN204)</f>
        <v/>
      </c>
      <c r="AK203" s="1" t="str">
        <f>+IF(OR(K203="ATTACCO",K203="DIFESA"),+CONCATENATE(Nacsport!FO204,Nacsport!FP203,Nacsport!FQ204,Nacsport!FR204,Nacsport!FS204,Nacsport!FT204,Nacsport!FU204,),"")</f>
        <v/>
      </c>
      <c r="AL203" s="1" t="str">
        <f>+IF(OR(K203="ATAQUE",K203="DEFENSA"),+CONCATENATE(Nacsport!FV204,Nacsport!FW204,Nacsport!FX204,Nacsport!FY204,Nacsport!FZ204,Nacsport!GA204,Nacsport!GB204,),"")</f>
        <v/>
      </c>
      <c r="AM203" s="1" t="str">
        <f>+CONCATENATE(Nacsport!GC204,Nacsport!GD204,Nacsport!GE204,Nacsport!GF204,Nacsport!GG204,Nacsport!GH204,Nacsport!GI204,Nacsport!GJ204,)</f>
        <v/>
      </c>
      <c r="AN203" s="1" t="str">
        <f>IF(K203="PUNTOS",LOOKUP(2,1/($K$3:K203="ATAQUE"),$AN$3:AN203),IF(+COUNTIF(Nacsport!GK204:'Nacsport'!GS204,"*")&gt;0,+COUNTIF(Nacsport!GK204:'Nacsport'!GS204,"*"),""))</f>
        <v/>
      </c>
      <c r="AO203" t="str">
        <f ca="1">+IF(K203="QUIEBRE",+IF(L203="SAN LUIS",+COUNTIF(K203:INDIRECT(ADDRESS((LOOKUP(2,1/($K$1:K203="ATAQUE"),Nacsport!$A$1:A204)),3,4)),"RUCK")+1,+COUNTIF(K203:INDIRECT(ADDRESS((LOOKUP(2,1/($K$1:K203="DEFENSA"),Nacsport!$A$1:A204)),3,4)),"RUCK")+1),"")</f>
        <v/>
      </c>
      <c r="AP203" t="str">
        <f ca="1">+IF(OR(K203="PUNTOS",K203="QUIEBRE"),+IF(L203="SAN LUIS",+COUNTIF(K203:INDIRECT(ADDRESS((LOOKUP(2,1/($K$1:K203="ATAQUE"),Nacsport!$A$1:A204)),3,4)),"PASE"),+COUNTIF(K203:INDIRECT(ADDRESS((LOOKUP(2,1/($K$1:K203="DEFENSA"),Nacsport!$A$1:A204)),3,4)),"PASE")),"")</f>
        <v/>
      </c>
      <c r="AQ203" t="str">
        <f>IF(K203="QUIEBRE",LOOKUP(2,1/($K$3:K203="ATAQUE"),$AL$3:AL203),IF(+COUNTIF(Nacsport!GK204:'Nacsport'!GS204,"*")&gt;0,+COUNTIF(Nacsport!GK204:'Nacsport'!GS204,"*"),""))</f>
        <v/>
      </c>
      <c r="AR203" s="1" t="str">
        <f>IF(OR(K203="ATTACCO",K203="DIFESA"),J203,IF(AND(OR(K203="PUNTOS",K203="RUCK",K203="QUIEBRE"),L203="AVEZZANO"),LOOKUP(2,1/($K$3:K203="ATTACCO"),$J$3:J204),IF(AND(OR(K203="PUNTOS",K203="RUCK",K203="QUIEBRE"),L203="RIVAL"),LOOKUP(2,1/($K$3:K203="DIFESA"),$J$3:J204),"")))</f>
        <v/>
      </c>
      <c r="AS203" s="17"/>
    </row>
    <row r="204" spans="1:45" ht="15.75" customHeight="1" x14ac:dyDescent="0.2">
      <c r="A204">
        <f>+Nacsport!A205</f>
        <v>205</v>
      </c>
      <c r="B204">
        <f t="shared" si="1"/>
        <v>203</v>
      </c>
      <c r="C204">
        <f t="shared" si="7"/>
        <v>203</v>
      </c>
      <c r="D204" s="12">
        <v>1</v>
      </c>
      <c r="E204" s="1" t="s">
        <v>1295</v>
      </c>
      <c r="F204" s="14">
        <f>CONVERT(LEFT(Nacsport!E205,2),"mn","hr")/24+CONVERT(MID(Nacsport!E205,4,2),"sec","hr")/24</f>
        <v>2.554398148148148E-2</v>
      </c>
      <c r="G204" s="15">
        <f>CONVERT((CONVERT(LEFT(Nacsport!F205,2),"mn","hr")/24+CONVERT(MID(Nacsport!F205,4,2),"sec","hr")/24)-(CONVERT(LEFT(Nacsport!E205,2),"mn","hr")/24+CONVERT(MID(Nacsport!E205,4,2),"sec","hr")/24),"hr","sec")*24</f>
        <v>20.000000000000327</v>
      </c>
      <c r="H204" s="15">
        <f t="shared" si="15"/>
        <v>2202</v>
      </c>
      <c r="I204" s="15">
        <f t="shared" si="16"/>
        <v>36.783333333333331</v>
      </c>
      <c r="J204" s="1">
        <f>+Nacsport!B205</f>
        <v>18</v>
      </c>
      <c r="K204" s="1" t="str">
        <f>+Nacsport!C205</f>
        <v>ATTACK</v>
      </c>
      <c r="L204" s="1" t="str">
        <f>+CONCATENATE(Nacsport!I205,Nacsport!J205)</f>
        <v/>
      </c>
      <c r="M204" s="29" t="str">
        <f>IF(Nacsport!G205&lt;&gt;"",LEFT(Nacsport!G205,FIND(";",Nacsport!G205)-1),"")</f>
        <v>4</v>
      </c>
      <c r="N204" s="1" t="str">
        <f>IFERROR(MID(Nacsport!G205,FIND(";", Nacsport!G205)+1,IFERROR(FIND(" ", Nacsport!G205 &amp; " ", FIND(";", Nacsport!G205)+1) - FIND(";", Nacsport!G205)-1,LEN(Nacsport!G205))),"")</f>
        <v>75</v>
      </c>
      <c r="O204" s="1" t="str">
        <f>+CONCATENATE(Nacsport!K205,Nacsport!L205,Nacsport!M205,Nacsport!N205,Nacsport!O205,Nacsport!P205,Nacsport!Q205,Nacsport!R205,Nacsport!S205,Nacsport!T205,Nacsport!U205,Nacsport!V205,Nacsport!W205,Nacsport!X205,Nacsport!Y205,Nacsport!Z205)</f>
        <v/>
      </c>
      <c r="P204" s="1" t="str">
        <f>IF(ISNA(LOOKUP(2,1/(Nacsport!AA205:BY205&lt;&gt;""),Nacsport!AA205:BY205)),"",LOOKUP(2,1/(Nacsport!AA205:BY205&lt;&gt;""),Nacsport!AA205:BY205))</f>
        <v/>
      </c>
      <c r="Q204" s="1" t="str">
        <f t="array" ref="Q204">+IF(+COUNTIF(Nacsport!AA205:BY205,"*")&gt;1,INDEX(Nacsport!Z205:BX205,MATCH(TRUE,Nacsport!Z205:BX205&gt;0,0)),"")</f>
        <v/>
      </c>
      <c r="R204" s="1" t="str">
        <f>+CONCATENATE(Nacsport!BZ205,Nacsport!CA205)</f>
        <v/>
      </c>
      <c r="S204" s="1" t="str">
        <f>+CONCATENATE(Nacsport!CB205,Nacsport!CC205,Nacsport!CD205)</f>
        <v/>
      </c>
      <c r="T204" s="1" t="str">
        <f>+CONCATENATE(Nacsport!CE205,Nacsport!CF205,Nacsport!CG205,Nacsport!CH205)</f>
        <v/>
      </c>
      <c r="U204" s="1" t="str">
        <f>+CONCATENATE(Nacsport!CI205,Nacsport!CJ205,Nacsport!CK205,Nacsport!CL205,Nacsport!CM205,Nacsport!CN205,Nacsport!CO205,Nacsport!CP205)</f>
        <v/>
      </c>
      <c r="V204" s="1" t="str">
        <f>+CONCATENATE(Nacsport!CQ205,Nacsport!CR205,Nacsport!CS205,Nacsport!CT205,Nacsport!CU205,Nacsport!CV205)</f>
        <v/>
      </c>
      <c r="W204" s="1" t="str">
        <f>+CONCATENATE(Nacsport!CW205,Nacsport!CX205,Nacsport!CY205,Nacsport!CZ205,Nacsport!DA205,Nacsport!DB205,Nacsport!DC205)</f>
        <v/>
      </c>
      <c r="X204" s="1" t="str">
        <f>+CONCATENATE(Nacsport!DD205,Nacsport!DE205,Nacsport!DF205,Nacsport!DG205,Nacsport!DH205,Nacsport!DI205,Nacsport!DJ205,Nacsport!DK205,Nacsport!DL205,Nacsport!DM205,Nacsport!DN205)</f>
        <v/>
      </c>
      <c r="Y204" s="1" t="str">
        <f>+CONCATENATE(Nacsport!DO205,Nacsport!DP205,Nacsport!DQ205,Nacsport!DR205,Nacsport!DS205,Nacsport!DT205,Nacsport!DU205,Nacsport!DV205,)</f>
        <v/>
      </c>
      <c r="Z204" s="1" t="str">
        <f>+CONCATENATE(Nacsport!DW205,Nacsport!DX205,Nacsport!DY205,Nacsport!DZ205)</f>
        <v/>
      </c>
      <c r="AA204" s="1" t="str">
        <f>+CONCATENATE(Nacsport!EA205,Nacsport!EB205,Nacsport!EC205,Nacsport!ED205,Nacsport!EE205)</f>
        <v/>
      </c>
      <c r="AB204" s="1" t="str">
        <f>+CONCATENATE(Nacsport!EF205,Nacsport!EG205,Nacsport!EH205,Nacsport!EI205,Nacsport!EJ205,Nacsport!EK205)</f>
        <v/>
      </c>
      <c r="AC204" s="1" t="str">
        <f>+CONCATENATE(Nacsport!EL205,Nacsport!EM205,Nacsport!EN205,Nacsport!EO205,Nacsport!EP205,Nacsport!EQ205,Nacsport!ER205)</f>
        <v/>
      </c>
      <c r="AD204" s="1" t="str">
        <f>+CONCATENATE(Nacsport!ES205,Nacsport!ET205,Nacsport!EU205,Nacsport!EV205,Nacsport!EW205,Nacsport!EX205,Nacsport!EY205,Nacsport!EZ205)</f>
        <v/>
      </c>
      <c r="AE204" s="1" t="str">
        <f>+CONCATENATE(Nacsport!FA205,Nacsport!FB205,Nacsport!FC205)</f>
        <v/>
      </c>
      <c r="AF204" s="1" t="str">
        <f>+CONCATENATE(Nacsport!FD205,Nacsport!FE205)</f>
        <v/>
      </c>
      <c r="AG204" s="1" t="str">
        <f>+CONCATENATE(Nacsport!FF205,Nacsport!FG205,Nacsport!FH205,Nacsport!FI205,Nacsport!FJ205)</f>
        <v/>
      </c>
      <c r="AH204" s="1" t="str">
        <f t="shared" si="14"/>
        <v/>
      </c>
      <c r="AI204" s="1" t="str">
        <f>+CONCATENATE(Nacsport!FK205,Nacsport!FL205)</f>
        <v/>
      </c>
      <c r="AJ204" s="34" t="str">
        <f>+CONCATENATE(Nacsport!FM205,Nacsport!FN205)</f>
        <v/>
      </c>
      <c r="AK204" s="1" t="str">
        <f>+IF(OR(K204="ATTACCO",K204="DIFESA"),+CONCATENATE(Nacsport!FO205,Nacsport!FP204,Nacsport!FQ205,Nacsport!FR205,Nacsport!FS205,Nacsport!FT205,Nacsport!FU205,),"")</f>
        <v/>
      </c>
      <c r="AL204" s="1" t="str">
        <f>+IF(OR(K204="ATAQUE",K204="DEFENSA"),+CONCATENATE(Nacsport!FV205,Nacsport!FW205,Nacsport!FX205,Nacsport!FY205,Nacsport!FZ205,Nacsport!GA205,Nacsport!GB205,),"")</f>
        <v/>
      </c>
      <c r="AM204" s="1" t="str">
        <f>+CONCATENATE(Nacsport!GC205,Nacsport!GD205,Nacsport!GE205,Nacsport!GF205,Nacsport!GG205,Nacsport!GH205,Nacsport!GI205,Nacsport!GJ205,)</f>
        <v/>
      </c>
      <c r="AN204" s="1" t="str">
        <f>IF(K204="PUNTOS",LOOKUP(2,1/($K$3:K204="ATAQUE"),$AN$3:AN204),IF(+COUNTIF(Nacsport!GK205:'Nacsport'!GS205,"*")&gt;0,+COUNTIF(Nacsport!GK205:'Nacsport'!GS205,"*"),""))</f>
        <v/>
      </c>
      <c r="AO204" t="str">
        <f ca="1">+IF(K204="QUIEBRE",+IF(L204="SAN LUIS",+COUNTIF(K204:INDIRECT(ADDRESS((LOOKUP(2,1/($K$1:K204="ATAQUE"),Nacsport!$A$1:A205)),3,4)),"RUCK")+1,+COUNTIF(K204:INDIRECT(ADDRESS((LOOKUP(2,1/($K$1:K204="DEFENSA"),Nacsport!$A$1:A205)),3,4)),"RUCK")+1),"")</f>
        <v/>
      </c>
      <c r="AP204" t="str">
        <f ca="1">+IF(OR(K204="PUNTOS",K204="QUIEBRE"),+IF(L204="SAN LUIS",+COUNTIF(K204:INDIRECT(ADDRESS((LOOKUP(2,1/($K$1:K204="ATAQUE"),Nacsport!$A$1:A205)),3,4)),"PASE"),+COUNTIF(K204:INDIRECT(ADDRESS((LOOKUP(2,1/($K$1:K204="DEFENSA"),Nacsport!$A$1:A205)),3,4)),"PASE")),"")</f>
        <v/>
      </c>
      <c r="AQ204" t="str">
        <f>IF(K204="QUIEBRE",LOOKUP(2,1/($K$3:K204="ATAQUE"),$AL$3:AL204),IF(+COUNTIF(Nacsport!GK205:'Nacsport'!GS205,"*")&gt;0,+COUNTIF(Nacsport!GK205:'Nacsport'!GS205,"*"),""))</f>
        <v/>
      </c>
      <c r="AR204" s="1" t="str">
        <f>IF(OR(K204="ATTACCO",K204="DIFESA"),J204,IF(AND(OR(K204="PUNTOS",K204="RUCK",K204="QUIEBRE"),L204="AVEZZANO"),LOOKUP(2,1/($K$3:K204="ATTACCO"),$J$3:J205),IF(AND(OR(K204="PUNTOS",K204="RUCK",K204="QUIEBRE"),L204="RIVAL"),LOOKUP(2,1/($K$3:K204="DIFESA"),$J$3:J205),"")))</f>
        <v/>
      </c>
      <c r="AS204" s="17"/>
    </row>
    <row r="205" spans="1:45" ht="15.75" customHeight="1" x14ac:dyDescent="0.2">
      <c r="A205">
        <f>+Nacsport!A206</f>
        <v>206</v>
      </c>
      <c r="B205">
        <f t="shared" si="1"/>
        <v>204</v>
      </c>
      <c r="C205">
        <f t="shared" si="7"/>
        <v>204</v>
      </c>
      <c r="D205" s="12">
        <v>1</v>
      </c>
      <c r="E205" s="1" t="s">
        <v>1295</v>
      </c>
      <c r="F205" s="14">
        <f>CONVERT(LEFT(Nacsport!E206,2),"mn","hr")/24+CONVERT(MID(Nacsport!E206,4,2),"sec","hr")/24</f>
        <v>2.5624999999999998E-2</v>
      </c>
      <c r="G205" s="15">
        <f>CONVERT((CONVERT(LEFT(Nacsport!F206,2),"mn","hr")/24+CONVERT(MID(Nacsport!F206,4,2),"sec","hr")/24)-(CONVERT(LEFT(Nacsport!E206,2),"mn","hr")/24+CONVERT(MID(Nacsport!E206,4,2),"sec","hr")/24),"hr","sec")*24</f>
        <v>2.9999999999998694</v>
      </c>
      <c r="H205" s="15">
        <f t="shared" si="15"/>
        <v>2209</v>
      </c>
      <c r="I205" s="15">
        <f t="shared" si="16"/>
        <v>36.900000000000006</v>
      </c>
      <c r="J205" s="1">
        <f>+Nacsport!B206</f>
        <v>6</v>
      </c>
      <c r="K205" s="1" t="str">
        <f>+Nacsport!C206</f>
        <v>BREAK</v>
      </c>
      <c r="L205" s="1" t="str">
        <f>+CONCATENATE(Nacsport!I206,Nacsport!J206)</f>
        <v>SAN BENEDETTO</v>
      </c>
      <c r="M205" s="29" t="str">
        <f>IF(Nacsport!G206&lt;&gt;"",LEFT(Nacsport!G206,FIND(";",Nacsport!G206)-1),"")</f>
        <v>4</v>
      </c>
      <c r="N205" s="1" t="str">
        <f>IFERROR(MID(Nacsport!G206,FIND(";", Nacsport!G206)+1,IFERROR(FIND(" ", Nacsport!G206 &amp; " ", FIND(";", Nacsport!G206)+1) - FIND(";", Nacsport!G206)-1,LEN(Nacsport!G206))),"")</f>
        <v>75</v>
      </c>
      <c r="O205" s="1" t="str">
        <f>+CONCATENATE(Nacsport!K206,Nacsport!L206,Nacsport!M206,Nacsport!N206,Nacsport!O206,Nacsport!P206,Nacsport!Q206,Nacsport!R206,Nacsport!S206,Nacsport!T206,Nacsport!U206,Nacsport!V206,Nacsport!W206,Nacsport!X206,Nacsport!Y206,Nacsport!Z206)</f>
        <v>T1A</v>
      </c>
      <c r="P205" s="1" t="str">
        <f>IF(ISNA(LOOKUP(2,1/(Nacsport!AA206:BY206&lt;&gt;""),Nacsport!AA206:BY206)),"",LOOKUP(2,1/(Nacsport!AA206:BY206&lt;&gt;""),Nacsport!AA206:BY206))</f>
        <v>11</v>
      </c>
      <c r="Q205" s="1" t="str">
        <f t="array" ref="Q205">+IF(+COUNTIF(Nacsport!AA206:BY206,"*")&gt;1,INDEX(Nacsport!Z206:BX206,MATCH(TRUE,Nacsport!Z206:BX206&gt;0,0)),"")</f>
        <v/>
      </c>
      <c r="R205" s="1" t="str">
        <f>+CONCATENATE(Nacsport!BZ206,Nacsport!CA206)</f>
        <v/>
      </c>
      <c r="S205" s="1" t="str">
        <f>+CONCATENATE(Nacsport!CB206,Nacsport!CC206,Nacsport!CD206)</f>
        <v/>
      </c>
      <c r="T205" s="1" t="str">
        <f>+CONCATENATE(Nacsport!CE206,Nacsport!CF206,Nacsport!CG206,Nacsport!CH206)</f>
        <v/>
      </c>
      <c r="U205" s="1" t="str">
        <f>+CONCATENATE(Nacsport!CI206,Nacsport!CJ206,Nacsport!CK206,Nacsport!CL206,Nacsport!CM206,Nacsport!CN206,Nacsport!CO206,Nacsport!CP206)</f>
        <v/>
      </c>
      <c r="V205" s="1" t="str">
        <f>+CONCATENATE(Nacsport!CQ206,Nacsport!CR206,Nacsport!CS206,Nacsport!CT206,Nacsport!CU206,Nacsport!CV206)</f>
        <v/>
      </c>
      <c r="W205" s="1" t="str">
        <f>+CONCATENATE(Nacsport!CW206,Nacsport!CX206,Nacsport!CY206,Nacsport!CZ206,Nacsport!DA206,Nacsport!DB206,Nacsport!DC206)</f>
        <v/>
      </c>
      <c r="X205" s="1" t="str">
        <f>+CONCATENATE(Nacsport!DD206,Nacsport!DE206,Nacsport!DF206,Nacsport!DG206,Nacsport!DH206,Nacsport!DI206,Nacsport!DJ206,Nacsport!DK206,Nacsport!DL206,Nacsport!DM206,Nacsport!DN206)</f>
        <v/>
      </c>
      <c r="Y205" s="1" t="str">
        <f>+CONCATENATE(Nacsport!DO206,Nacsport!DP206,Nacsport!DQ206,Nacsport!DR206,Nacsport!DS206,Nacsport!DT206,Nacsport!DU206,Nacsport!DV206,)</f>
        <v/>
      </c>
      <c r="Z205" s="1" t="str">
        <f>+CONCATENATE(Nacsport!DW206,Nacsport!DX206,Nacsport!DY206,Nacsport!DZ206)</f>
        <v>NUMBERS</v>
      </c>
      <c r="AA205" s="1" t="str">
        <f>+CONCATENATE(Nacsport!EA206,Nacsport!EB206,Nacsport!EC206,Nacsport!ED206,Nacsport!EE206)</f>
        <v/>
      </c>
      <c r="AB205" s="1" t="str">
        <f>+CONCATENATE(Nacsport!EF206,Nacsport!EG206,Nacsport!EH206,Nacsport!EI206,Nacsport!EJ206,Nacsport!EK206)</f>
        <v/>
      </c>
      <c r="AC205" s="1" t="str">
        <f>+CONCATENATE(Nacsport!EL206,Nacsport!EM206,Nacsport!EN206,Nacsport!EO206,Nacsport!EP206,Nacsport!EQ206,Nacsport!ER206)</f>
        <v/>
      </c>
      <c r="AD205" s="1" t="str">
        <f>+CONCATENATE(Nacsport!ES206,Nacsport!ET206,Nacsport!EU206,Nacsport!EV206,Nacsport!EW206,Nacsport!EX206,Nacsport!EY206,Nacsport!EZ206)</f>
        <v/>
      </c>
      <c r="AE205" s="1" t="str">
        <f>+CONCATENATE(Nacsport!FA206,Nacsport!FB206,Nacsport!FC206)</f>
        <v/>
      </c>
      <c r="AF205" s="1" t="str">
        <f>+CONCATENATE(Nacsport!FD206,Nacsport!FE206)</f>
        <v/>
      </c>
      <c r="AG205" s="1" t="str">
        <f>+CONCATENATE(Nacsport!FF206,Nacsport!FG206,Nacsport!FH206,Nacsport!FI206,Nacsport!FJ206)</f>
        <v/>
      </c>
      <c r="AH205" s="1" t="str">
        <f t="shared" si="14"/>
        <v/>
      </c>
      <c r="AI205" s="1" t="str">
        <f>+CONCATENATE(Nacsport!FK206,Nacsport!FL206)</f>
        <v/>
      </c>
      <c r="AJ205" s="34" t="str">
        <f>+CONCATENATE(Nacsport!FM206,Nacsport!FN206)</f>
        <v/>
      </c>
      <c r="AK205" s="1" t="str">
        <f>+IF(OR(K205="ATTACCO",K205="DIFESA"),+CONCATENATE(Nacsport!FO206,Nacsport!FP205,Nacsport!FQ206,Nacsport!FR206,Nacsport!FS206,Nacsport!FT206,Nacsport!FU206,),"")</f>
        <v/>
      </c>
      <c r="AL205" s="1" t="str">
        <f>+IF(OR(K205="ATAQUE",K205="DEFENSA"),+CONCATENATE(Nacsport!FV206,Nacsport!FW206,Nacsport!FX206,Nacsport!FY206,Nacsport!FZ206,Nacsport!GA206,Nacsport!GB206,),"")</f>
        <v/>
      </c>
      <c r="AM205" s="1" t="str">
        <f>+CONCATENATE(Nacsport!GC206,Nacsport!GD206,Nacsport!GE206,Nacsport!GF206,Nacsport!GG206,Nacsport!GH206,Nacsport!GI206,Nacsport!GJ206,)</f>
        <v/>
      </c>
      <c r="AN205" s="1" t="str">
        <f>IF(K205="PUNTOS",LOOKUP(2,1/($K$3:K205="ATAQUE"),$AN$3:AN205),IF(+COUNTIF(Nacsport!GK206:'Nacsport'!GS206,"*")&gt;0,+COUNTIF(Nacsport!GK206:'Nacsport'!GS206,"*"),""))</f>
        <v/>
      </c>
      <c r="AO205" t="str">
        <f ca="1">+IF(K205="QUIEBRE",+IF(L205="SAN LUIS",+COUNTIF(K205:INDIRECT(ADDRESS((LOOKUP(2,1/($K$1:K205="ATAQUE"),Nacsport!$A$1:A206)),3,4)),"RUCK")+1,+COUNTIF(K205:INDIRECT(ADDRESS((LOOKUP(2,1/($K$1:K205="DEFENSA"),Nacsport!$A$1:A206)),3,4)),"RUCK")+1),"")</f>
        <v/>
      </c>
      <c r="AP205" t="str">
        <f ca="1">+IF(OR(K205="PUNTOS",K205="QUIEBRE"),+IF(L205="SAN LUIS",+COUNTIF(K205:INDIRECT(ADDRESS((LOOKUP(2,1/($K$1:K205="ATAQUE"),Nacsport!$A$1:A206)),3,4)),"PASE"),+COUNTIF(K205:INDIRECT(ADDRESS((LOOKUP(2,1/($K$1:K205="DEFENSA"),Nacsport!$A$1:A206)),3,4)),"PASE")),"")</f>
        <v/>
      </c>
      <c r="AQ205" t="str">
        <f>IF(K205="QUIEBRE",LOOKUP(2,1/($K$3:K205="ATAQUE"),$AL$3:AL205),IF(+COUNTIF(Nacsport!GK206:'Nacsport'!GS206,"*")&gt;0,+COUNTIF(Nacsport!GK206:'Nacsport'!GS206,"*"),""))</f>
        <v/>
      </c>
      <c r="AR205" s="1" t="str">
        <f>IF(OR(K205="ATTACCO",K205="DIFESA"),J205,IF(AND(OR(K205="PUNTOS",K205="RUCK",K205="QUIEBRE"),L205="AVEZZANO"),LOOKUP(2,1/($K$3:K205="ATTACCO"),$J$3:J206),IF(AND(OR(K205="PUNTOS",K205="RUCK",K205="QUIEBRE"),L205="RIVAL"),LOOKUP(2,1/($K$3:K205="DIFESA"),$J$3:J206),"")))</f>
        <v/>
      </c>
      <c r="AS205" s="17"/>
    </row>
    <row r="206" spans="1:45" ht="15.75" customHeight="1" x14ac:dyDescent="0.2">
      <c r="A206">
        <f>+Nacsport!A207</f>
        <v>207</v>
      </c>
      <c r="B206">
        <f t="shared" si="1"/>
        <v>205</v>
      </c>
      <c r="C206">
        <f t="shared" si="7"/>
        <v>205</v>
      </c>
      <c r="D206" s="12">
        <v>1</v>
      </c>
      <c r="E206" s="1" t="s">
        <v>1295</v>
      </c>
      <c r="F206" s="14">
        <f>CONVERT(LEFT(Nacsport!E207,2),"mn","hr")/24+CONVERT(MID(Nacsport!E207,4,2),"sec","hr")/24</f>
        <v>2.5763888888888892E-2</v>
      </c>
      <c r="G206" s="15">
        <f>CONVERT((CONVERT(LEFT(Nacsport!F207,2),"mn","hr")/24+CONVERT(MID(Nacsport!F207,4,2),"sec","hr")/24)-(CONVERT(LEFT(Nacsport!E207,2),"mn","hr")/24+CONVERT(MID(Nacsport!E207,4,2),"sec","hr")/24),"hr","sec")*24</f>
        <v>0</v>
      </c>
      <c r="H206" s="15">
        <f t="shared" si="15"/>
        <v>2221.0000000000005</v>
      </c>
      <c r="I206" s="15">
        <f t="shared" si="16"/>
        <v>37.100000000000009</v>
      </c>
      <c r="J206" s="1">
        <f>+Nacsport!B207</f>
        <v>7</v>
      </c>
      <c r="K206" s="1" t="str">
        <f>+Nacsport!C207</f>
        <v>POINTS</v>
      </c>
      <c r="L206" s="1" t="str">
        <f>+CONCATENATE(Nacsport!I207,Nacsport!J207)</f>
        <v>SAN BENEDETTO</v>
      </c>
      <c r="M206" s="29" t="str">
        <f>IF(Nacsport!G207&lt;&gt;"",LEFT(Nacsport!G207,FIND(";",Nacsport!G207)-1),"")</f>
        <v>31</v>
      </c>
      <c r="N206" s="1" t="str">
        <f>IFERROR(MID(Nacsport!G207,FIND(";", Nacsport!G207)+1,IFERROR(FIND(" ", Nacsport!G207 &amp; " ", FIND(";", Nacsport!G207)+1) - FIND(";", Nacsport!G207)-1,LEN(Nacsport!G207))),"")</f>
        <v>-1</v>
      </c>
      <c r="O206" s="1" t="str">
        <f>+CONCATENATE(Nacsport!K207,Nacsport!L207,Nacsport!M207,Nacsport!N207,Nacsport!O207,Nacsport!P207,Nacsport!Q207,Nacsport!R207,Nacsport!S207,Nacsport!T207,Nacsport!U207,Nacsport!V207,Nacsport!W207,Nacsport!X207,Nacsport!Y207,Nacsport!Z207)</f>
        <v/>
      </c>
      <c r="P206" s="1" t="str">
        <f>IF(ISNA(LOOKUP(2,1/(Nacsport!AA207:BY207&lt;&gt;""),Nacsport!AA207:BY207)),"",LOOKUP(2,1/(Nacsport!AA207:BY207&lt;&gt;""),Nacsport!AA207:BY207))</f>
        <v>11</v>
      </c>
      <c r="Q206" s="1" t="str">
        <f t="array" ref="Q206">+IF(+COUNTIF(Nacsport!AA207:BY207,"*")&gt;1,INDEX(Nacsport!Z207:BX207,MATCH(TRUE,Nacsport!Z207:BX207&gt;0,0)),"")</f>
        <v/>
      </c>
      <c r="R206" s="1" t="str">
        <f>+CONCATENATE(Nacsport!BZ207,Nacsport!CA207)</f>
        <v/>
      </c>
      <c r="S206" s="1" t="str">
        <f>+CONCATENATE(Nacsport!CB207,Nacsport!CC207,Nacsport!CD207)</f>
        <v/>
      </c>
      <c r="T206" s="1" t="str">
        <f>+CONCATENATE(Nacsport!CE207,Nacsport!CF207,Nacsport!CG207,Nacsport!CH207)</f>
        <v/>
      </c>
      <c r="U206" s="1" t="str">
        <f>+CONCATENATE(Nacsport!CI207,Nacsport!CJ207,Nacsport!CK207,Nacsport!CL207,Nacsport!CM207,Nacsport!CN207,Nacsport!CO207,Nacsport!CP207)</f>
        <v/>
      </c>
      <c r="V206" s="1" t="str">
        <f>+CONCATENATE(Nacsport!CQ207,Nacsport!CR207,Nacsport!CS207,Nacsport!CT207,Nacsport!CU207,Nacsport!CV207)</f>
        <v/>
      </c>
      <c r="W206" s="1" t="str">
        <f>+CONCATENATE(Nacsport!CW207,Nacsport!CX207,Nacsport!CY207,Nacsport!CZ207,Nacsport!DA207,Nacsport!DB207,Nacsport!DC207)</f>
        <v/>
      </c>
      <c r="X206" s="1" t="str">
        <f>+CONCATENATE(Nacsport!DD207,Nacsport!DE207,Nacsport!DF207,Nacsport!DG207,Nacsport!DH207,Nacsport!DI207,Nacsport!DJ207,Nacsport!DK207,Nacsport!DL207,Nacsport!DM207,Nacsport!DN207)</f>
        <v/>
      </c>
      <c r="Y206" s="1" t="str">
        <f>+CONCATENATE(Nacsport!DO207,Nacsport!DP207,Nacsport!DQ207,Nacsport!DR207,Nacsport!DS207,Nacsport!DT207,Nacsport!DU207,Nacsport!DV207,)</f>
        <v/>
      </c>
      <c r="Z206" s="1" t="str">
        <f>+CONCATENATE(Nacsport!DW207,Nacsport!DX207,Nacsport!DY207,Nacsport!DZ207)</f>
        <v/>
      </c>
      <c r="AA206" s="1" t="str">
        <f>+CONCATENATE(Nacsport!EA207,Nacsport!EB207,Nacsport!EC207,Nacsport!ED207,Nacsport!EE207)</f>
        <v/>
      </c>
      <c r="AB206" s="1" t="str">
        <f>+CONCATENATE(Nacsport!EF207,Nacsport!EG207,Nacsport!EH207,Nacsport!EI207,Nacsport!EJ207,Nacsport!EK207)</f>
        <v/>
      </c>
      <c r="AC206" s="1" t="str">
        <f>+CONCATENATE(Nacsport!EL207,Nacsport!EM207,Nacsport!EN207,Nacsport!EO207,Nacsport!EP207,Nacsport!EQ207,Nacsport!ER207)</f>
        <v/>
      </c>
      <c r="AD206" s="1" t="str">
        <f>+CONCATENATE(Nacsport!ES207,Nacsport!ET207,Nacsport!EU207,Nacsport!EV207,Nacsport!EW207,Nacsport!EX207,Nacsport!EY207,Nacsport!EZ207)</f>
        <v/>
      </c>
      <c r="AE206" s="1" t="str">
        <f>+CONCATENATE(Nacsport!FA207,Nacsport!FB207,Nacsport!FC207)</f>
        <v/>
      </c>
      <c r="AF206" s="1" t="str">
        <f>+CONCATENATE(Nacsport!FD207,Nacsport!FE207)</f>
        <v/>
      </c>
      <c r="AG206" s="1" t="str">
        <f>+CONCATENATE(Nacsport!FF207,Nacsport!FG207,Nacsport!FH207,Nacsport!FI207,Nacsport!FJ207)</f>
        <v>TRY</v>
      </c>
      <c r="AH206" s="1">
        <f t="shared" si="14"/>
        <v>5</v>
      </c>
      <c r="AI206" s="1" t="str">
        <f>+CONCATENATE(Nacsport!FK207,Nacsport!FL207)</f>
        <v/>
      </c>
      <c r="AJ206" s="34" t="str">
        <f>+CONCATENATE(Nacsport!FM207,Nacsport!FN207)</f>
        <v/>
      </c>
      <c r="AK206" s="1" t="str">
        <f>+IF(OR(K206="ATTACCO",K206="DIFESA"),+CONCATENATE(Nacsport!FO207,Nacsport!FP206,Nacsport!FQ207,Nacsport!FR207,Nacsport!FS207,Nacsport!FT207,Nacsport!FU207,),"")</f>
        <v/>
      </c>
      <c r="AL206" s="1" t="str">
        <f>+IF(OR(K206="ATAQUE",K206="DEFENSA"),+CONCATENATE(Nacsport!FV207,Nacsport!FW207,Nacsport!FX207,Nacsport!FY207,Nacsport!FZ207,Nacsport!GA207,Nacsport!GB207,),"")</f>
        <v/>
      </c>
      <c r="AM206" s="1" t="str">
        <f>+CONCATENATE(Nacsport!GC207,Nacsport!GD207,Nacsport!GE207,Nacsport!GF207,Nacsport!GG207,Nacsport!GH207,Nacsport!GI207,Nacsport!GJ207,)</f>
        <v/>
      </c>
      <c r="AN206" s="1" t="str">
        <f>IF(K206="PUNTOS",LOOKUP(2,1/($K$3:K206="ATAQUE"),$AN$3:AN206),IF(+COUNTIF(Nacsport!GK207:'Nacsport'!GS207,"*")&gt;0,+COUNTIF(Nacsport!GK207:'Nacsport'!GS207,"*"),""))</f>
        <v/>
      </c>
      <c r="AO206" t="str">
        <f ca="1">+IF(K206="QUIEBRE",+IF(L206="SAN LUIS",+COUNTIF(K206:INDIRECT(ADDRESS((LOOKUP(2,1/($K$1:K206="ATAQUE"),Nacsport!$A$1:A207)),3,4)),"RUCK")+1,+COUNTIF(K206:INDIRECT(ADDRESS((LOOKUP(2,1/($K$1:K206="DEFENSA"),Nacsport!$A$1:A207)),3,4)),"RUCK")+1),"")</f>
        <v/>
      </c>
      <c r="AP206" t="str">
        <f ca="1">+IF(OR(K206="PUNTOS",K206="QUIEBRE"),+IF(L206="SAN LUIS",+COUNTIF(K206:INDIRECT(ADDRESS((LOOKUP(2,1/($K$1:K206="ATAQUE"),Nacsport!$A$1:A207)),3,4)),"PASE"),+COUNTIF(K206:INDIRECT(ADDRESS((LOOKUP(2,1/($K$1:K206="DEFENSA"),Nacsport!$A$1:A207)),3,4)),"PASE")),"")</f>
        <v/>
      </c>
      <c r="AQ206" t="str">
        <f>IF(K206="QUIEBRE",LOOKUP(2,1/($K$3:K206="ATAQUE"),$AL$3:AL206),IF(+COUNTIF(Nacsport!GK207:'Nacsport'!GS207,"*")&gt;0,+COUNTIF(Nacsport!GK207:'Nacsport'!GS207,"*"),""))</f>
        <v/>
      </c>
      <c r="AR206" s="1" t="str">
        <f>IF(OR(K206="ATTACCO",K206="DIFESA"),J206,IF(AND(OR(K206="PUNTOS",K206="RUCK",K206="QUIEBRE"),L206="AVEZZANO"),LOOKUP(2,1/($K$3:K206="ATTACCO"),$J$3:J207),IF(AND(OR(K206="PUNTOS",K206="RUCK",K206="QUIEBRE"),L206="RIVAL"),LOOKUP(2,1/($K$3:K206="DIFESA"),$J$3:J207),"")))</f>
        <v/>
      </c>
      <c r="AS206" s="17"/>
    </row>
    <row r="207" spans="1:45" ht="15.75" customHeight="1" x14ac:dyDescent="0.2">
      <c r="A207">
        <f>+Nacsport!A208</f>
        <v>208</v>
      </c>
      <c r="B207">
        <f t="shared" si="1"/>
        <v>206</v>
      </c>
      <c r="C207">
        <f t="shared" si="7"/>
        <v>206</v>
      </c>
      <c r="D207" s="12">
        <v>1</v>
      </c>
      <c r="E207" s="1" t="s">
        <v>1295</v>
      </c>
      <c r="F207" s="14">
        <f>CONVERT(LEFT(Nacsport!E208,2),"mn","hr")/24+CONVERT(MID(Nacsport!E208,4,2),"sec","hr")/24</f>
        <v>2.5775462962962965E-2</v>
      </c>
      <c r="G207" s="15">
        <f>CONVERT((CONVERT(LEFT(Nacsport!F208,2),"mn","hr")/24+CONVERT(MID(Nacsport!F208,4,2),"sec","hr")/24)-(CONVERT(LEFT(Nacsport!E208,2),"mn","hr")/24+CONVERT(MID(Nacsport!E208,4,2),"sec","hr")/24),"hr","sec")*24</f>
        <v>0.99999999999995648</v>
      </c>
      <c r="H207" s="15">
        <f t="shared" si="15"/>
        <v>2222</v>
      </c>
      <c r="I207" s="15">
        <f t="shared" si="16"/>
        <v>37.116666666666674</v>
      </c>
      <c r="J207" s="1">
        <f>+Nacsport!B208</f>
        <v>19</v>
      </c>
      <c r="K207" s="1" t="str">
        <f>+Nacsport!C208</f>
        <v>END</v>
      </c>
      <c r="L207" s="1" t="str">
        <f>+CONCATENATE(Nacsport!I208,Nacsport!J208)</f>
        <v/>
      </c>
      <c r="M207" s="29" t="str">
        <f>IF(Nacsport!G208&lt;&gt;"",LEFT(Nacsport!G208,FIND(";",Nacsport!G208)-1),"")</f>
        <v/>
      </c>
      <c r="N207" s="1" t="str">
        <f>IFERROR(MID(Nacsport!G208,FIND(";", Nacsport!G208)+1,IFERROR(FIND(" ", Nacsport!G208 &amp; " ", FIND(";", Nacsport!G208)+1) - FIND(";", Nacsport!G208)-1,LEN(Nacsport!G208))),"")</f>
        <v/>
      </c>
      <c r="O207" s="1" t="str">
        <f>+CONCATENATE(Nacsport!K208,Nacsport!L208,Nacsport!M208,Nacsport!N208,Nacsport!O208,Nacsport!P208,Nacsport!Q208,Nacsport!R208,Nacsport!S208,Nacsport!T208,Nacsport!U208,Nacsport!V208,Nacsport!W208,Nacsport!X208,Nacsport!Y208,Nacsport!Z208)</f>
        <v/>
      </c>
      <c r="P207" s="1" t="str">
        <f>IF(ISNA(LOOKUP(2,1/(Nacsport!AA208:BY208&lt;&gt;""),Nacsport!AA208:BY208)),"",LOOKUP(2,1/(Nacsport!AA208:BY208&lt;&gt;""),Nacsport!AA208:BY208))</f>
        <v/>
      </c>
      <c r="Q207" s="1" t="str">
        <f t="array" ref="Q207">+IF(+COUNTIF(Nacsport!AA208:BY208,"*")&gt;1,INDEX(Nacsport!Z208:BX208,MATCH(TRUE,Nacsport!Z208:BX208&gt;0,0)),"")</f>
        <v/>
      </c>
      <c r="R207" s="1" t="str">
        <f>+CONCATENATE(Nacsport!BZ208,Nacsport!CA208)</f>
        <v/>
      </c>
      <c r="S207" s="1" t="str">
        <f>+CONCATENATE(Nacsport!CB208,Nacsport!CC208,Nacsport!CD208)</f>
        <v/>
      </c>
      <c r="T207" s="1" t="str">
        <f>+CONCATENATE(Nacsport!CE208,Nacsport!CF208,Nacsport!CG208,Nacsport!CH208)</f>
        <v/>
      </c>
      <c r="U207" s="1" t="str">
        <f>+CONCATENATE(Nacsport!CI208,Nacsport!CJ208,Nacsport!CK208,Nacsport!CL208,Nacsport!CM208,Nacsport!CN208,Nacsport!CO208,Nacsport!CP208)</f>
        <v/>
      </c>
      <c r="V207" s="1" t="str">
        <f>+CONCATENATE(Nacsport!CQ208,Nacsport!CR208,Nacsport!CS208,Nacsport!CT208,Nacsport!CU208,Nacsport!CV208)</f>
        <v/>
      </c>
      <c r="W207" s="1" t="str">
        <f>+CONCATENATE(Nacsport!CW208,Nacsport!CX208,Nacsport!CY208,Nacsport!CZ208,Nacsport!DA208,Nacsport!DB208,Nacsport!DC208)</f>
        <v/>
      </c>
      <c r="X207" s="1" t="str">
        <f>+CONCATENATE(Nacsport!DD208,Nacsport!DE208,Nacsport!DF208,Nacsport!DG208,Nacsport!DH208,Nacsport!DI208,Nacsport!DJ208,Nacsport!DK208,Nacsport!DL208,Nacsport!DM208,Nacsport!DN208)</f>
        <v/>
      </c>
      <c r="Y207" s="1" t="str">
        <f>+CONCATENATE(Nacsport!DO208,Nacsport!DP208,Nacsport!DQ208,Nacsport!DR208,Nacsport!DS208,Nacsport!DT208,Nacsport!DU208,Nacsport!DV208,)</f>
        <v/>
      </c>
      <c r="Z207" s="1" t="str">
        <f>+CONCATENATE(Nacsport!DW208,Nacsport!DX208,Nacsport!DY208,Nacsport!DZ208)</f>
        <v/>
      </c>
      <c r="AA207" s="1" t="str">
        <f>+CONCATENATE(Nacsport!EA208,Nacsport!EB208,Nacsport!EC208,Nacsport!ED208,Nacsport!EE208)</f>
        <v/>
      </c>
      <c r="AB207" s="1" t="str">
        <f>+CONCATENATE(Nacsport!EF208,Nacsport!EG208,Nacsport!EH208,Nacsport!EI208,Nacsport!EJ208,Nacsport!EK208)</f>
        <v/>
      </c>
      <c r="AC207" s="1" t="str">
        <f>+CONCATENATE(Nacsport!EL208,Nacsport!EM208,Nacsport!EN208,Nacsport!EO208,Nacsport!EP208,Nacsport!EQ208,Nacsport!ER208)</f>
        <v/>
      </c>
      <c r="AD207" s="1" t="str">
        <f>+CONCATENATE(Nacsport!ES208,Nacsport!ET208,Nacsport!EU208,Nacsport!EV208,Nacsport!EW208,Nacsport!EX208,Nacsport!EY208,Nacsport!EZ208)</f>
        <v/>
      </c>
      <c r="AE207" s="1" t="str">
        <f>+CONCATENATE(Nacsport!FA208,Nacsport!FB208,Nacsport!FC208)</f>
        <v/>
      </c>
      <c r="AF207" s="1" t="str">
        <f>+CONCATENATE(Nacsport!FD208,Nacsport!FE208)</f>
        <v/>
      </c>
      <c r="AG207" s="1" t="str">
        <f>+CONCATENATE(Nacsport!FF208,Nacsport!FG208,Nacsport!FH208,Nacsport!FI208,Nacsport!FJ208)</f>
        <v/>
      </c>
      <c r="AH207" s="1" t="str">
        <f t="shared" si="14"/>
        <v/>
      </c>
      <c r="AI207" s="1" t="str">
        <f>+CONCATENATE(Nacsport!FK208,Nacsport!FL208)</f>
        <v/>
      </c>
      <c r="AJ207" s="34" t="str">
        <f>+CONCATENATE(Nacsport!FM208,Nacsport!FN208)</f>
        <v/>
      </c>
      <c r="AK207" s="1" t="str">
        <f>+IF(OR(K207="ATTACCO",K207="DIFESA"),+CONCATENATE(Nacsport!FO208,Nacsport!FP207,Nacsport!FQ208,Nacsport!FR208,Nacsport!FS208,Nacsport!FT208,Nacsport!FU208,),"")</f>
        <v/>
      </c>
      <c r="AL207" s="1" t="str">
        <f>+IF(OR(K207="ATAQUE",K207="DEFENSA"),+CONCATENATE(Nacsport!FV208,Nacsport!FW208,Nacsport!FX208,Nacsport!FY208,Nacsport!FZ208,Nacsport!GA208,Nacsport!GB208,),"")</f>
        <v/>
      </c>
      <c r="AM207" s="1" t="str">
        <f>+CONCATENATE(Nacsport!GC208,Nacsport!GD208,Nacsport!GE208,Nacsport!GF208,Nacsport!GG208,Nacsport!GH208,Nacsport!GI208,Nacsport!GJ208,)</f>
        <v/>
      </c>
      <c r="AN207" s="1" t="str">
        <f>IF(K207="PUNTOS",LOOKUP(2,1/($K$3:K207="ATAQUE"),$AN$3:AN207),IF(+COUNTIF(Nacsport!GK208:'Nacsport'!GS208,"*")&gt;0,+COUNTIF(Nacsport!GK208:'Nacsport'!GS208,"*"),""))</f>
        <v/>
      </c>
      <c r="AO207" t="str">
        <f ca="1">+IF(K207="QUIEBRE",+IF(L207="SAN LUIS",+COUNTIF(K207:INDIRECT(ADDRESS((LOOKUP(2,1/($K$1:K207="ATAQUE"),Nacsport!$A$1:A208)),3,4)),"RUCK")+1,+COUNTIF(K207:INDIRECT(ADDRESS((LOOKUP(2,1/($K$1:K207="DEFENSA"),Nacsport!$A$1:A208)),3,4)),"RUCK")+1),"")</f>
        <v/>
      </c>
      <c r="AP207" t="str">
        <f ca="1">+IF(OR(K207="PUNTOS",K207="QUIEBRE"),+IF(L207="SAN LUIS",+COUNTIF(K207:INDIRECT(ADDRESS((LOOKUP(2,1/($K$1:K207="ATAQUE"),Nacsport!$A$1:A208)),3,4)),"PASE"),+COUNTIF(K207:INDIRECT(ADDRESS((LOOKUP(2,1/($K$1:K207="DEFENSA"),Nacsport!$A$1:A208)),3,4)),"PASE")),"")</f>
        <v/>
      </c>
      <c r="AQ207" t="str">
        <f>IF(K207="QUIEBRE",LOOKUP(2,1/($K$3:K207="ATAQUE"),$AL$3:AL207),IF(+COUNTIF(Nacsport!GK208:'Nacsport'!GS208,"*")&gt;0,+COUNTIF(Nacsport!GK208:'Nacsport'!GS208,"*"),""))</f>
        <v/>
      </c>
      <c r="AR207" s="1" t="str">
        <f>IF(OR(K207="ATTACCO",K207="DIFESA"),J207,IF(AND(OR(K207="PUNTOS",K207="RUCK",K207="QUIEBRE"),L207="AVEZZANO"),LOOKUP(2,1/($K$3:K207="ATTACCO"),$J$3:J208),IF(AND(OR(K207="PUNTOS",K207="RUCK",K207="QUIEBRE"),L207="RIVAL"),LOOKUP(2,1/($K$3:K207="DIFESA"),$J$3:J208),"")))</f>
        <v/>
      </c>
      <c r="AS207" s="17"/>
    </row>
    <row r="208" spans="1:45" ht="15.75" customHeight="1" x14ac:dyDescent="0.2">
      <c r="A208">
        <f>+Nacsport!A209</f>
        <v>209</v>
      </c>
      <c r="B208">
        <f t="shared" si="1"/>
        <v>207</v>
      </c>
      <c r="C208">
        <f t="shared" si="7"/>
        <v>207</v>
      </c>
      <c r="D208" s="12">
        <v>1</v>
      </c>
      <c r="E208" s="1" t="s">
        <v>1295</v>
      </c>
      <c r="F208" s="14">
        <f>CONVERT(LEFT(Nacsport!E209,2),"mn","hr")/24+CONVERT(MID(Nacsport!E209,4,2),"sec","hr")/24</f>
        <v>2.6342592592592595E-2</v>
      </c>
      <c r="G208" s="15">
        <f>CONVERT((CONVERT(LEFT(Nacsport!F209,2),"mn","hr")/24+CONVERT(MID(Nacsport!F209,4,2),"sec","hr")/24)-(CONVERT(LEFT(Nacsport!E209,2),"mn","hr")/24+CONVERT(MID(Nacsport!E209,4,2),"sec","hr")/24),"hr","sec")*24</f>
        <v>3.0000000000001692</v>
      </c>
      <c r="H208" s="15">
        <f t="shared" si="15"/>
        <v>2271</v>
      </c>
      <c r="I208" s="15">
        <f t="shared" si="16"/>
        <v>37.933333333333337</v>
      </c>
      <c r="J208" s="1">
        <f>+Nacsport!B209</f>
        <v>4</v>
      </c>
      <c r="K208" s="1" t="str">
        <f>+Nacsport!C209</f>
        <v>GOAL-KICK</v>
      </c>
      <c r="L208" s="1" t="str">
        <f>+CONCATENATE(Nacsport!I209,Nacsport!J209)</f>
        <v>SAN BENEDETTO</v>
      </c>
      <c r="M208" s="29" t="str">
        <f>IF(Nacsport!G209&lt;&gt;"",LEFT(Nacsport!G209,FIND(";",Nacsport!G209)-1),"")</f>
        <v>30</v>
      </c>
      <c r="N208" s="1" t="str">
        <f>IFERROR(MID(Nacsport!G209,FIND(";", Nacsport!G209)+1,IFERROR(FIND(" ", Nacsport!G209 &amp; " ", FIND(";", Nacsport!G209)+1) - FIND(";", Nacsport!G209)-1,LEN(Nacsport!G209))),"")</f>
        <v>12</v>
      </c>
      <c r="O208" s="1" t="str">
        <f>+CONCATENATE(Nacsport!K209,Nacsport!L209,Nacsport!M209,Nacsport!N209,Nacsport!O209,Nacsport!P209,Nacsport!Q209,Nacsport!R209,Nacsport!S209,Nacsport!T209,Nacsport!U209,Nacsport!V209,Nacsport!W209,Nacsport!X209,Nacsport!Y209,Nacsport!Z209)</f>
        <v>DB</v>
      </c>
      <c r="P208" s="1" t="str">
        <f>IF(ISNA(LOOKUP(2,1/(Nacsport!AA209:BY209&lt;&gt;""),Nacsport!AA209:BY209)),"",LOOKUP(2,1/(Nacsport!AA209:BY209&lt;&gt;""),Nacsport!AA209:BY209))</f>
        <v>10</v>
      </c>
      <c r="Q208" s="1" t="str">
        <f t="array" ref="Q208">+IF(+COUNTIF(Nacsport!AA209:BY209,"*")&gt;1,INDEX(Nacsport!Z209:BX209,MATCH(TRUE,Nacsport!Z209:BX209&gt;0,0)),"")</f>
        <v/>
      </c>
      <c r="R208" s="1" t="str">
        <f>+CONCATENATE(Nacsport!BZ209,Nacsport!CA209)</f>
        <v/>
      </c>
      <c r="S208" s="1" t="str">
        <f>+CONCATENATE(Nacsport!CB209,Nacsport!CC209,Nacsport!CD209)</f>
        <v/>
      </c>
      <c r="T208" s="1" t="str">
        <f>+CONCATENATE(Nacsport!CE209,Nacsport!CF209,Nacsport!CG209,Nacsport!CH209)</f>
        <v/>
      </c>
      <c r="U208" s="1" t="str">
        <f>+CONCATENATE(Nacsport!CI209,Nacsport!CJ209,Nacsport!CK209,Nacsport!CL209,Nacsport!CM209,Nacsport!CN209,Nacsport!CO209,Nacsport!CP209)</f>
        <v/>
      </c>
      <c r="V208" s="1" t="str">
        <f>+CONCATENATE(Nacsport!CQ209,Nacsport!CR209,Nacsport!CS209,Nacsport!CT209,Nacsport!CU209,Nacsport!CV209)</f>
        <v/>
      </c>
      <c r="W208" s="1" t="str">
        <f>+CONCATENATE(Nacsport!CW209,Nacsport!CX209,Nacsport!CY209,Nacsport!CZ209,Nacsport!DA209,Nacsport!DB209,Nacsport!DC209)</f>
        <v/>
      </c>
      <c r="X208" s="1" t="str">
        <f>+CONCATENATE(Nacsport!DD209,Nacsport!DE209,Nacsport!DF209,Nacsport!DG209,Nacsport!DH209,Nacsport!DI209,Nacsport!DJ209,Nacsport!DK209,Nacsport!DL209,Nacsport!DM209,Nacsport!DN209)</f>
        <v/>
      </c>
      <c r="Y208" s="1" t="str">
        <f>+CONCATENATE(Nacsport!DO209,Nacsport!DP209,Nacsport!DQ209,Nacsport!DR209,Nacsport!DS209,Nacsport!DT209,Nacsport!DU209,Nacsport!DV209,)</f>
        <v/>
      </c>
      <c r="Z208" s="1" t="str">
        <f>+CONCATENATE(Nacsport!DW209,Nacsport!DX209,Nacsport!DY209,Nacsport!DZ209)</f>
        <v/>
      </c>
      <c r="AA208" s="1" t="str">
        <f>+CONCATENATE(Nacsport!EA209,Nacsport!EB209,Nacsport!EC209,Nacsport!ED209,Nacsport!EE209)</f>
        <v/>
      </c>
      <c r="AB208" s="1" t="str">
        <f>+CONCATENATE(Nacsport!EF209,Nacsport!EG209,Nacsport!EH209,Nacsport!EI209,Nacsport!EJ209,Nacsport!EK209)</f>
        <v/>
      </c>
      <c r="AC208" s="1" t="str">
        <f>+CONCATENATE(Nacsport!EL209,Nacsport!EM209,Nacsport!EN209,Nacsport!EO209,Nacsport!EP209,Nacsport!EQ209,Nacsport!ER209)</f>
        <v/>
      </c>
      <c r="AD208" s="1" t="str">
        <f>+CONCATENATE(Nacsport!ES209,Nacsport!ET209,Nacsport!EU209,Nacsport!EV209,Nacsport!EW209,Nacsport!EX209,Nacsport!EY209,Nacsport!EZ209)</f>
        <v/>
      </c>
      <c r="AE208" s="1" t="str">
        <f>+CONCATENATE(Nacsport!FA209,Nacsport!FB209,Nacsport!FC209)</f>
        <v/>
      </c>
      <c r="AF208" s="1" t="str">
        <f>+CONCATENATE(Nacsport!FD209,Nacsport!FE209)</f>
        <v/>
      </c>
      <c r="AG208" s="1" t="str">
        <f>+CONCATENATE(Nacsport!FF209,Nacsport!FG209,Nacsport!FH209,Nacsport!FI209,Nacsport!FJ209)</f>
        <v/>
      </c>
      <c r="AH208" s="1" t="str">
        <f t="shared" si="14"/>
        <v/>
      </c>
      <c r="AI208" s="1" t="str">
        <f>+CONCATENATE(Nacsport!FK209,Nacsport!FL209)</f>
        <v>SUCCESS</v>
      </c>
      <c r="AJ208" s="34" t="str">
        <f>+CONCATENATE(Nacsport!FM209,Nacsport!FN209)</f>
        <v/>
      </c>
      <c r="AK208" s="1" t="str">
        <f>+IF(OR(K208="ATTACCO",K208="DIFESA"),+CONCATENATE(Nacsport!FO209,Nacsport!FP208,Nacsport!FQ209,Nacsport!FR209,Nacsport!FS209,Nacsport!FT209,Nacsport!FU209,),"")</f>
        <v/>
      </c>
      <c r="AL208" s="1" t="str">
        <f>+IF(OR(K208="ATAQUE",K208="DEFENSA"),+CONCATENATE(Nacsport!FV209,Nacsport!FW209,Nacsport!FX209,Nacsport!FY209,Nacsport!FZ209,Nacsport!GA209,Nacsport!GB209,),"")</f>
        <v/>
      </c>
      <c r="AM208" s="1" t="str">
        <f>+CONCATENATE(Nacsport!GC209,Nacsport!GD209,Nacsport!GE209,Nacsport!GF209,Nacsport!GG209,Nacsport!GH209,Nacsport!GI209,Nacsport!GJ209,)</f>
        <v/>
      </c>
      <c r="AN208" s="1" t="str">
        <f>IF(K208="PUNTOS",LOOKUP(2,1/($K$3:K208="ATAQUE"),$AN$3:AN208),IF(+COUNTIF(Nacsport!GK209:'Nacsport'!GS209,"*")&gt;0,+COUNTIF(Nacsport!GK209:'Nacsport'!GS209,"*"),""))</f>
        <v/>
      </c>
      <c r="AO208" t="str">
        <f ca="1">+IF(K208="QUIEBRE",+IF(L208="SAN LUIS",+COUNTIF(K208:INDIRECT(ADDRESS((LOOKUP(2,1/($K$1:K208="ATAQUE"),Nacsport!$A$1:A209)),3,4)),"RUCK")+1,+COUNTIF(K208:INDIRECT(ADDRESS((LOOKUP(2,1/($K$1:K208="DEFENSA"),Nacsport!$A$1:A209)),3,4)),"RUCK")+1),"")</f>
        <v/>
      </c>
      <c r="AP208" t="str">
        <f ca="1">+IF(OR(K208="PUNTOS",K208="QUIEBRE"),+IF(L208="SAN LUIS",+COUNTIF(K208:INDIRECT(ADDRESS((LOOKUP(2,1/($K$1:K208="ATAQUE"),Nacsport!$A$1:A209)),3,4)),"PASE"),+COUNTIF(K208:INDIRECT(ADDRESS((LOOKUP(2,1/($K$1:K208="DEFENSA"),Nacsport!$A$1:A209)),3,4)),"PASE")),"")</f>
        <v/>
      </c>
      <c r="AQ208" t="str">
        <f>IF(K208="QUIEBRE",LOOKUP(2,1/($K$3:K208="ATAQUE"),$AL$3:AL208),IF(+COUNTIF(Nacsport!GK209:'Nacsport'!GS209,"*")&gt;0,+COUNTIF(Nacsport!GK209:'Nacsport'!GS209,"*"),""))</f>
        <v/>
      </c>
      <c r="AR208" s="1" t="str">
        <f>IF(OR(K208="ATTACCO",K208="DIFESA"),J208,IF(AND(OR(K208="PUNTOS",K208="RUCK",K208="QUIEBRE"),L208="AVEZZANO"),LOOKUP(2,1/($K$3:K208="ATTACCO"),$J$3:J209),IF(AND(OR(K208="PUNTOS",K208="RUCK",K208="QUIEBRE"),L208="RIVAL"),LOOKUP(2,1/($K$3:K208="DIFESA"),$J$3:J209),"")))</f>
        <v/>
      </c>
      <c r="AS208" s="17"/>
    </row>
    <row r="209" spans="1:45" ht="15.75" customHeight="1" x14ac:dyDescent="0.2">
      <c r="A209">
        <f>+Nacsport!A210</f>
        <v>210</v>
      </c>
      <c r="B209">
        <f t="shared" si="1"/>
        <v>208</v>
      </c>
      <c r="C209">
        <f t="shared" si="7"/>
        <v>208</v>
      </c>
      <c r="D209" s="12">
        <v>1</v>
      </c>
      <c r="E209" s="1" t="s">
        <v>1295</v>
      </c>
      <c r="F209" s="14">
        <f>CONVERT(LEFT(Nacsport!E210,2),"mn","hr")/24+CONVERT(MID(Nacsport!E210,4,2),"sec","hr")/24</f>
        <v>2.6354166666666668E-2</v>
      </c>
      <c r="G209" s="15">
        <f>CONVERT((CONVERT(LEFT(Nacsport!F210,2),"mn","hr")/24+CONVERT(MID(Nacsport!F210,4,2),"sec","hr")/24)-(CONVERT(LEFT(Nacsport!E210,2),"mn","hr")/24+CONVERT(MID(Nacsport!E210,4,2),"sec","hr")/24),"hr","sec")*24</f>
        <v>2.0000000000002127</v>
      </c>
      <c r="H209" s="15">
        <f t="shared" si="15"/>
        <v>2272</v>
      </c>
      <c r="I209" s="15">
        <f t="shared" si="16"/>
        <v>37.950000000000003</v>
      </c>
      <c r="J209" s="1">
        <f>+Nacsport!B210</f>
        <v>8</v>
      </c>
      <c r="K209" s="1" t="str">
        <f>+Nacsport!C210</f>
        <v>POINTS</v>
      </c>
      <c r="L209" s="1" t="str">
        <f>+CONCATENATE(Nacsport!I210,Nacsport!J210)</f>
        <v>SAN BENEDETTO</v>
      </c>
      <c r="M209" s="29" t="str">
        <f>IF(Nacsport!G210&lt;&gt;"",LEFT(Nacsport!G210,FIND(";",Nacsport!G210)-1),"")</f>
        <v>31</v>
      </c>
      <c r="N209" s="1" t="str">
        <f>IFERROR(MID(Nacsport!G210,FIND(";", Nacsport!G210)+1,IFERROR(FIND(" ", Nacsport!G210 &amp; " ", FIND(";", Nacsport!G210)+1) - FIND(";", Nacsport!G210)-1,LEN(Nacsport!G210))),"")</f>
        <v>13</v>
      </c>
      <c r="O209" s="1" t="str">
        <f>+CONCATENATE(Nacsport!K210,Nacsport!L210,Nacsport!M210,Nacsport!N210,Nacsport!O210,Nacsport!P210,Nacsport!Q210,Nacsport!R210,Nacsport!S210,Nacsport!T210,Nacsport!U210,Nacsport!V210,Nacsport!W210,Nacsport!X210,Nacsport!Y210,Nacsport!Z210)</f>
        <v/>
      </c>
      <c r="P209" s="1" t="str">
        <f>IF(ISNA(LOOKUP(2,1/(Nacsport!AA210:BY210&lt;&gt;""),Nacsport!AA210:BY210)),"",LOOKUP(2,1/(Nacsport!AA210:BY210&lt;&gt;""),Nacsport!AA210:BY210))</f>
        <v>10</v>
      </c>
      <c r="Q209" s="1" t="str">
        <f t="array" ref="Q209">+IF(+COUNTIF(Nacsport!AA210:BY210,"*")&gt;1,INDEX(Nacsport!Z210:BX210,MATCH(TRUE,Nacsport!Z210:BX210&gt;0,0)),"")</f>
        <v/>
      </c>
      <c r="R209" s="1" t="str">
        <f>+CONCATENATE(Nacsport!BZ210,Nacsport!CA210)</f>
        <v/>
      </c>
      <c r="S209" s="1" t="str">
        <f>+CONCATENATE(Nacsport!CB210,Nacsport!CC210,Nacsport!CD210)</f>
        <v/>
      </c>
      <c r="T209" s="1" t="str">
        <f>+CONCATENATE(Nacsport!CE210,Nacsport!CF210,Nacsport!CG210,Nacsport!CH210)</f>
        <v/>
      </c>
      <c r="U209" s="1" t="str">
        <f>+CONCATENATE(Nacsport!CI210,Nacsport!CJ210,Nacsport!CK210,Nacsport!CL210,Nacsport!CM210,Nacsport!CN210,Nacsport!CO210,Nacsport!CP210)</f>
        <v/>
      </c>
      <c r="V209" s="1" t="str">
        <f>+CONCATENATE(Nacsport!CQ210,Nacsport!CR210,Nacsport!CS210,Nacsport!CT210,Nacsport!CU210,Nacsport!CV210)</f>
        <v/>
      </c>
      <c r="W209" s="1" t="str">
        <f>+CONCATENATE(Nacsport!CW210,Nacsport!CX210,Nacsport!CY210,Nacsport!CZ210,Nacsport!DA210,Nacsport!DB210,Nacsport!DC210)</f>
        <v/>
      </c>
      <c r="X209" s="1" t="str">
        <f>+CONCATENATE(Nacsport!DD210,Nacsport!DE210,Nacsport!DF210,Nacsport!DG210,Nacsport!DH210,Nacsport!DI210,Nacsport!DJ210,Nacsport!DK210,Nacsport!DL210,Nacsport!DM210,Nacsport!DN210)</f>
        <v/>
      </c>
      <c r="Y209" s="1" t="str">
        <f>+CONCATENATE(Nacsport!DO210,Nacsport!DP210,Nacsport!DQ210,Nacsport!DR210,Nacsport!DS210,Nacsport!DT210,Nacsport!DU210,Nacsport!DV210,)</f>
        <v/>
      </c>
      <c r="Z209" s="1" t="str">
        <f>+CONCATENATE(Nacsport!DW210,Nacsport!DX210,Nacsport!DY210,Nacsport!DZ210)</f>
        <v/>
      </c>
      <c r="AA209" s="1" t="str">
        <f>+CONCATENATE(Nacsport!EA210,Nacsport!EB210,Nacsport!EC210,Nacsport!ED210,Nacsport!EE210)</f>
        <v/>
      </c>
      <c r="AB209" s="1" t="str">
        <f>+CONCATENATE(Nacsport!EF210,Nacsport!EG210,Nacsport!EH210,Nacsport!EI210,Nacsport!EJ210,Nacsport!EK210)</f>
        <v/>
      </c>
      <c r="AC209" s="1" t="str">
        <f>+CONCATENATE(Nacsport!EL210,Nacsport!EM210,Nacsport!EN210,Nacsport!EO210,Nacsport!EP210,Nacsport!EQ210,Nacsport!ER210)</f>
        <v/>
      </c>
      <c r="AD209" s="1" t="str">
        <f>+CONCATENATE(Nacsport!ES210,Nacsport!ET210,Nacsport!EU210,Nacsport!EV210,Nacsport!EW210,Nacsport!EX210,Nacsport!EY210,Nacsport!EZ210)</f>
        <v/>
      </c>
      <c r="AE209" s="1" t="str">
        <f>+CONCATENATE(Nacsport!FA210,Nacsport!FB210,Nacsport!FC210)</f>
        <v/>
      </c>
      <c r="AF209" s="1" t="str">
        <f>+CONCATENATE(Nacsport!FD210,Nacsport!FE210)</f>
        <v/>
      </c>
      <c r="AG209" s="1" t="str">
        <f>+CONCATENATE(Nacsport!FF210,Nacsport!FG210,Nacsport!FH210,Nacsport!FI210,Nacsport!FJ210)</f>
        <v>CONVERSION</v>
      </c>
      <c r="AH209" s="1">
        <f t="shared" si="14"/>
        <v>2</v>
      </c>
      <c r="AI209" s="1" t="str">
        <f>+CONCATENATE(Nacsport!FK210,Nacsport!FL210)</f>
        <v/>
      </c>
      <c r="AJ209" s="34" t="str">
        <f>+CONCATENATE(Nacsport!FM210,Nacsport!FN210)</f>
        <v/>
      </c>
      <c r="AK209" s="1" t="str">
        <f>+IF(OR(K209="ATTACCO",K209="DIFESA"),+CONCATENATE(Nacsport!FO210,Nacsport!FP209,Nacsport!FQ210,Nacsport!FR210,Nacsport!FS210,Nacsport!FT210,Nacsport!FU210,),"")</f>
        <v/>
      </c>
      <c r="AL209" s="1" t="str">
        <f>+IF(OR(K209="ATAQUE",K209="DEFENSA"),+CONCATENATE(Nacsport!FV210,Nacsport!FW210,Nacsport!FX210,Nacsport!FY210,Nacsport!FZ210,Nacsport!GA210,Nacsport!GB210,),"")</f>
        <v/>
      </c>
      <c r="AM209" s="1" t="str">
        <f>+CONCATENATE(Nacsport!GC210,Nacsport!GD210,Nacsport!GE210,Nacsport!GF210,Nacsport!GG210,Nacsport!GH210,Nacsport!GI210,Nacsport!GJ210,)</f>
        <v/>
      </c>
      <c r="AN209" s="1" t="str">
        <f>IF(K209="PUNTOS",LOOKUP(2,1/($K$3:K209="ATAQUE"),$AN$3:AN209),IF(+COUNTIF(Nacsport!GK210:'Nacsport'!GS210,"*")&gt;0,+COUNTIF(Nacsport!GK210:'Nacsport'!GS210,"*"),""))</f>
        <v/>
      </c>
      <c r="AO209" t="str">
        <f ca="1">+IF(K209="QUIEBRE",+IF(L209="SAN LUIS",+COUNTIF(K209:INDIRECT(ADDRESS((LOOKUP(2,1/($K$1:K209="ATAQUE"),Nacsport!$A$1:A210)),3,4)),"RUCK")+1,+COUNTIF(K209:INDIRECT(ADDRESS((LOOKUP(2,1/($K$1:K209="DEFENSA"),Nacsport!$A$1:A210)),3,4)),"RUCK")+1),"")</f>
        <v/>
      </c>
      <c r="AP209" t="str">
        <f ca="1">+IF(OR(K209="PUNTOS",K209="QUIEBRE"),+IF(L209="SAN LUIS",+COUNTIF(K209:INDIRECT(ADDRESS((LOOKUP(2,1/($K$1:K209="ATAQUE"),Nacsport!$A$1:A210)),3,4)),"PASE"),+COUNTIF(K209:INDIRECT(ADDRESS((LOOKUP(2,1/($K$1:K209="DEFENSA"),Nacsport!$A$1:A210)),3,4)),"PASE")),"")</f>
        <v/>
      </c>
      <c r="AQ209" t="str">
        <f>IF(K209="QUIEBRE",LOOKUP(2,1/($K$3:K209="ATAQUE"),$AL$3:AL209),IF(+COUNTIF(Nacsport!GK210:'Nacsport'!GS210,"*")&gt;0,+COUNTIF(Nacsport!GK210:'Nacsport'!GS210,"*"),""))</f>
        <v/>
      </c>
      <c r="AR209" s="1" t="str">
        <f>IF(OR(K209="ATTACCO",K209="DIFESA"),J209,IF(AND(OR(K209="PUNTOS",K209="RUCK",K209="QUIEBRE"),L209="AVEZZANO"),LOOKUP(2,1/($K$3:K209="ATTACCO"),$J$3:J210),IF(AND(OR(K209="PUNTOS",K209="RUCK",K209="QUIEBRE"),L209="RIVAL"),LOOKUP(2,1/($K$3:K209="DIFESA"),$J$3:J210),"")))</f>
        <v/>
      </c>
      <c r="AS209" s="17"/>
    </row>
    <row r="210" spans="1:45" ht="15.75" customHeight="1" x14ac:dyDescent="0.2">
      <c r="A210">
        <f>+Nacsport!A211</f>
        <v>211</v>
      </c>
      <c r="B210">
        <f t="shared" si="1"/>
        <v>209</v>
      </c>
      <c r="C210">
        <f t="shared" si="7"/>
        <v>209</v>
      </c>
      <c r="D210" s="12">
        <v>1</v>
      </c>
      <c r="E210" s="1" t="s">
        <v>1295</v>
      </c>
      <c r="F210" s="14">
        <f>CONVERT(LEFT(Nacsport!E211,2),"mn","hr")/24+CONVERT(MID(Nacsport!E211,4,2),"sec","hr")/24</f>
        <v>2.6782407407407408E-2</v>
      </c>
      <c r="G210" s="15">
        <f>CONVERT((CONVERT(LEFT(Nacsport!F211,2),"mn","hr")/24+CONVERT(MID(Nacsport!F211,4,2),"sec","hr")/24)-(CONVERT(LEFT(Nacsport!E211,2),"mn","hr")/24+CONVERT(MID(Nacsport!E211,4,2),"sec","hr")/24),"hr","sec")*24</f>
        <v>6.0000000000000391</v>
      </c>
      <c r="H210" s="15">
        <f t="shared" si="15"/>
        <v>2309</v>
      </c>
      <c r="I210" s="15">
        <f t="shared" si="16"/>
        <v>38.56666666666667</v>
      </c>
      <c r="J210" s="1">
        <f>+Nacsport!B211</f>
        <v>19</v>
      </c>
      <c r="K210" s="1" t="str">
        <f>+Nacsport!C211</f>
        <v>ATTACK</v>
      </c>
      <c r="L210" s="1" t="str">
        <f>+CONCATENATE(Nacsport!I211,Nacsport!J211)</f>
        <v/>
      </c>
      <c r="M210" s="29" t="str">
        <f>IF(Nacsport!G211&lt;&gt;"",LEFT(Nacsport!G211,FIND(";",Nacsport!G211)-1),"")</f>
        <v/>
      </c>
      <c r="N210" s="1" t="str">
        <f>IFERROR(MID(Nacsport!G211,FIND(";", Nacsport!G211)+1,IFERROR(FIND(" ", Nacsport!G211 &amp; " ", FIND(";", Nacsport!G211)+1) - FIND(";", Nacsport!G211)-1,LEN(Nacsport!G211))),"")</f>
        <v/>
      </c>
      <c r="O210" s="1" t="str">
        <f>+CONCATENATE(Nacsport!K211,Nacsport!L211,Nacsport!M211,Nacsport!N211,Nacsport!O211,Nacsport!P211,Nacsport!Q211,Nacsport!R211,Nacsport!S211,Nacsport!T211,Nacsport!U211,Nacsport!V211,Nacsport!W211,Nacsport!X211,Nacsport!Y211,Nacsport!Z211)</f>
        <v/>
      </c>
      <c r="P210" s="1" t="str">
        <f>IF(ISNA(LOOKUP(2,1/(Nacsport!AA211:BY211&lt;&gt;""),Nacsport!AA211:BY211)),"",LOOKUP(2,1/(Nacsport!AA211:BY211&lt;&gt;""),Nacsport!AA211:BY211))</f>
        <v/>
      </c>
      <c r="Q210" s="1" t="str">
        <f t="array" ref="Q210">+IF(+COUNTIF(Nacsport!AA211:BY211,"*")&gt;1,INDEX(Nacsport!Z211:BX211,MATCH(TRUE,Nacsport!Z211:BX211&gt;0,0)),"")</f>
        <v/>
      </c>
      <c r="R210" s="1" t="str">
        <f>+CONCATENATE(Nacsport!BZ211,Nacsport!CA211)</f>
        <v/>
      </c>
      <c r="S210" s="1" t="str">
        <f>+CONCATENATE(Nacsport!CB211,Nacsport!CC211,Nacsport!CD211)</f>
        <v/>
      </c>
      <c r="T210" s="1" t="str">
        <f>+CONCATENATE(Nacsport!CE211,Nacsport!CF211,Nacsport!CG211,Nacsport!CH211)</f>
        <v/>
      </c>
      <c r="U210" s="1" t="str">
        <f>+CONCATENATE(Nacsport!CI211,Nacsport!CJ211,Nacsport!CK211,Nacsport!CL211,Nacsport!CM211,Nacsport!CN211,Nacsport!CO211,Nacsport!CP211)</f>
        <v/>
      </c>
      <c r="V210" s="1" t="str">
        <f>+CONCATENATE(Nacsport!CQ211,Nacsport!CR211,Nacsport!CS211,Nacsport!CT211,Nacsport!CU211,Nacsport!CV211)</f>
        <v/>
      </c>
      <c r="W210" s="1" t="str">
        <f>+CONCATENATE(Nacsport!CW211,Nacsport!CX211,Nacsport!CY211,Nacsport!CZ211,Nacsport!DA211,Nacsport!DB211,Nacsport!DC211)</f>
        <v/>
      </c>
      <c r="X210" s="1" t="str">
        <f>+CONCATENATE(Nacsport!DD211,Nacsport!DE211,Nacsport!DF211,Nacsport!DG211,Nacsport!DH211,Nacsport!DI211,Nacsport!DJ211,Nacsport!DK211,Nacsport!DL211,Nacsport!DM211,Nacsport!DN211)</f>
        <v/>
      </c>
      <c r="Y210" s="1" t="str">
        <f>+CONCATENATE(Nacsport!DO211,Nacsport!DP211,Nacsport!DQ211,Nacsport!DR211,Nacsport!DS211,Nacsport!DT211,Nacsport!DU211,Nacsport!DV211,)</f>
        <v/>
      </c>
      <c r="Z210" s="1" t="str">
        <f>+CONCATENATE(Nacsport!DW211,Nacsport!DX211,Nacsport!DY211,Nacsport!DZ211)</f>
        <v/>
      </c>
      <c r="AA210" s="1" t="str">
        <f>+CONCATENATE(Nacsport!EA211,Nacsport!EB211,Nacsport!EC211,Nacsport!ED211,Nacsport!EE211)</f>
        <v/>
      </c>
      <c r="AB210" s="1" t="str">
        <f>+CONCATENATE(Nacsport!EF211,Nacsport!EG211,Nacsport!EH211,Nacsport!EI211,Nacsport!EJ211,Nacsport!EK211)</f>
        <v/>
      </c>
      <c r="AC210" s="1" t="str">
        <f>+CONCATENATE(Nacsport!EL211,Nacsport!EM211,Nacsport!EN211,Nacsport!EO211,Nacsport!EP211,Nacsport!EQ211,Nacsport!ER211)</f>
        <v/>
      </c>
      <c r="AD210" s="1" t="str">
        <f>+CONCATENATE(Nacsport!ES211,Nacsport!ET211,Nacsport!EU211,Nacsport!EV211,Nacsport!EW211,Nacsport!EX211,Nacsport!EY211,Nacsport!EZ211)</f>
        <v/>
      </c>
      <c r="AE210" s="1" t="str">
        <f>+CONCATENATE(Nacsport!FA211,Nacsport!FB211,Nacsport!FC211)</f>
        <v/>
      </c>
      <c r="AF210" s="1" t="str">
        <f>+CONCATENATE(Nacsport!FD211,Nacsport!FE211)</f>
        <v/>
      </c>
      <c r="AG210" s="1" t="str">
        <f>+CONCATENATE(Nacsport!FF211,Nacsport!FG211,Nacsport!FH211,Nacsport!FI211,Nacsport!FJ211)</f>
        <v/>
      </c>
      <c r="AH210" s="1" t="str">
        <f t="shared" si="14"/>
        <v/>
      </c>
      <c r="AI210" s="1" t="str">
        <f>+CONCATENATE(Nacsport!FK211,Nacsport!FL211)</f>
        <v/>
      </c>
      <c r="AJ210" s="34" t="str">
        <f>+CONCATENATE(Nacsport!FM211,Nacsport!FN211)</f>
        <v/>
      </c>
      <c r="AK210" s="1" t="str">
        <f>+IF(OR(K210="ATTACCO",K210="DIFESA"),+CONCATENATE(Nacsport!FO211,Nacsport!FP210,Nacsport!FQ211,Nacsport!FR211,Nacsport!FS211,Nacsport!FT211,Nacsport!FU211,),"")</f>
        <v/>
      </c>
      <c r="AL210" s="1" t="str">
        <f>+IF(OR(K210="ATAQUE",K210="DEFENSA"),+CONCATENATE(Nacsport!FV211,Nacsport!FW211,Nacsport!FX211,Nacsport!FY211,Nacsport!FZ211,Nacsport!GA211,Nacsport!GB211,),"")</f>
        <v/>
      </c>
      <c r="AM210" s="1" t="str">
        <f>+CONCATENATE(Nacsport!GC211,Nacsport!GD211,Nacsport!GE211,Nacsport!GF211,Nacsport!GG211,Nacsport!GH211,Nacsport!GI211,Nacsport!GJ211,)</f>
        <v/>
      </c>
      <c r="AN210" s="1" t="str">
        <f>IF(K210="PUNTOS",LOOKUP(2,1/($K$3:K210="ATAQUE"),$AN$3:AN210),IF(+COUNTIF(Nacsport!GK211:'Nacsport'!GS211,"*")&gt;0,+COUNTIF(Nacsport!GK211:'Nacsport'!GS211,"*"),""))</f>
        <v/>
      </c>
      <c r="AO210" t="str">
        <f ca="1">+IF(K210="QUIEBRE",+IF(L210="SAN LUIS",+COUNTIF(K210:INDIRECT(ADDRESS((LOOKUP(2,1/($K$1:K210="ATAQUE"),Nacsport!$A$1:A211)),3,4)),"RUCK")+1,+COUNTIF(K210:INDIRECT(ADDRESS((LOOKUP(2,1/($K$1:K210="DEFENSA"),Nacsport!$A$1:A211)),3,4)),"RUCK")+1),"")</f>
        <v/>
      </c>
      <c r="AP210" t="str">
        <f ca="1">+IF(OR(K210="PUNTOS",K210="QUIEBRE"),+IF(L210="SAN LUIS",+COUNTIF(K210:INDIRECT(ADDRESS((LOOKUP(2,1/($K$1:K210="ATAQUE"),Nacsport!$A$1:A211)),3,4)),"PASE"),+COUNTIF(K210:INDIRECT(ADDRESS((LOOKUP(2,1/($K$1:K210="DEFENSA"),Nacsport!$A$1:A211)),3,4)),"PASE")),"")</f>
        <v/>
      </c>
      <c r="AQ210" t="str">
        <f>IF(K210="QUIEBRE",LOOKUP(2,1/($K$3:K210="ATAQUE"),$AL$3:AL210),IF(+COUNTIF(Nacsport!GK211:'Nacsport'!GS211,"*")&gt;0,+COUNTIF(Nacsport!GK211:'Nacsport'!GS211,"*"),""))</f>
        <v/>
      </c>
      <c r="AR210" s="1" t="str">
        <f>IF(OR(K210="ATTACCO",K210="DIFESA"),J210,IF(AND(OR(K210="PUNTOS",K210="RUCK",K210="QUIEBRE"),L210="AVEZZANO"),LOOKUP(2,1/($K$3:K210="ATTACCO"),$J$3:J211),IF(AND(OR(K210="PUNTOS",K210="RUCK",K210="QUIEBRE"),L210="RIVAL"),LOOKUP(2,1/($K$3:K210="DIFESA"),$J$3:J211),"")))</f>
        <v/>
      </c>
      <c r="AS210" s="17"/>
    </row>
    <row r="211" spans="1:45" ht="15.75" customHeight="1" x14ac:dyDescent="0.2">
      <c r="A211">
        <f>+Nacsport!A212</f>
        <v>212</v>
      </c>
      <c r="B211">
        <f t="shared" si="1"/>
        <v>210</v>
      </c>
      <c r="C211">
        <f t="shared" si="7"/>
        <v>210</v>
      </c>
      <c r="D211" s="12">
        <v>1</v>
      </c>
      <c r="E211" s="1" t="s">
        <v>1295</v>
      </c>
      <c r="F211" s="14">
        <f>CONVERT(LEFT(Nacsport!E212,2),"mn","hr")/24+CONVERT(MID(Nacsport!E212,4,2),"sec","hr")/24</f>
        <v>2.6782407407407408E-2</v>
      </c>
      <c r="G211" s="15">
        <f>CONVERT((CONVERT(LEFT(Nacsport!F212,2),"mn","hr")/24+CONVERT(MID(Nacsport!F212,4,2),"sec","hr")/24)-(CONVERT(LEFT(Nacsport!E212,2),"mn","hr")/24+CONVERT(MID(Nacsport!E212,4,2),"sec","hr")/24),"hr","sec")*24</f>
        <v>6.0000000000000391</v>
      </c>
      <c r="H211" s="15">
        <f t="shared" si="15"/>
        <v>2309</v>
      </c>
      <c r="I211" s="15">
        <f t="shared" si="16"/>
        <v>38.56666666666667</v>
      </c>
      <c r="J211" s="1">
        <f>+Nacsport!B212</f>
        <v>21</v>
      </c>
      <c r="K211" s="1" t="str">
        <f>+Nacsport!C212</f>
        <v>SHORT-MATCH</v>
      </c>
      <c r="L211" s="1" t="str">
        <f>+CONCATENATE(Nacsport!I212,Nacsport!J212)</f>
        <v/>
      </c>
      <c r="M211" s="29" t="str">
        <f>IF(Nacsport!G212&lt;&gt;"",LEFT(Nacsport!G212,FIND(";",Nacsport!G212)-1),"")</f>
        <v/>
      </c>
      <c r="N211" s="1" t="str">
        <f>IFERROR(MID(Nacsport!G212,FIND(";", Nacsport!G212)+1,IFERROR(FIND(" ", Nacsport!G212 &amp; " ", FIND(";", Nacsport!G212)+1) - FIND(";", Nacsport!G212)-1,LEN(Nacsport!G212))),"")</f>
        <v/>
      </c>
      <c r="O211" s="1" t="str">
        <f>+CONCATENATE(Nacsport!K212,Nacsport!L212,Nacsport!M212,Nacsport!N212,Nacsport!O212,Nacsport!P212,Nacsport!Q212,Nacsport!R212,Nacsport!S212,Nacsport!T212,Nacsport!U212,Nacsport!V212,Nacsport!W212,Nacsport!X212,Nacsport!Y212,Nacsport!Z212)</f>
        <v/>
      </c>
      <c r="P211" s="1" t="str">
        <f>IF(ISNA(LOOKUP(2,1/(Nacsport!AA212:BY212&lt;&gt;""),Nacsport!AA212:BY212)),"",LOOKUP(2,1/(Nacsport!AA212:BY212&lt;&gt;""),Nacsport!AA212:BY212))</f>
        <v/>
      </c>
      <c r="Q211" s="1" t="str">
        <f t="array" ref="Q211">+IF(+COUNTIF(Nacsport!AA212:BY212,"*")&gt;1,INDEX(Nacsport!Z212:BX212,MATCH(TRUE,Nacsport!Z212:BX212&gt;0,0)),"")</f>
        <v/>
      </c>
      <c r="R211" s="1" t="str">
        <f>+CONCATENATE(Nacsport!BZ212,Nacsport!CA212)</f>
        <v/>
      </c>
      <c r="S211" s="1" t="str">
        <f>+CONCATENATE(Nacsport!CB212,Nacsport!CC212,Nacsport!CD212)</f>
        <v/>
      </c>
      <c r="T211" s="1" t="str">
        <f>+CONCATENATE(Nacsport!CE212,Nacsport!CF212,Nacsport!CG212,Nacsport!CH212)</f>
        <v/>
      </c>
      <c r="U211" s="1" t="str">
        <f>+CONCATENATE(Nacsport!CI212,Nacsport!CJ212,Nacsport!CK212,Nacsport!CL212,Nacsport!CM212,Nacsport!CN212,Nacsport!CO212,Nacsport!CP212)</f>
        <v/>
      </c>
      <c r="V211" s="1" t="str">
        <f>+CONCATENATE(Nacsport!CQ212,Nacsport!CR212,Nacsport!CS212,Nacsport!CT212,Nacsport!CU212,Nacsport!CV212)</f>
        <v/>
      </c>
      <c r="W211" s="1" t="str">
        <f>+CONCATENATE(Nacsport!CW212,Nacsport!CX212,Nacsport!CY212,Nacsport!CZ212,Nacsport!DA212,Nacsport!DB212,Nacsport!DC212)</f>
        <v/>
      </c>
      <c r="X211" s="1" t="str">
        <f>+CONCATENATE(Nacsport!DD212,Nacsport!DE212,Nacsport!DF212,Nacsport!DG212,Nacsport!DH212,Nacsport!DI212,Nacsport!DJ212,Nacsport!DK212,Nacsport!DL212,Nacsport!DM212,Nacsport!DN212)</f>
        <v/>
      </c>
      <c r="Y211" s="1" t="str">
        <f>+CONCATENATE(Nacsport!DO212,Nacsport!DP212,Nacsport!DQ212,Nacsport!DR212,Nacsport!DS212,Nacsport!DT212,Nacsport!DU212,Nacsport!DV212,)</f>
        <v/>
      </c>
      <c r="Z211" s="1" t="str">
        <f>+CONCATENATE(Nacsport!DW212,Nacsport!DX212,Nacsport!DY212,Nacsport!DZ212)</f>
        <v/>
      </c>
      <c r="AA211" s="1" t="str">
        <f>+CONCATENATE(Nacsport!EA212,Nacsport!EB212,Nacsport!EC212,Nacsport!ED212,Nacsport!EE212)</f>
        <v/>
      </c>
      <c r="AB211" s="1" t="str">
        <f>+CONCATENATE(Nacsport!EF212,Nacsport!EG212,Nacsport!EH212,Nacsport!EI212,Nacsport!EJ212,Nacsport!EK212)</f>
        <v/>
      </c>
      <c r="AC211" s="1" t="str">
        <f>+CONCATENATE(Nacsport!EL212,Nacsport!EM212,Nacsport!EN212,Nacsport!EO212,Nacsport!EP212,Nacsport!EQ212,Nacsport!ER212)</f>
        <v/>
      </c>
      <c r="AD211" s="1" t="str">
        <f>+CONCATENATE(Nacsport!ES212,Nacsport!ET212,Nacsport!EU212,Nacsport!EV212,Nacsport!EW212,Nacsport!EX212,Nacsport!EY212,Nacsport!EZ212)</f>
        <v/>
      </c>
      <c r="AE211" s="1" t="str">
        <f>+CONCATENATE(Nacsport!FA212,Nacsport!FB212,Nacsport!FC212)</f>
        <v/>
      </c>
      <c r="AF211" s="1" t="str">
        <f>+CONCATENATE(Nacsport!FD212,Nacsport!FE212)</f>
        <v/>
      </c>
      <c r="AG211" s="1" t="str">
        <f>+CONCATENATE(Nacsport!FF212,Nacsport!FG212,Nacsport!FH212,Nacsport!FI212,Nacsport!FJ212)</f>
        <v/>
      </c>
      <c r="AH211" s="1" t="str">
        <f t="shared" si="14"/>
        <v/>
      </c>
      <c r="AI211" s="1" t="str">
        <f>+CONCATENATE(Nacsport!FK212,Nacsport!FL212)</f>
        <v/>
      </c>
      <c r="AJ211" s="34" t="str">
        <f>+CONCATENATE(Nacsport!FM212,Nacsport!FN212)</f>
        <v/>
      </c>
      <c r="AK211" s="1" t="str">
        <f>+IF(OR(K211="ATTACCO",K211="DIFESA"),+CONCATENATE(Nacsport!FO212,Nacsport!FP211,Nacsport!FQ212,Nacsport!FR212,Nacsport!FS212,Nacsport!FT212,Nacsport!FU212,),"")</f>
        <v/>
      </c>
      <c r="AL211" s="1" t="str">
        <f>+IF(OR(K211="ATAQUE",K211="DEFENSA"),+CONCATENATE(Nacsport!FV212,Nacsport!FW212,Nacsport!FX212,Nacsport!FY212,Nacsport!FZ212,Nacsport!GA212,Nacsport!GB212,),"")</f>
        <v/>
      </c>
      <c r="AM211" s="1" t="str">
        <f>+CONCATENATE(Nacsport!GC212,Nacsport!GD212,Nacsport!GE212,Nacsport!GF212,Nacsport!GG212,Nacsport!GH212,Nacsport!GI212,Nacsport!GJ212,)</f>
        <v/>
      </c>
      <c r="AN211" s="1" t="str">
        <f>IF(K211="PUNTOS",LOOKUP(2,1/($K$3:K211="ATAQUE"),$AN$3:AN211),IF(+COUNTIF(Nacsport!GK212:'Nacsport'!GS212,"*")&gt;0,+COUNTIF(Nacsport!GK212:'Nacsport'!GS212,"*"),""))</f>
        <v/>
      </c>
      <c r="AO211" t="str">
        <f ca="1">+IF(K211="QUIEBRE",+IF(L211="SAN LUIS",+COUNTIF(K211:INDIRECT(ADDRESS((LOOKUP(2,1/($K$1:K211="ATAQUE"),Nacsport!$A$1:A212)),3,4)),"RUCK")+1,+COUNTIF(K211:INDIRECT(ADDRESS((LOOKUP(2,1/($K$1:K211="DEFENSA"),Nacsport!$A$1:A212)),3,4)),"RUCK")+1),"")</f>
        <v/>
      </c>
      <c r="AP211" t="str">
        <f ca="1">+IF(OR(K211="PUNTOS",K211="QUIEBRE"),+IF(L211="SAN LUIS",+COUNTIF(K211:INDIRECT(ADDRESS((LOOKUP(2,1/($K$1:K211="ATAQUE"),Nacsport!$A$1:A212)),3,4)),"PASE"),+COUNTIF(K211:INDIRECT(ADDRESS((LOOKUP(2,1/($K$1:K211="DEFENSA"),Nacsport!$A$1:A212)),3,4)),"PASE")),"")</f>
        <v/>
      </c>
      <c r="AQ211" t="str">
        <f>IF(K211="QUIEBRE",LOOKUP(2,1/($K$3:K211="ATAQUE"),$AL$3:AL211),IF(+COUNTIF(Nacsport!GK212:'Nacsport'!GS212,"*")&gt;0,+COUNTIF(Nacsport!GK212:'Nacsport'!GS212,"*"),""))</f>
        <v/>
      </c>
      <c r="AR211" s="1" t="str">
        <f>IF(OR(K211="ATTACCO",K211="DIFESA"),J211,IF(AND(OR(K211="PUNTOS",K211="RUCK",K211="QUIEBRE"),L211="AVEZZANO"),LOOKUP(2,1/($K$3:K211="ATTACCO"),$J$3:J212),IF(AND(OR(K211="PUNTOS",K211="RUCK",K211="QUIEBRE"),L211="RIVAL"),LOOKUP(2,1/($K$3:K211="DIFESA"),$J$3:J212),"")))</f>
        <v/>
      </c>
      <c r="AS211" s="17"/>
    </row>
    <row r="212" spans="1:45" ht="15.75" customHeight="1" x14ac:dyDescent="0.2">
      <c r="A212">
        <f>+Nacsport!A213</f>
        <v>213</v>
      </c>
      <c r="B212">
        <f t="shared" si="1"/>
        <v>211</v>
      </c>
      <c r="C212">
        <f t="shared" si="7"/>
        <v>211</v>
      </c>
      <c r="D212" s="12">
        <v>1</v>
      </c>
      <c r="E212" s="1" t="s">
        <v>1295</v>
      </c>
      <c r="F212" s="14">
        <f>CONVERT(LEFT(Nacsport!E213,2),"mn","hr")/24+CONVERT(MID(Nacsport!E213,4,2),"sec","hr")/24</f>
        <v>2.6782407407407408E-2</v>
      </c>
      <c r="G212" s="15">
        <f>CONVERT((CONVERT(LEFT(Nacsport!F213,2),"mn","hr")/24+CONVERT(MID(Nacsport!F213,4,2),"sec","hr")/24)-(CONVERT(LEFT(Nacsport!E213,2),"mn","hr")/24+CONVERT(MID(Nacsport!E213,4,2),"sec","hr")/24),"hr","sec")*24</f>
        <v>4.0000000000001261</v>
      </c>
      <c r="H212" s="15">
        <f t="shared" si="15"/>
        <v>2309</v>
      </c>
      <c r="I212" s="15">
        <f t="shared" si="16"/>
        <v>38.56666666666667</v>
      </c>
      <c r="J212" s="1">
        <f>+Nacsport!B213</f>
        <v>7</v>
      </c>
      <c r="K212" s="1" t="str">
        <f>+Nacsport!C213</f>
        <v>KICK OFF</v>
      </c>
      <c r="L212" s="1" t="str">
        <f>+CONCATENATE(Nacsport!I213,Nacsport!J213)</f>
        <v>OPPONENT</v>
      </c>
      <c r="M212" s="29" t="str">
        <f>IF(Nacsport!G213&lt;&gt;"",LEFT(Nacsport!G213,FIND(";",Nacsport!G213)-1),"")</f>
        <v/>
      </c>
      <c r="N212" s="1" t="str">
        <f>IFERROR(MID(Nacsport!G213,FIND(";", Nacsport!G213)+1,IFERROR(FIND(" ", Nacsport!G213 &amp; " ", FIND(";", Nacsport!G213)+1) - FIND(";", Nacsport!G213)-1,LEN(Nacsport!G213))),"")</f>
        <v/>
      </c>
      <c r="O212" s="1" t="str">
        <f>+CONCATENATE(Nacsport!K213,Nacsport!L213,Nacsport!M213,Nacsport!N213,Nacsport!O213,Nacsport!P213,Nacsport!Q213,Nacsport!R213,Nacsport!S213,Nacsport!T213,Nacsport!U213,Nacsport!V213,Nacsport!W213,Nacsport!X213,Nacsport!Y213,Nacsport!Z213)</f>
        <v/>
      </c>
      <c r="P212" s="1" t="str">
        <f>IF(ISNA(LOOKUP(2,1/(Nacsport!AA213:BY213&lt;&gt;""),Nacsport!AA213:BY213)),"",LOOKUP(2,1/(Nacsport!AA213:BY213&lt;&gt;""),Nacsport!AA213:BY213))</f>
        <v/>
      </c>
      <c r="Q212" s="1" t="str">
        <f t="array" ref="Q212">+IF(+COUNTIF(Nacsport!AA213:BY213,"*")&gt;1,INDEX(Nacsport!Z213:BX213,MATCH(TRUE,Nacsport!Z213:BX213&gt;0,0)),"")</f>
        <v/>
      </c>
      <c r="R212" s="1" t="str">
        <f>+CONCATENATE(Nacsport!BZ213,Nacsport!CA213)</f>
        <v/>
      </c>
      <c r="S212" s="1" t="str">
        <f>+CONCATENATE(Nacsport!CB213,Nacsport!CC213,Nacsport!CD213)</f>
        <v/>
      </c>
      <c r="T212" s="1" t="str">
        <f>+CONCATENATE(Nacsport!CE213,Nacsport!CF213,Nacsport!CG213,Nacsport!CH213)</f>
        <v/>
      </c>
      <c r="U212" s="1" t="str">
        <f>+CONCATENATE(Nacsport!CI213,Nacsport!CJ213,Nacsport!CK213,Nacsport!CL213,Nacsport!CM213,Nacsport!CN213,Nacsport!CO213,Nacsport!CP213)</f>
        <v/>
      </c>
      <c r="V212" s="1" t="str">
        <f>+CONCATENATE(Nacsport!CQ213,Nacsport!CR213,Nacsport!CS213,Nacsport!CT213,Nacsport!CU213,Nacsport!CV213)</f>
        <v/>
      </c>
      <c r="W212" s="1" t="str">
        <f>+CONCATENATE(Nacsport!CW213,Nacsport!CX213,Nacsport!CY213,Nacsport!CZ213,Nacsport!DA213,Nacsport!DB213,Nacsport!DC213)</f>
        <v/>
      </c>
      <c r="X212" s="1" t="str">
        <f>+CONCATENATE(Nacsport!DD213,Nacsport!DE213,Nacsport!DF213,Nacsport!DG213,Nacsport!DH213,Nacsport!DI213,Nacsport!DJ213,Nacsport!DK213,Nacsport!DL213,Nacsport!DM213,Nacsport!DN213)</f>
        <v/>
      </c>
      <c r="Y212" s="1" t="str">
        <f>+CONCATENATE(Nacsport!DO213,Nacsport!DP213,Nacsport!DQ213,Nacsport!DR213,Nacsport!DS213,Nacsport!DT213,Nacsport!DU213,Nacsport!DV213,)</f>
        <v/>
      </c>
      <c r="Z212" s="1" t="str">
        <f>+CONCATENATE(Nacsport!DW213,Nacsport!DX213,Nacsport!DY213,Nacsport!DZ213)</f>
        <v/>
      </c>
      <c r="AA212" s="1" t="str">
        <f>+CONCATENATE(Nacsport!EA213,Nacsport!EB213,Nacsport!EC213,Nacsport!ED213,Nacsport!EE213)</f>
        <v/>
      </c>
      <c r="AB212" s="1" t="str">
        <f>+CONCATENATE(Nacsport!EF213,Nacsport!EG213,Nacsport!EH213,Nacsport!EI213,Nacsport!EJ213,Nacsport!EK213)</f>
        <v/>
      </c>
      <c r="AC212" s="1" t="str">
        <f>+CONCATENATE(Nacsport!EL213,Nacsport!EM213,Nacsport!EN213,Nacsport!EO213,Nacsport!EP213,Nacsport!EQ213,Nacsport!ER213)</f>
        <v/>
      </c>
      <c r="AD212" s="1" t="str">
        <f>+CONCATENATE(Nacsport!ES213,Nacsport!ET213,Nacsport!EU213,Nacsport!EV213,Nacsport!EW213,Nacsport!EX213,Nacsport!EY213,Nacsport!EZ213)</f>
        <v/>
      </c>
      <c r="AE212" s="1" t="str">
        <f>+CONCATENATE(Nacsport!FA213,Nacsport!FB213,Nacsport!FC213)</f>
        <v/>
      </c>
      <c r="AF212" s="1" t="str">
        <f>+CONCATENATE(Nacsport!FD213,Nacsport!FE213)</f>
        <v/>
      </c>
      <c r="AG212" s="1" t="str">
        <f>+CONCATENATE(Nacsport!FF213,Nacsport!FG213,Nacsport!FH213,Nacsport!FI213,Nacsport!FJ213)</f>
        <v/>
      </c>
      <c r="AH212" s="1" t="str">
        <f t="shared" si="14"/>
        <v/>
      </c>
      <c r="AI212" s="1" t="str">
        <f>+CONCATENATE(Nacsport!FK213,Nacsport!FL213)</f>
        <v/>
      </c>
      <c r="AJ212" s="34" t="str">
        <f>+CONCATENATE(Nacsport!FM213,Nacsport!FN213)</f>
        <v/>
      </c>
      <c r="AK212" s="1" t="str">
        <f>+IF(OR(K212="ATTACCO",K212="DIFESA"),+CONCATENATE(Nacsport!FO213,Nacsport!FP212,Nacsport!FQ213,Nacsport!FR213,Nacsport!FS213,Nacsport!FT213,Nacsport!FU213,),"")</f>
        <v/>
      </c>
      <c r="AL212" s="1" t="str">
        <f>+IF(OR(K212="ATAQUE",K212="DEFENSA"),+CONCATENATE(Nacsport!FV213,Nacsport!FW213,Nacsport!FX213,Nacsport!FY213,Nacsport!FZ213,Nacsport!GA213,Nacsport!GB213,),"")</f>
        <v/>
      </c>
      <c r="AM212" s="1" t="str">
        <f>+CONCATENATE(Nacsport!GC213,Nacsport!GD213,Nacsport!GE213,Nacsport!GF213,Nacsport!GG213,Nacsport!GH213,Nacsport!GI213,Nacsport!GJ213,)</f>
        <v/>
      </c>
      <c r="AN212" s="1" t="str">
        <f>IF(K212="PUNTOS",LOOKUP(2,1/($K$3:K212="ATAQUE"),$AN$3:AN212),IF(+COUNTIF(Nacsport!GK213:'Nacsport'!GS213,"*")&gt;0,+COUNTIF(Nacsport!GK213:'Nacsport'!GS213,"*"),""))</f>
        <v/>
      </c>
      <c r="AO212" t="str">
        <f ca="1">+IF(K212="QUIEBRE",+IF(L212="SAN LUIS",+COUNTIF(K212:INDIRECT(ADDRESS((LOOKUP(2,1/($K$1:K212="ATAQUE"),Nacsport!$A$1:A213)),3,4)),"RUCK")+1,+COUNTIF(K212:INDIRECT(ADDRESS((LOOKUP(2,1/($K$1:K212="DEFENSA"),Nacsport!$A$1:A213)),3,4)),"RUCK")+1),"")</f>
        <v/>
      </c>
      <c r="AP212" t="str">
        <f ca="1">+IF(OR(K212="PUNTOS",K212="QUIEBRE"),+IF(L212="SAN LUIS",+COUNTIF(K212:INDIRECT(ADDRESS((LOOKUP(2,1/($K$1:K212="ATAQUE"),Nacsport!$A$1:A213)),3,4)),"PASE"),+COUNTIF(K212:INDIRECT(ADDRESS((LOOKUP(2,1/($K$1:K212="DEFENSA"),Nacsport!$A$1:A213)),3,4)),"PASE")),"")</f>
        <v/>
      </c>
      <c r="AQ212" t="str">
        <f>IF(K212="QUIEBRE",LOOKUP(2,1/($K$3:K212="ATAQUE"),$AL$3:AL212),IF(+COUNTIF(Nacsport!GK213:'Nacsport'!GS213,"*")&gt;0,+COUNTIF(Nacsport!GK213:'Nacsport'!GS213,"*"),""))</f>
        <v/>
      </c>
      <c r="AR212" s="1" t="str">
        <f>IF(OR(K212="ATTACCO",K212="DIFESA"),J212,IF(AND(OR(K212="PUNTOS",K212="RUCK",K212="QUIEBRE"),L212="AVEZZANO"),LOOKUP(2,1/($K$3:K212="ATTACCO"),$J$3:J213),IF(AND(OR(K212="PUNTOS",K212="RUCK",K212="QUIEBRE"),L212="RIVAL"),LOOKUP(2,1/($K$3:K212="DIFESA"),$J$3:J213),"")))</f>
        <v/>
      </c>
      <c r="AS212" s="17"/>
    </row>
    <row r="213" spans="1:45" ht="15.75" customHeight="1" x14ac:dyDescent="0.2">
      <c r="A213">
        <f>+Nacsport!A214</f>
        <v>214</v>
      </c>
      <c r="B213">
        <f t="shared" si="1"/>
        <v>212</v>
      </c>
      <c r="C213">
        <f t="shared" si="7"/>
        <v>212</v>
      </c>
      <c r="D213" s="12">
        <v>1</v>
      </c>
      <c r="E213" s="1" t="s">
        <v>1295</v>
      </c>
      <c r="F213" s="14">
        <f>CONVERT(LEFT(Nacsport!E214,2),"mn","hr")/24+CONVERT(MID(Nacsport!E214,4,2),"sec","hr")/24</f>
        <v>2.6851851851851852E-2</v>
      </c>
      <c r="G213" s="15">
        <f>CONVERT((CONVERT(LEFT(Nacsport!F214,2),"mn","hr")/24+CONVERT(MID(Nacsport!F214,4,2),"sec","hr")/24)-(CONVERT(LEFT(Nacsport!E214,2),"mn","hr")/24+CONVERT(MID(Nacsport!E214,4,2),"sec","hr")/24),"hr","sec")*24</f>
        <v>5.0000000000000817</v>
      </c>
      <c r="H213" s="15">
        <f t="shared" si="15"/>
        <v>2315</v>
      </c>
      <c r="I213" s="15">
        <f t="shared" si="16"/>
        <v>38.666666666666671</v>
      </c>
      <c r="J213" s="1">
        <f>+Nacsport!B214</f>
        <v>10</v>
      </c>
      <c r="K213" s="1" t="str">
        <f>+Nacsport!C214</f>
        <v>TURNOVER-</v>
      </c>
      <c r="L213" s="1" t="str">
        <f>+CONCATENATE(Nacsport!I214,Nacsport!J214)</f>
        <v>SAN BENEDETTO</v>
      </c>
      <c r="M213" s="29" t="str">
        <f>IF(Nacsport!G214&lt;&gt;"",LEFT(Nacsport!G214,FIND(";",Nacsport!G214)-1),"")</f>
        <v/>
      </c>
      <c r="N213" s="1" t="str">
        <f>IFERROR(MID(Nacsport!G214,FIND(";", Nacsport!G214)+1,IFERROR(FIND(" ", Nacsport!G214 &amp; " ", FIND(";", Nacsport!G214)+1) - FIND(";", Nacsport!G214)-1,LEN(Nacsport!G214))),"")</f>
        <v/>
      </c>
      <c r="O213" s="1" t="str">
        <f>+CONCATENATE(Nacsport!K214,Nacsport!L214,Nacsport!M214,Nacsport!N214,Nacsport!O214,Nacsport!P214,Nacsport!Q214,Nacsport!R214,Nacsport!S214,Nacsport!T214,Nacsport!U214,Nacsport!V214,Nacsport!W214,Nacsport!X214,Nacsport!Y214,Nacsport!Z214)</f>
        <v/>
      </c>
      <c r="P213" s="1" t="str">
        <f>IF(ISNA(LOOKUP(2,1/(Nacsport!AA214:BY214&lt;&gt;""),Nacsport!AA214:BY214)),"",LOOKUP(2,1/(Nacsport!AA214:BY214&lt;&gt;""),Nacsport!AA214:BY214))</f>
        <v>8</v>
      </c>
      <c r="Q213" s="1" t="str">
        <f t="array" ref="Q213">+IF(+COUNTIF(Nacsport!AA214:BY214,"*")&gt;1,INDEX(Nacsport!Z214:BX214,MATCH(TRUE,Nacsport!Z214:BX214&gt;0,0)),"")</f>
        <v/>
      </c>
      <c r="R213" s="1" t="str">
        <f>+CONCATENATE(Nacsport!BZ214,Nacsport!CA214)</f>
        <v/>
      </c>
      <c r="S213" s="1" t="str">
        <f>+CONCATENATE(Nacsport!CB214,Nacsport!CC214,Nacsport!CD214)</f>
        <v/>
      </c>
      <c r="T213" s="1" t="str">
        <f>+CONCATENATE(Nacsport!CE214,Nacsport!CF214,Nacsport!CG214,Nacsport!CH214)</f>
        <v/>
      </c>
      <c r="U213" s="1" t="str">
        <f>+CONCATENATE(Nacsport!CI214,Nacsport!CJ214,Nacsport!CK214,Nacsport!CL214,Nacsport!CM214,Nacsport!CN214,Nacsport!CO214,Nacsport!CP214)</f>
        <v/>
      </c>
      <c r="V213" s="1" t="str">
        <f>+CONCATENATE(Nacsport!CQ214,Nacsport!CR214,Nacsport!CS214,Nacsport!CT214,Nacsport!CU214,Nacsport!CV214)</f>
        <v/>
      </c>
      <c r="W213" s="1" t="str">
        <f>+CONCATENATE(Nacsport!CW214,Nacsport!CX214,Nacsport!CY214,Nacsport!CZ214,Nacsport!DA214,Nacsport!DB214,Nacsport!DC214)</f>
        <v/>
      </c>
      <c r="X213" s="1" t="str">
        <f>+CONCATENATE(Nacsport!DD214,Nacsport!DE214,Nacsport!DF214,Nacsport!DG214,Nacsport!DH214,Nacsport!DI214,Nacsport!DJ214,Nacsport!DK214,Nacsport!DL214,Nacsport!DM214,Nacsport!DN214)</f>
        <v/>
      </c>
      <c r="Y213" s="1" t="str">
        <f>+CONCATENATE(Nacsport!DO214,Nacsport!DP214,Nacsport!DQ214,Nacsport!DR214,Nacsport!DS214,Nacsport!DT214,Nacsport!DU214,Nacsport!DV214,)</f>
        <v/>
      </c>
      <c r="Z213" s="1" t="str">
        <f>+CONCATENATE(Nacsport!DW214,Nacsport!DX214,Nacsport!DY214,Nacsport!DZ214)</f>
        <v/>
      </c>
      <c r="AA213" s="1" t="str">
        <f>+CONCATENATE(Nacsport!EA214,Nacsport!EB214,Nacsport!EC214,Nacsport!ED214,Nacsport!EE214)</f>
        <v/>
      </c>
      <c r="AB213" s="1" t="str">
        <f>+CONCATENATE(Nacsport!EF214,Nacsport!EG214,Nacsport!EH214,Nacsport!EI214,Nacsport!EJ214,Nacsport!EK214)</f>
        <v>TOUCH</v>
      </c>
      <c r="AC213" s="1" t="str">
        <f>+CONCATENATE(Nacsport!EL214,Nacsport!EM214,Nacsport!EN214,Nacsport!EO214,Nacsport!EP214,Nacsport!EQ214,Nacsport!ER214)</f>
        <v/>
      </c>
      <c r="AD213" s="1" t="str">
        <f>+CONCATENATE(Nacsport!ES214,Nacsport!ET214,Nacsport!EU214,Nacsport!EV214,Nacsport!EW214,Nacsport!EX214,Nacsport!EY214,Nacsport!EZ214)</f>
        <v/>
      </c>
      <c r="AE213" s="1" t="str">
        <f>+CONCATENATE(Nacsport!FA214,Nacsport!FB214,Nacsport!FC214)</f>
        <v/>
      </c>
      <c r="AF213" s="1" t="str">
        <f>+CONCATENATE(Nacsport!FD214,Nacsport!FE214)</f>
        <v/>
      </c>
      <c r="AG213" s="1" t="str">
        <f>+CONCATENATE(Nacsport!FF214,Nacsport!FG214,Nacsport!FH214,Nacsport!FI214,Nacsport!FJ214)</f>
        <v/>
      </c>
      <c r="AH213" s="1" t="str">
        <f t="shared" si="14"/>
        <v/>
      </c>
      <c r="AI213" s="1" t="str">
        <f>+CONCATENATE(Nacsport!FK214,Nacsport!FL214)</f>
        <v/>
      </c>
      <c r="AJ213" s="34" t="str">
        <f>+CONCATENATE(Nacsport!FM214,Nacsport!FN214)</f>
        <v/>
      </c>
      <c r="AK213" s="1" t="str">
        <f>+IF(OR(K213="ATTACCO",K213="DIFESA"),+CONCATENATE(Nacsport!FO214,Nacsport!FP213,Nacsport!FQ214,Nacsport!FR214,Nacsport!FS214,Nacsport!FT214,Nacsport!FU214,),"")</f>
        <v/>
      </c>
      <c r="AL213" s="1" t="str">
        <f>+IF(OR(K213="ATAQUE",K213="DEFENSA"),+CONCATENATE(Nacsport!FV214,Nacsport!FW214,Nacsport!FX214,Nacsport!FY214,Nacsport!FZ214,Nacsport!GA214,Nacsport!GB214,),"")</f>
        <v/>
      </c>
      <c r="AM213" s="1" t="str">
        <f>+CONCATENATE(Nacsport!GC214,Nacsport!GD214,Nacsport!GE214,Nacsport!GF214,Nacsport!GG214,Nacsport!GH214,Nacsport!GI214,Nacsport!GJ214,)</f>
        <v/>
      </c>
      <c r="AN213" s="1" t="str">
        <f>IF(K213="PUNTOS",LOOKUP(2,1/($K$3:K213="ATAQUE"),$AN$3:AN213),IF(+COUNTIF(Nacsport!GK214:'Nacsport'!GS214,"*")&gt;0,+COUNTIF(Nacsport!GK214:'Nacsport'!GS214,"*"),""))</f>
        <v/>
      </c>
      <c r="AO213" t="str">
        <f ca="1">+IF(K213="QUIEBRE",+IF(L213="SAN LUIS",+COUNTIF(K213:INDIRECT(ADDRESS((LOOKUP(2,1/($K$1:K213="ATAQUE"),Nacsport!$A$1:A214)),3,4)),"RUCK")+1,+COUNTIF(K213:INDIRECT(ADDRESS((LOOKUP(2,1/($K$1:K213="DEFENSA"),Nacsport!$A$1:A214)),3,4)),"RUCK")+1),"")</f>
        <v/>
      </c>
      <c r="AP213" t="str">
        <f ca="1">+IF(OR(K213="PUNTOS",K213="QUIEBRE"),+IF(L213="SAN LUIS",+COUNTIF(K213:INDIRECT(ADDRESS((LOOKUP(2,1/($K$1:K213="ATAQUE"),Nacsport!$A$1:A214)),3,4)),"PASE"),+COUNTIF(K213:INDIRECT(ADDRESS((LOOKUP(2,1/($K$1:K213="DEFENSA"),Nacsport!$A$1:A214)),3,4)),"PASE")),"")</f>
        <v/>
      </c>
      <c r="AQ213" t="str">
        <f>IF(K213="QUIEBRE",LOOKUP(2,1/($K$3:K213="ATAQUE"),$AL$3:AL213),IF(+COUNTIF(Nacsport!GK214:'Nacsport'!GS214,"*")&gt;0,+COUNTIF(Nacsport!GK214:'Nacsport'!GS214,"*"),""))</f>
        <v/>
      </c>
      <c r="AR213" s="1" t="str">
        <f>IF(OR(K213="ATTACCO",K213="DIFESA"),J213,IF(AND(OR(K213="PUNTOS",K213="RUCK",K213="QUIEBRE"),L213="AVEZZANO"),LOOKUP(2,1/($K$3:K213="ATTACCO"),$J$3:J214),IF(AND(OR(K213="PUNTOS",K213="RUCK",K213="QUIEBRE"),L213="RIVAL"),LOOKUP(2,1/($K$3:K213="DIFESA"),$J$3:J214),"")))</f>
        <v/>
      </c>
      <c r="AS213" s="17"/>
    </row>
    <row r="214" spans="1:45" ht="15.75" customHeight="1" x14ac:dyDescent="0.2">
      <c r="A214">
        <f>+Nacsport!A215</f>
        <v>215</v>
      </c>
      <c r="B214">
        <f t="shared" si="1"/>
        <v>213</v>
      </c>
      <c r="C214">
        <f t="shared" si="7"/>
        <v>213</v>
      </c>
      <c r="D214" s="12">
        <v>1</v>
      </c>
      <c r="E214" s="1" t="s">
        <v>1295</v>
      </c>
      <c r="F214" s="14">
        <f>CONVERT(LEFT(Nacsport!E215,2),"mn","hr")/24+CONVERT(MID(Nacsport!E215,4,2),"sec","hr")/24</f>
        <v>2.6851851851851852E-2</v>
      </c>
      <c r="G214" s="15">
        <f>CONVERT((CONVERT(LEFT(Nacsport!F215,2),"mn","hr")/24+CONVERT(MID(Nacsport!F215,4,2),"sec","hr")/24)-(CONVERT(LEFT(Nacsport!E215,2),"mn","hr")/24+CONVERT(MID(Nacsport!E215,4,2),"sec","hr")/24),"hr","sec")*24</f>
        <v>0.99999999999995648</v>
      </c>
      <c r="H214" s="15">
        <f t="shared" si="15"/>
        <v>2315</v>
      </c>
      <c r="I214" s="15">
        <f t="shared" si="16"/>
        <v>38.666666666666671</v>
      </c>
      <c r="J214" s="1">
        <f>+Nacsport!B215</f>
        <v>20</v>
      </c>
      <c r="K214" s="1" t="str">
        <f>+Nacsport!C215</f>
        <v>END</v>
      </c>
      <c r="L214" s="1" t="str">
        <f>+CONCATENATE(Nacsport!I215,Nacsport!J215)</f>
        <v/>
      </c>
      <c r="M214" s="29" t="str">
        <f>IF(Nacsport!G215&lt;&gt;"",LEFT(Nacsport!G215,FIND(";",Nacsport!G215)-1),"")</f>
        <v/>
      </c>
      <c r="N214" s="1" t="str">
        <f>IFERROR(MID(Nacsport!G215,FIND(";", Nacsport!G215)+1,IFERROR(FIND(" ", Nacsport!G215 &amp; " ", FIND(";", Nacsport!G215)+1) - FIND(";", Nacsport!G215)-1,LEN(Nacsport!G215))),"")</f>
        <v/>
      </c>
      <c r="O214" s="1" t="str">
        <f>+CONCATENATE(Nacsport!K215,Nacsport!L215,Nacsport!M215,Nacsport!N215,Nacsport!O215,Nacsport!P215,Nacsport!Q215,Nacsport!R215,Nacsport!S215,Nacsport!T215,Nacsport!U215,Nacsport!V215,Nacsport!W215,Nacsport!X215,Nacsport!Y215,Nacsport!Z215)</f>
        <v/>
      </c>
      <c r="P214" s="1" t="str">
        <f>IF(ISNA(LOOKUP(2,1/(Nacsport!AA215:BY215&lt;&gt;""),Nacsport!AA215:BY215)),"",LOOKUP(2,1/(Nacsport!AA215:BY215&lt;&gt;""),Nacsport!AA215:BY215))</f>
        <v/>
      </c>
      <c r="Q214" s="1" t="str">
        <f t="array" ref="Q214">+IF(+COUNTIF(Nacsport!AA215:BY215,"*")&gt;1,INDEX(Nacsport!Z215:BX215,MATCH(TRUE,Nacsport!Z215:BX215&gt;0,0)),"")</f>
        <v/>
      </c>
      <c r="R214" s="1" t="str">
        <f>+CONCATENATE(Nacsport!BZ215,Nacsport!CA215)</f>
        <v/>
      </c>
      <c r="S214" s="1" t="str">
        <f>+CONCATENATE(Nacsport!CB215,Nacsport!CC215,Nacsport!CD215)</f>
        <v/>
      </c>
      <c r="T214" s="1" t="str">
        <f>+CONCATENATE(Nacsport!CE215,Nacsport!CF215,Nacsport!CG215,Nacsport!CH215)</f>
        <v/>
      </c>
      <c r="U214" s="1" t="str">
        <f>+CONCATENATE(Nacsport!CI215,Nacsport!CJ215,Nacsport!CK215,Nacsport!CL215,Nacsport!CM215,Nacsport!CN215,Nacsport!CO215,Nacsport!CP215)</f>
        <v/>
      </c>
      <c r="V214" s="1" t="str">
        <f>+CONCATENATE(Nacsport!CQ215,Nacsport!CR215,Nacsport!CS215,Nacsport!CT215,Nacsport!CU215,Nacsport!CV215)</f>
        <v/>
      </c>
      <c r="W214" s="1" t="str">
        <f>+CONCATENATE(Nacsport!CW215,Nacsport!CX215,Nacsport!CY215,Nacsport!CZ215,Nacsport!DA215,Nacsport!DB215,Nacsport!DC215)</f>
        <v/>
      </c>
      <c r="X214" s="1" t="str">
        <f>+CONCATENATE(Nacsport!DD215,Nacsport!DE215,Nacsport!DF215,Nacsport!DG215,Nacsport!DH215,Nacsport!DI215,Nacsport!DJ215,Nacsport!DK215,Nacsport!DL215,Nacsport!DM215,Nacsport!DN215)</f>
        <v/>
      </c>
      <c r="Y214" s="1" t="str">
        <f>+CONCATENATE(Nacsport!DO215,Nacsport!DP215,Nacsport!DQ215,Nacsport!DR215,Nacsport!DS215,Nacsport!DT215,Nacsport!DU215,Nacsport!DV215,)</f>
        <v/>
      </c>
      <c r="Z214" s="1" t="str">
        <f>+CONCATENATE(Nacsport!DW215,Nacsport!DX215,Nacsport!DY215,Nacsport!DZ215)</f>
        <v/>
      </c>
      <c r="AA214" s="1" t="str">
        <f>+CONCATENATE(Nacsport!EA215,Nacsport!EB215,Nacsport!EC215,Nacsport!ED215,Nacsport!EE215)</f>
        <v/>
      </c>
      <c r="AB214" s="1" t="str">
        <f>+CONCATENATE(Nacsport!EF215,Nacsport!EG215,Nacsport!EH215,Nacsport!EI215,Nacsport!EJ215,Nacsport!EK215)</f>
        <v/>
      </c>
      <c r="AC214" s="1" t="str">
        <f>+CONCATENATE(Nacsport!EL215,Nacsport!EM215,Nacsport!EN215,Nacsport!EO215,Nacsport!EP215,Nacsport!EQ215,Nacsport!ER215)</f>
        <v/>
      </c>
      <c r="AD214" s="1" t="str">
        <f>+CONCATENATE(Nacsport!ES215,Nacsport!ET215,Nacsport!EU215,Nacsport!EV215,Nacsport!EW215,Nacsport!EX215,Nacsport!EY215,Nacsport!EZ215)</f>
        <v/>
      </c>
      <c r="AE214" s="1" t="str">
        <f>+CONCATENATE(Nacsport!FA215,Nacsport!FB215,Nacsport!FC215)</f>
        <v/>
      </c>
      <c r="AF214" s="1" t="str">
        <f>+CONCATENATE(Nacsport!FD215,Nacsport!FE215)</f>
        <v/>
      </c>
      <c r="AG214" s="1" t="str">
        <f>+CONCATENATE(Nacsport!FF215,Nacsport!FG215,Nacsport!FH215,Nacsport!FI215,Nacsport!FJ215)</f>
        <v/>
      </c>
      <c r="AH214" s="1" t="str">
        <f t="shared" si="14"/>
        <v/>
      </c>
      <c r="AI214" s="1" t="str">
        <f>+CONCATENATE(Nacsport!FK215,Nacsport!FL215)</f>
        <v/>
      </c>
      <c r="AJ214" s="34" t="str">
        <f>+CONCATENATE(Nacsport!FM215,Nacsport!FN215)</f>
        <v/>
      </c>
      <c r="AK214" s="1" t="str">
        <f>+IF(OR(K214="ATTACCO",K214="DIFESA"),+CONCATENATE(Nacsport!FO215,Nacsport!FP214,Nacsport!FQ215,Nacsport!FR215,Nacsport!FS215,Nacsport!FT215,Nacsport!FU215,),"")</f>
        <v/>
      </c>
      <c r="AL214" s="1" t="str">
        <f>+IF(OR(K214="ATAQUE",K214="DEFENSA"),+CONCATENATE(Nacsport!FV215,Nacsport!FW215,Nacsport!FX215,Nacsport!FY215,Nacsport!FZ215,Nacsport!GA215,Nacsport!GB215,),"")</f>
        <v/>
      </c>
      <c r="AM214" s="1" t="str">
        <f>+CONCATENATE(Nacsport!GC215,Nacsport!GD215,Nacsport!GE215,Nacsport!GF215,Nacsport!GG215,Nacsport!GH215,Nacsport!GI215,Nacsport!GJ215,)</f>
        <v/>
      </c>
      <c r="AN214" s="1" t="str">
        <f>IF(K214="PUNTOS",LOOKUP(2,1/($K$3:K214="ATAQUE"),$AN$3:AN214),IF(+COUNTIF(Nacsport!GK215:'Nacsport'!GS215,"*")&gt;0,+COUNTIF(Nacsport!GK215:'Nacsport'!GS215,"*"),""))</f>
        <v/>
      </c>
      <c r="AO214" t="str">
        <f ca="1">+IF(K214="QUIEBRE",+IF(L214="SAN LUIS",+COUNTIF(K214:INDIRECT(ADDRESS((LOOKUP(2,1/($K$1:K214="ATAQUE"),Nacsport!$A$1:A215)),3,4)),"RUCK")+1,+COUNTIF(K214:INDIRECT(ADDRESS((LOOKUP(2,1/($K$1:K214="DEFENSA"),Nacsport!$A$1:A215)),3,4)),"RUCK")+1),"")</f>
        <v/>
      </c>
      <c r="AP214" t="str">
        <f ca="1">+IF(OR(K214="PUNTOS",K214="QUIEBRE"),+IF(L214="SAN LUIS",+COUNTIF(K214:INDIRECT(ADDRESS((LOOKUP(2,1/($K$1:K214="ATAQUE"),Nacsport!$A$1:A215)),3,4)),"PASE"),+COUNTIF(K214:INDIRECT(ADDRESS((LOOKUP(2,1/($K$1:K214="DEFENSA"),Nacsport!$A$1:A215)),3,4)),"PASE")),"")</f>
        <v/>
      </c>
      <c r="AQ214" t="str">
        <f>IF(K214="QUIEBRE",LOOKUP(2,1/($K$3:K214="ATAQUE"),$AL$3:AL214),IF(+COUNTIF(Nacsport!GK215:'Nacsport'!GS215,"*")&gt;0,+COUNTIF(Nacsport!GK215:'Nacsport'!GS215,"*"),""))</f>
        <v/>
      </c>
      <c r="AR214" s="1" t="str">
        <f>IF(OR(K214="ATTACCO",K214="DIFESA"),J214,IF(AND(OR(K214="PUNTOS",K214="RUCK",K214="QUIEBRE"),L214="AVEZZANO"),LOOKUP(2,1/($K$3:K214="ATTACCO"),$J$3:J215),IF(AND(OR(K214="PUNTOS",K214="RUCK",K214="QUIEBRE"),L214="RIVAL"),LOOKUP(2,1/($K$3:K214="DIFESA"),$J$3:J215),"")))</f>
        <v/>
      </c>
      <c r="AS214" s="17"/>
    </row>
    <row r="215" spans="1:45" ht="15.75" customHeight="1" x14ac:dyDescent="0.2">
      <c r="A215">
        <f>+Nacsport!A216</f>
        <v>216</v>
      </c>
      <c r="B215">
        <f t="shared" si="1"/>
        <v>214</v>
      </c>
      <c r="C215">
        <f t="shared" si="7"/>
        <v>214</v>
      </c>
      <c r="D215" s="12">
        <v>1</v>
      </c>
      <c r="E215" s="1" t="s">
        <v>1295</v>
      </c>
      <c r="F215" s="14">
        <f>CONVERT(LEFT(Nacsport!E216,2),"mn","hr")/24+CONVERT(MID(Nacsport!E216,4,2),"sec","hr")/24</f>
        <v>2.75E-2</v>
      </c>
      <c r="G215" s="15">
        <f>CONVERT((CONVERT(LEFT(Nacsport!F216,2),"mn","hr")/24+CONVERT(MID(Nacsport!F216,4,2),"sec","hr")/24)-(CONVERT(LEFT(Nacsport!E216,2),"mn","hr")/24+CONVERT(MID(Nacsport!E216,4,2),"sec","hr")/24),"hr","sec")*24</f>
        <v>42.999999999999929</v>
      </c>
      <c r="H215" s="15">
        <f t="shared" si="15"/>
        <v>2371</v>
      </c>
      <c r="I215" s="15">
        <f t="shared" si="16"/>
        <v>39.599999999999994</v>
      </c>
      <c r="J215" s="1">
        <f>+Nacsport!B216</f>
        <v>12</v>
      </c>
      <c r="K215" s="1" t="str">
        <f>+Nacsport!C216</f>
        <v>DEFENCE</v>
      </c>
      <c r="L215" s="1" t="str">
        <f>+CONCATENATE(Nacsport!I216,Nacsport!J216)</f>
        <v/>
      </c>
      <c r="M215" s="29" t="str">
        <f>IF(Nacsport!G216&lt;&gt;"",LEFT(Nacsport!G216,FIND(";",Nacsport!G216)-1),"")</f>
        <v>68</v>
      </c>
      <c r="N215" s="1" t="str">
        <f>IFERROR(MID(Nacsport!G216,FIND(";", Nacsport!G216)+1,IFERROR(FIND(" ", Nacsport!G216 &amp; " ", FIND(";", Nacsport!G216)+1) - FIND(";", Nacsport!G216)-1,LEN(Nacsport!G216))),"")</f>
        <v>77</v>
      </c>
      <c r="O215" s="1" t="str">
        <f>+CONCATENATE(Nacsport!K216,Nacsport!L216,Nacsport!M216,Nacsport!N216,Nacsport!O216,Nacsport!P216,Nacsport!Q216,Nacsport!R216,Nacsport!S216,Nacsport!T216,Nacsport!U216,Nacsport!V216,Nacsport!W216,Nacsport!X216,Nacsport!Y216,Nacsport!Z216)</f>
        <v/>
      </c>
      <c r="P215" s="1" t="str">
        <f>IF(ISNA(LOOKUP(2,1/(Nacsport!AA216:BY216&lt;&gt;""),Nacsport!AA216:BY216)),"",LOOKUP(2,1/(Nacsport!AA216:BY216&lt;&gt;""),Nacsport!AA216:BY216))</f>
        <v/>
      </c>
      <c r="Q215" s="1" t="str">
        <f t="array" ref="Q215">+IF(+COUNTIF(Nacsport!AA216:BY216,"*")&gt;1,INDEX(Nacsport!Z216:BX216,MATCH(TRUE,Nacsport!Z216:BX216&gt;0,0)),"")</f>
        <v/>
      </c>
      <c r="R215" s="1" t="str">
        <f>+CONCATENATE(Nacsport!BZ216,Nacsport!CA216)</f>
        <v/>
      </c>
      <c r="S215" s="1" t="str">
        <f>+CONCATENATE(Nacsport!CB216,Nacsport!CC216,Nacsport!CD216)</f>
        <v/>
      </c>
      <c r="T215" s="1" t="str">
        <f>+CONCATENATE(Nacsport!CE216,Nacsport!CF216,Nacsport!CG216,Nacsport!CH216)</f>
        <v/>
      </c>
      <c r="U215" s="1" t="str">
        <f>+CONCATENATE(Nacsport!CI216,Nacsport!CJ216,Nacsport!CK216,Nacsport!CL216,Nacsport!CM216,Nacsport!CN216,Nacsport!CO216,Nacsport!CP216)</f>
        <v/>
      </c>
      <c r="V215" s="1" t="str">
        <f>+CONCATENATE(Nacsport!CQ216,Nacsport!CR216,Nacsport!CS216,Nacsport!CT216,Nacsport!CU216,Nacsport!CV216)</f>
        <v/>
      </c>
      <c r="W215" s="1" t="str">
        <f>+CONCATENATE(Nacsport!CW216,Nacsport!CX216,Nacsport!CY216,Nacsport!CZ216,Nacsport!DA216,Nacsport!DB216,Nacsport!DC216)</f>
        <v/>
      </c>
      <c r="X215" s="1" t="str">
        <f>+CONCATENATE(Nacsport!DD216,Nacsport!DE216,Nacsport!DF216,Nacsport!DG216,Nacsport!DH216,Nacsport!DI216,Nacsport!DJ216,Nacsport!DK216,Nacsport!DL216,Nacsport!DM216,Nacsport!DN216)</f>
        <v/>
      </c>
      <c r="Y215" s="1" t="str">
        <f>+CONCATENATE(Nacsport!DO216,Nacsport!DP216,Nacsport!DQ216,Nacsport!DR216,Nacsport!DS216,Nacsport!DT216,Nacsport!DU216,Nacsport!DV216,)</f>
        <v/>
      </c>
      <c r="Z215" s="1" t="str">
        <f>+CONCATENATE(Nacsport!DW216,Nacsport!DX216,Nacsport!DY216,Nacsport!DZ216)</f>
        <v/>
      </c>
      <c r="AA215" s="1" t="str">
        <f>+CONCATENATE(Nacsport!EA216,Nacsport!EB216,Nacsport!EC216,Nacsport!ED216,Nacsport!EE216)</f>
        <v/>
      </c>
      <c r="AB215" s="1" t="str">
        <f>+CONCATENATE(Nacsport!EF216,Nacsport!EG216,Nacsport!EH216,Nacsport!EI216,Nacsport!EJ216,Nacsport!EK216)</f>
        <v/>
      </c>
      <c r="AC215" s="1" t="str">
        <f>+CONCATENATE(Nacsport!EL216,Nacsport!EM216,Nacsport!EN216,Nacsport!EO216,Nacsport!EP216,Nacsport!EQ216,Nacsport!ER216)</f>
        <v/>
      </c>
      <c r="AD215" s="1" t="str">
        <f>+CONCATENATE(Nacsport!ES216,Nacsport!ET216,Nacsport!EU216,Nacsport!EV216,Nacsport!EW216,Nacsport!EX216,Nacsport!EY216,Nacsport!EZ216)</f>
        <v/>
      </c>
      <c r="AE215" s="1" t="str">
        <f>+CONCATENATE(Nacsport!FA216,Nacsport!FB216,Nacsport!FC216)</f>
        <v/>
      </c>
      <c r="AF215" s="1" t="str">
        <f>+CONCATENATE(Nacsport!FD216,Nacsport!FE216)</f>
        <v/>
      </c>
      <c r="AG215" s="1" t="str">
        <f>+CONCATENATE(Nacsport!FF216,Nacsport!FG216,Nacsport!FH216,Nacsport!FI216,Nacsport!FJ216)</f>
        <v/>
      </c>
      <c r="AH215" s="1" t="str">
        <f t="shared" si="14"/>
        <v/>
      </c>
      <c r="AI215" s="1" t="str">
        <f>+CONCATENATE(Nacsport!FK216,Nacsport!FL216)</f>
        <v/>
      </c>
      <c r="AJ215" s="34" t="str">
        <f>+CONCATENATE(Nacsport!FM216,Nacsport!FN216)</f>
        <v/>
      </c>
      <c r="AK215" s="1" t="str">
        <f>+IF(OR(K215="ATTACCO",K215="DIFESA"),+CONCATENATE(Nacsport!FO216,Nacsport!FP215,Nacsport!FQ216,Nacsport!FR216,Nacsport!FS216,Nacsport!FT216,Nacsport!FU216,),"")</f>
        <v/>
      </c>
      <c r="AL215" s="1" t="str">
        <f>+IF(OR(K215="ATAQUE",K215="DEFENSA"),+CONCATENATE(Nacsport!FV216,Nacsport!FW216,Nacsport!FX216,Nacsport!FY216,Nacsport!FZ216,Nacsport!GA216,Nacsport!GB216,),"")</f>
        <v/>
      </c>
      <c r="AM215" s="1" t="str">
        <f>+CONCATENATE(Nacsport!GC216,Nacsport!GD216,Nacsport!GE216,Nacsport!GF216,Nacsport!GG216,Nacsport!GH216,Nacsport!GI216,Nacsport!GJ216,)</f>
        <v/>
      </c>
      <c r="AN215" s="1" t="str">
        <f>IF(K215="PUNTOS",LOOKUP(2,1/($K$3:K215="ATAQUE"),$AN$3:AN215),IF(+COUNTIF(Nacsport!GK216:'Nacsport'!GS216,"*")&gt;0,+COUNTIF(Nacsport!GK216:'Nacsport'!GS216,"*"),""))</f>
        <v/>
      </c>
      <c r="AO215" t="str">
        <f ca="1">+IF(K215="QUIEBRE",+IF(L215="SAN LUIS",+COUNTIF(K215:INDIRECT(ADDRESS((LOOKUP(2,1/($K$1:K215="ATAQUE"),Nacsport!$A$1:A216)),3,4)),"RUCK")+1,+COUNTIF(K215:INDIRECT(ADDRESS((LOOKUP(2,1/($K$1:K215="DEFENSA"),Nacsport!$A$1:A216)),3,4)),"RUCK")+1),"")</f>
        <v/>
      </c>
      <c r="AP215" t="str">
        <f ca="1">+IF(OR(K215="PUNTOS",K215="QUIEBRE"),+IF(L215="SAN LUIS",+COUNTIF(K215:INDIRECT(ADDRESS((LOOKUP(2,1/($K$1:K215="ATAQUE"),Nacsport!$A$1:A216)),3,4)),"PASE"),+COUNTIF(K215:INDIRECT(ADDRESS((LOOKUP(2,1/($K$1:K215="DEFENSA"),Nacsport!$A$1:A216)),3,4)),"PASE")),"")</f>
        <v/>
      </c>
      <c r="AQ215" t="str">
        <f>IF(K215="QUIEBRE",LOOKUP(2,1/($K$3:K215="ATAQUE"),$AL$3:AL215),IF(+COUNTIF(Nacsport!GK216:'Nacsport'!GS216,"*")&gt;0,+COUNTIF(Nacsport!GK216:'Nacsport'!GS216,"*"),""))</f>
        <v/>
      </c>
      <c r="AR215" s="1" t="str">
        <f>IF(OR(K215="ATTACCO",K215="DIFESA"),J215,IF(AND(OR(K215="PUNTOS",K215="RUCK",K215="QUIEBRE"),L215="AVEZZANO"),LOOKUP(2,1/($K$3:K215="ATTACCO"),$J$3:J216),IF(AND(OR(K215="PUNTOS",K215="RUCK",K215="QUIEBRE"),L215="RIVAL"),LOOKUP(2,1/($K$3:K215="DIFESA"),$J$3:J216),"")))</f>
        <v/>
      </c>
      <c r="AS215" s="17"/>
    </row>
    <row r="216" spans="1:45" ht="15.75" customHeight="1" x14ac:dyDescent="0.2">
      <c r="A216">
        <f>+Nacsport!A217</f>
        <v>217</v>
      </c>
      <c r="B216">
        <f t="shared" si="1"/>
        <v>215</v>
      </c>
      <c r="C216">
        <f t="shared" si="7"/>
        <v>215</v>
      </c>
      <c r="D216" s="12">
        <v>1</v>
      </c>
      <c r="E216" s="1" t="s">
        <v>1295</v>
      </c>
      <c r="F216" s="14">
        <f>CONVERT(LEFT(Nacsport!E217,2),"mn","hr")/24+CONVERT(MID(Nacsport!E217,4,2),"sec","hr")/24</f>
        <v>2.75E-2</v>
      </c>
      <c r="G216" s="15">
        <f>CONVERT((CONVERT(LEFT(Nacsport!F217,2),"mn","hr")/24+CONVERT(MID(Nacsport!F217,4,2),"sec","hr")/24)-(CONVERT(LEFT(Nacsport!E217,2),"mn","hr")/24+CONVERT(MID(Nacsport!E217,4,2),"sec","hr")/24),"hr","sec")*24</f>
        <v>42.999999999999929</v>
      </c>
      <c r="H216" s="15">
        <f t="shared" si="15"/>
        <v>2371</v>
      </c>
      <c r="I216" s="15">
        <f t="shared" si="16"/>
        <v>39.599999999999994</v>
      </c>
      <c r="J216" s="1">
        <f>+Nacsport!B217</f>
        <v>22</v>
      </c>
      <c r="K216" s="1" t="str">
        <f>+Nacsport!C217</f>
        <v>SHORT-MATCH</v>
      </c>
      <c r="L216" s="1" t="str">
        <f>+CONCATENATE(Nacsport!I217,Nacsport!J217)</f>
        <v/>
      </c>
      <c r="M216" s="29" t="str">
        <f>IF(Nacsport!G217&lt;&gt;"",LEFT(Nacsport!G217,FIND(";",Nacsport!G217)-1),"")</f>
        <v>68</v>
      </c>
      <c r="N216" s="1" t="str">
        <f>IFERROR(MID(Nacsport!G217,FIND(";", Nacsport!G217)+1,IFERROR(FIND(" ", Nacsport!G217 &amp; " ", FIND(";", Nacsport!G217)+1) - FIND(";", Nacsport!G217)-1,LEN(Nacsport!G217))),"")</f>
        <v>77</v>
      </c>
      <c r="O216" s="1" t="str">
        <f>+CONCATENATE(Nacsport!K217,Nacsport!L217,Nacsport!M217,Nacsport!N217,Nacsport!O217,Nacsport!P217,Nacsport!Q217,Nacsport!R217,Nacsport!S217,Nacsport!T217,Nacsport!U217,Nacsport!V217,Nacsport!W217,Nacsport!X217,Nacsport!Y217,Nacsport!Z217)</f>
        <v/>
      </c>
      <c r="P216" s="1" t="str">
        <f>IF(ISNA(LOOKUP(2,1/(Nacsport!AA217:BY217&lt;&gt;""),Nacsport!AA217:BY217)),"",LOOKUP(2,1/(Nacsport!AA217:BY217&lt;&gt;""),Nacsport!AA217:BY217))</f>
        <v/>
      </c>
      <c r="Q216" s="1" t="str">
        <f t="array" ref="Q216">+IF(+COUNTIF(Nacsport!AA217:BY217,"*")&gt;1,INDEX(Nacsport!Z217:BX217,MATCH(TRUE,Nacsport!Z217:BX217&gt;0,0)),"")</f>
        <v/>
      </c>
      <c r="R216" s="1" t="str">
        <f>+CONCATENATE(Nacsport!BZ217,Nacsport!CA217)</f>
        <v/>
      </c>
      <c r="S216" s="1" t="str">
        <f>+CONCATENATE(Nacsport!CB217,Nacsport!CC217,Nacsport!CD217)</f>
        <v/>
      </c>
      <c r="T216" s="1" t="str">
        <f>+CONCATENATE(Nacsport!CE217,Nacsport!CF217,Nacsport!CG217,Nacsport!CH217)</f>
        <v/>
      </c>
      <c r="U216" s="1" t="str">
        <f>+CONCATENATE(Nacsport!CI217,Nacsport!CJ217,Nacsport!CK217,Nacsport!CL217,Nacsport!CM217,Nacsport!CN217,Nacsport!CO217,Nacsport!CP217)</f>
        <v/>
      </c>
      <c r="V216" s="1" t="str">
        <f>+CONCATENATE(Nacsport!CQ217,Nacsport!CR217,Nacsport!CS217,Nacsport!CT217,Nacsport!CU217,Nacsport!CV217)</f>
        <v/>
      </c>
      <c r="W216" s="1" t="str">
        <f>+CONCATENATE(Nacsport!CW217,Nacsport!CX217,Nacsport!CY217,Nacsport!CZ217,Nacsport!DA217,Nacsport!DB217,Nacsport!DC217)</f>
        <v/>
      </c>
      <c r="X216" s="1" t="str">
        <f>+CONCATENATE(Nacsport!DD217,Nacsport!DE217,Nacsport!DF217,Nacsport!DG217,Nacsport!DH217,Nacsport!DI217,Nacsport!DJ217,Nacsport!DK217,Nacsport!DL217,Nacsport!DM217,Nacsport!DN217)</f>
        <v/>
      </c>
      <c r="Y216" s="1" t="str">
        <f>+CONCATENATE(Nacsport!DO217,Nacsport!DP217,Nacsport!DQ217,Nacsport!DR217,Nacsport!DS217,Nacsport!DT217,Nacsport!DU217,Nacsport!DV217,)</f>
        <v/>
      </c>
      <c r="Z216" s="1" t="str">
        <f>+CONCATENATE(Nacsport!DW217,Nacsport!DX217,Nacsport!DY217,Nacsport!DZ217)</f>
        <v/>
      </c>
      <c r="AA216" s="1" t="str">
        <f>+CONCATENATE(Nacsport!EA217,Nacsport!EB217,Nacsport!EC217,Nacsport!ED217,Nacsport!EE217)</f>
        <v/>
      </c>
      <c r="AB216" s="1" t="str">
        <f>+CONCATENATE(Nacsport!EF217,Nacsport!EG217,Nacsport!EH217,Nacsport!EI217,Nacsport!EJ217,Nacsport!EK217)</f>
        <v/>
      </c>
      <c r="AC216" s="1" t="str">
        <f>+CONCATENATE(Nacsport!EL217,Nacsport!EM217,Nacsport!EN217,Nacsport!EO217,Nacsport!EP217,Nacsport!EQ217,Nacsport!ER217)</f>
        <v/>
      </c>
      <c r="AD216" s="1" t="str">
        <f>+CONCATENATE(Nacsport!ES217,Nacsport!ET217,Nacsport!EU217,Nacsport!EV217,Nacsport!EW217,Nacsport!EX217,Nacsport!EY217,Nacsport!EZ217)</f>
        <v/>
      </c>
      <c r="AE216" s="1" t="str">
        <f>+CONCATENATE(Nacsport!FA217,Nacsport!FB217,Nacsport!FC217)</f>
        <v/>
      </c>
      <c r="AF216" s="1" t="str">
        <f>+CONCATENATE(Nacsport!FD217,Nacsport!FE217)</f>
        <v/>
      </c>
      <c r="AG216" s="1" t="str">
        <f>+CONCATENATE(Nacsport!FF217,Nacsport!FG217,Nacsport!FH217,Nacsport!FI217,Nacsport!FJ217)</f>
        <v/>
      </c>
      <c r="AH216" s="1" t="str">
        <f t="shared" si="14"/>
        <v/>
      </c>
      <c r="AI216" s="1" t="str">
        <f>+CONCATENATE(Nacsport!FK217,Nacsport!FL217)</f>
        <v/>
      </c>
      <c r="AJ216" s="34" t="str">
        <f>+CONCATENATE(Nacsport!FM217,Nacsport!FN217)</f>
        <v/>
      </c>
      <c r="AK216" s="1" t="str">
        <f>+IF(OR(K216="ATTACCO",K216="DIFESA"),+CONCATENATE(Nacsport!FO217,Nacsport!FP216,Nacsport!FQ217,Nacsport!FR217,Nacsport!FS217,Nacsport!FT217,Nacsport!FU217,),"")</f>
        <v/>
      </c>
      <c r="AL216" s="1" t="str">
        <f>+IF(OR(K216="ATAQUE",K216="DEFENSA"),+CONCATENATE(Nacsport!FV217,Nacsport!FW217,Nacsport!FX217,Nacsport!FY217,Nacsport!FZ217,Nacsport!GA217,Nacsport!GB217,),"")</f>
        <v/>
      </c>
      <c r="AM216" s="1" t="str">
        <f>+CONCATENATE(Nacsport!GC217,Nacsport!GD217,Nacsport!GE217,Nacsport!GF217,Nacsport!GG217,Nacsport!GH217,Nacsport!GI217,Nacsport!GJ217,)</f>
        <v/>
      </c>
      <c r="AN216" s="1" t="str">
        <f>IF(K216="PUNTOS",LOOKUP(2,1/($K$3:K216="ATAQUE"),$AN$3:AN216),IF(+COUNTIF(Nacsport!GK217:'Nacsport'!GS217,"*")&gt;0,+COUNTIF(Nacsport!GK217:'Nacsport'!GS217,"*"),""))</f>
        <v/>
      </c>
      <c r="AO216" t="str">
        <f ca="1">+IF(K216="QUIEBRE",+IF(L216="SAN LUIS",+COUNTIF(K216:INDIRECT(ADDRESS((LOOKUP(2,1/($K$1:K216="ATAQUE"),Nacsport!$A$1:A217)),3,4)),"RUCK")+1,+COUNTIF(K216:INDIRECT(ADDRESS((LOOKUP(2,1/($K$1:K216="DEFENSA"),Nacsport!$A$1:A217)),3,4)),"RUCK")+1),"")</f>
        <v/>
      </c>
      <c r="AP216" t="str">
        <f ca="1">+IF(OR(K216="PUNTOS",K216="QUIEBRE"),+IF(L216="SAN LUIS",+COUNTIF(K216:INDIRECT(ADDRESS((LOOKUP(2,1/($K$1:K216="ATAQUE"),Nacsport!$A$1:A217)),3,4)),"PASE"),+COUNTIF(K216:INDIRECT(ADDRESS((LOOKUP(2,1/($K$1:K216="DEFENSA"),Nacsport!$A$1:A217)),3,4)),"PASE")),"")</f>
        <v/>
      </c>
      <c r="AQ216" t="str">
        <f>IF(K216="QUIEBRE",LOOKUP(2,1/($K$3:K216="ATAQUE"),$AL$3:AL216),IF(+COUNTIF(Nacsport!GK217:'Nacsport'!GS217,"*")&gt;0,+COUNTIF(Nacsport!GK217:'Nacsport'!GS217,"*"),""))</f>
        <v/>
      </c>
      <c r="AR216" s="1" t="str">
        <f>IF(OR(K216="ATTACCO",K216="DIFESA"),J216,IF(AND(OR(K216="PUNTOS",K216="RUCK",K216="QUIEBRE"),L216="AVEZZANO"),LOOKUP(2,1/($K$3:K216="ATTACCO"),$J$3:J217),IF(AND(OR(K216="PUNTOS",K216="RUCK",K216="QUIEBRE"),L216="RIVAL"),LOOKUP(2,1/($K$3:K216="DIFESA"),$J$3:J217),"")))</f>
        <v/>
      </c>
      <c r="AS216" s="17"/>
    </row>
    <row r="217" spans="1:45" ht="15.75" customHeight="1" x14ac:dyDescent="0.2">
      <c r="A217">
        <f>+Nacsport!A218</f>
        <v>218</v>
      </c>
      <c r="B217">
        <f t="shared" si="1"/>
        <v>216</v>
      </c>
      <c r="C217">
        <f t="shared" si="7"/>
        <v>216</v>
      </c>
      <c r="D217" s="12">
        <v>1</v>
      </c>
      <c r="E217" s="1" t="s">
        <v>1295</v>
      </c>
      <c r="F217" s="14">
        <f>CONVERT(LEFT(Nacsport!E218,2),"mn","hr")/24+CONVERT(MID(Nacsport!E218,4,2),"sec","hr")/24</f>
        <v>2.7615740740740743E-2</v>
      </c>
      <c r="G217" s="15">
        <f>CONVERT((CONVERT(LEFT(Nacsport!F218,2),"mn","hr")/24+CONVERT(MID(Nacsport!F218,4,2),"sec","hr")/24)-(CONVERT(LEFT(Nacsport!E218,2),"mn","hr")/24+CONVERT(MID(Nacsport!E218,4,2),"sec","hr")/24),"hr","sec")*24</f>
        <v>6.9999999999999947</v>
      </c>
      <c r="H217" s="15">
        <f t="shared" si="15"/>
        <v>2381</v>
      </c>
      <c r="I217" s="15">
        <f t="shared" si="16"/>
        <v>39.766666666666666</v>
      </c>
      <c r="J217" s="1">
        <f>+Nacsport!B218</f>
        <v>10</v>
      </c>
      <c r="K217" s="1" t="str">
        <f>+Nacsport!C218</f>
        <v>LINEOUT</v>
      </c>
      <c r="L217" s="1" t="str">
        <f>+CONCATENATE(Nacsport!I218,Nacsport!J218)</f>
        <v>OPPONENT</v>
      </c>
      <c r="M217" s="29" t="str">
        <f>IF(Nacsport!G218&lt;&gt;"",LEFT(Nacsport!G218,FIND(";",Nacsport!G218)-1),"")</f>
        <v>68</v>
      </c>
      <c r="N217" s="1" t="str">
        <f>IFERROR(MID(Nacsport!G218,FIND(";", Nacsport!G218)+1,IFERROR(FIND(" ", Nacsport!G218 &amp; " ", FIND(";", Nacsport!G218)+1) - FIND(";", Nacsport!G218)-1,LEN(Nacsport!G218))),"")</f>
        <v>77</v>
      </c>
      <c r="O217" s="1" t="str">
        <f>+CONCATENATE(Nacsport!K218,Nacsport!L218,Nacsport!M218,Nacsport!N218,Nacsport!O218,Nacsport!P218,Nacsport!Q218,Nacsport!R218,Nacsport!S218,Nacsport!T218,Nacsport!U218,Nacsport!V218,Nacsport!W218,Nacsport!X218,Nacsport!Y218,Nacsport!Z218)</f>
        <v>T1D</v>
      </c>
      <c r="P217" s="1" t="str">
        <f>IF(ISNA(LOOKUP(2,1/(Nacsport!AA218:BY218&lt;&gt;""),Nacsport!AA218:BY218)),"",LOOKUP(2,1/(Nacsport!AA218:BY218&lt;&gt;""),Nacsport!AA218:BY218))</f>
        <v/>
      </c>
      <c r="Q217" s="1" t="str">
        <f t="array" ref="Q217">+IF(+COUNTIF(Nacsport!AA218:BY218,"*")&gt;1,INDEX(Nacsport!Z218:BX218,MATCH(TRUE,Nacsport!Z218:BX218&gt;0,0)),"")</f>
        <v/>
      </c>
      <c r="R217" s="1" t="str">
        <f>+CONCATENATE(Nacsport!BZ218,Nacsport!CA218)</f>
        <v/>
      </c>
      <c r="S217" s="1" t="str">
        <f>+CONCATENATE(Nacsport!CB218,Nacsport!CC218,Nacsport!CD218)</f>
        <v/>
      </c>
      <c r="T217" s="1" t="str">
        <f>+CONCATENATE(Nacsport!CE218,Nacsport!CF218,Nacsport!CG218,Nacsport!CH218)</f>
        <v>CLEAN</v>
      </c>
      <c r="U217" s="1" t="str">
        <f>+CONCATENATE(Nacsport!CI218,Nacsport!CJ218,Nacsport!CK218,Nacsport!CL218,Nacsport!CM218,Nacsport!CN218,Nacsport!CO218,Nacsport!CP218)</f>
        <v>L5</v>
      </c>
      <c r="V217" s="1" t="str">
        <f>+CONCATENATE(Nacsport!CQ218,Nacsport!CR218,Nacsport!CS218,Nacsport!CT218,Nacsport!CU218,Nacsport!CV218)</f>
        <v>A</v>
      </c>
      <c r="W217" s="1" t="str">
        <f>+CONCATENATE(Nacsport!CW218,Nacsport!CX218,Nacsport!CY218,Nacsport!CZ218,Nacsport!DA218,Nacsport!DB218,Nacsport!DC218)</f>
        <v/>
      </c>
      <c r="X217" s="1" t="str">
        <f>+CONCATENATE(Nacsport!DD218,Nacsport!DE218,Nacsport!DF218,Nacsport!DG218,Nacsport!DH218,Nacsport!DI218,Nacsport!DJ218,Nacsport!DK218,Nacsport!DL218,Nacsport!DM218,Nacsport!DN218)</f>
        <v/>
      </c>
      <c r="Y217" s="1" t="str">
        <f>+CONCATENATE(Nacsport!DO218,Nacsport!DP218,Nacsport!DQ218,Nacsport!DR218,Nacsport!DS218,Nacsport!DT218,Nacsport!DU218,Nacsport!DV218,)</f>
        <v/>
      </c>
      <c r="Z217" s="1" t="str">
        <f>+CONCATENATE(Nacsport!DW218,Nacsport!DX218,Nacsport!DY218,Nacsport!DZ218)</f>
        <v/>
      </c>
      <c r="AA217" s="1" t="str">
        <f>+CONCATENATE(Nacsport!EA218,Nacsport!EB218,Nacsport!EC218,Nacsport!ED218,Nacsport!EE218)</f>
        <v/>
      </c>
      <c r="AB217" s="1" t="str">
        <f>+CONCATENATE(Nacsport!EF218,Nacsport!EG218,Nacsport!EH218,Nacsport!EI218,Nacsport!EJ218,Nacsport!EK218)</f>
        <v/>
      </c>
      <c r="AC217" s="1" t="str">
        <f>+CONCATENATE(Nacsport!EL218,Nacsport!EM218,Nacsport!EN218,Nacsport!EO218,Nacsport!EP218,Nacsport!EQ218,Nacsport!ER218)</f>
        <v/>
      </c>
      <c r="AD217" s="1" t="str">
        <f>+CONCATENATE(Nacsport!ES218,Nacsport!ET218,Nacsport!EU218,Nacsport!EV218,Nacsport!EW218,Nacsport!EX218,Nacsport!EY218,Nacsport!EZ218)</f>
        <v/>
      </c>
      <c r="AE217" s="1" t="str">
        <f>+CONCATENATE(Nacsport!FA218,Nacsport!FB218,Nacsport!FC218)</f>
        <v/>
      </c>
      <c r="AF217" s="1" t="str">
        <f>+CONCATENATE(Nacsport!FD218,Nacsport!FE218)</f>
        <v/>
      </c>
      <c r="AG217" s="1" t="str">
        <f>+CONCATENATE(Nacsport!FF218,Nacsport!FG218,Nacsport!FH218,Nacsport!FI218,Nacsport!FJ218)</f>
        <v/>
      </c>
      <c r="AH217" s="1" t="str">
        <f t="shared" si="14"/>
        <v/>
      </c>
      <c r="AI217" s="1" t="str">
        <f>+CONCATENATE(Nacsport!FK218,Nacsport!FL218)</f>
        <v/>
      </c>
      <c r="AJ217" s="34" t="str">
        <f>+CONCATENATE(Nacsport!FM218,Nacsport!FN218)</f>
        <v/>
      </c>
      <c r="AK217" s="1" t="str">
        <f>+IF(OR(K217="ATTACCO",K217="DIFESA"),+CONCATENATE(Nacsport!FO218,Nacsport!FP217,Nacsport!FQ218,Nacsport!FR218,Nacsport!FS218,Nacsport!FT218,Nacsport!FU218,),"")</f>
        <v/>
      </c>
      <c r="AL217" s="1" t="str">
        <f>+IF(OR(K217="ATAQUE",K217="DEFENSA"),+CONCATENATE(Nacsport!FV218,Nacsport!FW218,Nacsport!FX218,Nacsport!FY218,Nacsport!FZ218,Nacsport!GA218,Nacsport!GB218,),"")</f>
        <v/>
      </c>
      <c r="AM217" s="1" t="str">
        <f>+CONCATENATE(Nacsport!GC218,Nacsport!GD218,Nacsport!GE218,Nacsport!GF218,Nacsport!GG218,Nacsport!GH218,Nacsport!GI218,Nacsport!GJ218,)</f>
        <v/>
      </c>
      <c r="AN217" s="1" t="str">
        <f>IF(K217="PUNTOS",LOOKUP(2,1/($K$3:K217="ATAQUE"),$AN$3:AN217),IF(+COUNTIF(Nacsport!GK218:'Nacsport'!GS218,"*")&gt;0,+COUNTIF(Nacsport!GK218:'Nacsport'!GS218,"*"),""))</f>
        <v/>
      </c>
      <c r="AO217" t="str">
        <f ca="1">+IF(K217="QUIEBRE",+IF(L217="SAN LUIS",+COUNTIF(K217:INDIRECT(ADDRESS((LOOKUP(2,1/($K$1:K217="ATAQUE"),Nacsport!$A$1:A218)),3,4)),"RUCK")+1,+COUNTIF(K217:INDIRECT(ADDRESS((LOOKUP(2,1/($K$1:K217="DEFENSA"),Nacsport!$A$1:A218)),3,4)),"RUCK")+1),"")</f>
        <v/>
      </c>
      <c r="AP217" t="str">
        <f ca="1">+IF(OR(K217="PUNTOS",K217="QUIEBRE"),+IF(L217="SAN LUIS",+COUNTIF(K217:INDIRECT(ADDRESS((LOOKUP(2,1/($K$1:K217="ATAQUE"),Nacsport!$A$1:A218)),3,4)),"PASE"),+COUNTIF(K217:INDIRECT(ADDRESS((LOOKUP(2,1/($K$1:K217="DEFENSA"),Nacsport!$A$1:A218)),3,4)),"PASE")),"")</f>
        <v/>
      </c>
      <c r="AQ217" t="str">
        <f>IF(K217="QUIEBRE",LOOKUP(2,1/($K$3:K217="ATAQUE"),$AL$3:AL217),IF(+COUNTIF(Nacsport!GK218:'Nacsport'!GS218,"*")&gt;0,+COUNTIF(Nacsport!GK218:'Nacsport'!GS218,"*"),""))</f>
        <v/>
      </c>
      <c r="AR217" s="1" t="str">
        <f>IF(OR(K217="ATTACCO",K217="DIFESA"),J217,IF(AND(OR(K217="PUNTOS",K217="RUCK",K217="QUIEBRE"),L217="AVEZZANO"),LOOKUP(2,1/($K$3:K217="ATTACCO"),$J$3:J218),IF(AND(OR(K217="PUNTOS",K217="RUCK",K217="QUIEBRE"),L217="RIVAL"),LOOKUP(2,1/($K$3:K217="DIFESA"),$J$3:J218),"")))</f>
        <v/>
      </c>
      <c r="AS217" s="17"/>
    </row>
    <row r="218" spans="1:45" ht="15.75" customHeight="1" x14ac:dyDescent="0.2">
      <c r="A218">
        <f>+Nacsport!A219</f>
        <v>219</v>
      </c>
      <c r="B218">
        <f t="shared" si="1"/>
        <v>217</v>
      </c>
      <c r="C218">
        <f t="shared" si="7"/>
        <v>217</v>
      </c>
      <c r="D218" s="12">
        <v>1</v>
      </c>
      <c r="E218" s="1" t="s">
        <v>1295</v>
      </c>
      <c r="F218" s="14">
        <f>CONVERT(LEFT(Nacsport!E219,2),"mn","hr")/24+CONVERT(MID(Nacsport!E219,4,2),"sec","hr")/24</f>
        <v>2.7800925925925923E-2</v>
      </c>
      <c r="G218" s="15">
        <f>CONVERT((CONVERT(LEFT(Nacsport!F219,2),"mn","hr")/24+CONVERT(MID(Nacsport!F219,4,2),"sec","hr")/24)-(CONVERT(LEFT(Nacsport!E219,2),"mn","hr")/24+CONVERT(MID(Nacsport!E219,4,2),"sec","hr")/24),"hr","sec")*24</f>
        <v>6.0000000000000391</v>
      </c>
      <c r="H218" s="15">
        <f t="shared" si="15"/>
        <v>2397</v>
      </c>
      <c r="I218" s="15">
        <f t="shared" si="16"/>
        <v>40.033333333333331</v>
      </c>
      <c r="J218" s="1">
        <f>+Nacsport!B219</f>
        <v>3</v>
      </c>
      <c r="K218" s="1" t="str">
        <f>+Nacsport!C219</f>
        <v>MAUL</v>
      </c>
      <c r="L218" s="1" t="str">
        <f>+CONCATENATE(Nacsport!I219,Nacsport!J219)</f>
        <v>OPPONENT</v>
      </c>
      <c r="M218" s="29" t="str">
        <f>IF(Nacsport!G219&lt;&gt;"",LEFT(Nacsport!G219,FIND(";",Nacsport!G219)-1),"")</f>
        <v>63</v>
      </c>
      <c r="N218" s="1" t="str">
        <f>IFERROR(MID(Nacsport!G219,FIND(";", Nacsport!G219)+1,IFERROR(FIND(" ", Nacsport!G219 &amp; " ", FIND(";", Nacsport!G219)+1) - FIND(";", Nacsport!G219)-1,LEN(Nacsport!G219))),"")</f>
        <v>86</v>
      </c>
      <c r="O218" s="1" t="str">
        <f>+CONCATENATE(Nacsport!K219,Nacsport!L219,Nacsport!M219,Nacsport!N219,Nacsport!O219,Nacsport!P219,Nacsport!Q219,Nacsport!R219,Nacsport!S219,Nacsport!T219,Nacsport!U219,Nacsport!V219,Nacsport!W219,Nacsport!X219,Nacsport!Y219,Nacsport!Z219)</f>
        <v>RD</v>
      </c>
      <c r="P218" s="1" t="str">
        <f>IF(ISNA(LOOKUP(2,1/(Nacsport!AA219:BY219&lt;&gt;""),Nacsport!AA219:BY219)),"",LOOKUP(2,1/(Nacsport!AA219:BY219&lt;&gt;""),Nacsport!AA219:BY219))</f>
        <v/>
      </c>
      <c r="Q218" s="1" t="str">
        <f t="array" ref="Q218">+IF(+COUNTIF(Nacsport!AA219:BY219,"*")&gt;1,INDEX(Nacsport!Z219:BX219,MATCH(TRUE,Nacsport!Z219:BX219&gt;0,0)),"")</f>
        <v/>
      </c>
      <c r="R218" s="1" t="str">
        <f>+CONCATENATE(Nacsport!BZ219,Nacsport!CA219)</f>
        <v/>
      </c>
      <c r="S218" s="1" t="str">
        <f>+CONCATENATE(Nacsport!CB219,Nacsport!CC219,Nacsport!CD219)</f>
        <v>POSITIVE</v>
      </c>
      <c r="T218" s="1" t="str">
        <f>+CONCATENATE(Nacsport!CE219,Nacsport!CF219,Nacsport!CG219,Nacsport!CH219)</f>
        <v/>
      </c>
      <c r="U218" s="1" t="str">
        <f>+CONCATENATE(Nacsport!CI219,Nacsport!CJ219,Nacsport!CK219,Nacsport!CL219,Nacsport!CM219,Nacsport!CN219,Nacsport!CO219,Nacsport!CP219)</f>
        <v/>
      </c>
      <c r="V218" s="1" t="str">
        <f>+CONCATENATE(Nacsport!CQ219,Nacsport!CR219,Nacsport!CS219,Nacsport!CT219,Nacsport!CU219,Nacsport!CV219)</f>
        <v/>
      </c>
      <c r="W218" s="1" t="str">
        <f>+CONCATENATE(Nacsport!CW219,Nacsport!CX219,Nacsport!CY219,Nacsport!CZ219,Nacsport!DA219,Nacsport!DB219,Nacsport!DC219)</f>
        <v/>
      </c>
      <c r="X218" s="1" t="str">
        <f>+CONCATENATE(Nacsport!DD219,Nacsport!DE219,Nacsport!DF219,Nacsport!DG219,Nacsport!DH219,Nacsport!DI219,Nacsport!DJ219,Nacsport!DK219,Nacsport!DL219,Nacsport!DM219,Nacsport!DN219)</f>
        <v/>
      </c>
      <c r="Y218" s="1" t="str">
        <f>+CONCATENATE(Nacsport!DO219,Nacsport!DP219,Nacsport!DQ219,Nacsport!DR219,Nacsport!DS219,Nacsport!DT219,Nacsport!DU219,Nacsport!DV219,)</f>
        <v/>
      </c>
      <c r="Z218" s="1" t="str">
        <f>+CONCATENATE(Nacsport!DW219,Nacsport!DX219,Nacsport!DY219,Nacsport!DZ219)</f>
        <v/>
      </c>
      <c r="AA218" s="1" t="str">
        <f>+CONCATENATE(Nacsport!EA219,Nacsport!EB219,Nacsport!EC219,Nacsport!ED219,Nacsport!EE219)</f>
        <v/>
      </c>
      <c r="AB218" s="1" t="str">
        <f>+CONCATENATE(Nacsport!EF219,Nacsport!EG219,Nacsport!EH219,Nacsport!EI219,Nacsport!EJ219,Nacsport!EK219)</f>
        <v/>
      </c>
      <c r="AC218" s="1" t="str">
        <f>+CONCATENATE(Nacsport!EL219,Nacsport!EM219,Nacsport!EN219,Nacsport!EO219,Nacsport!EP219,Nacsport!EQ219,Nacsport!ER219)</f>
        <v/>
      </c>
      <c r="AD218" s="1" t="str">
        <f>+CONCATENATE(Nacsport!ES219,Nacsport!ET219,Nacsport!EU219,Nacsport!EV219,Nacsport!EW219,Nacsport!EX219,Nacsport!EY219,Nacsport!EZ219)</f>
        <v/>
      </c>
      <c r="AE218" s="1" t="str">
        <f>+CONCATENATE(Nacsport!FA219,Nacsport!FB219,Nacsport!FC219)</f>
        <v/>
      </c>
      <c r="AF218" s="1" t="str">
        <f>+CONCATENATE(Nacsport!FD219,Nacsport!FE219)</f>
        <v/>
      </c>
      <c r="AG218" s="1" t="str">
        <f>+CONCATENATE(Nacsport!FF219,Nacsport!FG219,Nacsport!FH219,Nacsport!FI219,Nacsport!FJ219)</f>
        <v/>
      </c>
      <c r="AH218" s="1" t="str">
        <f t="shared" si="14"/>
        <v/>
      </c>
      <c r="AI218" s="1" t="str">
        <f>+CONCATENATE(Nacsport!FK219,Nacsport!FL219)</f>
        <v/>
      </c>
      <c r="AJ218" s="34" t="str">
        <f>+CONCATENATE(Nacsport!FM219,Nacsport!FN219)</f>
        <v/>
      </c>
      <c r="AK218" s="1" t="str">
        <f>+IF(OR(K218="ATTACCO",K218="DIFESA"),+CONCATENATE(Nacsport!FO219,Nacsport!FP218,Nacsport!FQ219,Nacsport!FR219,Nacsport!FS219,Nacsport!FT219,Nacsport!FU219,),"")</f>
        <v/>
      </c>
      <c r="AL218" s="1" t="str">
        <f>+IF(OR(K218="ATAQUE",K218="DEFENSA"),+CONCATENATE(Nacsport!FV219,Nacsport!FW219,Nacsport!FX219,Nacsport!FY219,Nacsport!FZ219,Nacsport!GA219,Nacsport!GB219,),"")</f>
        <v/>
      </c>
      <c r="AM218" s="1" t="str">
        <f>+CONCATENATE(Nacsport!GC219,Nacsport!GD219,Nacsport!GE219,Nacsport!GF219,Nacsport!GG219,Nacsport!GH219,Nacsport!GI219,Nacsport!GJ219,)</f>
        <v/>
      </c>
      <c r="AN218" s="1" t="str">
        <f>IF(K218="PUNTOS",LOOKUP(2,1/($K$3:K218="ATAQUE"),$AN$3:AN218),IF(+COUNTIF(Nacsport!GK219:'Nacsport'!GS219,"*")&gt;0,+COUNTIF(Nacsport!GK219:'Nacsport'!GS219,"*"),""))</f>
        <v/>
      </c>
      <c r="AO218" t="str">
        <f ca="1">+IF(K218="QUIEBRE",+IF(L218="SAN LUIS",+COUNTIF(K218:INDIRECT(ADDRESS((LOOKUP(2,1/($K$1:K218="ATAQUE"),Nacsport!$A$1:A219)),3,4)),"RUCK")+1,+COUNTIF(K218:INDIRECT(ADDRESS((LOOKUP(2,1/($K$1:K218="DEFENSA"),Nacsport!$A$1:A219)),3,4)),"RUCK")+1),"")</f>
        <v/>
      </c>
      <c r="AP218" t="str">
        <f ca="1">+IF(OR(K218="PUNTOS",K218="QUIEBRE"),+IF(L218="SAN LUIS",+COUNTIF(K218:INDIRECT(ADDRESS((LOOKUP(2,1/($K$1:K218="ATAQUE"),Nacsport!$A$1:A219)),3,4)),"PASE"),+COUNTIF(K218:INDIRECT(ADDRESS((LOOKUP(2,1/($K$1:K218="DEFENSA"),Nacsport!$A$1:A219)),3,4)),"PASE")),"")</f>
        <v/>
      </c>
      <c r="AQ218" t="str">
        <f>IF(K218="QUIEBRE",LOOKUP(2,1/($K$3:K218="ATAQUE"),$AL$3:AL218),IF(+COUNTIF(Nacsport!GK219:'Nacsport'!GS219,"*")&gt;0,+COUNTIF(Nacsport!GK219:'Nacsport'!GS219,"*"),""))</f>
        <v/>
      </c>
      <c r="AR218" s="1" t="str">
        <f>IF(OR(K218="ATTACCO",K218="DIFESA"),J218,IF(AND(OR(K218="PUNTOS",K218="RUCK",K218="QUIEBRE"),L218="AVEZZANO"),LOOKUP(2,1/($K$3:K218="ATTACCO"),$J$3:J219),IF(AND(OR(K218="PUNTOS",K218="RUCK",K218="QUIEBRE"),L218="RIVAL"),LOOKUP(2,1/($K$3:K218="DIFESA"),$J$3:J219),"")))</f>
        <v/>
      </c>
      <c r="AS218" s="17"/>
    </row>
    <row r="219" spans="1:45" ht="15.75" customHeight="1" x14ac:dyDescent="0.2">
      <c r="A219">
        <f>+Nacsport!A220</f>
        <v>220</v>
      </c>
      <c r="B219">
        <f t="shared" si="1"/>
        <v>218</v>
      </c>
      <c r="C219">
        <f t="shared" si="7"/>
        <v>218</v>
      </c>
      <c r="D219" s="12">
        <v>1</v>
      </c>
      <c r="E219" s="1" t="s">
        <v>1295</v>
      </c>
      <c r="F219" s="14">
        <f>CONVERT(LEFT(Nacsport!E220,2),"mn","hr")/24+CONVERT(MID(Nacsport!E220,4,2),"sec","hr")/24</f>
        <v>2.7847222222222221E-2</v>
      </c>
      <c r="G219" s="15">
        <f>(CONVERT((CONVERT(LEFT(Nacsport!F220,2),"mn","hr")/24+CONVERT(MID(Nacsport!F220,4,2),"sec","hr")/24)-(CONVERT(LEFT(Nacsport!E220,2),"mn","hr")/24+CONVERT(MID(Nacsport!E220,4,2),"sec","hr")/24),"hr","sec")*24)+2</f>
        <v>4.9999999999998694</v>
      </c>
      <c r="H219" s="15">
        <f t="shared" si="15"/>
        <v>2401</v>
      </c>
      <c r="I219" s="15">
        <f t="shared" si="16"/>
        <v>40.1</v>
      </c>
      <c r="J219" s="1">
        <f>+Nacsport!B220</f>
        <v>37</v>
      </c>
      <c r="K219" s="1" t="str">
        <f>+Nacsport!C220</f>
        <v>TACKLE</v>
      </c>
      <c r="L219" s="1" t="str">
        <f>+CONCATENATE(Nacsport!I220,Nacsport!J220)</f>
        <v>SAN BENEDETTO</v>
      </c>
      <c r="M219" s="29" t="str">
        <f>IF(Nacsport!G220&lt;&gt;"",LEFT(Nacsport!G220,FIND(";",Nacsport!G220)-1),"")</f>
        <v/>
      </c>
      <c r="N219" s="1" t="str">
        <f>IFERROR(MID(Nacsport!G220,FIND(";", Nacsport!G220)+1,IFERROR(FIND(" ", Nacsport!G220 &amp; " ", FIND(";", Nacsport!G220)+1) - FIND(";", Nacsport!G220)-1,LEN(Nacsport!G220))),"")</f>
        <v/>
      </c>
      <c r="O219" s="1" t="str">
        <f>+CONCATENATE(Nacsport!K220,Nacsport!L220,Nacsport!M220,Nacsport!N220,Nacsport!O220,Nacsport!P220,Nacsport!Q220,Nacsport!R220,Nacsport!S220,Nacsport!T220,Nacsport!U220,Nacsport!V220,Nacsport!W220,Nacsport!X220,Nacsport!Y220,Nacsport!Z220)</f>
        <v/>
      </c>
      <c r="P219" s="1" t="str">
        <f>IF(ISNA(LOOKUP(2,1/(Nacsport!AA220:BY220&lt;&gt;""),Nacsport!AA220:BY220)),"",LOOKUP(2,1/(Nacsport!AA220:BY220&lt;&gt;""),Nacsport!AA220:BY220))</f>
        <v>9</v>
      </c>
      <c r="Q219" s="1" t="str">
        <f t="array" ref="Q219">+IF(+COUNTIF(Nacsport!AA220:BY220,"*")&gt;1,INDEX(Nacsport!Z220:BX220,MATCH(TRUE,Nacsport!Z220:BX220&gt;0,0)),"")</f>
        <v/>
      </c>
      <c r="R219" s="1" t="str">
        <f>+CONCATENATE(Nacsport!BZ220,Nacsport!CA220)</f>
        <v/>
      </c>
      <c r="S219" s="1" t="str">
        <f>+CONCATENATE(Nacsport!CB220,Nacsport!CC220,Nacsport!CD220)</f>
        <v>NEGATIVE</v>
      </c>
      <c r="T219" s="1" t="str">
        <f>+CONCATENATE(Nacsport!CE220,Nacsport!CF220,Nacsport!CG220,Nacsport!CH220)</f>
        <v/>
      </c>
      <c r="U219" s="1" t="str">
        <f>+CONCATENATE(Nacsport!CI220,Nacsport!CJ220,Nacsport!CK220,Nacsport!CL220,Nacsport!CM220,Nacsport!CN220,Nacsport!CO220,Nacsport!CP220)</f>
        <v/>
      </c>
      <c r="V219" s="1" t="str">
        <f>+CONCATENATE(Nacsport!CQ220,Nacsport!CR220,Nacsport!CS220,Nacsport!CT220,Nacsport!CU220,Nacsport!CV220)</f>
        <v/>
      </c>
      <c r="W219" s="1" t="str">
        <f>+CONCATENATE(Nacsport!CW220,Nacsport!CX220,Nacsport!CY220,Nacsport!CZ220,Nacsport!DA220,Nacsport!DB220,Nacsport!DC220)</f>
        <v/>
      </c>
      <c r="X219" s="1" t="str">
        <f>+CONCATENATE(Nacsport!DD220,Nacsport!DE220,Nacsport!DF220,Nacsport!DG220,Nacsport!DH220,Nacsport!DI220,Nacsport!DJ220,Nacsport!DK220,Nacsport!DL220,Nacsport!DM220,Nacsport!DN220)</f>
        <v/>
      </c>
      <c r="Y219" s="1" t="str">
        <f>+CONCATENATE(Nacsport!DO220,Nacsport!DP220,Nacsport!DQ220,Nacsport!DR220,Nacsport!DS220,Nacsport!DT220,Nacsport!DU220,Nacsport!DV220,)</f>
        <v/>
      </c>
      <c r="Z219" s="1" t="str">
        <f>+CONCATENATE(Nacsport!DW220,Nacsport!DX220,Nacsport!DY220,Nacsport!DZ220)</f>
        <v/>
      </c>
      <c r="AA219" s="1" t="str">
        <f>+CONCATENATE(Nacsport!EA220,Nacsport!EB220,Nacsport!EC220,Nacsport!ED220,Nacsport!EE220)</f>
        <v/>
      </c>
      <c r="AB219" s="1" t="str">
        <f>+CONCATENATE(Nacsport!EF220,Nacsport!EG220,Nacsport!EH220,Nacsport!EI220,Nacsport!EJ220,Nacsport!EK220)</f>
        <v/>
      </c>
      <c r="AC219" s="1" t="str">
        <f>+CONCATENATE(Nacsport!EL220,Nacsport!EM220,Nacsport!EN220,Nacsport!EO220,Nacsport!EP220,Nacsport!EQ220,Nacsport!ER220)</f>
        <v/>
      </c>
      <c r="AD219" s="1" t="str">
        <f>+CONCATENATE(Nacsport!ES220,Nacsport!ET220,Nacsport!EU220,Nacsport!EV220,Nacsport!EW220,Nacsport!EX220,Nacsport!EY220,Nacsport!EZ220)</f>
        <v/>
      </c>
      <c r="AE219" s="1" t="str">
        <f>+CONCATENATE(Nacsport!FA220,Nacsport!FB220,Nacsport!FC220)</f>
        <v/>
      </c>
      <c r="AF219" s="1" t="str">
        <f>+CONCATENATE(Nacsport!FD220,Nacsport!FE220)</f>
        <v/>
      </c>
      <c r="AG219" s="1" t="str">
        <f>+CONCATENATE(Nacsport!FF220,Nacsport!FG220,Nacsport!FH220,Nacsport!FI220,Nacsport!FJ220)</f>
        <v/>
      </c>
      <c r="AH219" s="1" t="str">
        <f t="shared" si="14"/>
        <v/>
      </c>
      <c r="AI219" s="1" t="str">
        <f>+CONCATENATE(Nacsport!FK220,Nacsport!FL220)</f>
        <v/>
      </c>
      <c r="AJ219" s="34" t="str">
        <f>+CONCATENATE(Nacsport!FM220,Nacsport!FN220)</f>
        <v/>
      </c>
      <c r="AK219" s="1" t="str">
        <f>+IF(OR(K219="ATTACCO",K219="DIFESA"),+CONCATENATE(Nacsport!FO220,Nacsport!FP219,Nacsport!FQ220,Nacsport!FR220,Nacsport!FS220,Nacsport!FT220,Nacsport!FU220,),"")</f>
        <v/>
      </c>
      <c r="AL219" s="1" t="str">
        <f>+IF(OR(K219="ATAQUE",K219="DEFENSA"),+CONCATENATE(Nacsport!FV220,Nacsport!FW220,Nacsport!FX220,Nacsport!FY220,Nacsport!FZ220,Nacsport!GA220,Nacsport!GB220,),"")</f>
        <v/>
      </c>
      <c r="AM219" s="1" t="str">
        <f>+CONCATENATE(Nacsport!GC220,Nacsport!GD220,Nacsport!GE220,Nacsport!GF220,Nacsport!GG220,Nacsport!GH220,Nacsport!GI220,Nacsport!GJ220,)</f>
        <v/>
      </c>
      <c r="AN219" s="1" t="str">
        <f>IF(K219="PUNTOS",LOOKUP(2,1/($K$3:K219="ATAQUE"),$AN$3:AN219),IF(+COUNTIF(Nacsport!GK220:'Nacsport'!GS220,"*")&gt;0,+COUNTIF(Nacsport!GK220:'Nacsport'!GS220,"*"),""))</f>
        <v/>
      </c>
      <c r="AO219" t="str">
        <f ca="1">+IF(K219="QUIEBRE",+IF(L219="SAN LUIS",+COUNTIF(K219:INDIRECT(ADDRESS((LOOKUP(2,1/($K$1:K219="ATAQUE"),Nacsport!$A$1:A220)),3,4)),"RUCK")+1,+COUNTIF(K219:INDIRECT(ADDRESS((LOOKUP(2,1/($K$1:K219="DEFENSA"),Nacsport!$A$1:A220)),3,4)),"RUCK")+1),"")</f>
        <v/>
      </c>
      <c r="AP219" t="str">
        <f ca="1">+IF(OR(K219="PUNTOS",K219="QUIEBRE"),+IF(L219="SAN LUIS",+COUNTIF(K219:INDIRECT(ADDRESS((LOOKUP(2,1/($K$1:K219="ATAQUE"),Nacsport!$A$1:A220)),3,4)),"PASE"),+COUNTIF(K219:INDIRECT(ADDRESS((LOOKUP(2,1/($K$1:K219="DEFENSA"),Nacsport!$A$1:A220)),3,4)),"PASE")),"")</f>
        <v/>
      </c>
      <c r="AQ219" t="str">
        <f>IF(K219="QUIEBRE",LOOKUP(2,1/($K$3:K219="ATAQUE"),$AL$3:AL219),IF(+COUNTIF(Nacsport!GK220:'Nacsport'!GS220,"*")&gt;0,+COUNTIF(Nacsport!GK220:'Nacsport'!GS220,"*"),""))</f>
        <v/>
      </c>
      <c r="AR219" s="1" t="str">
        <f>IF(OR(K219="ATTACCO",K219="DIFESA"),J219,IF(AND(OR(K219="PUNTOS",K219="RUCK",K219="QUIEBRE"),L219="AVEZZANO"),LOOKUP(2,1/($K$3:K219="ATTACCO"),$J$3:J220),IF(AND(OR(K219="PUNTOS",K219="RUCK",K219="QUIEBRE"),L219="RIVAL"),LOOKUP(2,1/($K$3:K219="DIFESA"),$J$3:J220),"")))</f>
        <v/>
      </c>
      <c r="AS219" s="17"/>
    </row>
    <row r="220" spans="1:45" ht="15.75" customHeight="1" x14ac:dyDescent="0.2">
      <c r="A220">
        <f>+Nacsport!A221</f>
        <v>221</v>
      </c>
      <c r="B220">
        <f t="shared" si="1"/>
        <v>219</v>
      </c>
      <c r="C220">
        <f t="shared" si="7"/>
        <v>219</v>
      </c>
      <c r="D220" s="12">
        <v>1</v>
      </c>
      <c r="E220" s="1" t="s">
        <v>1295</v>
      </c>
      <c r="F220" s="14">
        <f>CONVERT(LEFT(Nacsport!E221,2),"mn","hr")/24+CONVERT(MID(Nacsport!E221,4,2),"sec","hr")/24</f>
        <v>2.7870370370370368E-2</v>
      </c>
      <c r="G220" s="15">
        <f>CONVERT((CONVERT(LEFT(Nacsport!F221,2),"mn","hr")/24+CONVERT(MID(Nacsport!F221,4,2),"sec","hr")/24)-(CONVERT(LEFT(Nacsport!E221,2),"mn","hr")/24+CONVERT(MID(Nacsport!E221,4,2),"sec","hr")/24),"hr","sec")*24</f>
        <v>3.0000000000001692</v>
      </c>
      <c r="H220" s="15">
        <f t="shared" si="15"/>
        <v>2403</v>
      </c>
      <c r="I220" s="15">
        <f t="shared" si="16"/>
        <v>40.133333333333326</v>
      </c>
      <c r="J220" s="1">
        <f>+Nacsport!B221</f>
        <v>32</v>
      </c>
      <c r="K220" s="1" t="str">
        <f>+Nacsport!C221</f>
        <v>RUCK</v>
      </c>
      <c r="L220" s="1" t="str">
        <f>+CONCATENATE(Nacsport!I221,Nacsport!J221)</f>
        <v>OPPONENT</v>
      </c>
      <c r="M220" s="29" t="str">
        <f>IF(Nacsport!G221&lt;&gt;"",LEFT(Nacsport!G221,FIND(";",Nacsport!G221)-1),"")</f>
        <v>59</v>
      </c>
      <c r="N220" s="1" t="str">
        <f>IFERROR(MID(Nacsport!G221,FIND(";", Nacsport!G221)+1,IFERROR(FIND(" ", Nacsport!G221 &amp; " ", FIND(";", Nacsport!G221)+1) - FIND(";", Nacsport!G221)-1,LEN(Nacsport!G221))),"")</f>
        <v>89</v>
      </c>
      <c r="O220" s="1" t="str">
        <f>+CONCATENATE(Nacsport!K221,Nacsport!L221,Nacsport!M221,Nacsport!N221,Nacsport!O221,Nacsport!P221,Nacsport!Q221,Nacsport!R221,Nacsport!S221,Nacsport!T221,Nacsport!U221,Nacsport!V221,Nacsport!W221,Nacsport!X221,Nacsport!Y221,Nacsport!Z221)</f>
        <v>RD</v>
      </c>
      <c r="P220" s="1" t="str">
        <f>IF(ISNA(LOOKUP(2,1/(Nacsport!AA221:BY221&lt;&gt;""),Nacsport!AA221:BY221)),"",LOOKUP(2,1/(Nacsport!AA221:BY221&lt;&gt;""),Nacsport!AA221:BY221))</f>
        <v/>
      </c>
      <c r="Q220" s="1" t="str">
        <f t="array" ref="Q220">+IF(+COUNTIF(Nacsport!AA221:BY221,"*")&gt;1,INDEX(Nacsport!Z221:BX221,MATCH(TRUE,Nacsport!Z221:BX221&gt;0,0)),"")</f>
        <v/>
      </c>
      <c r="R220" s="1" t="str">
        <f>+CONCATENATE(Nacsport!BZ221,Nacsport!CA221)</f>
        <v/>
      </c>
      <c r="S220" s="1" t="str">
        <f>+CONCATENATE(Nacsport!CB221,Nacsport!CC221,Nacsport!CD221)</f>
        <v/>
      </c>
      <c r="T220" s="1" t="str">
        <f>+CONCATENATE(Nacsport!CE221,Nacsport!CF221,Nacsport!CG221,Nacsport!CH221)</f>
        <v/>
      </c>
      <c r="U220" s="1" t="str">
        <f>+CONCATENATE(Nacsport!CI221,Nacsport!CJ221,Nacsport!CK221,Nacsport!CL221,Nacsport!CM221,Nacsport!CN221,Nacsport!CO221,Nacsport!CP221)</f>
        <v/>
      </c>
      <c r="V220" s="1" t="str">
        <f>+CONCATENATE(Nacsport!CQ221,Nacsport!CR221,Nacsport!CS221,Nacsport!CT221,Nacsport!CU221,Nacsport!CV221)</f>
        <v/>
      </c>
      <c r="W220" s="1" t="str">
        <f>+CONCATENATE(Nacsport!CW221,Nacsport!CX221,Nacsport!CY221,Nacsport!CZ221,Nacsport!DA221,Nacsport!DB221,Nacsport!DC221)</f>
        <v/>
      </c>
      <c r="X220" s="1" t="str">
        <f>+CONCATENATE(Nacsport!DD221,Nacsport!DE221,Nacsport!DF221,Nacsport!DG221,Nacsport!DH221,Nacsport!DI221,Nacsport!DJ221,Nacsport!DK221,Nacsport!DL221,Nacsport!DM221,Nacsport!DN221)</f>
        <v/>
      </c>
      <c r="Y220" s="1" t="str">
        <f>+CONCATENATE(Nacsport!DO221,Nacsport!DP221,Nacsport!DQ221,Nacsport!DR221,Nacsport!DS221,Nacsport!DT221,Nacsport!DU221,Nacsport!DV221,)</f>
        <v/>
      </c>
      <c r="Z220" s="1" t="str">
        <f>+CONCATENATE(Nacsport!DW221,Nacsport!DX221,Nacsport!DY221,Nacsport!DZ221)</f>
        <v/>
      </c>
      <c r="AA220" s="1" t="str">
        <f>+CONCATENATE(Nacsport!EA221,Nacsport!EB221,Nacsport!EC221,Nacsport!ED221,Nacsport!EE221)</f>
        <v/>
      </c>
      <c r="AB220" s="1" t="str">
        <f>+CONCATENATE(Nacsport!EF221,Nacsport!EG221,Nacsport!EH221,Nacsport!EI221,Nacsport!EJ221,Nacsport!EK221)</f>
        <v/>
      </c>
      <c r="AC220" s="1" t="str">
        <f>+CONCATENATE(Nacsport!EL221,Nacsport!EM221,Nacsport!EN221,Nacsport!EO221,Nacsport!EP221,Nacsport!EQ221,Nacsport!ER221)</f>
        <v/>
      </c>
      <c r="AD220" s="1" t="str">
        <f>+CONCATENATE(Nacsport!ES221,Nacsport!ET221,Nacsport!EU221,Nacsport!EV221,Nacsport!EW221,Nacsport!EX221,Nacsport!EY221,Nacsport!EZ221)</f>
        <v/>
      </c>
      <c r="AE220" s="1" t="str">
        <f>+CONCATENATE(Nacsport!FA221,Nacsport!FB221,Nacsport!FC221)</f>
        <v/>
      </c>
      <c r="AF220" s="1" t="str">
        <f>+CONCATENATE(Nacsport!FD221,Nacsport!FE221)</f>
        <v>SLOW</v>
      </c>
      <c r="AG220" s="1" t="str">
        <f>+CONCATENATE(Nacsport!FF221,Nacsport!FG221,Nacsport!FH221,Nacsport!FI221,Nacsport!FJ221)</f>
        <v/>
      </c>
      <c r="AH220" s="1" t="str">
        <f t="shared" si="14"/>
        <v/>
      </c>
      <c r="AI220" s="1" t="str">
        <f>+CONCATENATE(Nacsport!FK221,Nacsport!FL221)</f>
        <v/>
      </c>
      <c r="AJ220" s="34" t="str">
        <f>+CONCATENATE(Nacsport!FM221,Nacsport!FN221)</f>
        <v/>
      </c>
      <c r="AK220" s="1" t="str">
        <f>+IF(OR(K220="ATTACCO",K220="DIFESA"),+CONCATENATE(Nacsport!FO221,Nacsport!FP220,Nacsport!FQ221,Nacsport!FR221,Nacsport!FS221,Nacsport!FT221,Nacsport!FU221,),"")</f>
        <v/>
      </c>
      <c r="AL220" s="1" t="str">
        <f>+IF(OR(K220="ATAQUE",K220="DEFENSA"),+CONCATENATE(Nacsport!FV221,Nacsport!FW221,Nacsport!FX221,Nacsport!FY221,Nacsport!FZ221,Nacsport!GA221,Nacsport!GB221,),"")</f>
        <v/>
      </c>
      <c r="AM220" s="1" t="str">
        <f>+CONCATENATE(Nacsport!GC221,Nacsport!GD221,Nacsport!GE221,Nacsport!GF221,Nacsport!GG221,Nacsport!GH221,Nacsport!GI221,Nacsport!GJ221,)</f>
        <v/>
      </c>
      <c r="AN220" s="1" t="str">
        <f>IF(K220="PUNTOS",LOOKUP(2,1/($K$3:K220="ATAQUE"),$AN$3:AN220),IF(+COUNTIF(Nacsport!GK221:'Nacsport'!GS221,"*")&gt;0,+COUNTIF(Nacsport!GK221:'Nacsport'!GS221,"*"),""))</f>
        <v/>
      </c>
      <c r="AO220" t="str">
        <f ca="1">+IF(K220="QUIEBRE",+IF(L220="SAN LUIS",+COUNTIF(K220:INDIRECT(ADDRESS((LOOKUP(2,1/($K$1:K220="ATAQUE"),Nacsport!$A$1:A221)),3,4)),"RUCK")+1,+COUNTIF(K220:INDIRECT(ADDRESS((LOOKUP(2,1/($K$1:K220="DEFENSA"),Nacsport!$A$1:A221)),3,4)),"RUCK")+1),"")</f>
        <v/>
      </c>
      <c r="AP220" t="str">
        <f ca="1">+IF(OR(K220="PUNTOS",K220="QUIEBRE"),+IF(L220="SAN LUIS",+COUNTIF(K220:INDIRECT(ADDRESS((LOOKUP(2,1/($K$1:K220="ATAQUE"),Nacsport!$A$1:A221)),3,4)),"PASE"),+COUNTIF(K220:INDIRECT(ADDRESS((LOOKUP(2,1/($K$1:K220="DEFENSA"),Nacsport!$A$1:A221)),3,4)),"PASE")),"")</f>
        <v/>
      </c>
      <c r="AQ220" t="str">
        <f>IF(K220="QUIEBRE",LOOKUP(2,1/($K$3:K220="ATAQUE"),$AL$3:AL220),IF(+COUNTIF(Nacsport!GK221:'Nacsport'!GS221,"*")&gt;0,+COUNTIF(Nacsport!GK221:'Nacsport'!GS221,"*"),""))</f>
        <v/>
      </c>
      <c r="AR220" s="1" t="str">
        <f>IF(OR(K220="ATTACCO",K220="DIFESA"),J220,IF(AND(OR(K220="PUNTOS",K220="RUCK",K220="QUIEBRE"),L220="AVEZZANO"),LOOKUP(2,1/($K$3:K220="ATTACCO"),$J$3:J221),IF(AND(OR(K220="PUNTOS",K220="RUCK",K220="QUIEBRE"),L220="RIVAL"),LOOKUP(2,1/($K$3:K220="DIFESA"),$J$3:J221),"")))</f>
        <v/>
      </c>
      <c r="AS220" s="17"/>
    </row>
    <row r="221" spans="1:45" ht="15.75" customHeight="1" x14ac:dyDescent="0.2">
      <c r="A221">
        <f>+Nacsport!A222</f>
        <v>222</v>
      </c>
      <c r="B221">
        <f t="shared" si="1"/>
        <v>220</v>
      </c>
      <c r="C221">
        <f t="shared" si="7"/>
        <v>220</v>
      </c>
      <c r="D221" s="12">
        <v>1</v>
      </c>
      <c r="E221" s="1" t="s">
        <v>1295</v>
      </c>
      <c r="F221" s="14">
        <f>CONVERT(LEFT(Nacsport!E222,2),"mn","hr")/24+CONVERT(MID(Nacsport!E222,4,2),"sec","hr")/24</f>
        <v>2.7939814814814813E-2</v>
      </c>
      <c r="G221" s="15">
        <f>(CONVERT((CONVERT(LEFT(Nacsport!F222,2),"mn","hr")/24+CONVERT(MID(Nacsport!F222,4,2),"sec","hr")/24)-(CONVERT(LEFT(Nacsport!E222,2),"mn","hr")/24+CONVERT(MID(Nacsport!E222,4,2),"sec","hr")/24),"hr","sec")*24)+2</f>
        <v>4.9999999999998694</v>
      </c>
      <c r="H221" s="15">
        <f t="shared" si="15"/>
        <v>2409</v>
      </c>
      <c r="I221" s="15">
        <f t="shared" si="16"/>
        <v>40.233333333333327</v>
      </c>
      <c r="J221" s="1">
        <f>+Nacsport!B222</f>
        <v>38</v>
      </c>
      <c r="K221" s="1" t="str">
        <f>+Nacsport!C222</f>
        <v>TACKLE</v>
      </c>
      <c r="L221" s="1" t="str">
        <f>+CONCATENATE(Nacsport!I222,Nacsport!J222)</f>
        <v>SAN BENEDETTO</v>
      </c>
      <c r="M221" s="29" t="str">
        <f>IF(Nacsport!G222&lt;&gt;"",LEFT(Nacsport!G222,FIND(";",Nacsport!G222)-1),"")</f>
        <v/>
      </c>
      <c r="N221" s="1" t="str">
        <f>IFERROR(MID(Nacsport!G222,FIND(";", Nacsport!G222)+1,IFERROR(FIND(" ", Nacsport!G222 &amp; " ", FIND(";", Nacsport!G222)+1) - FIND(";", Nacsport!G222)-1,LEN(Nacsport!G222))),"")</f>
        <v/>
      </c>
      <c r="O221" s="1" t="str">
        <f>+CONCATENATE(Nacsport!K222,Nacsport!L222,Nacsport!M222,Nacsport!N222,Nacsport!O222,Nacsport!P222,Nacsport!Q222,Nacsport!R222,Nacsport!S222,Nacsport!T222,Nacsport!U222,Nacsport!V222,Nacsport!W222,Nacsport!X222,Nacsport!Y222,Nacsport!Z222)</f>
        <v/>
      </c>
      <c r="P221" s="1" t="str">
        <f>IF(ISNA(LOOKUP(2,1/(Nacsport!AA222:BY222&lt;&gt;""),Nacsport!AA222:BY222)),"",LOOKUP(2,1/(Nacsport!AA222:BY222&lt;&gt;""),Nacsport!AA222:BY222))</f>
        <v>10</v>
      </c>
      <c r="Q221" s="1" t="str">
        <f t="array" ref="Q221">+IF(+COUNTIF(Nacsport!AA222:BY222,"*")&gt;1,INDEX(Nacsport!Z222:BX222,MATCH(TRUE,Nacsport!Z222:BX222&gt;0,0)),"")</f>
        <v/>
      </c>
      <c r="R221" s="1" t="str">
        <f>+CONCATENATE(Nacsport!BZ222,Nacsport!CA222)</f>
        <v/>
      </c>
      <c r="S221" s="1" t="str">
        <f>+CONCATENATE(Nacsport!CB222,Nacsport!CC222,Nacsport!CD222)</f>
        <v>NEUTRAL</v>
      </c>
      <c r="T221" s="1" t="str">
        <f>+CONCATENATE(Nacsport!CE222,Nacsport!CF222,Nacsport!CG222,Nacsport!CH222)</f>
        <v/>
      </c>
      <c r="U221" s="1" t="str">
        <f>+CONCATENATE(Nacsport!CI222,Nacsport!CJ222,Nacsport!CK222,Nacsport!CL222,Nacsport!CM222,Nacsport!CN222,Nacsport!CO222,Nacsport!CP222)</f>
        <v/>
      </c>
      <c r="V221" s="1" t="str">
        <f>+CONCATENATE(Nacsport!CQ222,Nacsport!CR222,Nacsport!CS222,Nacsport!CT222,Nacsport!CU222,Nacsport!CV222)</f>
        <v/>
      </c>
      <c r="W221" s="1" t="str">
        <f>+CONCATENATE(Nacsport!CW222,Nacsport!CX222,Nacsport!CY222,Nacsport!CZ222,Nacsport!DA222,Nacsport!DB222,Nacsport!DC222)</f>
        <v/>
      </c>
      <c r="X221" s="1" t="str">
        <f>+CONCATENATE(Nacsport!DD222,Nacsport!DE222,Nacsport!DF222,Nacsport!DG222,Nacsport!DH222,Nacsport!DI222,Nacsport!DJ222,Nacsport!DK222,Nacsport!DL222,Nacsport!DM222,Nacsport!DN222)</f>
        <v/>
      </c>
      <c r="Y221" s="1" t="str">
        <f>+CONCATENATE(Nacsport!DO222,Nacsport!DP222,Nacsport!DQ222,Nacsport!DR222,Nacsport!DS222,Nacsport!DT222,Nacsport!DU222,Nacsport!DV222,)</f>
        <v/>
      </c>
      <c r="Z221" s="1" t="str">
        <f>+CONCATENATE(Nacsport!DW222,Nacsport!DX222,Nacsport!DY222,Nacsport!DZ222)</f>
        <v/>
      </c>
      <c r="AA221" s="1" t="str">
        <f>+CONCATENATE(Nacsport!EA222,Nacsport!EB222,Nacsport!EC222,Nacsport!ED222,Nacsport!EE222)</f>
        <v/>
      </c>
      <c r="AB221" s="1" t="str">
        <f>+CONCATENATE(Nacsport!EF222,Nacsport!EG222,Nacsport!EH222,Nacsport!EI222,Nacsport!EJ222,Nacsport!EK222)</f>
        <v/>
      </c>
      <c r="AC221" s="1" t="str">
        <f>+CONCATENATE(Nacsport!EL222,Nacsport!EM222,Nacsport!EN222,Nacsport!EO222,Nacsport!EP222,Nacsport!EQ222,Nacsport!ER222)</f>
        <v/>
      </c>
      <c r="AD221" s="1" t="str">
        <f>+CONCATENATE(Nacsport!ES222,Nacsport!ET222,Nacsport!EU222,Nacsport!EV222,Nacsport!EW222,Nacsport!EX222,Nacsport!EY222,Nacsport!EZ222)</f>
        <v/>
      </c>
      <c r="AE221" s="1" t="str">
        <f>+CONCATENATE(Nacsport!FA222,Nacsport!FB222,Nacsport!FC222)</f>
        <v/>
      </c>
      <c r="AF221" s="1" t="str">
        <f>+CONCATENATE(Nacsport!FD222,Nacsport!FE222)</f>
        <v/>
      </c>
      <c r="AG221" s="1" t="str">
        <f>+CONCATENATE(Nacsport!FF222,Nacsport!FG222,Nacsport!FH222,Nacsport!FI222,Nacsport!FJ222)</f>
        <v/>
      </c>
      <c r="AH221" s="1" t="str">
        <f t="shared" si="14"/>
        <v/>
      </c>
      <c r="AI221" s="1" t="str">
        <f>+CONCATENATE(Nacsport!FK222,Nacsport!FL222)</f>
        <v/>
      </c>
      <c r="AJ221" s="34" t="str">
        <f>+CONCATENATE(Nacsport!FM222,Nacsport!FN222)</f>
        <v/>
      </c>
      <c r="AK221" s="1" t="str">
        <f>+IF(OR(K221="ATTACCO",K221="DIFESA"),+CONCATENATE(Nacsport!FO222,Nacsport!FP221,Nacsport!FQ222,Nacsport!FR222,Nacsport!FS222,Nacsport!FT222,Nacsport!FU222,),"")</f>
        <v/>
      </c>
      <c r="AL221" s="1" t="str">
        <f>+IF(OR(K221="ATAQUE",K221="DEFENSA"),+CONCATENATE(Nacsport!FV222,Nacsport!FW222,Nacsport!FX222,Nacsport!FY222,Nacsport!FZ222,Nacsport!GA222,Nacsport!GB222,),"")</f>
        <v/>
      </c>
      <c r="AM221" s="1" t="str">
        <f>+CONCATENATE(Nacsport!GC222,Nacsport!GD222,Nacsport!GE222,Nacsport!GF222,Nacsport!GG222,Nacsport!GH222,Nacsport!GI222,Nacsport!GJ222,)</f>
        <v/>
      </c>
      <c r="AN221" s="1" t="str">
        <f>IF(K221="PUNTOS",LOOKUP(2,1/($K$3:K221="ATAQUE"),$AN$3:AN221),IF(+COUNTIF(Nacsport!GK222:'Nacsport'!GS222,"*")&gt;0,+COUNTIF(Nacsport!GK222:'Nacsport'!GS222,"*"),""))</f>
        <v/>
      </c>
      <c r="AO221" t="str">
        <f ca="1">+IF(K221="QUIEBRE",+IF(L221="SAN LUIS",+COUNTIF(K221:INDIRECT(ADDRESS((LOOKUP(2,1/($K$1:K221="ATAQUE"),Nacsport!$A$1:A222)),3,4)),"RUCK")+1,+COUNTIF(K221:INDIRECT(ADDRESS((LOOKUP(2,1/($K$1:K221="DEFENSA"),Nacsport!$A$1:A222)),3,4)),"RUCK")+1),"")</f>
        <v/>
      </c>
      <c r="AP221" t="str">
        <f ca="1">+IF(OR(K221="PUNTOS",K221="QUIEBRE"),+IF(L221="SAN LUIS",+COUNTIF(K221:INDIRECT(ADDRESS((LOOKUP(2,1/($K$1:K221="ATAQUE"),Nacsport!$A$1:A222)),3,4)),"PASE"),+COUNTIF(K221:INDIRECT(ADDRESS((LOOKUP(2,1/($K$1:K221="DEFENSA"),Nacsport!$A$1:A222)),3,4)),"PASE")),"")</f>
        <v/>
      </c>
      <c r="AQ221" t="str">
        <f>IF(K221="QUIEBRE",LOOKUP(2,1/($K$3:K221="ATAQUE"),$AL$3:AL221),IF(+COUNTIF(Nacsport!GK222:'Nacsport'!GS222,"*")&gt;0,+COUNTIF(Nacsport!GK222:'Nacsport'!GS222,"*"),""))</f>
        <v/>
      </c>
      <c r="AR221" s="1" t="str">
        <f>IF(OR(K221="ATTACCO",K221="DIFESA"),J221,IF(AND(OR(K221="PUNTOS",K221="RUCK",K221="QUIEBRE"),L221="AVEZZANO"),LOOKUP(2,1/($K$3:K221="ATTACCO"),$J$3:J222),IF(AND(OR(K221="PUNTOS",K221="RUCK",K221="QUIEBRE"),L221="RIVAL"),LOOKUP(2,1/($K$3:K221="DIFESA"),$J$3:J222),"")))</f>
        <v/>
      </c>
      <c r="AS221" s="17"/>
    </row>
    <row r="222" spans="1:45" ht="15.75" customHeight="1" x14ac:dyDescent="0.2">
      <c r="A222">
        <f>+Nacsport!A223</f>
        <v>223</v>
      </c>
      <c r="B222">
        <f t="shared" si="1"/>
        <v>221</v>
      </c>
      <c r="C222">
        <f t="shared" si="7"/>
        <v>221</v>
      </c>
      <c r="D222" s="12">
        <v>1</v>
      </c>
      <c r="E222" s="1" t="s">
        <v>1295</v>
      </c>
      <c r="F222" s="14">
        <f>CONVERT(LEFT(Nacsport!E223,2),"mn","hr")/24+CONVERT(MID(Nacsport!E223,4,2),"sec","hr")/24</f>
        <v>2.7986111111111111E-2</v>
      </c>
      <c r="G222" s="15">
        <v>8</v>
      </c>
      <c r="H222" s="15">
        <f t="shared" si="15"/>
        <v>2413</v>
      </c>
      <c r="I222" s="15">
        <f t="shared" si="16"/>
        <v>40.299999999999997</v>
      </c>
      <c r="J222" s="1">
        <f>+Nacsport!B223</f>
        <v>9</v>
      </c>
      <c r="K222" s="1" t="str">
        <f>+Nacsport!C223</f>
        <v>PENALTY</v>
      </c>
      <c r="L222" s="1" t="str">
        <f>+CONCATENATE(Nacsport!I223,Nacsport!J223)</f>
        <v>SAN BENEDETTO</v>
      </c>
      <c r="M222" s="29" t="str">
        <f>IF(Nacsport!G223&lt;&gt;"",LEFT(Nacsport!G223,FIND(";",Nacsport!G223)-1),"")</f>
        <v>48</v>
      </c>
      <c r="N222" s="1" t="str">
        <f>IFERROR(MID(Nacsport!G223,FIND(";", Nacsport!G223)+1,IFERROR(FIND(" ", Nacsport!G223 &amp; " ", FIND(";", Nacsport!G223)+1) - FIND(";", Nacsport!G223)-1,LEN(Nacsport!G223))),"")</f>
        <v>89</v>
      </c>
      <c r="O222" s="1" t="str">
        <f>+CONCATENATE(Nacsport!K223,Nacsport!L223,Nacsport!M223,Nacsport!N223,Nacsport!O223,Nacsport!P223,Nacsport!Q223,Nacsport!R223,Nacsport!S223,Nacsport!T223,Nacsport!U223,Nacsport!V223,Nacsport!W223,Nacsport!X223,Nacsport!Y223,Nacsport!Z223)</f>
        <v>RC</v>
      </c>
      <c r="P222" s="1" t="str">
        <f>IF(ISNA(LOOKUP(2,1/(Nacsport!AA223:BY223&lt;&gt;""),Nacsport!AA223:BY223)),"",LOOKUP(2,1/(Nacsport!AA223:BY223&lt;&gt;""),Nacsport!AA223:BY223))</f>
        <v>18</v>
      </c>
      <c r="Q222" s="1" t="str">
        <f t="array" ref="Q222">+IF(+COUNTIF(Nacsport!AA223:BY223,"*")&gt;1,INDEX(Nacsport!Z223:BX223,MATCH(TRUE,Nacsport!Z223:BX223&gt;0,0)),"")</f>
        <v/>
      </c>
      <c r="R222" s="1" t="str">
        <f>+CONCATENATE(Nacsport!BZ223,Nacsport!CA223)</f>
        <v/>
      </c>
      <c r="S222" s="1" t="str">
        <f>+CONCATENATE(Nacsport!CB223,Nacsport!CC223,Nacsport!CD223)</f>
        <v/>
      </c>
      <c r="T222" s="1" t="str">
        <f>+CONCATENATE(Nacsport!CE223,Nacsport!CF223,Nacsport!CG223,Nacsport!CH223)</f>
        <v/>
      </c>
      <c r="U222" s="1" t="str">
        <f>+CONCATENATE(Nacsport!CI223,Nacsport!CJ223,Nacsport!CK223,Nacsport!CL223,Nacsport!CM223,Nacsport!CN223,Nacsport!CO223,Nacsport!CP223)</f>
        <v/>
      </c>
      <c r="V222" s="1" t="str">
        <f>+CONCATENATE(Nacsport!CQ223,Nacsport!CR223,Nacsport!CS223,Nacsport!CT223,Nacsport!CU223,Nacsport!CV223)</f>
        <v/>
      </c>
      <c r="W222" s="1" t="str">
        <f>+CONCATENATE(Nacsport!CW223,Nacsport!CX223,Nacsport!CY223,Nacsport!CZ223,Nacsport!DA223,Nacsport!DB223,Nacsport!DC223)</f>
        <v/>
      </c>
      <c r="X222" s="1" t="str">
        <f>+CONCATENATE(Nacsport!DD223,Nacsport!DE223,Nacsport!DF223,Nacsport!DG223,Nacsport!DH223,Nacsport!DI223,Nacsport!DJ223,Nacsport!DK223,Nacsport!DL223,Nacsport!DM223,Nacsport!DN223)</f>
        <v/>
      </c>
      <c r="Y222" s="1" t="str">
        <f>+CONCATENATE(Nacsport!DO223,Nacsport!DP223,Nacsport!DQ223,Nacsport!DR223,Nacsport!DS223,Nacsport!DT223,Nacsport!DU223,Nacsport!DV223,)</f>
        <v/>
      </c>
      <c r="Z222" s="1" t="str">
        <f>+CONCATENATE(Nacsport!DW223,Nacsport!DX223,Nacsport!DY223,Nacsport!DZ223)</f>
        <v/>
      </c>
      <c r="AA222" s="1" t="str">
        <f>+CONCATENATE(Nacsport!EA223,Nacsport!EB223,Nacsport!EC223,Nacsport!ED223,Nacsport!EE223)</f>
        <v/>
      </c>
      <c r="AB222" s="1" t="str">
        <f>+CONCATENATE(Nacsport!EF223,Nacsport!EG223,Nacsport!EH223,Nacsport!EI223,Nacsport!EJ223,Nacsport!EK223)</f>
        <v/>
      </c>
      <c r="AC222" s="1" t="str">
        <f>+CONCATENATE(Nacsport!EL223,Nacsport!EM223,Nacsport!EN223,Nacsport!EO223,Nacsport!EP223,Nacsport!EQ223,Nacsport!ER223)</f>
        <v>RUCK DEFENCE</v>
      </c>
      <c r="AD222" s="1" t="str">
        <f>+CONCATENATE(Nacsport!ES223,Nacsport!ET223,Nacsport!EU223,Nacsport!EV223,Nacsport!EW223,Nacsport!EX223,Nacsport!EY223,Nacsport!EZ223)</f>
        <v/>
      </c>
      <c r="AE222" s="1" t="str">
        <f>+CONCATENATE(Nacsport!FA223,Nacsport!FB223,Nacsport!FC223)</f>
        <v/>
      </c>
      <c r="AF222" s="1" t="str">
        <f>+CONCATENATE(Nacsport!FD223,Nacsport!FE223)</f>
        <v/>
      </c>
      <c r="AG222" s="1" t="str">
        <f>+CONCATENATE(Nacsport!FF223,Nacsport!FG223,Nacsport!FH223,Nacsport!FI223,Nacsport!FJ223)</f>
        <v/>
      </c>
      <c r="AH222" s="1" t="str">
        <f t="shared" si="14"/>
        <v/>
      </c>
      <c r="AI222" s="1" t="str">
        <f>+CONCATENATE(Nacsport!FK223,Nacsport!FL223)</f>
        <v/>
      </c>
      <c r="AJ222" s="34" t="str">
        <f>+CONCATENATE(Nacsport!FM223,Nacsport!FN223)</f>
        <v/>
      </c>
      <c r="AK222" s="1" t="str">
        <f>+IF(OR(K222="ATTACCO",K222="DIFESA"),+CONCATENATE(Nacsport!FO223,Nacsport!FP222,Nacsport!FQ223,Nacsport!FR223,Nacsport!FS223,Nacsport!FT223,Nacsport!FU223,),"")</f>
        <v/>
      </c>
      <c r="AL222" s="1" t="str">
        <f>+IF(OR(K222="ATAQUE",K222="DEFENSA"),+CONCATENATE(Nacsport!FV223,Nacsport!FW223,Nacsport!FX223,Nacsport!FY223,Nacsport!FZ223,Nacsport!GA223,Nacsport!GB223,),"")</f>
        <v/>
      </c>
      <c r="AM222" s="1" t="str">
        <f>+CONCATENATE(Nacsport!GC223,Nacsport!GD223,Nacsport!GE223,Nacsport!GF223,Nacsport!GG223,Nacsport!GH223,Nacsport!GI223,Nacsport!GJ223,)</f>
        <v/>
      </c>
      <c r="AN222" s="1" t="str">
        <f>IF(K222="PUNTOS",LOOKUP(2,1/($K$3:K222="ATAQUE"),$AN$3:AN222),IF(+COUNTIF(Nacsport!GK223:'Nacsport'!GS223,"*")&gt;0,+COUNTIF(Nacsport!GK223:'Nacsport'!GS223,"*"),""))</f>
        <v/>
      </c>
      <c r="AO222" t="str">
        <f ca="1">+IF(K222="QUIEBRE",+IF(L222="SAN LUIS",+COUNTIF(K222:INDIRECT(ADDRESS((LOOKUP(2,1/($K$1:K222="ATAQUE"),Nacsport!$A$1:A223)),3,4)),"RUCK")+1,+COUNTIF(K222:INDIRECT(ADDRESS((LOOKUP(2,1/($K$1:K222="DEFENSA"),Nacsport!$A$1:A223)),3,4)),"RUCK")+1),"")</f>
        <v/>
      </c>
      <c r="AP222" t="str">
        <f ca="1">+IF(OR(K222="PUNTOS",K222="QUIEBRE"),+IF(L222="SAN LUIS",+COUNTIF(K222:INDIRECT(ADDRESS((LOOKUP(2,1/($K$1:K222="ATAQUE"),Nacsport!$A$1:A223)),3,4)),"PASE"),+COUNTIF(K222:INDIRECT(ADDRESS((LOOKUP(2,1/($K$1:K222="DEFENSA"),Nacsport!$A$1:A223)),3,4)),"PASE")),"")</f>
        <v/>
      </c>
      <c r="AQ222" t="str">
        <f>IF(K222="QUIEBRE",LOOKUP(2,1/($K$3:K222="ATAQUE"),$AL$3:AL222),IF(+COUNTIF(Nacsport!GK223:'Nacsport'!GS223,"*")&gt;0,+COUNTIF(Nacsport!GK223:'Nacsport'!GS223,"*"),""))</f>
        <v/>
      </c>
      <c r="AR222" s="1" t="str">
        <f>IF(OR(K222="ATTACCO",K222="DIFESA"),J222,IF(AND(OR(K222="PUNTOS",K222="RUCK",K222="QUIEBRE"),L222="AVEZZANO"),LOOKUP(2,1/($K$3:K222="ATTACCO"),$J$3:J223),IF(AND(OR(K222="PUNTOS",K222="RUCK",K222="QUIEBRE"),L222="RIVAL"),LOOKUP(2,1/($K$3:K222="DIFESA"),$J$3:J223),"")))</f>
        <v/>
      </c>
      <c r="AS222" s="17"/>
    </row>
    <row r="223" spans="1:45" ht="15.75" customHeight="1" x14ac:dyDescent="0.2">
      <c r="A223">
        <f>+Nacsport!A224</f>
        <v>224</v>
      </c>
      <c r="B223">
        <f t="shared" si="1"/>
        <v>222</v>
      </c>
      <c r="C223">
        <f t="shared" si="7"/>
        <v>222</v>
      </c>
      <c r="D223" s="12">
        <v>1</v>
      </c>
      <c r="E223" s="1" t="s">
        <v>1295</v>
      </c>
      <c r="F223" s="14">
        <f>CONVERT(LEFT(Nacsport!E224,2),"mn","hr")/24+CONVERT(MID(Nacsport!E224,4,2),"sec","hr")/24</f>
        <v>2.7997685185185184E-2</v>
      </c>
      <c r="G223" s="15">
        <f>CONVERT((CONVERT(LEFT(Nacsport!F224,2),"mn","hr")/24+CONVERT(MID(Nacsport!F224,4,2),"sec","hr")/24)-(CONVERT(LEFT(Nacsport!E224,2),"mn","hr")/24+CONVERT(MID(Nacsport!E224,4,2),"sec","hr")/24),"hr","sec")*24</f>
        <v>0.99999999999995648</v>
      </c>
      <c r="H223" s="15">
        <f t="shared" si="15"/>
        <v>2414</v>
      </c>
      <c r="I223" s="15">
        <f t="shared" si="16"/>
        <v>40.316666666666663</v>
      </c>
      <c r="J223" s="1">
        <f>+Nacsport!B224</f>
        <v>21</v>
      </c>
      <c r="K223" s="1" t="str">
        <f>+Nacsport!C224</f>
        <v>END</v>
      </c>
      <c r="L223" s="1" t="str">
        <f>+CONCATENATE(Nacsport!I224,Nacsport!J224)</f>
        <v/>
      </c>
      <c r="M223" s="29" t="str">
        <f>IF(Nacsport!G224&lt;&gt;"",LEFT(Nacsport!G224,FIND(";",Nacsport!G224)-1),"")</f>
        <v/>
      </c>
      <c r="N223" s="1" t="str">
        <f>IFERROR(MID(Nacsport!G224,FIND(";", Nacsport!G224)+1,IFERROR(FIND(" ", Nacsport!G224 &amp; " ", FIND(";", Nacsport!G224)+1) - FIND(";", Nacsport!G224)-1,LEN(Nacsport!G224))),"")</f>
        <v/>
      </c>
      <c r="O223" s="1" t="str">
        <f>+CONCATENATE(Nacsport!K224,Nacsport!L224,Nacsport!M224,Nacsport!N224,Nacsport!O224,Nacsport!P224,Nacsport!Q224,Nacsport!R224,Nacsport!S224,Nacsport!T224,Nacsport!U224,Nacsport!V224,Nacsport!W224,Nacsport!X224,Nacsport!Y224,Nacsport!Z224)</f>
        <v/>
      </c>
      <c r="P223" s="1" t="str">
        <f>IF(ISNA(LOOKUP(2,1/(Nacsport!AA224:BY224&lt;&gt;""),Nacsport!AA224:BY224)),"",LOOKUP(2,1/(Nacsport!AA224:BY224&lt;&gt;""),Nacsport!AA224:BY224))</f>
        <v/>
      </c>
      <c r="Q223" s="1" t="str">
        <f t="array" ref="Q223">+IF(+COUNTIF(Nacsport!AA224:BY224,"*")&gt;1,INDEX(Nacsport!Z224:BX224,MATCH(TRUE,Nacsport!Z224:BX224&gt;0,0)),"")</f>
        <v/>
      </c>
      <c r="R223" s="1" t="str">
        <f>+CONCATENATE(Nacsport!BZ224,Nacsport!CA224)</f>
        <v/>
      </c>
      <c r="S223" s="1" t="str">
        <f>+CONCATENATE(Nacsport!CB224,Nacsport!CC224,Nacsport!CD224)</f>
        <v/>
      </c>
      <c r="T223" s="1" t="str">
        <f>+CONCATENATE(Nacsport!CE224,Nacsport!CF224,Nacsport!CG224,Nacsport!CH224)</f>
        <v/>
      </c>
      <c r="U223" s="1" t="str">
        <f>+CONCATENATE(Nacsport!CI224,Nacsport!CJ224,Nacsport!CK224,Nacsport!CL224,Nacsport!CM224,Nacsport!CN224,Nacsport!CO224,Nacsport!CP224)</f>
        <v/>
      </c>
      <c r="V223" s="1" t="str">
        <f>+CONCATENATE(Nacsport!CQ224,Nacsport!CR224,Nacsport!CS224,Nacsport!CT224,Nacsport!CU224,Nacsport!CV224)</f>
        <v/>
      </c>
      <c r="W223" s="1" t="str">
        <f>+CONCATENATE(Nacsport!CW224,Nacsport!CX224,Nacsport!CY224,Nacsport!CZ224,Nacsport!DA224,Nacsport!DB224,Nacsport!DC224)</f>
        <v/>
      </c>
      <c r="X223" s="1" t="str">
        <f>+CONCATENATE(Nacsport!DD224,Nacsport!DE224,Nacsport!DF224,Nacsport!DG224,Nacsport!DH224,Nacsport!DI224,Nacsport!DJ224,Nacsport!DK224,Nacsport!DL224,Nacsport!DM224,Nacsport!DN224)</f>
        <v/>
      </c>
      <c r="Y223" s="1" t="str">
        <f>+CONCATENATE(Nacsport!DO224,Nacsport!DP224,Nacsport!DQ224,Nacsport!DR224,Nacsport!DS224,Nacsport!DT224,Nacsport!DU224,Nacsport!DV224,)</f>
        <v/>
      </c>
      <c r="Z223" s="1" t="str">
        <f>+CONCATENATE(Nacsport!DW224,Nacsport!DX224,Nacsport!DY224,Nacsport!DZ224)</f>
        <v/>
      </c>
      <c r="AA223" s="1" t="str">
        <f>+CONCATENATE(Nacsport!EA224,Nacsport!EB224,Nacsport!EC224,Nacsport!ED224,Nacsport!EE224)</f>
        <v/>
      </c>
      <c r="AB223" s="1" t="str">
        <f>+CONCATENATE(Nacsport!EF224,Nacsport!EG224,Nacsport!EH224,Nacsport!EI224,Nacsport!EJ224,Nacsport!EK224)</f>
        <v/>
      </c>
      <c r="AC223" s="1" t="str">
        <f>+CONCATENATE(Nacsport!EL224,Nacsport!EM224,Nacsport!EN224,Nacsport!EO224,Nacsport!EP224,Nacsport!EQ224,Nacsport!ER224)</f>
        <v/>
      </c>
      <c r="AD223" s="1" t="str">
        <f>+CONCATENATE(Nacsport!ES224,Nacsport!ET224,Nacsport!EU224,Nacsport!EV224,Nacsport!EW224,Nacsport!EX224,Nacsport!EY224,Nacsport!EZ224)</f>
        <v/>
      </c>
      <c r="AE223" s="1" t="str">
        <f>+CONCATENATE(Nacsport!FA224,Nacsport!FB224,Nacsport!FC224)</f>
        <v/>
      </c>
      <c r="AF223" s="1" t="str">
        <f>+CONCATENATE(Nacsport!FD224,Nacsport!FE224)</f>
        <v/>
      </c>
      <c r="AG223" s="1" t="str">
        <f>+CONCATENATE(Nacsport!FF224,Nacsport!FG224,Nacsport!FH224,Nacsport!FI224,Nacsport!FJ224)</f>
        <v/>
      </c>
      <c r="AH223" s="1" t="str">
        <f t="shared" si="14"/>
        <v/>
      </c>
      <c r="AI223" s="1" t="str">
        <f>+CONCATENATE(Nacsport!FK224,Nacsport!FL224)</f>
        <v/>
      </c>
      <c r="AJ223" s="34" t="str">
        <f>+CONCATENATE(Nacsport!FM224,Nacsport!FN224)</f>
        <v/>
      </c>
      <c r="AK223" s="1" t="str">
        <f>+IF(OR(K223="ATTACCO",K223="DIFESA"),+CONCATENATE(Nacsport!FO224,Nacsport!FP223,Nacsport!FQ224,Nacsport!FR224,Nacsport!FS224,Nacsport!FT224,Nacsport!FU224,),"")</f>
        <v/>
      </c>
      <c r="AL223" s="1" t="str">
        <f>+IF(OR(K223="ATAQUE",K223="DEFENSA"),+CONCATENATE(Nacsport!FV224,Nacsport!FW224,Nacsport!FX224,Nacsport!FY224,Nacsport!FZ224,Nacsport!GA224,Nacsport!GB224,),"")</f>
        <v/>
      </c>
      <c r="AM223" s="1" t="str">
        <f>+CONCATENATE(Nacsport!GC224,Nacsport!GD224,Nacsport!GE224,Nacsport!GF224,Nacsport!GG224,Nacsport!GH224,Nacsport!GI224,Nacsport!GJ224,)</f>
        <v/>
      </c>
      <c r="AN223" s="1" t="str">
        <f>IF(K223="PUNTOS",LOOKUP(2,1/($K$3:K223="ATAQUE"),$AN$3:AN223),IF(+COUNTIF(Nacsport!GK224:'Nacsport'!GS224,"*")&gt;0,+COUNTIF(Nacsport!GK224:'Nacsport'!GS224,"*"),""))</f>
        <v/>
      </c>
      <c r="AO223" t="str">
        <f ca="1">+IF(K223="QUIEBRE",+IF(L223="SAN LUIS",+COUNTIF(K223:INDIRECT(ADDRESS((LOOKUP(2,1/($K$1:K223="ATAQUE"),Nacsport!$A$1:A224)),3,4)),"RUCK")+1,+COUNTIF(K223:INDIRECT(ADDRESS((LOOKUP(2,1/($K$1:K223="DEFENSA"),Nacsport!$A$1:A224)),3,4)),"RUCK")+1),"")</f>
        <v/>
      </c>
      <c r="AP223" t="str">
        <f ca="1">+IF(OR(K223="PUNTOS",K223="QUIEBRE"),+IF(L223="SAN LUIS",+COUNTIF(K223:INDIRECT(ADDRESS((LOOKUP(2,1/($K$1:K223="ATAQUE"),Nacsport!$A$1:A224)),3,4)),"PASE"),+COUNTIF(K223:INDIRECT(ADDRESS((LOOKUP(2,1/($K$1:K223="DEFENSA"),Nacsport!$A$1:A224)),3,4)),"PASE")),"")</f>
        <v/>
      </c>
      <c r="AQ223" t="str">
        <f>IF(K223="QUIEBRE",LOOKUP(2,1/($K$3:K223="ATAQUE"),$AL$3:AL223),IF(+COUNTIF(Nacsport!GK224:'Nacsport'!GS224,"*")&gt;0,+COUNTIF(Nacsport!GK224:'Nacsport'!GS224,"*"),""))</f>
        <v/>
      </c>
      <c r="AR223" s="1" t="str">
        <f>IF(OR(K223="ATTACCO",K223="DIFESA"),J223,IF(AND(OR(K223="PUNTOS",K223="RUCK",K223="QUIEBRE"),L223="AVEZZANO"),LOOKUP(2,1/($K$3:K223="ATTACCO"),$J$3:J224),IF(AND(OR(K223="PUNTOS",K223="RUCK",K223="QUIEBRE"),L223="RIVAL"),LOOKUP(2,1/($K$3:K223="DIFESA"),$J$3:J224),"")))</f>
        <v/>
      </c>
      <c r="AS223" s="17"/>
    </row>
    <row r="224" spans="1:45" ht="15.75" customHeight="1" x14ac:dyDescent="0.2">
      <c r="A224">
        <f>+Nacsport!A225</f>
        <v>225</v>
      </c>
      <c r="B224">
        <f t="shared" si="1"/>
        <v>223</v>
      </c>
      <c r="C224">
        <f t="shared" si="7"/>
        <v>223</v>
      </c>
      <c r="D224" s="12">
        <v>1</v>
      </c>
      <c r="E224" s="1" t="s">
        <v>1295</v>
      </c>
      <c r="F224" s="14">
        <f>CONVERT(LEFT(Nacsport!E225,2),"mn","hr")/24+CONVERT(MID(Nacsport!E225,4,2),"sec","hr")/24</f>
        <v>2.8541666666666667E-2</v>
      </c>
      <c r="G224" s="15">
        <f>CONVERT((CONVERT(LEFT(Nacsport!F225,2),"mn","hr")/24+CONVERT(MID(Nacsport!F225,4,2),"sec","hr")/24)-(CONVERT(LEFT(Nacsport!E225,2),"mn","hr")/24+CONVERT(MID(Nacsport!E225,4,2),"sec","hr")/24),"hr","sec")*24</f>
        <v>0</v>
      </c>
      <c r="H224" s="15">
        <f t="shared" si="15"/>
        <v>2461</v>
      </c>
      <c r="I224" s="15">
        <f t="shared" si="16"/>
        <v>41.099999999999994</v>
      </c>
      <c r="J224" s="1">
        <f>+Nacsport!B225</f>
        <v>9</v>
      </c>
      <c r="K224" s="1" t="str">
        <f>+Nacsport!C225</f>
        <v>POINTS</v>
      </c>
      <c r="L224" s="1" t="str">
        <f>+CONCATENATE(Nacsport!I225,Nacsport!J225)</f>
        <v>OPPONENT</v>
      </c>
      <c r="M224" s="29" t="str">
        <f>IF(Nacsport!G225&lt;&gt;"",LEFT(Nacsport!G225,FIND(";",Nacsport!G225)-1),"")</f>
        <v>45</v>
      </c>
      <c r="N224" s="1" t="str">
        <f>IFERROR(MID(Nacsport!G225,FIND(";", Nacsport!G225)+1,IFERROR(FIND(" ", Nacsport!G225 &amp; " ", FIND(";", Nacsport!G225)+1) - FIND(";", Nacsport!G225)-1,LEN(Nacsport!G225))),"")</f>
        <v>90</v>
      </c>
      <c r="O224" s="1" t="str">
        <f>+CONCATENATE(Nacsport!K225,Nacsport!L225,Nacsport!M225,Nacsport!N225,Nacsport!O225,Nacsport!P225,Nacsport!Q225,Nacsport!R225,Nacsport!S225,Nacsport!T225,Nacsport!U225,Nacsport!V225,Nacsport!W225,Nacsport!X225,Nacsport!Y225,Nacsport!Z225)</f>
        <v/>
      </c>
      <c r="P224" s="1" t="str">
        <f>IF(ISNA(LOOKUP(2,1/(Nacsport!AA225:BY225&lt;&gt;""),Nacsport!AA225:BY225)),"",LOOKUP(2,1/(Nacsport!AA225:BY225&lt;&gt;""),Nacsport!AA225:BY225))</f>
        <v/>
      </c>
      <c r="Q224" s="1" t="str">
        <f t="array" ref="Q224">+IF(+COUNTIF(Nacsport!AA225:BY225,"*")&gt;1,INDEX(Nacsport!Z225:BX225,MATCH(TRUE,Nacsport!Z225:BX225&gt;0,0)),"")</f>
        <v/>
      </c>
      <c r="R224" s="1" t="str">
        <f>+CONCATENATE(Nacsport!BZ225,Nacsport!CA225)</f>
        <v/>
      </c>
      <c r="S224" s="1" t="str">
        <f>+CONCATENATE(Nacsport!CB225,Nacsport!CC225,Nacsport!CD225)</f>
        <v/>
      </c>
      <c r="T224" s="1" t="str">
        <f>+CONCATENATE(Nacsport!CE225,Nacsport!CF225,Nacsport!CG225,Nacsport!CH225)</f>
        <v/>
      </c>
      <c r="U224" s="1" t="str">
        <f>+CONCATENATE(Nacsport!CI225,Nacsport!CJ225,Nacsport!CK225,Nacsport!CL225,Nacsport!CM225,Nacsport!CN225,Nacsport!CO225,Nacsport!CP225)</f>
        <v/>
      </c>
      <c r="V224" s="1" t="str">
        <f>+CONCATENATE(Nacsport!CQ225,Nacsport!CR225,Nacsport!CS225,Nacsport!CT225,Nacsport!CU225,Nacsport!CV225)</f>
        <v/>
      </c>
      <c r="W224" s="1" t="str">
        <f>+CONCATENATE(Nacsport!CW225,Nacsport!CX225,Nacsport!CY225,Nacsport!CZ225,Nacsport!DA225,Nacsport!DB225,Nacsport!DC225)</f>
        <v/>
      </c>
      <c r="X224" s="1" t="str">
        <f>+CONCATENATE(Nacsport!DD225,Nacsport!DE225,Nacsport!DF225,Nacsport!DG225,Nacsport!DH225,Nacsport!DI225,Nacsport!DJ225,Nacsport!DK225,Nacsport!DL225,Nacsport!DM225,Nacsport!DN225)</f>
        <v/>
      </c>
      <c r="Y224" s="1" t="str">
        <f>+CONCATENATE(Nacsport!DO225,Nacsport!DP225,Nacsport!DQ225,Nacsport!DR225,Nacsport!DS225,Nacsport!DT225,Nacsport!DU225,Nacsport!DV225,)</f>
        <v/>
      </c>
      <c r="Z224" s="1" t="str">
        <f>+CONCATENATE(Nacsport!DW225,Nacsport!DX225,Nacsport!DY225,Nacsport!DZ225)</f>
        <v/>
      </c>
      <c r="AA224" s="1" t="str">
        <f>+CONCATENATE(Nacsport!EA225,Nacsport!EB225,Nacsport!EC225,Nacsport!ED225,Nacsport!EE225)</f>
        <v/>
      </c>
      <c r="AB224" s="1" t="str">
        <f>+CONCATENATE(Nacsport!EF225,Nacsport!EG225,Nacsport!EH225,Nacsport!EI225,Nacsport!EJ225,Nacsport!EK225)</f>
        <v/>
      </c>
      <c r="AC224" s="1" t="str">
        <f>+CONCATENATE(Nacsport!EL225,Nacsport!EM225,Nacsport!EN225,Nacsport!EO225,Nacsport!EP225,Nacsport!EQ225,Nacsport!ER225)</f>
        <v/>
      </c>
      <c r="AD224" s="1" t="str">
        <f>+CONCATENATE(Nacsport!ES225,Nacsport!ET225,Nacsport!EU225,Nacsport!EV225,Nacsport!EW225,Nacsport!EX225,Nacsport!EY225,Nacsport!EZ225)</f>
        <v/>
      </c>
      <c r="AE224" s="1" t="str">
        <f>+CONCATENATE(Nacsport!FA225,Nacsport!FB225,Nacsport!FC225)</f>
        <v/>
      </c>
      <c r="AF224" s="1" t="str">
        <f>+CONCATENATE(Nacsport!FD225,Nacsport!FE225)</f>
        <v/>
      </c>
      <c r="AG224" s="1" t="str">
        <f>+CONCATENATE(Nacsport!FF225,Nacsport!FG225,Nacsport!FH225,Nacsport!FI225,Nacsport!FJ225)</f>
        <v>PENALTY-KICK</v>
      </c>
      <c r="AH224" s="1">
        <f t="shared" si="14"/>
        <v>3</v>
      </c>
      <c r="AI224" s="1" t="str">
        <f>+CONCATENATE(Nacsport!FK225,Nacsport!FL225)</f>
        <v/>
      </c>
      <c r="AJ224" s="34" t="str">
        <f>+CONCATENATE(Nacsport!FM225,Nacsport!FN225)</f>
        <v/>
      </c>
      <c r="AK224" s="1" t="str">
        <f>+IF(OR(K224="ATTACCO",K224="DIFESA"),+CONCATENATE(Nacsport!FO225,Nacsport!FP224,Nacsport!FQ225,Nacsport!FR225,Nacsport!FS225,Nacsport!FT225,Nacsport!FU225,),"")</f>
        <v/>
      </c>
      <c r="AL224" s="1" t="str">
        <f>+IF(OR(K224="ATAQUE",K224="DEFENSA"),+CONCATENATE(Nacsport!FV225,Nacsport!FW225,Nacsport!FX225,Nacsport!FY225,Nacsport!FZ225,Nacsport!GA225,Nacsport!GB225,),"")</f>
        <v/>
      </c>
      <c r="AM224" s="1" t="str">
        <f>+CONCATENATE(Nacsport!GC225,Nacsport!GD225,Nacsport!GE225,Nacsport!GF225,Nacsport!GG225,Nacsport!GH225,Nacsport!GI225,Nacsport!GJ225,)</f>
        <v/>
      </c>
      <c r="AN224" s="1" t="str">
        <f>IF(K224="PUNTOS",LOOKUP(2,1/($K$3:K224="ATAQUE"),$AN$3:AN224),IF(+COUNTIF(Nacsport!GK225:'Nacsport'!GS225,"*")&gt;0,+COUNTIF(Nacsport!GK225:'Nacsport'!GS225,"*"),""))</f>
        <v/>
      </c>
      <c r="AO224" t="str">
        <f ca="1">+IF(K224="QUIEBRE",+IF(L224="SAN LUIS",+COUNTIF(K224:INDIRECT(ADDRESS((LOOKUP(2,1/($K$1:K224="ATAQUE"),Nacsport!$A$1:A225)),3,4)),"RUCK")+1,+COUNTIF(K224:INDIRECT(ADDRESS((LOOKUP(2,1/($K$1:K224="DEFENSA"),Nacsport!$A$1:A225)),3,4)),"RUCK")+1),"")</f>
        <v/>
      </c>
      <c r="AP224" t="str">
        <f ca="1">+IF(OR(K224="PUNTOS",K224="QUIEBRE"),+IF(L224="SAN LUIS",+COUNTIF(K224:INDIRECT(ADDRESS((LOOKUP(2,1/($K$1:K224="ATAQUE"),Nacsport!$A$1:A225)),3,4)),"PASE"),+COUNTIF(K224:INDIRECT(ADDRESS((LOOKUP(2,1/($K$1:K224="DEFENSA"),Nacsport!$A$1:A225)),3,4)),"PASE")),"")</f>
        <v/>
      </c>
      <c r="AQ224" t="str">
        <f>IF(K224="QUIEBRE",LOOKUP(2,1/($K$3:K224="ATAQUE"),$AL$3:AL224),IF(+COUNTIF(Nacsport!GK225:'Nacsport'!GS225,"*")&gt;0,+COUNTIF(Nacsport!GK225:'Nacsport'!GS225,"*"),""))</f>
        <v/>
      </c>
      <c r="AR224" s="1" t="str">
        <f>IF(OR(K224="ATTACCO",K224="DIFESA"),J224,IF(AND(OR(K224="PUNTOS",K224="RUCK",K224="QUIEBRE"),L224="AVEZZANO"),LOOKUP(2,1/($K$3:K224="ATTACCO"),$J$3:J225),IF(AND(OR(K224="PUNTOS",K224="RUCK",K224="QUIEBRE"),L224="RIVAL"),LOOKUP(2,1/($K$3:K224="DIFESA"),$J$3:J225),"")))</f>
        <v/>
      </c>
      <c r="AS224" s="17"/>
    </row>
    <row r="225" spans="1:45" ht="15.75" customHeight="1" x14ac:dyDescent="0.2">
      <c r="A225">
        <f>+Nacsport!A226</f>
        <v>226</v>
      </c>
      <c r="B225">
        <f t="shared" ref="B225:B288" si="17">+A225-2</f>
        <v>224</v>
      </c>
      <c r="C225">
        <f t="shared" ref="C225:C288" si="18">+B225</f>
        <v>224</v>
      </c>
      <c r="D225" s="12">
        <v>1</v>
      </c>
      <c r="E225" s="1" t="s">
        <v>1295</v>
      </c>
      <c r="F225" s="14">
        <f>CONVERT(LEFT(Nacsport!E226,2),"mn","hr")/24+CONVERT(MID(Nacsport!E226,4,2),"sec","hr")/24</f>
        <v>2.8923611111111112E-2</v>
      </c>
      <c r="G225" s="15">
        <f>CONVERT((CONVERT(LEFT(Nacsport!F226,2),"mn","hr")/24+CONVERT(MID(Nacsport!F226,4,2),"sec","hr")/24)-(CONVERT(LEFT(Nacsport!E226,2),"mn","hr")/24+CONVERT(MID(Nacsport!E226,4,2),"sec","hr")/24),"hr","sec")*24</f>
        <v>4.9999999999997824</v>
      </c>
      <c r="H225" s="15">
        <f t="shared" si="15"/>
        <v>2494</v>
      </c>
      <c r="I225" s="15">
        <f t="shared" si="16"/>
        <v>41.65</v>
      </c>
      <c r="J225" s="1">
        <f>+Nacsport!B226</f>
        <v>11</v>
      </c>
      <c r="K225" s="1" t="str">
        <f>+Nacsport!C226</f>
        <v>TURNOVER-</v>
      </c>
      <c r="L225" s="1" t="str">
        <f>+CONCATENATE(Nacsport!I226,Nacsport!J226)</f>
        <v>SAN BENEDETTO</v>
      </c>
      <c r="M225" s="29" t="str">
        <f>IF(Nacsport!G226&lt;&gt;"",LEFT(Nacsport!G226,FIND(";",Nacsport!G226)-1),"")</f>
        <v/>
      </c>
      <c r="N225" s="1" t="str">
        <f>IFERROR(MID(Nacsport!G226,FIND(";", Nacsport!G226)+1,IFERROR(FIND(" ", Nacsport!G226 &amp; " ", FIND(";", Nacsport!G226)+1) - FIND(";", Nacsport!G226)-1,LEN(Nacsport!G226))),"")</f>
        <v/>
      </c>
      <c r="O225" s="1" t="str">
        <f>+CONCATENATE(Nacsport!K226,Nacsport!L226,Nacsport!M226,Nacsport!N226,Nacsport!O226,Nacsport!P226,Nacsport!Q226,Nacsport!R226,Nacsport!S226,Nacsport!T226,Nacsport!U226,Nacsport!V226,Nacsport!W226,Nacsport!X226,Nacsport!Y226,Nacsport!Z226)</f>
        <v/>
      </c>
      <c r="P225" s="1">
        <f>IF(ISNA(LOOKUP(2,1/(Nacsport!AA226:BY226&lt;&gt;""),Nacsport!AA226:BY226)),"",LOOKUP(2,1/(Nacsport!AA226:BY226&lt;&gt;""),Nacsport!AA226:BY226))</f>
        <v>10</v>
      </c>
      <c r="Q225" s="1" t="str">
        <f t="array" ref="Q225">+IF(+COUNTIF(Nacsport!AA226:BY226,"*")&gt;1,INDEX(Nacsport!Z226:BX226,MATCH(TRUE,Nacsport!Z226:BX226&gt;0,0)),"")</f>
        <v/>
      </c>
      <c r="R225" s="1" t="str">
        <f>+CONCATENATE(Nacsport!BZ226,Nacsport!CA226)</f>
        <v/>
      </c>
      <c r="S225" s="1" t="str">
        <f>+CONCATENATE(Nacsport!CB226,Nacsport!CC226,Nacsport!CD226)</f>
        <v/>
      </c>
      <c r="T225" s="1" t="str">
        <f>+CONCATENATE(Nacsport!CE226,Nacsport!CF226,Nacsport!CG226,Nacsport!CH226)</f>
        <v/>
      </c>
      <c r="U225" s="1" t="str">
        <f>+CONCATENATE(Nacsport!CI226,Nacsport!CJ226,Nacsport!CK226,Nacsport!CL226,Nacsport!CM226,Nacsport!CN226,Nacsport!CO226,Nacsport!CP226)</f>
        <v/>
      </c>
      <c r="V225" s="1" t="str">
        <f>+CONCATENATE(Nacsport!CQ226,Nacsport!CR226,Nacsport!CS226,Nacsport!CT226,Nacsport!CU226,Nacsport!CV226)</f>
        <v/>
      </c>
      <c r="W225" s="1" t="str">
        <f>+CONCATENATE(Nacsport!CW226,Nacsport!CX226,Nacsport!CY226,Nacsport!CZ226,Nacsport!DA226,Nacsport!DB226,Nacsport!DC226)</f>
        <v/>
      </c>
      <c r="X225" s="1" t="str">
        <f>+CONCATENATE(Nacsport!DD226,Nacsport!DE226,Nacsport!DF226,Nacsport!DG226,Nacsport!DH226,Nacsport!DI226,Nacsport!DJ226,Nacsport!DK226,Nacsport!DL226,Nacsport!DM226,Nacsport!DN226)</f>
        <v/>
      </c>
      <c r="Y225" s="1" t="str">
        <f>+CONCATENATE(Nacsport!DO226,Nacsport!DP226,Nacsport!DQ226,Nacsport!DR226,Nacsport!DS226,Nacsport!DT226,Nacsport!DU226,Nacsport!DV226,)</f>
        <v/>
      </c>
      <c r="Z225" s="1" t="str">
        <f>+CONCATENATE(Nacsport!DW226,Nacsport!DX226,Nacsport!DY226,Nacsport!DZ226)</f>
        <v/>
      </c>
      <c r="AA225" s="1" t="str">
        <f>+CONCATENATE(Nacsport!EA226,Nacsport!EB226,Nacsport!EC226,Nacsport!ED226,Nacsport!EE226)</f>
        <v/>
      </c>
      <c r="AB225" s="1" t="str">
        <f>+CONCATENATE(Nacsport!EF226,Nacsport!EG226,Nacsport!EH226,Nacsport!EI226,Nacsport!EJ226,Nacsport!EK226)</f>
        <v>KNOCK-ON</v>
      </c>
      <c r="AC225" s="1" t="str">
        <f>+CONCATENATE(Nacsport!EL226,Nacsport!EM226,Nacsport!EN226,Nacsport!EO226,Nacsport!EP226,Nacsport!EQ226,Nacsport!ER226)</f>
        <v/>
      </c>
      <c r="AD225" s="1" t="str">
        <f>+CONCATENATE(Nacsport!ES226,Nacsport!ET226,Nacsport!EU226,Nacsport!EV226,Nacsport!EW226,Nacsport!EX226,Nacsport!EY226,Nacsport!EZ226)</f>
        <v/>
      </c>
      <c r="AE225" s="1" t="str">
        <f>+CONCATENATE(Nacsport!FA226,Nacsport!FB226,Nacsport!FC226)</f>
        <v/>
      </c>
      <c r="AF225" s="1" t="str">
        <f>+CONCATENATE(Nacsport!FD226,Nacsport!FE226)</f>
        <v/>
      </c>
      <c r="AG225" s="1" t="str">
        <f>+CONCATENATE(Nacsport!FF226,Nacsport!FG226,Nacsport!FH226,Nacsport!FI226,Nacsport!FJ226)</f>
        <v/>
      </c>
      <c r="AH225" s="1" t="str">
        <f t="shared" si="14"/>
        <v/>
      </c>
      <c r="AI225" s="1" t="str">
        <f>+CONCATENATE(Nacsport!FK226,Nacsport!FL226)</f>
        <v/>
      </c>
      <c r="AJ225" s="34" t="str">
        <f>+CONCATENATE(Nacsport!FM226,Nacsport!FN226)</f>
        <v/>
      </c>
      <c r="AK225" s="1" t="str">
        <f>+IF(OR(K225="ATTACCO",K225="DIFESA"),+CONCATENATE(Nacsport!FO226,Nacsport!FP225,Nacsport!FQ226,Nacsport!FR226,Nacsport!FS226,Nacsport!FT226,Nacsport!FU226,),"")</f>
        <v/>
      </c>
      <c r="AL225" s="1" t="str">
        <f>+IF(OR(K225="ATAQUE",K225="DEFENSA"),+CONCATENATE(Nacsport!FV226,Nacsport!FW226,Nacsport!FX226,Nacsport!FY226,Nacsport!FZ226,Nacsport!GA226,Nacsport!GB226,),"")</f>
        <v/>
      </c>
      <c r="AM225" s="1" t="str">
        <f>+CONCATENATE(Nacsport!GC226,Nacsport!GD226,Nacsport!GE226,Nacsport!GF226,Nacsport!GG226,Nacsport!GH226,Nacsport!GI226,Nacsport!GJ226,)</f>
        <v/>
      </c>
      <c r="AN225" s="1" t="str">
        <f>IF(K225="PUNTOS",LOOKUP(2,1/($K$3:K225="ATAQUE"),$AN$3:AN225),IF(+COUNTIF(Nacsport!GK226:'Nacsport'!GS226,"*")&gt;0,+COUNTIF(Nacsport!GK226:'Nacsport'!GS226,"*"),""))</f>
        <v/>
      </c>
      <c r="AO225" t="str">
        <f ca="1">+IF(K225="QUIEBRE",+IF(L225="SAN LUIS",+COUNTIF(K225:INDIRECT(ADDRESS((LOOKUP(2,1/($K$1:K225="ATAQUE"),Nacsport!$A$1:A226)),3,4)),"RUCK")+1,+COUNTIF(K225:INDIRECT(ADDRESS((LOOKUP(2,1/($K$1:K225="DEFENSA"),Nacsport!$A$1:A226)),3,4)),"RUCK")+1),"")</f>
        <v/>
      </c>
      <c r="AP225" t="str">
        <f ca="1">+IF(OR(K225="PUNTOS",K225="QUIEBRE"),+IF(L225="SAN LUIS",+COUNTIF(K225:INDIRECT(ADDRESS((LOOKUP(2,1/($K$1:K225="ATAQUE"),Nacsport!$A$1:A226)),3,4)),"PASE"),+COUNTIF(K225:INDIRECT(ADDRESS((LOOKUP(2,1/($K$1:K225="DEFENSA"),Nacsport!$A$1:A226)),3,4)),"PASE")),"")</f>
        <v/>
      </c>
      <c r="AQ225" t="str">
        <f>IF(K225="QUIEBRE",LOOKUP(2,1/($K$3:K225="ATAQUE"),$AL$3:AL225),IF(+COUNTIF(Nacsport!GK226:'Nacsport'!GS226,"*")&gt;0,+COUNTIF(Nacsport!GK226:'Nacsport'!GS226,"*"),""))</f>
        <v/>
      </c>
      <c r="AR225" s="1" t="str">
        <f>IF(OR(K225="ATTACCO",K225="DIFESA"),J225,IF(AND(OR(K225="PUNTOS",K225="RUCK",K225="QUIEBRE"),L225="AVEZZANO"),LOOKUP(2,1/($K$3:K225="ATTACCO"),$J$3:J226),IF(AND(OR(K225="PUNTOS",K225="RUCK",K225="QUIEBRE"),L225="RIVAL"),LOOKUP(2,1/($K$3:K225="DIFESA"),$J$3:J226),"")))</f>
        <v/>
      </c>
      <c r="AS225" s="17"/>
    </row>
    <row r="226" spans="1:45" ht="15.75" customHeight="1" x14ac:dyDescent="0.2">
      <c r="A226">
        <f>+Nacsport!A227</f>
        <v>227</v>
      </c>
      <c r="B226">
        <f t="shared" si="17"/>
        <v>225</v>
      </c>
      <c r="C226">
        <f t="shared" si="18"/>
        <v>225</v>
      </c>
      <c r="D226" s="12">
        <v>1</v>
      </c>
      <c r="E226" s="1" t="s">
        <v>1295</v>
      </c>
      <c r="F226" s="14">
        <f>CONVERT(LEFT(Nacsport!E227,2),"mn","hr")/24+CONVERT(MID(Nacsport!E227,4,2),"sec","hr")/24</f>
        <v>2.8923611111111112E-2</v>
      </c>
      <c r="G226" s="15">
        <f>CONVERT((CONVERT(LEFT(Nacsport!F227,2),"mn","hr")/24+CONVERT(MID(Nacsport!F227,4,2),"sec","hr")/24)-(CONVERT(LEFT(Nacsport!E227,2),"mn","hr")/24+CONVERT(MID(Nacsport!E227,4,2),"sec","hr")/24),"hr","sec")*24</f>
        <v>0</v>
      </c>
      <c r="H226" s="15">
        <f t="shared" si="15"/>
        <v>2494</v>
      </c>
      <c r="I226" s="15">
        <f t="shared" si="16"/>
        <v>41.65</v>
      </c>
      <c r="J226" s="1">
        <f>+Nacsport!B227</f>
        <v>23</v>
      </c>
      <c r="K226" s="1" t="str">
        <f>+Nacsport!C227</f>
        <v>SHORT-MATCH</v>
      </c>
      <c r="L226" s="1" t="str">
        <f>+CONCATENATE(Nacsport!I227,Nacsport!J227)</f>
        <v/>
      </c>
      <c r="M226" s="29" t="str">
        <f>IF(Nacsport!G227&lt;&gt;"",LEFT(Nacsport!G227,FIND(";",Nacsport!G227)-1),"")</f>
        <v/>
      </c>
      <c r="N226" s="1" t="str">
        <f>IFERROR(MID(Nacsport!G227,FIND(";", Nacsport!G227)+1,IFERROR(FIND(" ", Nacsport!G227 &amp; " ", FIND(";", Nacsport!G227)+1) - FIND(";", Nacsport!G227)-1,LEN(Nacsport!G227))),"")</f>
        <v/>
      </c>
      <c r="O226" s="1" t="str">
        <f>+CONCATENATE(Nacsport!K227,Nacsport!L227,Nacsport!M227,Nacsport!N227,Nacsport!O227,Nacsport!P227,Nacsport!Q227,Nacsport!R227,Nacsport!S227,Nacsport!T227,Nacsport!U227,Nacsport!V227,Nacsport!W227,Nacsport!X227,Nacsport!Y227,Nacsport!Z227)</f>
        <v/>
      </c>
      <c r="P226" s="1" t="str">
        <f>IF(ISNA(LOOKUP(2,1/(Nacsport!AA227:BY227&lt;&gt;""),Nacsport!AA227:BY227)),"",LOOKUP(2,1/(Nacsport!AA227:BY227&lt;&gt;""),Nacsport!AA227:BY227))</f>
        <v/>
      </c>
      <c r="Q226" s="1" t="str">
        <f t="array" ref="Q226">+IF(+COUNTIF(Nacsport!AA227:BY227,"*")&gt;1,INDEX(Nacsport!Z227:BX227,MATCH(TRUE,Nacsport!Z227:BX227&gt;0,0)),"")</f>
        <v/>
      </c>
      <c r="R226" s="1" t="str">
        <f>+CONCATENATE(Nacsport!BZ227,Nacsport!CA227)</f>
        <v/>
      </c>
      <c r="S226" s="1" t="str">
        <f>+CONCATENATE(Nacsport!CB227,Nacsport!CC227,Nacsport!CD227)</f>
        <v/>
      </c>
      <c r="T226" s="1" t="str">
        <f>+CONCATENATE(Nacsport!CE227,Nacsport!CF227,Nacsport!CG227,Nacsport!CH227)</f>
        <v/>
      </c>
      <c r="U226" s="1" t="str">
        <f>+CONCATENATE(Nacsport!CI227,Nacsport!CJ227,Nacsport!CK227,Nacsport!CL227,Nacsport!CM227,Nacsport!CN227,Nacsport!CO227,Nacsport!CP227)</f>
        <v/>
      </c>
      <c r="V226" s="1" t="str">
        <f>+CONCATENATE(Nacsport!CQ227,Nacsport!CR227,Nacsport!CS227,Nacsport!CT227,Nacsport!CU227,Nacsport!CV227)</f>
        <v/>
      </c>
      <c r="W226" s="1" t="str">
        <f>+CONCATENATE(Nacsport!CW227,Nacsport!CX227,Nacsport!CY227,Nacsport!CZ227,Nacsport!DA227,Nacsport!DB227,Nacsport!DC227)</f>
        <v/>
      </c>
      <c r="X226" s="1" t="str">
        <f>+CONCATENATE(Nacsport!DD227,Nacsport!DE227,Nacsport!DF227,Nacsport!DG227,Nacsport!DH227,Nacsport!DI227,Nacsport!DJ227,Nacsport!DK227,Nacsport!DL227,Nacsport!DM227,Nacsport!DN227)</f>
        <v/>
      </c>
      <c r="Y226" s="1" t="str">
        <f>+CONCATENATE(Nacsport!DO227,Nacsport!DP227,Nacsport!DQ227,Nacsport!DR227,Nacsport!DS227,Nacsport!DT227,Nacsport!DU227,Nacsport!DV227,)</f>
        <v/>
      </c>
      <c r="Z226" s="1" t="str">
        <f>+CONCATENATE(Nacsport!DW227,Nacsport!DX227,Nacsport!DY227,Nacsport!DZ227)</f>
        <v/>
      </c>
      <c r="AA226" s="1" t="str">
        <f>+CONCATENATE(Nacsport!EA227,Nacsport!EB227,Nacsport!EC227,Nacsport!ED227,Nacsport!EE227)</f>
        <v/>
      </c>
      <c r="AB226" s="1" t="str">
        <f>+CONCATENATE(Nacsport!EF227,Nacsport!EG227,Nacsport!EH227,Nacsport!EI227,Nacsport!EJ227,Nacsport!EK227)</f>
        <v/>
      </c>
      <c r="AC226" s="1" t="str">
        <f>+CONCATENATE(Nacsport!EL227,Nacsport!EM227,Nacsport!EN227,Nacsport!EO227,Nacsport!EP227,Nacsport!EQ227,Nacsport!ER227)</f>
        <v/>
      </c>
      <c r="AD226" s="1" t="str">
        <f>+CONCATENATE(Nacsport!ES227,Nacsport!ET227,Nacsport!EU227,Nacsport!EV227,Nacsport!EW227,Nacsport!EX227,Nacsport!EY227,Nacsport!EZ227)</f>
        <v/>
      </c>
      <c r="AE226" s="1" t="str">
        <f>+CONCATENATE(Nacsport!FA227,Nacsport!FB227,Nacsport!FC227)</f>
        <v/>
      </c>
      <c r="AF226" s="1" t="str">
        <f>+CONCATENATE(Nacsport!FD227,Nacsport!FE227)</f>
        <v/>
      </c>
      <c r="AG226" s="1" t="str">
        <f>+CONCATENATE(Nacsport!FF227,Nacsport!FG227,Nacsport!FH227,Nacsport!FI227,Nacsport!FJ227)</f>
        <v/>
      </c>
      <c r="AH226" s="1" t="str">
        <f t="shared" si="14"/>
        <v/>
      </c>
      <c r="AI226" s="1" t="str">
        <f>+CONCATENATE(Nacsport!FK227,Nacsport!FL227)</f>
        <v/>
      </c>
      <c r="AJ226" s="34" t="str">
        <f>+CONCATENATE(Nacsport!FM227,Nacsport!FN227)</f>
        <v/>
      </c>
      <c r="AK226" s="1" t="str">
        <f>+IF(OR(K226="ATTACCO",K226="DIFESA"),+CONCATENATE(Nacsport!FO227,Nacsport!FP226,Nacsport!FQ227,Nacsport!FR227,Nacsport!FS227,Nacsport!FT227,Nacsport!FU227,),"")</f>
        <v/>
      </c>
      <c r="AL226" s="1" t="str">
        <f>+IF(OR(K226="ATAQUE",K226="DEFENSA"),+CONCATENATE(Nacsport!FV227,Nacsport!FW227,Nacsport!FX227,Nacsport!FY227,Nacsport!FZ227,Nacsport!GA227,Nacsport!GB227,),"")</f>
        <v/>
      </c>
      <c r="AM226" s="1" t="str">
        <f>+CONCATENATE(Nacsport!GC227,Nacsport!GD227,Nacsport!GE227,Nacsport!GF227,Nacsport!GG227,Nacsport!GH227,Nacsport!GI227,Nacsport!GJ227,)</f>
        <v/>
      </c>
      <c r="AN226" s="1" t="str">
        <f>IF(K226="PUNTOS",LOOKUP(2,1/($K$3:K226="ATAQUE"),$AN$3:AN226),IF(+COUNTIF(Nacsport!GK227:'Nacsport'!GS227,"*")&gt;0,+COUNTIF(Nacsport!GK227:'Nacsport'!GS227,"*"),""))</f>
        <v/>
      </c>
      <c r="AO226" t="str">
        <f ca="1">+IF(K226="QUIEBRE",+IF(L226="SAN LUIS",+COUNTIF(K226:INDIRECT(ADDRESS((LOOKUP(2,1/($K$1:K226="ATAQUE"),Nacsport!$A$1:A227)),3,4)),"RUCK")+1,+COUNTIF(K226:INDIRECT(ADDRESS((LOOKUP(2,1/($K$1:K226="DEFENSA"),Nacsport!$A$1:A227)),3,4)),"RUCK")+1),"")</f>
        <v/>
      </c>
      <c r="AP226" t="str">
        <f ca="1">+IF(OR(K226="PUNTOS",K226="QUIEBRE"),+IF(L226="SAN LUIS",+COUNTIF(K226:INDIRECT(ADDRESS((LOOKUP(2,1/($K$1:K226="ATAQUE"),Nacsport!$A$1:A227)),3,4)),"PASE"),+COUNTIF(K226:INDIRECT(ADDRESS((LOOKUP(2,1/($K$1:K226="DEFENSA"),Nacsport!$A$1:A227)),3,4)),"PASE")),"")</f>
        <v/>
      </c>
      <c r="AQ226" t="str">
        <f>IF(K226="QUIEBRE",LOOKUP(2,1/($K$3:K226="ATAQUE"),$AL$3:AL226),IF(+COUNTIF(Nacsport!GK227:'Nacsport'!GS227,"*")&gt;0,+COUNTIF(Nacsport!GK227:'Nacsport'!GS227,"*"),""))</f>
        <v/>
      </c>
      <c r="AR226" s="1" t="str">
        <f>IF(OR(K226="ATTACCO",K226="DIFESA"),J226,IF(AND(OR(K226="PUNTOS",K226="RUCK",K226="QUIEBRE"),L226="AVEZZANO"),LOOKUP(2,1/($K$3:K226="ATTACCO"),$J$3:J227),IF(AND(OR(K226="PUNTOS",K226="RUCK",K226="QUIEBRE"),L226="RIVAL"),LOOKUP(2,1/($K$3:K226="DIFESA"),$J$3:J227),"")))</f>
        <v/>
      </c>
      <c r="AS226" s="17"/>
    </row>
    <row r="227" spans="1:45" ht="15.75" customHeight="1" x14ac:dyDescent="0.2">
      <c r="A227">
        <f>+Nacsport!A228</f>
        <v>228</v>
      </c>
      <c r="B227">
        <f t="shared" si="17"/>
        <v>226</v>
      </c>
      <c r="C227">
        <f t="shared" si="18"/>
        <v>226</v>
      </c>
      <c r="D227" s="12">
        <v>1</v>
      </c>
      <c r="E227" s="1" t="s">
        <v>1295</v>
      </c>
      <c r="F227" s="14">
        <f>CONVERT(LEFT(Nacsport!E228,2),"mn","hr")/24+CONVERT(MID(Nacsport!E228,4,2),"sec","hr")/24</f>
        <v>2.8923611111111112E-2</v>
      </c>
      <c r="G227" s="15">
        <f>CONVERT((CONVERT(LEFT(Nacsport!F228,2),"mn","hr")/24+CONVERT(MID(Nacsport!F228,4,2),"sec","hr")/24)-(CONVERT(LEFT(Nacsport!E228,2),"mn","hr")/24+CONVERT(MID(Nacsport!E228,4,2),"sec","hr")/24),"hr","sec")*24</f>
        <v>3.9999999999998259</v>
      </c>
      <c r="H227" s="15">
        <f t="shared" si="15"/>
        <v>2494</v>
      </c>
      <c r="I227" s="15">
        <f t="shared" si="16"/>
        <v>41.65</v>
      </c>
      <c r="J227" s="1">
        <f>+Nacsport!B228</f>
        <v>8</v>
      </c>
      <c r="K227" s="1" t="str">
        <f>+Nacsport!C228</f>
        <v>KICK OFF</v>
      </c>
      <c r="L227" s="1" t="str">
        <f>+CONCATENATE(Nacsport!I228,Nacsport!J228)</f>
        <v>SAN BENEDETTO</v>
      </c>
      <c r="M227" s="29" t="str">
        <f>IF(Nacsport!G228&lt;&gt;"",LEFT(Nacsport!G228,FIND(";",Nacsport!G228)-1),"")</f>
        <v/>
      </c>
      <c r="N227" s="1" t="str">
        <f>IFERROR(MID(Nacsport!G228,FIND(";", Nacsport!G228)+1,IFERROR(FIND(" ", Nacsport!G228 &amp; " ", FIND(";", Nacsport!G228)+1) - FIND(";", Nacsport!G228)-1,LEN(Nacsport!G228))),"")</f>
        <v/>
      </c>
      <c r="O227" s="1" t="str">
        <f>+CONCATENATE(Nacsport!K228,Nacsport!L228,Nacsport!M228,Nacsport!N228,Nacsport!O228,Nacsport!P228,Nacsport!Q228,Nacsport!R228,Nacsport!S228,Nacsport!T228,Nacsport!U228,Nacsport!V228,Nacsport!W228,Nacsport!X228,Nacsport!Y228,Nacsport!Z228)</f>
        <v/>
      </c>
      <c r="P227" s="1" t="str">
        <f>IF(ISNA(LOOKUP(2,1/(Nacsport!AA228:BY228&lt;&gt;""),Nacsport!AA228:BY228)),"",LOOKUP(2,1/(Nacsport!AA228:BY228&lt;&gt;""),Nacsport!AA228:BY228))</f>
        <v/>
      </c>
      <c r="Q227" s="1" t="str">
        <f t="array" ref="Q227">+IF(+COUNTIF(Nacsport!AA228:BY228,"*")&gt;1,INDEX(Nacsport!Z228:BX228,MATCH(TRUE,Nacsport!Z228:BX228&gt;0,0)),"")</f>
        <v/>
      </c>
      <c r="R227" s="1" t="str">
        <f>+CONCATENATE(Nacsport!BZ228,Nacsport!CA228)</f>
        <v/>
      </c>
      <c r="S227" s="1" t="str">
        <f>+CONCATENATE(Nacsport!CB228,Nacsport!CC228,Nacsport!CD228)</f>
        <v/>
      </c>
      <c r="T227" s="1" t="str">
        <f>+CONCATENATE(Nacsport!CE228,Nacsport!CF228,Nacsport!CG228,Nacsport!CH228)</f>
        <v/>
      </c>
      <c r="U227" s="1" t="str">
        <f>+CONCATENATE(Nacsport!CI228,Nacsport!CJ228,Nacsport!CK228,Nacsport!CL228,Nacsport!CM228,Nacsport!CN228,Nacsport!CO228,Nacsport!CP228)</f>
        <v/>
      </c>
      <c r="V227" s="1" t="str">
        <f>+CONCATENATE(Nacsport!CQ228,Nacsport!CR228,Nacsport!CS228,Nacsport!CT228,Nacsport!CU228,Nacsport!CV228)</f>
        <v/>
      </c>
      <c r="W227" s="1" t="str">
        <f>+CONCATENATE(Nacsport!CW228,Nacsport!CX228,Nacsport!CY228,Nacsport!CZ228,Nacsport!DA228,Nacsport!DB228,Nacsport!DC228)</f>
        <v/>
      </c>
      <c r="X227" s="1" t="str">
        <f>+CONCATENATE(Nacsport!DD228,Nacsport!DE228,Nacsport!DF228,Nacsport!DG228,Nacsport!DH228,Nacsport!DI228,Nacsport!DJ228,Nacsport!DK228,Nacsport!DL228,Nacsport!DM228,Nacsport!DN228)</f>
        <v/>
      </c>
      <c r="Y227" s="1" t="str">
        <f>+CONCATENATE(Nacsport!DO228,Nacsport!DP228,Nacsport!DQ228,Nacsport!DR228,Nacsport!DS228,Nacsport!DT228,Nacsport!DU228,Nacsport!DV228,)</f>
        <v/>
      </c>
      <c r="Z227" s="1" t="str">
        <f>+CONCATENATE(Nacsport!DW228,Nacsport!DX228,Nacsport!DY228,Nacsport!DZ228)</f>
        <v/>
      </c>
      <c r="AA227" s="1" t="str">
        <f>+CONCATENATE(Nacsport!EA228,Nacsport!EB228,Nacsport!EC228,Nacsport!ED228,Nacsport!EE228)</f>
        <v/>
      </c>
      <c r="AB227" s="1" t="str">
        <f>+CONCATENATE(Nacsport!EF228,Nacsport!EG228,Nacsport!EH228,Nacsport!EI228,Nacsport!EJ228,Nacsport!EK228)</f>
        <v/>
      </c>
      <c r="AC227" s="1" t="str">
        <f>+CONCATENATE(Nacsport!EL228,Nacsport!EM228,Nacsport!EN228,Nacsport!EO228,Nacsport!EP228,Nacsport!EQ228,Nacsport!ER228)</f>
        <v/>
      </c>
      <c r="AD227" s="1" t="str">
        <f>+CONCATENATE(Nacsport!ES228,Nacsport!ET228,Nacsport!EU228,Nacsport!EV228,Nacsport!EW228,Nacsport!EX228,Nacsport!EY228,Nacsport!EZ228)</f>
        <v/>
      </c>
      <c r="AE227" s="1" t="str">
        <f>+CONCATENATE(Nacsport!FA228,Nacsport!FB228,Nacsport!FC228)</f>
        <v/>
      </c>
      <c r="AF227" s="1" t="str">
        <f>+CONCATENATE(Nacsport!FD228,Nacsport!FE228)</f>
        <v/>
      </c>
      <c r="AG227" s="1" t="str">
        <f>+CONCATENATE(Nacsport!FF228,Nacsport!FG228,Nacsport!FH228,Nacsport!FI228,Nacsport!FJ228)</f>
        <v/>
      </c>
      <c r="AH227" s="1" t="str">
        <f t="shared" si="14"/>
        <v/>
      </c>
      <c r="AI227" s="1" t="str">
        <f>+CONCATENATE(Nacsport!FK228,Nacsport!FL228)</f>
        <v/>
      </c>
      <c r="AJ227" s="34" t="str">
        <f>+CONCATENATE(Nacsport!FM228,Nacsport!FN228)</f>
        <v/>
      </c>
      <c r="AK227" s="1" t="str">
        <f>+IF(OR(K227="ATTACCO",K227="DIFESA"),+CONCATENATE(Nacsport!FO228,Nacsport!FP227,Nacsport!FQ228,Nacsport!FR228,Nacsport!FS228,Nacsport!FT228,Nacsport!FU228,),"")</f>
        <v/>
      </c>
      <c r="AL227" s="1" t="str">
        <f>+IF(OR(K227="ATAQUE",K227="DEFENSA"),+CONCATENATE(Nacsport!FV228,Nacsport!FW228,Nacsport!FX228,Nacsport!FY228,Nacsport!FZ228,Nacsport!GA228,Nacsport!GB228,),"")</f>
        <v/>
      </c>
      <c r="AM227" s="1" t="str">
        <f>+CONCATENATE(Nacsport!GC228,Nacsport!GD228,Nacsport!GE228,Nacsport!GF228,Nacsport!GG228,Nacsport!GH228,Nacsport!GI228,Nacsport!GJ228,)</f>
        <v/>
      </c>
      <c r="AN227" s="1" t="str">
        <f>IF(K227="PUNTOS",LOOKUP(2,1/($K$3:K227="ATAQUE"),$AN$3:AN227),IF(+COUNTIF(Nacsport!GK228:'Nacsport'!GS228,"*")&gt;0,+COUNTIF(Nacsport!GK228:'Nacsport'!GS228,"*"),""))</f>
        <v/>
      </c>
      <c r="AO227" t="str">
        <f ca="1">+IF(K227="QUIEBRE",+IF(L227="SAN LUIS",+COUNTIF(K227:INDIRECT(ADDRESS((LOOKUP(2,1/($K$1:K227="ATAQUE"),Nacsport!$A$1:A228)),3,4)),"RUCK")+1,+COUNTIF(K227:INDIRECT(ADDRESS((LOOKUP(2,1/($K$1:K227="DEFENSA"),Nacsport!$A$1:A228)),3,4)),"RUCK")+1),"")</f>
        <v/>
      </c>
      <c r="AP227" t="str">
        <f ca="1">+IF(OR(K227="PUNTOS",K227="QUIEBRE"),+IF(L227="SAN LUIS",+COUNTIF(K227:INDIRECT(ADDRESS((LOOKUP(2,1/($K$1:K227="ATAQUE"),Nacsport!$A$1:A228)),3,4)),"PASE"),+COUNTIF(K227:INDIRECT(ADDRESS((LOOKUP(2,1/($K$1:K227="DEFENSA"),Nacsport!$A$1:A228)),3,4)),"PASE")),"")</f>
        <v/>
      </c>
      <c r="AQ227" t="str">
        <f>IF(K227="QUIEBRE",LOOKUP(2,1/($K$3:K227="ATAQUE"),$AL$3:AL227),IF(+COUNTIF(Nacsport!GK228:'Nacsport'!GS228,"*")&gt;0,+COUNTIF(Nacsport!GK228:'Nacsport'!GS228,"*"),""))</f>
        <v/>
      </c>
      <c r="AR227" s="1" t="str">
        <f>IF(OR(K227="ATTACCO",K227="DIFESA"),J227,IF(AND(OR(K227="PUNTOS",K227="RUCK",K227="QUIEBRE"),L227="AVEZZANO"),LOOKUP(2,1/($K$3:K227="ATTACCO"),$J$3:J228),IF(AND(OR(K227="PUNTOS",K227="RUCK",K227="QUIEBRE"),L227="RIVAL"),LOOKUP(2,1/($K$3:K227="DIFESA"),$J$3:J228),"")))</f>
        <v/>
      </c>
      <c r="AS227" s="17"/>
    </row>
    <row r="228" spans="1:45" ht="15.75" customHeight="1" x14ac:dyDescent="0.2">
      <c r="A228">
        <f>+Nacsport!A229</f>
        <v>229</v>
      </c>
      <c r="B228">
        <f t="shared" si="17"/>
        <v>227</v>
      </c>
      <c r="C228">
        <f t="shared" si="18"/>
        <v>227</v>
      </c>
      <c r="D228" s="12">
        <v>1</v>
      </c>
      <c r="E228" s="1" t="s">
        <v>1295</v>
      </c>
      <c r="F228" s="14">
        <f>CONVERT(LEFT(Nacsport!E229,2),"mn","hr")/24+CONVERT(MID(Nacsport!E229,4,2),"sec","hr")/24</f>
        <v>2.900462962962963E-2</v>
      </c>
      <c r="G228" s="15">
        <f>CONVERT((CONVERT(LEFT(Nacsport!F229,2),"mn","hr")/24+CONVERT(MID(Nacsport!F229,4,2),"sec","hr")/24)-(CONVERT(LEFT(Nacsport!E229,2),"mn","hr")/24+CONVERT(MID(Nacsport!E229,4,2),"sec","hr")/24),"hr","sec")*24</f>
        <v>0.99999999999995648</v>
      </c>
      <c r="H228" s="15">
        <f t="shared" si="15"/>
        <v>2501</v>
      </c>
      <c r="I228" s="15">
        <f t="shared" si="16"/>
        <v>41.766666666666666</v>
      </c>
      <c r="J228" s="1">
        <f>+Nacsport!B229</f>
        <v>22</v>
      </c>
      <c r="K228" s="1" t="str">
        <f>+Nacsport!C229</f>
        <v>END</v>
      </c>
      <c r="L228" s="1" t="str">
        <f>+CONCATENATE(Nacsport!I229,Nacsport!J229)</f>
        <v/>
      </c>
      <c r="M228" s="29" t="str">
        <f>IF(Nacsport!G229&lt;&gt;"",LEFT(Nacsport!G229,FIND(";",Nacsport!G229)-1),"")</f>
        <v/>
      </c>
      <c r="N228" s="1" t="str">
        <f>IFERROR(MID(Nacsport!G229,FIND(";", Nacsport!G229)+1,IFERROR(FIND(" ", Nacsport!G229 &amp; " ", FIND(";", Nacsport!G229)+1) - FIND(";", Nacsport!G229)-1,LEN(Nacsport!G229))),"")</f>
        <v/>
      </c>
      <c r="O228" s="1" t="str">
        <f>+CONCATENATE(Nacsport!K229,Nacsport!L229,Nacsport!M229,Nacsport!N229,Nacsport!O229,Nacsport!P229,Nacsport!Q229,Nacsport!R229,Nacsport!S229,Nacsport!T229,Nacsport!U229,Nacsport!V229,Nacsport!W229,Nacsport!X229,Nacsport!Y229,Nacsport!Z229)</f>
        <v/>
      </c>
      <c r="P228" s="1" t="str">
        <f>IF(ISNA(LOOKUP(2,1/(Nacsport!AA229:BY229&lt;&gt;""),Nacsport!AA229:BY229)),"",LOOKUP(2,1/(Nacsport!AA229:BY229&lt;&gt;""),Nacsport!AA229:BY229))</f>
        <v/>
      </c>
      <c r="Q228" s="1" t="str">
        <f t="array" ref="Q228">+IF(+COUNTIF(Nacsport!AA229:BY229,"*")&gt;1,INDEX(Nacsport!Z229:BX229,MATCH(TRUE,Nacsport!Z229:BX229&gt;0,0)),"")</f>
        <v/>
      </c>
      <c r="R228" s="1" t="str">
        <f>+CONCATENATE(Nacsport!BZ229,Nacsport!CA229)</f>
        <v/>
      </c>
      <c r="S228" s="1" t="str">
        <f>+CONCATENATE(Nacsport!CB229,Nacsport!CC229,Nacsport!CD229)</f>
        <v/>
      </c>
      <c r="T228" s="1" t="str">
        <f>+CONCATENATE(Nacsport!CE229,Nacsport!CF229,Nacsport!CG229,Nacsport!CH229)</f>
        <v/>
      </c>
      <c r="U228" s="1" t="str">
        <f>+CONCATENATE(Nacsport!CI229,Nacsport!CJ229,Nacsport!CK229,Nacsport!CL229,Nacsport!CM229,Nacsport!CN229,Nacsport!CO229,Nacsport!CP229)</f>
        <v/>
      </c>
      <c r="V228" s="1" t="str">
        <f>+CONCATENATE(Nacsport!CQ229,Nacsport!CR229,Nacsport!CS229,Nacsport!CT229,Nacsport!CU229,Nacsport!CV229)</f>
        <v/>
      </c>
      <c r="W228" s="1" t="str">
        <f>+CONCATENATE(Nacsport!CW229,Nacsport!CX229,Nacsport!CY229,Nacsport!CZ229,Nacsport!DA229,Nacsport!DB229,Nacsport!DC229)</f>
        <v/>
      </c>
      <c r="X228" s="1" t="str">
        <f>+CONCATENATE(Nacsport!DD229,Nacsport!DE229,Nacsport!DF229,Nacsport!DG229,Nacsport!DH229,Nacsport!DI229,Nacsport!DJ229,Nacsport!DK229,Nacsport!DL229,Nacsport!DM229,Nacsport!DN229)</f>
        <v/>
      </c>
      <c r="Y228" s="1" t="str">
        <f>+CONCATENATE(Nacsport!DO229,Nacsport!DP229,Nacsport!DQ229,Nacsport!DR229,Nacsport!DS229,Nacsport!DT229,Nacsport!DU229,Nacsport!DV229,)</f>
        <v/>
      </c>
      <c r="Z228" s="1" t="str">
        <f>+CONCATENATE(Nacsport!DW229,Nacsport!DX229,Nacsport!DY229,Nacsport!DZ229)</f>
        <v/>
      </c>
      <c r="AA228" s="1" t="str">
        <f>+CONCATENATE(Nacsport!EA229,Nacsport!EB229,Nacsport!EC229,Nacsport!ED229,Nacsport!EE229)</f>
        <v/>
      </c>
      <c r="AB228" s="1" t="str">
        <f>+CONCATENATE(Nacsport!EF229,Nacsport!EG229,Nacsport!EH229,Nacsport!EI229,Nacsport!EJ229,Nacsport!EK229)</f>
        <v/>
      </c>
      <c r="AC228" s="1" t="str">
        <f>+CONCATENATE(Nacsport!EL229,Nacsport!EM229,Nacsport!EN229,Nacsport!EO229,Nacsport!EP229,Nacsport!EQ229,Nacsport!ER229)</f>
        <v/>
      </c>
      <c r="AD228" s="1" t="str">
        <f>+CONCATENATE(Nacsport!ES229,Nacsport!ET229,Nacsport!EU229,Nacsport!EV229,Nacsport!EW229,Nacsport!EX229,Nacsport!EY229,Nacsport!EZ229)</f>
        <v/>
      </c>
      <c r="AE228" s="1" t="str">
        <f>+CONCATENATE(Nacsport!FA229,Nacsport!FB229,Nacsport!FC229)</f>
        <v/>
      </c>
      <c r="AF228" s="1" t="str">
        <f>+CONCATENATE(Nacsport!FD229,Nacsport!FE229)</f>
        <v/>
      </c>
      <c r="AG228" s="1" t="str">
        <f>+CONCATENATE(Nacsport!FF229,Nacsport!FG229,Nacsport!FH229,Nacsport!FI229,Nacsport!FJ229)</f>
        <v/>
      </c>
      <c r="AH228" s="1" t="str">
        <f t="shared" si="14"/>
        <v/>
      </c>
      <c r="AI228" s="1" t="str">
        <f>+CONCATENATE(Nacsport!FK229,Nacsport!FL229)</f>
        <v/>
      </c>
      <c r="AJ228" s="34" t="str">
        <f>+CONCATENATE(Nacsport!FM229,Nacsport!FN229)</f>
        <v/>
      </c>
      <c r="AK228" s="1" t="str">
        <f>+IF(OR(K228="ATTACCO",K228="DIFESA"),+CONCATENATE(Nacsport!FO229,Nacsport!FP228,Nacsport!FQ229,Nacsport!FR229,Nacsport!FS229,Nacsport!FT229,Nacsport!FU229,),"")</f>
        <v/>
      </c>
      <c r="AL228" s="1" t="str">
        <f>+IF(OR(K228="ATAQUE",K228="DEFENSA"),+CONCATENATE(Nacsport!FV229,Nacsport!FW229,Nacsport!FX229,Nacsport!FY229,Nacsport!FZ229,Nacsport!GA229,Nacsport!GB229,),"")</f>
        <v/>
      </c>
      <c r="AM228" s="1" t="str">
        <f>+CONCATENATE(Nacsport!GC229,Nacsport!GD229,Nacsport!GE229,Nacsport!GF229,Nacsport!GG229,Nacsport!GH229,Nacsport!GI229,Nacsport!GJ229,)</f>
        <v/>
      </c>
      <c r="AN228" s="1" t="str">
        <f>IF(K228="PUNTOS",LOOKUP(2,1/($K$3:K228="ATAQUE"),$AN$3:AN228),IF(+COUNTIF(Nacsport!GK229:'Nacsport'!GS229,"*")&gt;0,+COUNTIF(Nacsport!GK229:'Nacsport'!GS229,"*"),""))</f>
        <v/>
      </c>
      <c r="AO228" t="str">
        <f ca="1">+IF(K228="QUIEBRE",+IF(L228="SAN LUIS",+COUNTIF(K228:INDIRECT(ADDRESS((LOOKUP(2,1/($K$1:K228="ATAQUE"),Nacsport!$A$1:A229)),3,4)),"RUCK")+1,+COUNTIF(K228:INDIRECT(ADDRESS((LOOKUP(2,1/($K$1:K228="DEFENSA"),Nacsport!$A$1:A229)),3,4)),"RUCK")+1),"")</f>
        <v/>
      </c>
      <c r="AP228" t="str">
        <f ca="1">+IF(OR(K228="PUNTOS",K228="QUIEBRE"),+IF(L228="SAN LUIS",+COUNTIF(K228:INDIRECT(ADDRESS((LOOKUP(2,1/($K$1:K228="ATAQUE"),Nacsport!$A$1:A229)),3,4)),"PASE"),+COUNTIF(K228:INDIRECT(ADDRESS((LOOKUP(2,1/($K$1:K228="DEFENSA"),Nacsport!$A$1:A229)),3,4)),"PASE")),"")</f>
        <v/>
      </c>
      <c r="AQ228" t="str">
        <f>IF(K228="QUIEBRE",LOOKUP(2,1/($K$3:K228="ATAQUE"),$AL$3:AL228),IF(+COUNTIF(Nacsport!GK229:'Nacsport'!GS229,"*")&gt;0,+COUNTIF(Nacsport!GK229:'Nacsport'!GS229,"*"),""))</f>
        <v/>
      </c>
      <c r="AR228" s="1" t="str">
        <f>IF(OR(K228="ATTACCO",K228="DIFESA"),J228,IF(AND(OR(K228="PUNTOS",K228="RUCK",K228="QUIEBRE"),L228="AVEZZANO"),LOOKUP(2,1/($K$3:K228="ATTACCO"),$J$3:J229),IF(AND(OR(K228="PUNTOS",K228="RUCK",K228="QUIEBRE"),L228="RIVAL"),LOOKUP(2,1/($K$3:K228="DIFESA"),$J$3:J229),"")))</f>
        <v/>
      </c>
      <c r="AS228" s="17"/>
    </row>
    <row r="229" spans="1:45" ht="15.75" customHeight="1" x14ac:dyDescent="0.2">
      <c r="A229">
        <f>+Nacsport!A230</f>
        <v>230</v>
      </c>
      <c r="B229">
        <f t="shared" si="17"/>
        <v>228</v>
      </c>
      <c r="C229">
        <f t="shared" si="18"/>
        <v>228</v>
      </c>
      <c r="D229" s="12">
        <v>1</v>
      </c>
      <c r="E229" s="1" t="s">
        <v>1295</v>
      </c>
      <c r="F229" s="14">
        <f>CONVERT(LEFT(Nacsport!E230,2),"mn","hr")/24+CONVERT(MID(Nacsport!E230,4,2),"sec","hr")/24</f>
        <v>2.9479166666666664E-2</v>
      </c>
      <c r="G229" s="15">
        <f>CONVERT((CONVERT(LEFT(Nacsport!F230,2),"mn","hr")/24+CONVERT(MID(Nacsport!F230,4,2),"sec","hr")/24)-(CONVERT(LEFT(Nacsport!E230,2),"mn","hr")/24+CONVERT(MID(Nacsport!E230,4,2),"sec","hr")/24),"hr","sec")*24</f>
        <v>27.000000000000021</v>
      </c>
      <c r="H229" s="15">
        <f t="shared" si="15"/>
        <v>2541.9999999999995</v>
      </c>
      <c r="I229" s="15">
        <f t="shared" si="16"/>
        <v>42.449999999999996</v>
      </c>
      <c r="J229" s="1">
        <f>+Nacsport!B230</f>
        <v>13</v>
      </c>
      <c r="K229" s="1" t="str">
        <f>+Nacsport!C230</f>
        <v>DEFENCE</v>
      </c>
      <c r="L229" s="1" t="str">
        <f>+CONCATENATE(Nacsport!I230,Nacsport!J230)</f>
        <v/>
      </c>
      <c r="M229" s="29" t="str">
        <f>IF(Nacsport!G230&lt;&gt;"",LEFT(Nacsport!G230,FIND(";",Nacsport!G230)-1),"")</f>
        <v>12</v>
      </c>
      <c r="N229" s="1" t="str">
        <f>IFERROR(MID(Nacsport!G230,FIND(";", Nacsport!G230)+1,IFERROR(FIND(" ", Nacsport!G230 &amp; " ", FIND(";", Nacsport!G230)+1) - FIND(";", Nacsport!G230)-1,LEN(Nacsport!G230))),"")</f>
        <v>27</v>
      </c>
      <c r="O229" s="1" t="str">
        <f>+CONCATENATE(Nacsport!K230,Nacsport!L230,Nacsport!M230,Nacsport!N230,Nacsport!O230,Nacsport!P230,Nacsport!Q230,Nacsport!R230,Nacsport!S230,Nacsport!T230,Nacsport!U230,Nacsport!V230,Nacsport!W230,Nacsport!X230,Nacsport!Y230,Nacsport!Z230)</f>
        <v/>
      </c>
      <c r="P229" s="1" t="str">
        <f>IF(ISNA(LOOKUP(2,1/(Nacsport!AA230:BY230&lt;&gt;""),Nacsport!AA230:BY230)),"",LOOKUP(2,1/(Nacsport!AA230:BY230&lt;&gt;""),Nacsport!AA230:BY230))</f>
        <v/>
      </c>
      <c r="Q229" s="1" t="str">
        <f t="array" ref="Q229">+IF(+COUNTIF(Nacsport!AA230:BY230,"*")&gt;1,INDEX(Nacsport!Z230:BX230,MATCH(TRUE,Nacsport!Z230:BX230&gt;0,0)),"")</f>
        <v/>
      </c>
      <c r="R229" s="1" t="str">
        <f>+CONCATENATE(Nacsport!BZ230,Nacsport!CA230)</f>
        <v/>
      </c>
      <c r="S229" s="1" t="str">
        <f>+CONCATENATE(Nacsport!CB230,Nacsport!CC230,Nacsport!CD230)</f>
        <v/>
      </c>
      <c r="T229" s="1" t="str">
        <f>+CONCATENATE(Nacsport!CE230,Nacsport!CF230,Nacsport!CG230,Nacsport!CH230)</f>
        <v/>
      </c>
      <c r="U229" s="1" t="str">
        <f>+CONCATENATE(Nacsport!CI230,Nacsport!CJ230,Nacsport!CK230,Nacsport!CL230,Nacsport!CM230,Nacsport!CN230,Nacsport!CO230,Nacsport!CP230)</f>
        <v/>
      </c>
      <c r="V229" s="1" t="str">
        <f>+CONCATENATE(Nacsport!CQ230,Nacsport!CR230,Nacsport!CS230,Nacsport!CT230,Nacsport!CU230,Nacsport!CV230)</f>
        <v/>
      </c>
      <c r="W229" s="1" t="str">
        <f>+CONCATENATE(Nacsport!CW230,Nacsport!CX230,Nacsport!CY230,Nacsport!CZ230,Nacsport!DA230,Nacsport!DB230,Nacsport!DC230)</f>
        <v/>
      </c>
      <c r="X229" s="1" t="str">
        <f>+CONCATENATE(Nacsport!DD230,Nacsport!DE230,Nacsport!DF230,Nacsport!DG230,Nacsport!DH230,Nacsport!DI230,Nacsport!DJ230,Nacsport!DK230,Nacsport!DL230,Nacsport!DM230,Nacsport!DN230)</f>
        <v/>
      </c>
      <c r="Y229" s="1" t="str">
        <f>+CONCATENATE(Nacsport!DO230,Nacsport!DP230,Nacsport!DQ230,Nacsport!DR230,Nacsport!DS230,Nacsport!DT230,Nacsport!DU230,Nacsport!DV230,)</f>
        <v/>
      </c>
      <c r="Z229" s="1" t="str">
        <f>+CONCATENATE(Nacsport!DW230,Nacsport!DX230,Nacsport!DY230,Nacsport!DZ230)</f>
        <v/>
      </c>
      <c r="AA229" s="1" t="str">
        <f>+CONCATENATE(Nacsport!EA230,Nacsport!EB230,Nacsport!EC230,Nacsport!ED230,Nacsport!EE230)</f>
        <v/>
      </c>
      <c r="AB229" s="1" t="str">
        <f>+CONCATENATE(Nacsport!EF230,Nacsport!EG230,Nacsport!EH230,Nacsport!EI230,Nacsport!EJ230,Nacsport!EK230)</f>
        <v/>
      </c>
      <c r="AC229" s="1" t="str">
        <f>+CONCATENATE(Nacsport!EL230,Nacsport!EM230,Nacsport!EN230,Nacsport!EO230,Nacsport!EP230,Nacsport!EQ230,Nacsport!ER230)</f>
        <v/>
      </c>
      <c r="AD229" s="1" t="str">
        <f>+CONCATENATE(Nacsport!ES230,Nacsport!ET230,Nacsport!EU230,Nacsport!EV230,Nacsport!EW230,Nacsport!EX230,Nacsport!EY230,Nacsport!EZ230)</f>
        <v/>
      </c>
      <c r="AE229" s="1" t="str">
        <f>+CONCATENATE(Nacsport!FA230,Nacsport!FB230,Nacsport!FC230)</f>
        <v/>
      </c>
      <c r="AF229" s="1" t="str">
        <f>+CONCATENATE(Nacsport!FD230,Nacsport!FE230)</f>
        <v/>
      </c>
      <c r="AG229" s="1" t="str">
        <f>+CONCATENATE(Nacsport!FF230,Nacsport!FG230,Nacsport!FH230,Nacsport!FI230,Nacsport!FJ230)</f>
        <v/>
      </c>
      <c r="AH229" s="1" t="str">
        <f t="shared" si="14"/>
        <v/>
      </c>
      <c r="AI229" s="1" t="str">
        <f>+CONCATENATE(Nacsport!FK230,Nacsport!FL230)</f>
        <v/>
      </c>
      <c r="AJ229" s="34" t="str">
        <f>+CONCATENATE(Nacsport!FM230,Nacsport!FN230)</f>
        <v/>
      </c>
      <c r="AK229" s="1" t="str">
        <f>+IF(OR(K229="ATTACCO",K229="DIFESA"),+CONCATENATE(Nacsport!FO230,Nacsport!FP229,Nacsport!FQ230,Nacsport!FR230,Nacsport!FS230,Nacsport!FT230,Nacsport!FU230,),"")</f>
        <v/>
      </c>
      <c r="AL229" s="1" t="str">
        <f>+IF(OR(K229="ATAQUE",K229="DEFENSA"),+CONCATENATE(Nacsport!FV230,Nacsport!FW230,Nacsport!FX230,Nacsport!FY230,Nacsport!FZ230,Nacsport!GA230,Nacsport!GB230,),"")</f>
        <v/>
      </c>
      <c r="AM229" s="1" t="str">
        <f>+CONCATENATE(Nacsport!GC230,Nacsport!GD230,Nacsport!GE230,Nacsport!GF230,Nacsport!GG230,Nacsport!GH230,Nacsport!GI230,Nacsport!GJ230,)</f>
        <v/>
      </c>
      <c r="AN229" s="1" t="str">
        <f>IF(K229="PUNTOS",LOOKUP(2,1/($K$3:K229="ATAQUE"),$AN$3:AN229),IF(+COUNTIF(Nacsport!GK230:'Nacsport'!GS230,"*")&gt;0,+COUNTIF(Nacsport!GK230:'Nacsport'!GS230,"*"),""))</f>
        <v/>
      </c>
      <c r="AO229" t="str">
        <f ca="1">+IF(K229="QUIEBRE",+IF(L229="SAN LUIS",+COUNTIF(K229:INDIRECT(ADDRESS((LOOKUP(2,1/($K$1:K229="ATAQUE"),Nacsport!$A$1:A230)),3,4)),"RUCK")+1,+COUNTIF(K229:INDIRECT(ADDRESS((LOOKUP(2,1/($K$1:K229="DEFENSA"),Nacsport!$A$1:A230)),3,4)),"RUCK")+1),"")</f>
        <v/>
      </c>
      <c r="AP229" t="str">
        <f ca="1">+IF(OR(K229="PUNTOS",K229="QUIEBRE"),+IF(L229="SAN LUIS",+COUNTIF(K229:INDIRECT(ADDRESS((LOOKUP(2,1/($K$1:K229="ATAQUE"),Nacsport!$A$1:A230)),3,4)),"PASE"),+COUNTIF(K229:INDIRECT(ADDRESS((LOOKUP(2,1/($K$1:K229="DEFENSA"),Nacsport!$A$1:A230)),3,4)),"PASE")),"")</f>
        <v/>
      </c>
      <c r="AQ229" t="str">
        <f>IF(K229="QUIEBRE",LOOKUP(2,1/($K$3:K229="ATAQUE"),$AL$3:AL229),IF(+COUNTIF(Nacsport!GK230:'Nacsport'!GS230,"*")&gt;0,+COUNTIF(Nacsport!GK230:'Nacsport'!GS230,"*"),""))</f>
        <v/>
      </c>
      <c r="AR229" s="1" t="str">
        <f>IF(OR(K229="ATTACCO",K229="DIFESA"),J229,IF(AND(OR(K229="PUNTOS",K229="RUCK",K229="QUIEBRE"),L229="AVEZZANO"),LOOKUP(2,1/($K$3:K229="ATTACCO"),$J$3:J230),IF(AND(OR(K229="PUNTOS",K229="RUCK",K229="QUIEBRE"),L229="RIVAL"),LOOKUP(2,1/($K$3:K229="DIFESA"),$J$3:J230),"")))</f>
        <v/>
      </c>
      <c r="AS229" s="17"/>
    </row>
    <row r="230" spans="1:45" ht="15.75" customHeight="1" x14ac:dyDescent="0.2">
      <c r="A230">
        <f>+Nacsport!A231</f>
        <v>231</v>
      </c>
      <c r="B230">
        <f t="shared" si="17"/>
        <v>229</v>
      </c>
      <c r="C230">
        <f t="shared" si="18"/>
        <v>229</v>
      </c>
      <c r="D230" s="12">
        <v>1</v>
      </c>
      <c r="E230" s="1" t="s">
        <v>1295</v>
      </c>
      <c r="F230" s="14">
        <f>CONVERT(LEFT(Nacsport!E231,2),"mn","hr")/24+CONVERT(MID(Nacsport!E231,4,2),"sec","hr")/24</f>
        <v>2.9479166666666664E-2</v>
      </c>
      <c r="G230" s="15">
        <f>CONVERT((CONVERT(LEFT(Nacsport!F231,2),"mn","hr")/24+CONVERT(MID(Nacsport!F231,4,2),"sec","hr")/24)-(CONVERT(LEFT(Nacsport!E231,2),"mn","hr")/24+CONVERT(MID(Nacsport!E231,4,2),"sec","hr")/24),"hr","sec")*24</f>
        <v>55.000000000000306</v>
      </c>
      <c r="H230" s="15">
        <f t="shared" si="15"/>
        <v>2541.9999999999995</v>
      </c>
      <c r="I230" s="15">
        <f t="shared" si="16"/>
        <v>42.449999999999996</v>
      </c>
      <c r="J230" s="1">
        <f>+Nacsport!B231</f>
        <v>24</v>
      </c>
      <c r="K230" s="1" t="str">
        <f>+Nacsport!C231</f>
        <v>SHORT-MATCH</v>
      </c>
      <c r="L230" s="1" t="str">
        <f>+CONCATENATE(Nacsport!I231,Nacsport!J231)</f>
        <v/>
      </c>
      <c r="M230" s="29" t="str">
        <f>IF(Nacsport!G231&lt;&gt;"",LEFT(Nacsport!G231,FIND(";",Nacsport!G231)-1),"")</f>
        <v>12</v>
      </c>
      <c r="N230" s="1" t="str">
        <f>IFERROR(MID(Nacsport!G231,FIND(";", Nacsport!G231)+1,IFERROR(FIND(" ", Nacsport!G231 &amp; " ", FIND(";", Nacsport!G231)+1) - FIND(";", Nacsport!G231)-1,LEN(Nacsport!G231))),"")</f>
        <v>27</v>
      </c>
      <c r="O230" s="1" t="str">
        <f>+CONCATENATE(Nacsport!K231,Nacsport!L231,Nacsport!M231,Nacsport!N231,Nacsport!O231,Nacsport!P231,Nacsport!Q231,Nacsport!R231,Nacsport!S231,Nacsport!T231,Nacsport!U231,Nacsport!V231,Nacsport!W231,Nacsport!X231,Nacsport!Y231,Nacsport!Z231)</f>
        <v/>
      </c>
      <c r="P230" s="1" t="str">
        <f>IF(ISNA(LOOKUP(2,1/(Nacsport!AA231:BY231&lt;&gt;""),Nacsport!AA231:BY231)),"",LOOKUP(2,1/(Nacsport!AA231:BY231&lt;&gt;""),Nacsport!AA231:BY231))</f>
        <v/>
      </c>
      <c r="Q230" s="1" t="str">
        <f t="array" ref="Q230">+IF(+COUNTIF(Nacsport!AA231:BY231,"*")&gt;1,INDEX(Nacsport!Z231:BX231,MATCH(TRUE,Nacsport!Z231:BX231&gt;0,0)),"")</f>
        <v/>
      </c>
      <c r="R230" s="1" t="str">
        <f>+CONCATENATE(Nacsport!BZ231,Nacsport!CA231)</f>
        <v/>
      </c>
      <c r="S230" s="1" t="str">
        <f>+CONCATENATE(Nacsport!CB231,Nacsport!CC231,Nacsport!CD231)</f>
        <v/>
      </c>
      <c r="T230" s="1" t="str">
        <f>+CONCATENATE(Nacsport!CE231,Nacsport!CF231,Nacsport!CG231,Nacsport!CH231)</f>
        <v/>
      </c>
      <c r="U230" s="1" t="str">
        <f>+CONCATENATE(Nacsport!CI231,Nacsport!CJ231,Nacsport!CK231,Nacsport!CL231,Nacsport!CM231,Nacsport!CN231,Nacsport!CO231,Nacsport!CP231)</f>
        <v/>
      </c>
      <c r="V230" s="1" t="str">
        <f>+CONCATENATE(Nacsport!CQ231,Nacsport!CR231,Nacsport!CS231,Nacsport!CT231,Nacsport!CU231,Nacsport!CV231)</f>
        <v/>
      </c>
      <c r="W230" s="1" t="str">
        <f>+CONCATENATE(Nacsport!CW231,Nacsport!CX231,Nacsport!CY231,Nacsport!CZ231,Nacsport!DA231,Nacsport!DB231,Nacsport!DC231)</f>
        <v/>
      </c>
      <c r="X230" s="1" t="str">
        <f>+CONCATENATE(Nacsport!DD231,Nacsport!DE231,Nacsport!DF231,Nacsport!DG231,Nacsport!DH231,Nacsport!DI231,Nacsport!DJ231,Nacsport!DK231,Nacsport!DL231,Nacsport!DM231,Nacsport!DN231)</f>
        <v/>
      </c>
      <c r="Y230" s="1" t="str">
        <f>+CONCATENATE(Nacsport!DO231,Nacsport!DP231,Nacsport!DQ231,Nacsport!DR231,Nacsport!DS231,Nacsport!DT231,Nacsport!DU231,Nacsport!DV231,)</f>
        <v/>
      </c>
      <c r="Z230" s="1" t="str">
        <f>+CONCATENATE(Nacsport!DW231,Nacsport!DX231,Nacsport!DY231,Nacsport!DZ231)</f>
        <v/>
      </c>
      <c r="AA230" s="1" t="str">
        <f>+CONCATENATE(Nacsport!EA231,Nacsport!EB231,Nacsport!EC231,Nacsport!ED231,Nacsport!EE231)</f>
        <v/>
      </c>
      <c r="AB230" s="1" t="str">
        <f>+CONCATENATE(Nacsport!EF231,Nacsport!EG231,Nacsport!EH231,Nacsport!EI231,Nacsport!EJ231,Nacsport!EK231)</f>
        <v/>
      </c>
      <c r="AC230" s="1" t="str">
        <f>+CONCATENATE(Nacsport!EL231,Nacsport!EM231,Nacsport!EN231,Nacsport!EO231,Nacsport!EP231,Nacsport!EQ231,Nacsport!ER231)</f>
        <v/>
      </c>
      <c r="AD230" s="1" t="str">
        <f>+CONCATENATE(Nacsport!ES231,Nacsport!ET231,Nacsport!EU231,Nacsport!EV231,Nacsport!EW231,Nacsport!EX231,Nacsport!EY231,Nacsport!EZ231)</f>
        <v/>
      </c>
      <c r="AE230" s="1" t="str">
        <f>+CONCATENATE(Nacsport!FA231,Nacsport!FB231,Nacsport!FC231)</f>
        <v/>
      </c>
      <c r="AF230" s="1" t="str">
        <f>+CONCATENATE(Nacsport!FD231,Nacsport!FE231)</f>
        <v/>
      </c>
      <c r="AG230" s="1" t="str">
        <f>+CONCATENATE(Nacsport!FF231,Nacsport!FG231,Nacsport!FH231,Nacsport!FI231,Nacsport!FJ231)</f>
        <v/>
      </c>
      <c r="AH230" s="1" t="str">
        <f t="shared" si="14"/>
        <v/>
      </c>
      <c r="AI230" s="1" t="str">
        <f>+CONCATENATE(Nacsport!FK231,Nacsport!FL231)</f>
        <v/>
      </c>
      <c r="AJ230" s="34" t="str">
        <f>+CONCATENATE(Nacsport!FM231,Nacsport!FN231)</f>
        <v/>
      </c>
      <c r="AK230" s="1" t="str">
        <f>+IF(OR(K230="ATTACCO",K230="DIFESA"),+CONCATENATE(Nacsport!FO231,Nacsport!FP230,Nacsport!FQ231,Nacsport!FR231,Nacsport!FS231,Nacsport!FT231,Nacsport!FU231,),"")</f>
        <v/>
      </c>
      <c r="AL230" s="1" t="str">
        <f>+IF(OR(K230="ATAQUE",K230="DEFENSA"),+CONCATENATE(Nacsport!FV231,Nacsport!FW231,Nacsport!FX231,Nacsport!FY231,Nacsport!FZ231,Nacsport!GA231,Nacsport!GB231,),"")</f>
        <v/>
      </c>
      <c r="AM230" s="1" t="str">
        <f>+CONCATENATE(Nacsport!GC231,Nacsport!GD231,Nacsport!GE231,Nacsport!GF231,Nacsport!GG231,Nacsport!GH231,Nacsport!GI231,Nacsport!GJ231,)</f>
        <v/>
      </c>
      <c r="AN230" s="1" t="str">
        <f>IF(K230="PUNTOS",LOOKUP(2,1/($K$3:K230="ATAQUE"),$AN$3:AN230),IF(+COUNTIF(Nacsport!GK231:'Nacsport'!GS231,"*")&gt;0,+COUNTIF(Nacsport!GK231:'Nacsport'!GS231,"*"),""))</f>
        <v/>
      </c>
      <c r="AO230" t="str">
        <f ca="1">+IF(K230="QUIEBRE",+IF(L230="SAN LUIS",+COUNTIF(K230:INDIRECT(ADDRESS((LOOKUP(2,1/($K$1:K230="ATAQUE"),Nacsport!$A$1:A231)),3,4)),"RUCK")+1,+COUNTIF(K230:INDIRECT(ADDRESS((LOOKUP(2,1/($K$1:K230="DEFENSA"),Nacsport!$A$1:A231)),3,4)),"RUCK")+1),"")</f>
        <v/>
      </c>
      <c r="AP230" t="str">
        <f ca="1">+IF(OR(K230="PUNTOS",K230="QUIEBRE"),+IF(L230="SAN LUIS",+COUNTIF(K230:INDIRECT(ADDRESS((LOOKUP(2,1/($K$1:K230="ATAQUE"),Nacsport!$A$1:A231)),3,4)),"PASE"),+COUNTIF(K230:INDIRECT(ADDRESS((LOOKUP(2,1/($K$1:K230="DEFENSA"),Nacsport!$A$1:A231)),3,4)),"PASE")),"")</f>
        <v/>
      </c>
      <c r="AQ230" t="str">
        <f>IF(K230="QUIEBRE",LOOKUP(2,1/($K$3:K230="ATAQUE"),$AL$3:AL230),IF(+COUNTIF(Nacsport!GK231:'Nacsport'!GS231,"*")&gt;0,+COUNTIF(Nacsport!GK231:'Nacsport'!GS231,"*"),""))</f>
        <v/>
      </c>
      <c r="AR230" s="1" t="str">
        <f>IF(OR(K230="ATTACCO",K230="DIFESA"),J230,IF(AND(OR(K230="PUNTOS",K230="RUCK",K230="QUIEBRE"),L230="AVEZZANO"),LOOKUP(2,1/($K$3:K230="ATTACCO"),$J$3:J231),IF(AND(OR(K230="PUNTOS",K230="RUCK",K230="QUIEBRE"),L230="RIVAL"),LOOKUP(2,1/($K$3:K230="DIFESA"),$J$3:J231),"")))</f>
        <v/>
      </c>
      <c r="AS230" s="17"/>
    </row>
    <row r="231" spans="1:45" ht="15.75" customHeight="1" x14ac:dyDescent="0.2">
      <c r="A231">
        <f>+Nacsport!A232</f>
        <v>232</v>
      </c>
      <c r="B231">
        <f t="shared" si="17"/>
        <v>230</v>
      </c>
      <c r="C231">
        <f t="shared" si="18"/>
        <v>230</v>
      </c>
      <c r="D231" s="12">
        <v>1</v>
      </c>
      <c r="E231" s="1" t="s">
        <v>1295</v>
      </c>
      <c r="F231" s="14">
        <f>CONVERT(LEFT(Nacsport!E232,2),"mn","hr")/24+CONVERT(MID(Nacsport!E232,4,2),"sec","hr")/24</f>
        <v>2.9537037037037035E-2</v>
      </c>
      <c r="G231" s="15">
        <f>CONVERT((CONVERT(LEFT(Nacsport!F232,2),"mn","hr")/24+CONVERT(MID(Nacsport!F232,4,2),"sec","hr")/24)-(CONVERT(LEFT(Nacsport!E232,2),"mn","hr")/24+CONVERT(MID(Nacsport!E232,4,2),"sec","hr")/24),"hr","sec")*24</f>
        <v>3.9999999999998259</v>
      </c>
      <c r="H231" s="15">
        <f t="shared" si="15"/>
        <v>2547</v>
      </c>
      <c r="I231" s="15">
        <f t="shared" si="16"/>
        <v>42.533333333333331</v>
      </c>
      <c r="J231" s="1">
        <f>+Nacsport!B232</f>
        <v>7</v>
      </c>
      <c r="K231" s="1" t="str">
        <f>+Nacsport!C232</f>
        <v>SCRUM</v>
      </c>
      <c r="L231" s="1" t="str">
        <f>+CONCATENATE(Nacsport!I232,Nacsport!J232)</f>
        <v>OPPONENT</v>
      </c>
      <c r="M231" s="29" t="str">
        <f>IF(Nacsport!G232&lt;&gt;"",LEFT(Nacsport!G232,FIND(";",Nacsport!G232)-1),"")</f>
        <v>12</v>
      </c>
      <c r="N231" s="1" t="str">
        <f>IFERROR(MID(Nacsport!G232,FIND(";", Nacsport!G232)+1,IFERROR(FIND(" ", Nacsport!G232 &amp; " ", FIND(";", Nacsport!G232)+1) - FIND(";", Nacsport!G232)-1,LEN(Nacsport!G232))),"")</f>
        <v>27</v>
      </c>
      <c r="O231" s="1" t="str">
        <f>+CONCATENATE(Nacsport!K232,Nacsport!L232,Nacsport!M232,Nacsport!N232,Nacsport!O232,Nacsport!P232,Nacsport!Q232,Nacsport!R232,Nacsport!S232,Nacsport!T232,Nacsport!U232,Nacsport!V232,Nacsport!W232,Nacsport!X232,Nacsport!Y232,Nacsport!Z232)</f>
        <v>T2A</v>
      </c>
      <c r="P231" s="1" t="str">
        <f>IF(ISNA(LOOKUP(2,1/(Nacsport!AA232:BY232&lt;&gt;""),Nacsport!AA232:BY232)),"",LOOKUP(2,1/(Nacsport!AA232:BY232&lt;&gt;""),Nacsport!AA232:BY232))</f>
        <v/>
      </c>
      <c r="Q231" s="1" t="str">
        <f t="array" ref="Q231">+IF(+COUNTIF(Nacsport!AA232:BY232,"*")&gt;1,INDEX(Nacsport!Z232:BX232,MATCH(TRUE,Nacsport!Z232:BX232&gt;0,0)),"")</f>
        <v/>
      </c>
      <c r="R231" s="1" t="str">
        <f>+CONCATENATE(Nacsport!BZ232,Nacsport!CA232)</f>
        <v>WIN</v>
      </c>
      <c r="S231" s="1" t="str">
        <f>+CONCATENATE(Nacsport!CB232,Nacsport!CC232,Nacsport!CD232)</f>
        <v>NEGATIVE</v>
      </c>
      <c r="T231" s="1" t="str">
        <f>+CONCATENATE(Nacsport!CE232,Nacsport!CF232,Nacsport!CG232,Nacsport!CH232)</f>
        <v/>
      </c>
      <c r="U231" s="1" t="str">
        <f>+CONCATENATE(Nacsport!CI232,Nacsport!CJ232,Nacsport!CK232,Nacsport!CL232,Nacsport!CM232,Nacsport!CN232,Nacsport!CO232,Nacsport!CP232)</f>
        <v/>
      </c>
      <c r="V231" s="1" t="str">
        <f>+CONCATENATE(Nacsport!CQ232,Nacsport!CR232,Nacsport!CS232,Nacsport!CT232,Nacsport!CU232,Nacsport!CV232)</f>
        <v/>
      </c>
      <c r="W231" s="1" t="str">
        <f>+CONCATENATE(Nacsport!CW232,Nacsport!CX232,Nacsport!CY232,Nacsport!CZ232,Nacsport!DA232,Nacsport!DB232,Nacsport!DC232)</f>
        <v/>
      </c>
      <c r="X231" s="1" t="str">
        <f>+CONCATENATE(Nacsport!DD232,Nacsport!DE232,Nacsport!DF232,Nacsport!DG232,Nacsport!DH232,Nacsport!DI232,Nacsport!DJ232,Nacsport!DK232,Nacsport!DL232,Nacsport!DM232,Nacsport!DN232)</f>
        <v/>
      </c>
      <c r="Y231" s="1" t="str">
        <f>+CONCATENATE(Nacsport!DO232,Nacsport!DP232,Nacsport!DQ232,Nacsport!DR232,Nacsport!DS232,Nacsport!DT232,Nacsport!DU232,Nacsport!DV232,)</f>
        <v/>
      </c>
      <c r="Z231" s="1" t="str">
        <f>+CONCATENATE(Nacsport!DW232,Nacsport!DX232,Nacsport!DY232,Nacsport!DZ232)</f>
        <v/>
      </c>
      <c r="AA231" s="1" t="str">
        <f>+CONCATENATE(Nacsport!EA232,Nacsport!EB232,Nacsport!EC232,Nacsport!ED232,Nacsport!EE232)</f>
        <v/>
      </c>
      <c r="AB231" s="1" t="str">
        <f>+CONCATENATE(Nacsport!EF232,Nacsport!EG232,Nacsport!EH232,Nacsport!EI232,Nacsport!EJ232,Nacsport!EK232)</f>
        <v/>
      </c>
      <c r="AC231" s="1" t="str">
        <f>+CONCATENATE(Nacsport!EL232,Nacsport!EM232,Nacsport!EN232,Nacsport!EO232,Nacsport!EP232,Nacsport!EQ232,Nacsport!ER232)</f>
        <v/>
      </c>
      <c r="AD231" s="1" t="str">
        <f>+CONCATENATE(Nacsport!ES232,Nacsport!ET232,Nacsport!EU232,Nacsport!EV232,Nacsport!EW232,Nacsport!EX232,Nacsport!EY232,Nacsport!EZ232)</f>
        <v/>
      </c>
      <c r="AE231" s="1" t="str">
        <f>+CONCATENATE(Nacsport!FA232,Nacsport!FB232,Nacsport!FC232)</f>
        <v/>
      </c>
      <c r="AF231" s="1" t="str">
        <f>+CONCATENATE(Nacsport!FD232,Nacsport!FE232)</f>
        <v/>
      </c>
      <c r="AG231" s="1" t="str">
        <f>+CONCATENATE(Nacsport!FF232,Nacsport!FG232,Nacsport!FH232,Nacsport!FI232,Nacsport!FJ232)</f>
        <v/>
      </c>
      <c r="AH231" s="1" t="str">
        <f t="shared" si="14"/>
        <v/>
      </c>
      <c r="AI231" s="1" t="str">
        <f>+CONCATENATE(Nacsport!FK232,Nacsport!FL232)</f>
        <v/>
      </c>
      <c r="AJ231" s="34" t="str">
        <f>+CONCATENATE(Nacsport!FM232,Nacsport!FN232)</f>
        <v/>
      </c>
      <c r="AK231" s="1" t="str">
        <f>+IF(OR(K231="ATTACCO",K231="DIFESA"),+CONCATENATE(Nacsport!FO232,Nacsport!FP231,Nacsport!FQ232,Nacsport!FR232,Nacsport!FS232,Nacsport!FT232,Nacsport!FU232,),"")</f>
        <v/>
      </c>
      <c r="AL231" s="1" t="str">
        <f>+IF(OR(K231="ATAQUE",K231="DEFENSA"),+CONCATENATE(Nacsport!FV232,Nacsport!FW232,Nacsport!FX232,Nacsport!FY232,Nacsport!FZ232,Nacsport!GA232,Nacsport!GB232,),"")</f>
        <v/>
      </c>
      <c r="AM231" s="1" t="str">
        <f>+CONCATENATE(Nacsport!GC232,Nacsport!GD232,Nacsport!GE232,Nacsport!GF232,Nacsport!GG232,Nacsport!GH232,Nacsport!GI232,Nacsport!GJ232,)</f>
        <v/>
      </c>
      <c r="AN231" s="1" t="str">
        <f>IF(K231="PUNTOS",LOOKUP(2,1/($K$3:K231="ATAQUE"),$AN$3:AN231),IF(+COUNTIF(Nacsport!GK232:'Nacsport'!GS232,"*")&gt;0,+COUNTIF(Nacsport!GK232:'Nacsport'!GS232,"*"),""))</f>
        <v/>
      </c>
      <c r="AO231" t="str">
        <f ca="1">+IF(K231="QUIEBRE",+IF(L231="SAN LUIS",+COUNTIF(K231:INDIRECT(ADDRESS((LOOKUP(2,1/($K$1:K231="ATAQUE"),Nacsport!$A$1:A232)),3,4)),"RUCK")+1,+COUNTIF(K231:INDIRECT(ADDRESS((LOOKUP(2,1/($K$1:K231="DEFENSA"),Nacsport!$A$1:A232)),3,4)),"RUCK")+1),"")</f>
        <v/>
      </c>
      <c r="AP231" t="str">
        <f ca="1">+IF(OR(K231="PUNTOS",K231="QUIEBRE"),+IF(L231="SAN LUIS",+COUNTIF(K231:INDIRECT(ADDRESS((LOOKUP(2,1/($K$1:K231="ATAQUE"),Nacsport!$A$1:A232)),3,4)),"PASE"),+COUNTIF(K231:INDIRECT(ADDRESS((LOOKUP(2,1/($K$1:K231="DEFENSA"),Nacsport!$A$1:A232)),3,4)),"PASE")),"")</f>
        <v/>
      </c>
      <c r="AQ231" t="str">
        <f>IF(K231="QUIEBRE",LOOKUP(2,1/($K$3:K231="ATAQUE"),$AL$3:AL231),IF(+COUNTIF(Nacsport!GK232:'Nacsport'!GS232,"*")&gt;0,+COUNTIF(Nacsport!GK232:'Nacsport'!GS232,"*"),""))</f>
        <v/>
      </c>
      <c r="AR231" s="1" t="str">
        <f>IF(OR(K231="ATTACCO",K231="DIFESA"),J231,IF(AND(OR(K231="PUNTOS",K231="RUCK",K231="QUIEBRE"),L231="AVEZZANO"),LOOKUP(2,1/($K$3:K231="ATTACCO"),$J$3:J232),IF(AND(OR(K231="PUNTOS",K231="RUCK",K231="QUIEBRE"),L231="RIVAL"),LOOKUP(2,1/($K$3:K231="DIFESA"),$J$3:J232),"")))</f>
        <v/>
      </c>
      <c r="AS231" s="17"/>
    </row>
    <row r="232" spans="1:45" ht="15.75" customHeight="1" x14ac:dyDescent="0.2">
      <c r="A232">
        <f>+Nacsport!A233</f>
        <v>233</v>
      </c>
      <c r="B232">
        <f t="shared" si="17"/>
        <v>231</v>
      </c>
      <c r="C232">
        <f t="shared" si="18"/>
        <v>231</v>
      </c>
      <c r="D232" s="12">
        <v>1</v>
      </c>
      <c r="E232" s="1" t="s">
        <v>1295</v>
      </c>
      <c r="F232" s="14">
        <f>CONVERT(LEFT(Nacsport!E233,2),"mn","hr")/24+CONVERT(MID(Nacsport!E233,4,2),"sec","hr")/24</f>
        <v>2.958333333333333E-2</v>
      </c>
      <c r="G232" s="15">
        <f>(CONVERT((CONVERT(LEFT(Nacsport!F233,2),"mn","hr")/24+CONVERT(MID(Nacsport!F233,4,2),"sec","hr")/24)-(CONVERT(LEFT(Nacsport!E233,2),"mn","hr")/24+CONVERT(MID(Nacsport!E233,4,2),"sec","hr")/24),"hr","sec")*24)+2</f>
        <v>5.0000000000001688</v>
      </c>
      <c r="H232" s="15">
        <f t="shared" si="15"/>
        <v>2550.9999999999995</v>
      </c>
      <c r="I232" s="15">
        <f t="shared" si="16"/>
        <v>42.599999999999994</v>
      </c>
      <c r="J232" s="1">
        <f>+Nacsport!B233</f>
        <v>39</v>
      </c>
      <c r="K232" s="1" t="str">
        <f>+Nacsport!C233</f>
        <v>TACKLE</v>
      </c>
      <c r="L232" s="1" t="str">
        <f>+CONCATENATE(Nacsport!I233,Nacsport!J233)</f>
        <v>SAN BENEDETTO</v>
      </c>
      <c r="M232" s="29" t="str">
        <f>IF(Nacsport!G233&lt;&gt;"",LEFT(Nacsport!G233,FIND(";",Nacsport!G233)-1),"")</f>
        <v/>
      </c>
      <c r="N232" s="1" t="str">
        <f>IFERROR(MID(Nacsport!G233,FIND(";", Nacsport!G233)+1,IFERROR(FIND(" ", Nacsport!G233 &amp; " ", FIND(";", Nacsport!G233)+1) - FIND(";", Nacsport!G233)-1,LEN(Nacsport!G233))),"")</f>
        <v/>
      </c>
      <c r="O232" s="1" t="str">
        <f>+CONCATENATE(Nacsport!K233,Nacsport!L233,Nacsport!M233,Nacsport!N233,Nacsport!O233,Nacsport!P233,Nacsport!Q233,Nacsport!R233,Nacsport!S233,Nacsport!T233,Nacsport!U233,Nacsport!V233,Nacsport!W233,Nacsport!X233,Nacsport!Y233,Nacsport!Z233)</f>
        <v/>
      </c>
      <c r="P232" s="1" t="str">
        <f>IF(ISNA(LOOKUP(2,1/(Nacsport!AA233:BY233&lt;&gt;""),Nacsport!AA233:BY233)),"",LOOKUP(2,1/(Nacsport!AA233:BY233&lt;&gt;""),Nacsport!AA233:BY233))</f>
        <v>10</v>
      </c>
      <c r="Q232" s="1" t="str">
        <f t="array" ref="Q232">+IF(+COUNTIF(Nacsport!AA233:BY233,"*")&gt;1,INDEX(Nacsport!Z233:BX233,MATCH(TRUE,Nacsport!Z233:BX233&gt;0,0)),"")</f>
        <v/>
      </c>
      <c r="R232" s="1" t="str">
        <f>+CONCATENATE(Nacsport!BZ233,Nacsport!CA233)</f>
        <v/>
      </c>
      <c r="S232" s="1" t="str">
        <f>+CONCATENATE(Nacsport!CB233,Nacsport!CC233,Nacsport!CD233)</f>
        <v>NEGATIVE</v>
      </c>
      <c r="T232" s="1" t="str">
        <f>+CONCATENATE(Nacsport!CE233,Nacsport!CF233,Nacsport!CG233,Nacsport!CH233)</f>
        <v/>
      </c>
      <c r="U232" s="1" t="str">
        <f>+CONCATENATE(Nacsport!CI233,Nacsport!CJ233,Nacsport!CK233,Nacsport!CL233,Nacsport!CM233,Nacsport!CN233,Nacsport!CO233,Nacsport!CP233)</f>
        <v/>
      </c>
      <c r="V232" s="1" t="str">
        <f>+CONCATENATE(Nacsport!CQ233,Nacsport!CR233,Nacsport!CS233,Nacsport!CT233,Nacsport!CU233,Nacsport!CV233)</f>
        <v/>
      </c>
      <c r="W232" s="1" t="str">
        <f>+CONCATENATE(Nacsport!CW233,Nacsport!CX233,Nacsport!CY233,Nacsport!CZ233,Nacsport!DA233,Nacsport!DB233,Nacsport!DC233)</f>
        <v/>
      </c>
      <c r="X232" s="1" t="str">
        <f>+CONCATENATE(Nacsport!DD233,Nacsport!DE233,Nacsport!DF233,Nacsport!DG233,Nacsport!DH233,Nacsport!DI233,Nacsport!DJ233,Nacsport!DK233,Nacsport!DL233,Nacsport!DM233,Nacsport!DN233)</f>
        <v/>
      </c>
      <c r="Y232" s="1" t="str">
        <f>+CONCATENATE(Nacsport!DO233,Nacsport!DP233,Nacsport!DQ233,Nacsport!DR233,Nacsport!DS233,Nacsport!DT233,Nacsport!DU233,Nacsport!DV233,)</f>
        <v/>
      </c>
      <c r="Z232" s="1" t="str">
        <f>+CONCATENATE(Nacsport!DW233,Nacsport!DX233,Nacsport!DY233,Nacsport!DZ233)</f>
        <v/>
      </c>
      <c r="AA232" s="1" t="str">
        <f>+CONCATENATE(Nacsport!EA233,Nacsport!EB233,Nacsport!EC233,Nacsport!ED233,Nacsport!EE233)</f>
        <v/>
      </c>
      <c r="AB232" s="1" t="str">
        <f>+CONCATENATE(Nacsport!EF233,Nacsport!EG233,Nacsport!EH233,Nacsport!EI233,Nacsport!EJ233,Nacsport!EK233)</f>
        <v/>
      </c>
      <c r="AC232" s="1" t="str">
        <f>+CONCATENATE(Nacsport!EL233,Nacsport!EM233,Nacsport!EN233,Nacsport!EO233,Nacsport!EP233,Nacsport!EQ233,Nacsport!ER233)</f>
        <v/>
      </c>
      <c r="AD232" s="1" t="str">
        <f>+CONCATENATE(Nacsport!ES233,Nacsport!ET233,Nacsport!EU233,Nacsport!EV233,Nacsport!EW233,Nacsport!EX233,Nacsport!EY233,Nacsport!EZ233)</f>
        <v/>
      </c>
      <c r="AE232" s="1" t="str">
        <f>+CONCATENATE(Nacsport!FA233,Nacsport!FB233,Nacsport!FC233)</f>
        <v/>
      </c>
      <c r="AF232" s="1" t="str">
        <f>+CONCATENATE(Nacsport!FD233,Nacsport!FE233)</f>
        <v/>
      </c>
      <c r="AG232" s="1" t="str">
        <f>+CONCATENATE(Nacsport!FF233,Nacsport!FG233,Nacsport!FH233,Nacsport!FI233,Nacsport!FJ233)</f>
        <v/>
      </c>
      <c r="AH232" s="1" t="str">
        <f t="shared" si="14"/>
        <v/>
      </c>
      <c r="AI232" s="1" t="str">
        <f>+CONCATENATE(Nacsport!FK233,Nacsport!FL233)</f>
        <v/>
      </c>
      <c r="AJ232" s="34" t="str">
        <f>+CONCATENATE(Nacsport!FM233,Nacsport!FN233)</f>
        <v/>
      </c>
      <c r="AK232" s="1" t="str">
        <f>+IF(OR(K232="ATTACCO",K232="DIFESA"),+CONCATENATE(Nacsport!FO233,Nacsport!FP232,Nacsport!FQ233,Nacsport!FR233,Nacsport!FS233,Nacsport!FT233,Nacsport!FU233,),"")</f>
        <v/>
      </c>
      <c r="AL232" s="1" t="str">
        <f>+IF(OR(K232="ATAQUE",K232="DEFENSA"),+CONCATENATE(Nacsport!FV233,Nacsport!FW233,Nacsport!FX233,Nacsport!FY233,Nacsport!FZ233,Nacsport!GA233,Nacsport!GB233,),"")</f>
        <v/>
      </c>
      <c r="AM232" s="1" t="str">
        <f>+CONCATENATE(Nacsport!GC233,Nacsport!GD233,Nacsport!GE233,Nacsport!GF233,Nacsport!GG233,Nacsport!GH233,Nacsport!GI233,Nacsport!GJ233,)</f>
        <v/>
      </c>
      <c r="AN232" s="1" t="str">
        <f>IF(K232="PUNTOS",LOOKUP(2,1/($K$3:K232="ATAQUE"),$AN$3:AN232),IF(+COUNTIF(Nacsport!GK233:'Nacsport'!GS233,"*")&gt;0,+COUNTIF(Nacsport!GK233:'Nacsport'!GS233,"*"),""))</f>
        <v/>
      </c>
      <c r="AO232" t="str">
        <f ca="1">+IF(K232="QUIEBRE",+IF(L232="SAN LUIS",+COUNTIF(K232:INDIRECT(ADDRESS((LOOKUP(2,1/($K$1:K232="ATAQUE"),Nacsport!$A$1:A233)),3,4)),"RUCK")+1,+COUNTIF(K232:INDIRECT(ADDRESS((LOOKUP(2,1/($K$1:K232="DEFENSA"),Nacsport!$A$1:A233)),3,4)),"RUCK")+1),"")</f>
        <v/>
      </c>
      <c r="AP232" t="str">
        <f ca="1">+IF(OR(K232="PUNTOS",K232="QUIEBRE"),+IF(L232="SAN LUIS",+COUNTIF(K232:INDIRECT(ADDRESS((LOOKUP(2,1/($K$1:K232="ATAQUE"),Nacsport!$A$1:A233)),3,4)),"PASE"),+COUNTIF(K232:INDIRECT(ADDRESS((LOOKUP(2,1/($K$1:K232="DEFENSA"),Nacsport!$A$1:A233)),3,4)),"PASE")),"")</f>
        <v/>
      </c>
      <c r="AQ232" t="str">
        <f>IF(K232="QUIEBRE",LOOKUP(2,1/($K$3:K232="ATAQUE"),$AL$3:AL232),IF(+COUNTIF(Nacsport!GK233:'Nacsport'!GS233,"*")&gt;0,+COUNTIF(Nacsport!GK233:'Nacsport'!GS233,"*"),""))</f>
        <v/>
      </c>
      <c r="AR232" s="1" t="str">
        <f>IF(OR(K232="ATTACCO",K232="DIFESA"),J232,IF(AND(OR(K232="PUNTOS",K232="RUCK",K232="QUIEBRE"),L232="AVEZZANO"),LOOKUP(2,1/($K$3:K232="ATTACCO"),$J$3:J233),IF(AND(OR(K232="PUNTOS",K232="RUCK",K232="QUIEBRE"),L232="RIVAL"),LOOKUP(2,1/($K$3:K232="DIFESA"),$J$3:J233),"")))</f>
        <v/>
      </c>
      <c r="AS232" s="17"/>
    </row>
    <row r="233" spans="1:45" ht="15.75" customHeight="1" x14ac:dyDescent="0.2">
      <c r="A233">
        <f>+Nacsport!A234</f>
        <v>234</v>
      </c>
      <c r="B233">
        <f t="shared" si="17"/>
        <v>232</v>
      </c>
      <c r="C233">
        <f t="shared" si="18"/>
        <v>232</v>
      </c>
      <c r="D233" s="12">
        <v>1</v>
      </c>
      <c r="E233" s="1" t="s">
        <v>1295</v>
      </c>
      <c r="F233" s="14">
        <f>CONVERT(LEFT(Nacsport!E234,2),"mn","hr")/24+CONVERT(MID(Nacsport!E234,4,2),"sec","hr")/24</f>
        <v>2.960648148148148E-2</v>
      </c>
      <c r="G233" s="15">
        <f>CONVERT((CONVERT(LEFT(Nacsport!F234,2),"mn","hr")/24+CONVERT(MID(Nacsport!F234,4,2),"sec","hr")/24)-(CONVERT(LEFT(Nacsport!E234,2),"mn","hr")/24+CONVERT(MID(Nacsport!E234,4,2),"sec","hr")/24),"hr","sec")*24</f>
        <v>2.9999999999998694</v>
      </c>
      <c r="H233" s="15">
        <f t="shared" si="15"/>
        <v>2553</v>
      </c>
      <c r="I233" s="15">
        <f t="shared" si="16"/>
        <v>42.633333333333333</v>
      </c>
      <c r="J233" s="1">
        <f>+Nacsport!B234</f>
        <v>33</v>
      </c>
      <c r="K233" s="1" t="str">
        <f>+Nacsport!C234</f>
        <v>RUCK</v>
      </c>
      <c r="L233" s="1" t="str">
        <f>+CONCATENATE(Nacsport!I234,Nacsport!J234)</f>
        <v>OPPONENT</v>
      </c>
      <c r="M233" s="29" t="str">
        <f>IF(Nacsport!G234&lt;&gt;"",LEFT(Nacsport!G234,FIND(";",Nacsport!G234)-1),"")</f>
        <v>32</v>
      </c>
      <c r="N233" s="1" t="str">
        <f>IFERROR(MID(Nacsport!G234,FIND(";", Nacsport!G234)+1,IFERROR(FIND(" ", Nacsport!G234 &amp; " ", FIND(";", Nacsport!G234)+1) - FIND(";", Nacsport!G234)-1,LEN(Nacsport!G234))),"")</f>
        <v>31</v>
      </c>
      <c r="O233" s="1" t="str">
        <f>+CONCATENATE(Nacsport!K234,Nacsport!L234,Nacsport!M234,Nacsport!N234,Nacsport!O234,Nacsport!P234,Nacsport!Q234,Nacsport!R234,Nacsport!S234,Nacsport!T234,Nacsport!U234,Nacsport!V234,Nacsport!W234,Nacsport!X234,Nacsport!Y234,Nacsport!Z234)</f>
        <v>T2B</v>
      </c>
      <c r="P233" s="1" t="str">
        <f>IF(ISNA(LOOKUP(2,1/(Nacsport!AA234:BY234&lt;&gt;""),Nacsport!AA234:BY234)),"",LOOKUP(2,1/(Nacsport!AA234:BY234&lt;&gt;""),Nacsport!AA234:BY234))</f>
        <v/>
      </c>
      <c r="Q233" s="1" t="str">
        <f t="array" ref="Q233">+IF(+COUNTIF(Nacsport!AA234:BY234,"*")&gt;1,INDEX(Nacsport!Z234:BX234,MATCH(TRUE,Nacsport!Z234:BX234&gt;0,0)),"")</f>
        <v/>
      </c>
      <c r="R233" s="1" t="str">
        <f>+CONCATENATE(Nacsport!BZ234,Nacsport!CA234)</f>
        <v/>
      </c>
      <c r="S233" s="1" t="str">
        <f>+CONCATENATE(Nacsport!CB234,Nacsport!CC234,Nacsport!CD234)</f>
        <v/>
      </c>
      <c r="T233" s="1" t="str">
        <f>+CONCATENATE(Nacsport!CE234,Nacsport!CF234,Nacsport!CG234,Nacsport!CH234)</f>
        <v/>
      </c>
      <c r="U233" s="1" t="str">
        <f>+CONCATENATE(Nacsport!CI234,Nacsport!CJ234,Nacsport!CK234,Nacsport!CL234,Nacsport!CM234,Nacsport!CN234,Nacsport!CO234,Nacsport!CP234)</f>
        <v/>
      </c>
      <c r="V233" s="1" t="str">
        <f>+CONCATENATE(Nacsport!CQ234,Nacsport!CR234,Nacsport!CS234,Nacsport!CT234,Nacsport!CU234,Nacsport!CV234)</f>
        <v/>
      </c>
      <c r="W233" s="1" t="str">
        <f>+CONCATENATE(Nacsport!CW234,Nacsport!CX234,Nacsport!CY234,Nacsport!CZ234,Nacsport!DA234,Nacsport!DB234,Nacsport!DC234)</f>
        <v/>
      </c>
      <c r="X233" s="1" t="str">
        <f>+CONCATENATE(Nacsport!DD234,Nacsport!DE234,Nacsport!DF234,Nacsport!DG234,Nacsport!DH234,Nacsport!DI234,Nacsport!DJ234,Nacsport!DK234,Nacsport!DL234,Nacsport!DM234,Nacsport!DN234)</f>
        <v/>
      </c>
      <c r="Y233" s="1" t="str">
        <f>+CONCATENATE(Nacsport!DO234,Nacsport!DP234,Nacsport!DQ234,Nacsport!DR234,Nacsport!DS234,Nacsport!DT234,Nacsport!DU234,Nacsport!DV234,)</f>
        <v/>
      </c>
      <c r="Z233" s="1" t="str">
        <f>+CONCATENATE(Nacsport!DW234,Nacsport!DX234,Nacsport!DY234,Nacsport!DZ234)</f>
        <v/>
      </c>
      <c r="AA233" s="1" t="str">
        <f>+CONCATENATE(Nacsport!EA234,Nacsport!EB234,Nacsport!EC234,Nacsport!ED234,Nacsport!EE234)</f>
        <v/>
      </c>
      <c r="AB233" s="1" t="str">
        <f>+CONCATENATE(Nacsport!EF234,Nacsport!EG234,Nacsport!EH234,Nacsport!EI234,Nacsport!EJ234,Nacsport!EK234)</f>
        <v/>
      </c>
      <c r="AC233" s="1" t="str">
        <f>+CONCATENATE(Nacsport!EL234,Nacsport!EM234,Nacsport!EN234,Nacsport!EO234,Nacsport!EP234,Nacsport!EQ234,Nacsport!ER234)</f>
        <v/>
      </c>
      <c r="AD233" s="1" t="str">
        <f>+CONCATENATE(Nacsport!ES234,Nacsport!ET234,Nacsport!EU234,Nacsport!EV234,Nacsport!EW234,Nacsport!EX234,Nacsport!EY234,Nacsport!EZ234)</f>
        <v/>
      </c>
      <c r="AE233" s="1" t="str">
        <f>+CONCATENATE(Nacsport!FA234,Nacsport!FB234,Nacsport!FC234)</f>
        <v/>
      </c>
      <c r="AF233" s="1" t="str">
        <f>+CONCATENATE(Nacsport!FD234,Nacsport!FE234)</f>
        <v>SLOW</v>
      </c>
      <c r="AG233" s="1" t="str">
        <f>+CONCATENATE(Nacsport!FF234,Nacsport!FG234,Nacsport!FH234,Nacsport!FI234,Nacsport!FJ234)</f>
        <v/>
      </c>
      <c r="AH233" s="1" t="str">
        <f t="shared" si="14"/>
        <v/>
      </c>
      <c r="AI233" s="1" t="str">
        <f>+CONCATENATE(Nacsport!FK234,Nacsport!FL234)</f>
        <v/>
      </c>
      <c r="AJ233" s="34" t="str">
        <f>+CONCATENATE(Nacsport!FM234,Nacsport!FN234)</f>
        <v/>
      </c>
      <c r="AK233" s="1" t="str">
        <f>+IF(OR(K233="ATTACCO",K233="DIFESA"),+CONCATENATE(Nacsport!FO234,Nacsport!FP233,Nacsport!FQ234,Nacsport!FR234,Nacsport!FS234,Nacsport!FT234,Nacsport!FU234,),"")</f>
        <v/>
      </c>
      <c r="AL233" s="1" t="str">
        <f>+IF(OR(K233="ATAQUE",K233="DEFENSA"),+CONCATENATE(Nacsport!FV234,Nacsport!FW234,Nacsport!FX234,Nacsport!FY234,Nacsport!FZ234,Nacsport!GA234,Nacsport!GB234,),"")</f>
        <v/>
      </c>
      <c r="AM233" s="1" t="str">
        <f>+CONCATENATE(Nacsport!GC234,Nacsport!GD234,Nacsport!GE234,Nacsport!GF234,Nacsport!GG234,Nacsport!GH234,Nacsport!GI234,Nacsport!GJ234,)</f>
        <v/>
      </c>
      <c r="AN233" s="1" t="str">
        <f>IF(K233="PUNTOS",LOOKUP(2,1/($K$3:K233="ATAQUE"),$AN$3:AN233),IF(+COUNTIF(Nacsport!GK234:'Nacsport'!GS234,"*")&gt;0,+COUNTIF(Nacsport!GK234:'Nacsport'!GS234,"*"),""))</f>
        <v/>
      </c>
      <c r="AO233" t="str">
        <f ca="1">+IF(K233="QUIEBRE",+IF(L233="SAN LUIS",+COUNTIF(K233:INDIRECT(ADDRESS((LOOKUP(2,1/($K$1:K233="ATAQUE"),Nacsport!$A$1:A234)),3,4)),"RUCK")+1,+COUNTIF(K233:INDIRECT(ADDRESS((LOOKUP(2,1/($K$1:K233="DEFENSA"),Nacsport!$A$1:A234)),3,4)),"RUCK")+1),"")</f>
        <v/>
      </c>
      <c r="AP233" t="str">
        <f ca="1">+IF(OR(K233="PUNTOS",K233="QUIEBRE"),+IF(L233="SAN LUIS",+COUNTIF(K233:INDIRECT(ADDRESS((LOOKUP(2,1/($K$1:K233="ATAQUE"),Nacsport!$A$1:A234)),3,4)),"PASE"),+COUNTIF(K233:INDIRECT(ADDRESS((LOOKUP(2,1/($K$1:K233="DEFENSA"),Nacsport!$A$1:A234)),3,4)),"PASE")),"")</f>
        <v/>
      </c>
      <c r="AQ233" t="str">
        <f>IF(K233="QUIEBRE",LOOKUP(2,1/($K$3:K233="ATAQUE"),$AL$3:AL233),IF(+COUNTIF(Nacsport!GK234:'Nacsport'!GS234,"*")&gt;0,+COUNTIF(Nacsport!GK234:'Nacsport'!GS234,"*"),""))</f>
        <v/>
      </c>
      <c r="AR233" s="1" t="str">
        <f>IF(OR(K233="ATTACCO",K233="DIFESA"),J233,IF(AND(OR(K233="PUNTOS",K233="RUCK",K233="QUIEBRE"),L233="AVEZZANO"),LOOKUP(2,1/($K$3:K233="ATTACCO"),$J$3:J234),IF(AND(OR(K233="PUNTOS",K233="RUCK",K233="QUIEBRE"),L233="RIVAL"),LOOKUP(2,1/($K$3:K233="DIFESA"),$J$3:J234),"")))</f>
        <v/>
      </c>
      <c r="AS233" s="17"/>
    </row>
    <row r="234" spans="1:45" ht="15.75" customHeight="1" x14ac:dyDescent="0.2">
      <c r="A234">
        <f>+Nacsport!A235</f>
        <v>235</v>
      </c>
      <c r="B234">
        <f t="shared" si="17"/>
        <v>233</v>
      </c>
      <c r="C234">
        <f t="shared" si="18"/>
        <v>233</v>
      </c>
      <c r="D234" s="12">
        <v>1</v>
      </c>
      <c r="E234" s="1" t="s">
        <v>1295</v>
      </c>
      <c r="F234" s="14">
        <f>CONVERT(LEFT(Nacsport!E235,2),"mn","hr")/24+CONVERT(MID(Nacsport!E235,4,2),"sec","hr")/24</f>
        <v>2.9699074074074072E-2</v>
      </c>
      <c r="G234" s="15">
        <f>(CONVERT((CONVERT(LEFT(Nacsport!F235,2),"mn","hr")/24+CONVERT(MID(Nacsport!F235,4,2),"sec","hr")/24)-(CONVERT(LEFT(Nacsport!E235,2),"mn","hr")/24+CONVERT(MID(Nacsport!E235,4,2),"sec","hr")/24),"hr","sec")*24)+2</f>
        <v>4.9999999999998694</v>
      </c>
      <c r="H234" s="15">
        <f t="shared" si="15"/>
        <v>2561</v>
      </c>
      <c r="I234" s="15">
        <f t="shared" si="16"/>
        <v>42.766666666666666</v>
      </c>
      <c r="J234" s="1">
        <f>+Nacsport!B235</f>
        <v>40</v>
      </c>
      <c r="K234" s="1" t="str">
        <f>+Nacsport!C235</f>
        <v>TACKLE</v>
      </c>
      <c r="L234" s="1" t="str">
        <f>+CONCATENATE(Nacsport!I235,Nacsport!J235)</f>
        <v>SAN BENEDETTO</v>
      </c>
      <c r="M234" s="29" t="str">
        <f>IF(Nacsport!G235&lt;&gt;"",LEFT(Nacsport!G235,FIND(";",Nacsport!G235)-1),"")</f>
        <v/>
      </c>
      <c r="N234" s="1" t="str">
        <f>IFERROR(MID(Nacsport!G235,FIND(";", Nacsport!G235)+1,IFERROR(FIND(" ", Nacsport!G235 &amp; " ", FIND(";", Nacsport!G235)+1) - FIND(";", Nacsport!G235)-1,LEN(Nacsport!G235))),"")</f>
        <v/>
      </c>
      <c r="O234" s="1" t="str">
        <f>+CONCATENATE(Nacsport!K235,Nacsport!L235,Nacsport!M235,Nacsport!N235,Nacsport!O235,Nacsport!P235,Nacsport!Q235,Nacsport!R235,Nacsport!S235,Nacsport!T235,Nacsport!U235,Nacsport!V235,Nacsport!W235,Nacsport!X235,Nacsport!Y235,Nacsport!Z235)</f>
        <v/>
      </c>
      <c r="P234" s="1" t="str">
        <f>IF(ISNA(LOOKUP(2,1/(Nacsport!AA235:BY235&lt;&gt;""),Nacsport!AA235:BY235)),"",LOOKUP(2,1/(Nacsport!AA235:BY235&lt;&gt;""),Nacsport!AA235:BY235))</f>
        <v>12</v>
      </c>
      <c r="Q234" s="1" t="str">
        <f t="array" ref="Q234">+IF(+COUNTIF(Nacsport!AA235:BY235,"*")&gt;1,INDEX(Nacsport!Z235:BX235,MATCH(TRUE,Nacsport!Z235:BX235&gt;0,0)),"")</f>
        <v/>
      </c>
      <c r="R234" s="1" t="str">
        <f>+CONCATENATE(Nacsport!BZ235,Nacsport!CA235)</f>
        <v/>
      </c>
      <c r="S234" s="1" t="str">
        <f>+CONCATENATE(Nacsport!CB235,Nacsport!CC235,Nacsport!CD235)</f>
        <v>NEGATIVE</v>
      </c>
      <c r="T234" s="1" t="str">
        <f>+CONCATENATE(Nacsport!CE235,Nacsport!CF235,Nacsport!CG235,Nacsport!CH235)</f>
        <v/>
      </c>
      <c r="U234" s="1" t="str">
        <f>+CONCATENATE(Nacsport!CI235,Nacsport!CJ235,Nacsport!CK235,Nacsport!CL235,Nacsport!CM235,Nacsport!CN235,Nacsport!CO235,Nacsport!CP235)</f>
        <v/>
      </c>
      <c r="V234" s="1" t="str">
        <f>+CONCATENATE(Nacsport!CQ235,Nacsport!CR235,Nacsport!CS235,Nacsport!CT235,Nacsport!CU235,Nacsport!CV235)</f>
        <v/>
      </c>
      <c r="W234" s="1" t="str">
        <f>+CONCATENATE(Nacsport!CW235,Nacsport!CX235,Nacsport!CY235,Nacsport!CZ235,Nacsport!DA235,Nacsport!DB235,Nacsport!DC235)</f>
        <v/>
      </c>
      <c r="X234" s="1" t="str">
        <f>+CONCATENATE(Nacsport!DD235,Nacsport!DE235,Nacsport!DF235,Nacsport!DG235,Nacsport!DH235,Nacsport!DI235,Nacsport!DJ235,Nacsport!DK235,Nacsport!DL235,Nacsport!DM235,Nacsport!DN235)</f>
        <v/>
      </c>
      <c r="Y234" s="1" t="str">
        <f>+CONCATENATE(Nacsport!DO235,Nacsport!DP235,Nacsport!DQ235,Nacsport!DR235,Nacsport!DS235,Nacsport!DT235,Nacsport!DU235,Nacsport!DV235,)</f>
        <v/>
      </c>
      <c r="Z234" s="1" t="str">
        <f>+CONCATENATE(Nacsport!DW235,Nacsport!DX235,Nacsport!DY235,Nacsport!DZ235)</f>
        <v/>
      </c>
      <c r="AA234" s="1" t="str">
        <f>+CONCATENATE(Nacsport!EA235,Nacsport!EB235,Nacsport!EC235,Nacsport!ED235,Nacsport!EE235)</f>
        <v/>
      </c>
      <c r="AB234" s="1" t="str">
        <f>+CONCATENATE(Nacsport!EF235,Nacsport!EG235,Nacsport!EH235,Nacsport!EI235,Nacsport!EJ235,Nacsport!EK235)</f>
        <v/>
      </c>
      <c r="AC234" s="1" t="str">
        <f>+CONCATENATE(Nacsport!EL235,Nacsport!EM235,Nacsport!EN235,Nacsport!EO235,Nacsport!EP235,Nacsport!EQ235,Nacsport!ER235)</f>
        <v/>
      </c>
      <c r="AD234" s="1" t="str">
        <f>+CONCATENATE(Nacsport!ES235,Nacsport!ET235,Nacsport!EU235,Nacsport!EV235,Nacsport!EW235,Nacsport!EX235,Nacsport!EY235,Nacsport!EZ235)</f>
        <v/>
      </c>
      <c r="AE234" s="1" t="str">
        <f>+CONCATENATE(Nacsport!FA235,Nacsport!FB235,Nacsport!FC235)</f>
        <v/>
      </c>
      <c r="AF234" s="1" t="str">
        <f>+CONCATENATE(Nacsport!FD235,Nacsport!FE235)</f>
        <v/>
      </c>
      <c r="AG234" s="1" t="str">
        <f>+CONCATENATE(Nacsport!FF235,Nacsport!FG235,Nacsport!FH235,Nacsport!FI235,Nacsport!FJ235)</f>
        <v/>
      </c>
      <c r="AH234" s="1" t="str">
        <f t="shared" ref="AH234:AH297" si="19">+IF(AG234="TRY",5,IF(AG234="CONVERSION",2,IF(AG234="PENALTY-KICK",3,IF(AG234="PENALTY-TRY",7,IF(AG234="DROP",3,"")))))</f>
        <v/>
      </c>
      <c r="AI234" s="1" t="str">
        <f>+CONCATENATE(Nacsport!FK235,Nacsport!FL235)</f>
        <v/>
      </c>
      <c r="AJ234" s="34" t="str">
        <f>+CONCATENATE(Nacsport!FM235,Nacsport!FN235)</f>
        <v/>
      </c>
      <c r="AK234" s="1" t="str">
        <f>+IF(OR(K234="ATTACCO",K234="DIFESA"),+CONCATENATE(Nacsport!FO235,Nacsport!FP234,Nacsport!FQ235,Nacsport!FR235,Nacsport!FS235,Nacsport!FT235,Nacsport!FU235,),"")</f>
        <v/>
      </c>
      <c r="AL234" s="1" t="str">
        <f>+IF(OR(K234="ATAQUE",K234="DEFENSA"),+CONCATENATE(Nacsport!FV235,Nacsport!FW235,Nacsport!FX235,Nacsport!FY235,Nacsport!FZ235,Nacsport!GA235,Nacsport!GB235,),"")</f>
        <v/>
      </c>
      <c r="AM234" s="1" t="str">
        <f>+CONCATENATE(Nacsport!GC235,Nacsport!GD235,Nacsport!GE235,Nacsport!GF235,Nacsport!GG235,Nacsport!GH235,Nacsport!GI235,Nacsport!GJ235,)</f>
        <v/>
      </c>
      <c r="AN234" s="1" t="str">
        <f>IF(K234="PUNTOS",LOOKUP(2,1/($K$3:K234="ATAQUE"),$AN$3:AN234),IF(+COUNTIF(Nacsport!GK235:'Nacsport'!GS235,"*")&gt;0,+COUNTIF(Nacsport!GK235:'Nacsport'!GS235,"*"),""))</f>
        <v/>
      </c>
      <c r="AO234" t="str">
        <f ca="1">+IF(K234="QUIEBRE",+IF(L234="SAN LUIS",+COUNTIF(K234:INDIRECT(ADDRESS((LOOKUP(2,1/($K$1:K234="ATAQUE"),Nacsport!$A$1:A235)),3,4)),"RUCK")+1,+COUNTIF(K234:INDIRECT(ADDRESS((LOOKUP(2,1/($K$1:K234="DEFENSA"),Nacsport!$A$1:A235)),3,4)),"RUCK")+1),"")</f>
        <v/>
      </c>
      <c r="AP234" t="str">
        <f ca="1">+IF(OR(K234="PUNTOS",K234="QUIEBRE"),+IF(L234="SAN LUIS",+COUNTIF(K234:INDIRECT(ADDRESS((LOOKUP(2,1/($K$1:K234="ATAQUE"),Nacsport!$A$1:A235)),3,4)),"PASE"),+COUNTIF(K234:INDIRECT(ADDRESS((LOOKUP(2,1/($K$1:K234="DEFENSA"),Nacsport!$A$1:A235)),3,4)),"PASE")),"")</f>
        <v/>
      </c>
      <c r="AQ234" t="str">
        <f>IF(K234="QUIEBRE",LOOKUP(2,1/($K$3:K234="ATAQUE"),$AL$3:AL234),IF(+COUNTIF(Nacsport!GK235:'Nacsport'!GS235,"*")&gt;0,+COUNTIF(Nacsport!GK235:'Nacsport'!GS235,"*"),""))</f>
        <v/>
      </c>
      <c r="AR234" s="1" t="str">
        <f>IF(OR(K234="ATTACCO",K234="DIFESA"),J234,IF(AND(OR(K234="PUNTOS",K234="RUCK",K234="QUIEBRE"),L234="AVEZZANO"),LOOKUP(2,1/($K$3:K234="ATTACCO"),$J$3:J235),IF(AND(OR(K234="PUNTOS",K234="RUCK",K234="QUIEBRE"),L234="RIVAL"),LOOKUP(2,1/($K$3:K234="DIFESA"),$J$3:J235),"")))</f>
        <v/>
      </c>
      <c r="AS234" s="17"/>
    </row>
    <row r="235" spans="1:45" ht="15.75" customHeight="1" x14ac:dyDescent="0.2">
      <c r="A235">
        <f>+Nacsport!A236</f>
        <v>236</v>
      </c>
      <c r="B235">
        <f t="shared" si="17"/>
        <v>234</v>
      </c>
      <c r="C235">
        <f t="shared" si="18"/>
        <v>234</v>
      </c>
      <c r="D235" s="12">
        <v>1</v>
      </c>
      <c r="E235" s="1" t="s">
        <v>1295</v>
      </c>
      <c r="F235" s="14">
        <f>CONVERT(LEFT(Nacsport!E236,2),"mn","hr")/24+CONVERT(MID(Nacsport!E236,4,2),"sec","hr")/24</f>
        <v>2.9710648148148146E-2</v>
      </c>
      <c r="G235" s="15">
        <f>CONVERT((CONVERT(LEFT(Nacsport!F236,2),"mn","hr")/24+CONVERT(MID(Nacsport!F236,4,2),"sec","hr")/24)-(CONVERT(LEFT(Nacsport!E236,2),"mn","hr")/24+CONVERT(MID(Nacsport!E236,4,2),"sec","hr")/24),"hr","sec")*24</f>
        <v>2.9999999999998694</v>
      </c>
      <c r="H235" s="15">
        <f t="shared" si="15"/>
        <v>2562</v>
      </c>
      <c r="I235" s="15">
        <f t="shared" si="16"/>
        <v>42.783333333333331</v>
      </c>
      <c r="J235" s="1">
        <f>+Nacsport!B236</f>
        <v>34</v>
      </c>
      <c r="K235" s="1" t="str">
        <f>+Nacsport!C236</f>
        <v>RUCK</v>
      </c>
      <c r="L235" s="1" t="str">
        <f>+CONCATENATE(Nacsport!I236,Nacsport!J236)</f>
        <v>OPPONENT</v>
      </c>
      <c r="M235" s="29" t="str">
        <f>IF(Nacsport!G236&lt;&gt;"",LEFT(Nacsport!G236,FIND(";",Nacsport!G236)-1),"")</f>
        <v>41</v>
      </c>
      <c r="N235" s="1" t="str">
        <f>IFERROR(MID(Nacsport!G236,FIND(";", Nacsport!G236)+1,IFERROR(FIND(" ", Nacsport!G236 &amp; " ", FIND(";", Nacsport!G236)+1) - FIND(";", Nacsport!G236)-1,LEN(Nacsport!G236))),"")</f>
        <v>34</v>
      </c>
      <c r="O235" s="1" t="str">
        <f>+CONCATENATE(Nacsport!K236,Nacsport!L236,Nacsport!M236,Nacsport!N236,Nacsport!O236,Nacsport!P236,Nacsport!Q236,Nacsport!R236,Nacsport!S236,Nacsport!T236,Nacsport!U236,Nacsport!V236,Nacsport!W236,Nacsport!X236,Nacsport!Y236,Nacsport!Z236)</f>
        <v>T2C</v>
      </c>
      <c r="P235" s="1" t="str">
        <f>IF(ISNA(LOOKUP(2,1/(Nacsport!AA236:BY236&lt;&gt;""),Nacsport!AA236:BY236)),"",LOOKUP(2,1/(Nacsport!AA236:BY236&lt;&gt;""),Nacsport!AA236:BY236))</f>
        <v/>
      </c>
      <c r="Q235" s="1" t="str">
        <f t="array" ref="Q235">+IF(+COUNTIF(Nacsport!AA236:BY236,"*")&gt;1,INDEX(Nacsport!Z236:BX236,MATCH(TRUE,Nacsport!Z236:BX236&gt;0,0)),"")</f>
        <v/>
      </c>
      <c r="R235" s="1" t="str">
        <f>+CONCATENATE(Nacsport!BZ236,Nacsport!CA236)</f>
        <v/>
      </c>
      <c r="S235" s="1" t="str">
        <f>+CONCATENATE(Nacsport!CB236,Nacsport!CC236,Nacsport!CD236)</f>
        <v/>
      </c>
      <c r="T235" s="1" t="str">
        <f>+CONCATENATE(Nacsport!CE236,Nacsport!CF236,Nacsport!CG236,Nacsport!CH236)</f>
        <v/>
      </c>
      <c r="U235" s="1" t="str">
        <f>+CONCATENATE(Nacsport!CI236,Nacsport!CJ236,Nacsport!CK236,Nacsport!CL236,Nacsport!CM236,Nacsport!CN236,Nacsport!CO236,Nacsport!CP236)</f>
        <v/>
      </c>
      <c r="V235" s="1" t="str">
        <f>+CONCATENATE(Nacsport!CQ236,Nacsport!CR236,Nacsport!CS236,Nacsport!CT236,Nacsport!CU236,Nacsport!CV236)</f>
        <v/>
      </c>
      <c r="W235" s="1" t="str">
        <f>+CONCATENATE(Nacsport!CW236,Nacsport!CX236,Nacsport!CY236,Nacsport!CZ236,Nacsport!DA236,Nacsport!DB236,Nacsport!DC236)</f>
        <v/>
      </c>
      <c r="X235" s="1" t="str">
        <f>+CONCATENATE(Nacsport!DD236,Nacsport!DE236,Nacsport!DF236,Nacsport!DG236,Nacsport!DH236,Nacsport!DI236,Nacsport!DJ236,Nacsport!DK236,Nacsport!DL236,Nacsport!DM236,Nacsport!DN236)</f>
        <v/>
      </c>
      <c r="Y235" s="1" t="str">
        <f>+CONCATENATE(Nacsport!DO236,Nacsport!DP236,Nacsport!DQ236,Nacsport!DR236,Nacsport!DS236,Nacsport!DT236,Nacsport!DU236,Nacsport!DV236,)</f>
        <v/>
      </c>
      <c r="Z235" s="1" t="str">
        <f>+CONCATENATE(Nacsport!DW236,Nacsport!DX236,Nacsport!DY236,Nacsport!DZ236)</f>
        <v/>
      </c>
      <c r="AA235" s="1" t="str">
        <f>+CONCATENATE(Nacsport!EA236,Nacsport!EB236,Nacsport!EC236,Nacsport!ED236,Nacsport!EE236)</f>
        <v/>
      </c>
      <c r="AB235" s="1" t="str">
        <f>+CONCATENATE(Nacsport!EF236,Nacsport!EG236,Nacsport!EH236,Nacsport!EI236,Nacsport!EJ236,Nacsport!EK236)</f>
        <v/>
      </c>
      <c r="AC235" s="1" t="str">
        <f>+CONCATENATE(Nacsport!EL236,Nacsport!EM236,Nacsport!EN236,Nacsport!EO236,Nacsport!EP236,Nacsport!EQ236,Nacsport!ER236)</f>
        <v/>
      </c>
      <c r="AD235" s="1" t="str">
        <f>+CONCATENATE(Nacsport!ES236,Nacsport!ET236,Nacsport!EU236,Nacsport!EV236,Nacsport!EW236,Nacsport!EX236,Nacsport!EY236,Nacsport!EZ236)</f>
        <v/>
      </c>
      <c r="AE235" s="1" t="str">
        <f>+CONCATENATE(Nacsport!FA236,Nacsport!FB236,Nacsport!FC236)</f>
        <v/>
      </c>
      <c r="AF235" s="1" t="str">
        <f>+CONCATENATE(Nacsport!FD236,Nacsport!FE236)</f>
        <v>SLOW</v>
      </c>
      <c r="AG235" s="1" t="str">
        <f>+CONCATENATE(Nacsport!FF236,Nacsport!FG236,Nacsport!FH236,Nacsport!FI236,Nacsport!FJ236)</f>
        <v/>
      </c>
      <c r="AH235" s="1" t="str">
        <f t="shared" si="19"/>
        <v/>
      </c>
      <c r="AI235" s="1" t="str">
        <f>+CONCATENATE(Nacsport!FK236,Nacsport!FL236)</f>
        <v/>
      </c>
      <c r="AJ235" s="34" t="str">
        <f>+CONCATENATE(Nacsport!FM236,Nacsport!FN236)</f>
        <v/>
      </c>
      <c r="AK235" s="1" t="str">
        <f>+IF(OR(K235="ATTACCO",K235="DIFESA"),+CONCATENATE(Nacsport!FO236,Nacsport!FP235,Nacsport!FQ236,Nacsport!FR236,Nacsport!FS236,Nacsport!FT236,Nacsport!FU236,),"")</f>
        <v/>
      </c>
      <c r="AL235" s="1" t="str">
        <f>+IF(OR(K235="ATAQUE",K235="DEFENSA"),+CONCATENATE(Nacsport!FV236,Nacsport!FW236,Nacsport!FX236,Nacsport!FY236,Nacsport!FZ236,Nacsport!GA236,Nacsport!GB236,),"")</f>
        <v/>
      </c>
      <c r="AM235" s="1" t="str">
        <f>+CONCATENATE(Nacsport!GC236,Nacsport!GD236,Nacsport!GE236,Nacsport!GF236,Nacsport!GG236,Nacsport!GH236,Nacsport!GI236,Nacsport!GJ236,)</f>
        <v/>
      </c>
      <c r="AN235" s="1" t="str">
        <f>IF(K235="PUNTOS",LOOKUP(2,1/($K$3:K235="ATAQUE"),$AN$3:AN235),IF(+COUNTIF(Nacsport!GK236:'Nacsport'!GS236,"*")&gt;0,+COUNTIF(Nacsport!GK236:'Nacsport'!GS236,"*"),""))</f>
        <v/>
      </c>
      <c r="AO235" t="str">
        <f ca="1">+IF(K235="QUIEBRE",+IF(L235="SAN LUIS",+COUNTIF(K235:INDIRECT(ADDRESS((LOOKUP(2,1/($K$1:K235="ATAQUE"),Nacsport!$A$1:A236)),3,4)),"RUCK")+1,+COUNTIF(K235:INDIRECT(ADDRESS((LOOKUP(2,1/($K$1:K235="DEFENSA"),Nacsport!$A$1:A236)),3,4)),"RUCK")+1),"")</f>
        <v/>
      </c>
      <c r="AP235" t="str">
        <f ca="1">+IF(OR(K235="PUNTOS",K235="QUIEBRE"),+IF(L235="SAN LUIS",+COUNTIF(K235:INDIRECT(ADDRESS((LOOKUP(2,1/($K$1:K235="ATAQUE"),Nacsport!$A$1:A236)),3,4)),"PASE"),+COUNTIF(K235:INDIRECT(ADDRESS((LOOKUP(2,1/($K$1:K235="DEFENSA"),Nacsport!$A$1:A236)),3,4)),"PASE")),"")</f>
        <v/>
      </c>
      <c r="AQ235" t="str">
        <f>IF(K235="QUIEBRE",LOOKUP(2,1/($K$3:K235="ATAQUE"),$AL$3:AL235),IF(+COUNTIF(Nacsport!GK236:'Nacsport'!GS236,"*")&gt;0,+COUNTIF(Nacsport!GK236:'Nacsport'!GS236,"*"),""))</f>
        <v/>
      </c>
      <c r="AR235" s="1" t="str">
        <f>IF(OR(K235="ATTACCO",K235="DIFESA"),J235,IF(AND(OR(K235="PUNTOS",K235="RUCK",K235="QUIEBRE"),L235="AVEZZANO"),LOOKUP(2,1/($K$3:K235="ATTACCO"),$J$3:J236),IF(AND(OR(K235="PUNTOS",K235="RUCK",K235="QUIEBRE"),L235="RIVAL"),LOOKUP(2,1/($K$3:K235="DIFESA"),$J$3:J236),"")))</f>
        <v/>
      </c>
      <c r="AS235" s="17"/>
    </row>
    <row r="236" spans="1:45" ht="15.75" customHeight="1" x14ac:dyDescent="0.2">
      <c r="A236">
        <f>+Nacsport!A237</f>
        <v>237</v>
      </c>
      <c r="B236">
        <f t="shared" si="17"/>
        <v>235</v>
      </c>
      <c r="C236">
        <f t="shared" si="18"/>
        <v>235</v>
      </c>
      <c r="D236" s="12">
        <v>1</v>
      </c>
      <c r="E236" s="1" t="s">
        <v>1295</v>
      </c>
      <c r="F236" s="14">
        <f>CONVERT(LEFT(Nacsport!E237,2),"mn","hr")/24+CONVERT(MID(Nacsport!E237,4,2),"sec","hr")/24</f>
        <v>2.9768518518518517E-2</v>
      </c>
      <c r="G236" s="15">
        <f>CONVERT((CONVERT(LEFT(Nacsport!F237,2),"mn","hr")/24+CONVERT(MID(Nacsport!F237,4,2),"sec","hr")/24)-(CONVERT(LEFT(Nacsport!E237,2),"mn","hr")/24+CONVERT(MID(Nacsport!E237,4,2),"sec","hr")/24),"hr","sec")*24</f>
        <v>4.9999999999997824</v>
      </c>
      <c r="H236" s="15">
        <f t="shared" si="15"/>
        <v>2567</v>
      </c>
      <c r="I236" s="15">
        <f t="shared" si="16"/>
        <v>42.86666666666666</v>
      </c>
      <c r="J236" s="1">
        <f>+Nacsport!B237</f>
        <v>9</v>
      </c>
      <c r="K236" s="1" t="str">
        <f>+Nacsport!C237</f>
        <v>TURNOVER+</v>
      </c>
      <c r="L236" s="1" t="str">
        <f>+CONCATENATE(Nacsport!I237,Nacsport!J237)</f>
        <v>SAN BENEDETTO</v>
      </c>
      <c r="M236" s="29" t="str">
        <f>IF(Nacsport!G237&lt;&gt;"",LEFT(Nacsport!G237,FIND(";",Nacsport!G237)-1),"")</f>
        <v/>
      </c>
      <c r="N236" s="1" t="str">
        <f>IFERROR(MID(Nacsport!G237,FIND(";", Nacsport!G237)+1,IFERROR(FIND(" ", Nacsport!G237 &amp; " ", FIND(";", Nacsport!G237)+1) - FIND(";", Nacsport!G237)-1,LEN(Nacsport!G237))),"")</f>
        <v/>
      </c>
      <c r="O236" s="1" t="str">
        <f>+CONCATENATE(Nacsport!K237,Nacsport!L237,Nacsport!M237,Nacsport!N237,Nacsport!O237,Nacsport!P237,Nacsport!Q237,Nacsport!R237,Nacsport!S237,Nacsport!T237,Nacsport!U237,Nacsport!V237,Nacsport!W237,Nacsport!X237,Nacsport!Y237,Nacsport!Z237)</f>
        <v/>
      </c>
      <c r="P236" s="1" t="str">
        <f>IF(ISNA(LOOKUP(2,1/(Nacsport!AA237:BY237&lt;&gt;""),Nacsport!AA237:BY237)),"",LOOKUP(2,1/(Nacsport!AA237:BY237&lt;&gt;""),Nacsport!AA237:BY237))</f>
        <v/>
      </c>
      <c r="Q236" s="1" t="str">
        <f t="array" ref="Q236">+IF(+COUNTIF(Nacsport!AA237:BY237,"*")&gt;1,INDEX(Nacsport!Z237:BX237,MATCH(TRUE,Nacsport!Z237:BX237&gt;0,0)),"")</f>
        <v/>
      </c>
      <c r="R236" s="1" t="str">
        <f>+CONCATENATE(Nacsport!BZ237,Nacsport!CA237)</f>
        <v/>
      </c>
      <c r="S236" s="1" t="str">
        <f>+CONCATENATE(Nacsport!CB237,Nacsport!CC237,Nacsport!CD237)</f>
        <v/>
      </c>
      <c r="T236" s="1" t="str">
        <f>+CONCATENATE(Nacsport!CE237,Nacsport!CF237,Nacsport!CG237,Nacsport!CH237)</f>
        <v/>
      </c>
      <c r="U236" s="1" t="str">
        <f>+CONCATENATE(Nacsport!CI237,Nacsport!CJ237,Nacsport!CK237,Nacsport!CL237,Nacsport!CM237,Nacsport!CN237,Nacsport!CO237,Nacsport!CP237)</f>
        <v/>
      </c>
      <c r="V236" s="1" t="str">
        <f>+CONCATENATE(Nacsport!CQ237,Nacsport!CR237,Nacsport!CS237,Nacsport!CT237,Nacsport!CU237,Nacsport!CV237)</f>
        <v/>
      </c>
      <c r="W236" s="1" t="str">
        <f>+CONCATENATE(Nacsport!CW237,Nacsport!CX237,Nacsport!CY237,Nacsport!CZ237,Nacsport!DA237,Nacsport!DB237,Nacsport!DC237)</f>
        <v/>
      </c>
      <c r="X236" s="1" t="str">
        <f>+CONCATENATE(Nacsport!DD237,Nacsport!DE237,Nacsport!DF237,Nacsport!DG237,Nacsport!DH237,Nacsport!DI237,Nacsport!DJ237,Nacsport!DK237,Nacsport!DL237,Nacsport!DM237,Nacsport!DN237)</f>
        <v/>
      </c>
      <c r="Y236" s="1" t="str">
        <f>+CONCATENATE(Nacsport!DO237,Nacsport!DP237,Nacsport!DQ237,Nacsport!DR237,Nacsport!DS237,Nacsport!DT237,Nacsport!DU237,Nacsport!DV237,)</f>
        <v/>
      </c>
      <c r="Z236" s="1" t="str">
        <f>+CONCATENATE(Nacsport!DW237,Nacsport!DX237,Nacsport!DY237,Nacsport!DZ237)</f>
        <v>KICK</v>
      </c>
      <c r="AA236" s="1" t="str">
        <f>+CONCATENATE(Nacsport!EA237,Nacsport!EB237,Nacsport!EC237,Nacsport!ED237,Nacsport!EE237)</f>
        <v/>
      </c>
      <c r="AB236" s="1" t="str">
        <f>+CONCATENATE(Nacsport!EF237,Nacsport!EG237,Nacsport!EH237,Nacsport!EI237,Nacsport!EJ237,Nacsport!EK237)</f>
        <v/>
      </c>
      <c r="AC236" s="1" t="str">
        <f>+CONCATENATE(Nacsport!EL237,Nacsport!EM237,Nacsport!EN237,Nacsport!EO237,Nacsport!EP237,Nacsport!EQ237,Nacsport!ER237)</f>
        <v/>
      </c>
      <c r="AD236" s="1" t="str">
        <f>+CONCATENATE(Nacsport!ES237,Nacsport!ET237,Nacsport!EU237,Nacsport!EV237,Nacsport!EW237,Nacsport!EX237,Nacsport!EY237,Nacsport!EZ237)</f>
        <v/>
      </c>
      <c r="AE236" s="1" t="str">
        <f>+CONCATENATE(Nacsport!FA237,Nacsport!FB237,Nacsport!FC237)</f>
        <v/>
      </c>
      <c r="AF236" s="1" t="str">
        <f>+CONCATENATE(Nacsport!FD237,Nacsport!FE237)</f>
        <v/>
      </c>
      <c r="AG236" s="1" t="str">
        <f>+CONCATENATE(Nacsport!FF237,Nacsport!FG237,Nacsport!FH237,Nacsport!FI237,Nacsport!FJ237)</f>
        <v/>
      </c>
      <c r="AH236" s="1" t="str">
        <f t="shared" si="19"/>
        <v/>
      </c>
      <c r="AI236" s="1" t="str">
        <f>+CONCATENATE(Nacsport!FK237,Nacsport!FL237)</f>
        <v/>
      </c>
      <c r="AJ236" s="34" t="str">
        <f>+CONCATENATE(Nacsport!FM237,Nacsport!FN237)</f>
        <v/>
      </c>
      <c r="AK236" s="1" t="str">
        <f>+IF(OR(K236="ATTACCO",K236="DIFESA"),+CONCATENATE(Nacsport!FO237,Nacsport!FP236,Nacsport!FQ237,Nacsport!FR237,Nacsport!FS237,Nacsport!FT237,Nacsport!FU237,),"")</f>
        <v/>
      </c>
      <c r="AL236" s="1" t="str">
        <f>+IF(OR(K236="ATAQUE",K236="DEFENSA"),+CONCATENATE(Nacsport!FV237,Nacsport!FW237,Nacsport!FX237,Nacsport!FY237,Nacsport!FZ237,Nacsport!GA237,Nacsport!GB237,),"")</f>
        <v/>
      </c>
      <c r="AM236" s="1" t="str">
        <f>+CONCATENATE(Nacsport!GC237,Nacsport!GD237,Nacsport!GE237,Nacsport!GF237,Nacsport!GG237,Nacsport!GH237,Nacsport!GI237,Nacsport!GJ237,)</f>
        <v/>
      </c>
      <c r="AN236" s="1" t="str">
        <f>IF(K236="PUNTOS",LOOKUP(2,1/($K$3:K236="ATAQUE"),$AN$3:AN236),IF(+COUNTIF(Nacsport!GK237:'Nacsport'!GS237,"*")&gt;0,+COUNTIF(Nacsport!GK237:'Nacsport'!GS237,"*"),""))</f>
        <v/>
      </c>
      <c r="AO236" t="str">
        <f ca="1">+IF(K236="QUIEBRE",+IF(L236="SAN LUIS",+COUNTIF(K236:INDIRECT(ADDRESS((LOOKUP(2,1/($K$1:K236="ATAQUE"),Nacsport!$A$1:A237)),3,4)),"RUCK")+1,+COUNTIF(K236:INDIRECT(ADDRESS((LOOKUP(2,1/($K$1:K236="DEFENSA"),Nacsport!$A$1:A237)),3,4)),"RUCK")+1),"")</f>
        <v/>
      </c>
      <c r="AP236" t="str">
        <f ca="1">+IF(OR(K236="PUNTOS",K236="QUIEBRE"),+IF(L236="SAN LUIS",+COUNTIF(K236:INDIRECT(ADDRESS((LOOKUP(2,1/($K$1:K236="ATAQUE"),Nacsport!$A$1:A237)),3,4)),"PASE"),+COUNTIF(K236:INDIRECT(ADDRESS((LOOKUP(2,1/($K$1:K236="DEFENSA"),Nacsport!$A$1:A237)),3,4)),"PASE")),"")</f>
        <v/>
      </c>
      <c r="AQ236" t="str">
        <f>IF(K236="QUIEBRE",LOOKUP(2,1/($K$3:K236="ATAQUE"),$AL$3:AL236),IF(+COUNTIF(Nacsport!GK237:'Nacsport'!GS237,"*")&gt;0,+COUNTIF(Nacsport!GK237:'Nacsport'!GS237,"*"),""))</f>
        <v/>
      </c>
      <c r="AR236" s="1" t="str">
        <f>IF(OR(K236="ATTACCO",K236="DIFESA"),J236,IF(AND(OR(K236="PUNTOS",K236="RUCK",K236="QUIEBRE"),L236="AVEZZANO"),LOOKUP(2,1/($K$3:K236="ATTACCO"),$J$3:J237),IF(AND(OR(K236="PUNTOS",K236="RUCK",K236="QUIEBRE"),L236="RIVAL"),LOOKUP(2,1/($K$3:K236="DIFESA"),$J$3:J237),"")))</f>
        <v/>
      </c>
      <c r="AS236" s="17"/>
    </row>
    <row r="237" spans="1:45" ht="15.75" customHeight="1" x14ac:dyDescent="0.2">
      <c r="A237">
        <f>+Nacsport!A238</f>
        <v>238</v>
      </c>
      <c r="B237">
        <f t="shared" si="17"/>
        <v>236</v>
      </c>
      <c r="C237">
        <f t="shared" si="18"/>
        <v>236</v>
      </c>
      <c r="D237" s="12">
        <v>1</v>
      </c>
      <c r="E237" s="1" t="s">
        <v>1295</v>
      </c>
      <c r="F237" s="14">
        <f>CONVERT(LEFT(Nacsport!E238,2),"mn","hr")/24+CONVERT(MID(Nacsport!E238,4,2),"sec","hr")/24</f>
        <v>2.9791666666666664E-2</v>
      </c>
      <c r="G237" s="15">
        <f>CONVERT((CONVERT(LEFT(Nacsport!F238,2),"mn","hr")/24+CONVERT(MID(Nacsport!F238,4,2),"sec","hr")/24)-(CONVERT(LEFT(Nacsport!E238,2),"mn","hr")/24+CONVERT(MID(Nacsport!E238,4,2),"sec","hr")/24),"hr","sec")*24</f>
        <v>28.000000000000277</v>
      </c>
      <c r="H237" s="15">
        <f t="shared" si="15"/>
        <v>2568.9999999999995</v>
      </c>
      <c r="I237" s="15">
        <f t="shared" si="16"/>
        <v>42.9</v>
      </c>
      <c r="J237" s="1">
        <f>+Nacsport!B238</f>
        <v>20</v>
      </c>
      <c r="K237" s="1" t="str">
        <f>+Nacsport!C238</f>
        <v>ATTACK</v>
      </c>
      <c r="L237" s="1" t="str">
        <f>+CONCATENATE(Nacsport!I238,Nacsport!J238)</f>
        <v/>
      </c>
      <c r="M237" s="29" t="str">
        <f>IF(Nacsport!G238&lt;&gt;"",LEFT(Nacsport!G238,FIND(";",Nacsport!G238)-1),"")</f>
        <v>66</v>
      </c>
      <c r="N237" s="1" t="str">
        <f>IFERROR(MID(Nacsport!G238,FIND(";", Nacsport!G238)+1,IFERROR(FIND(" ", Nacsport!G238 &amp; " ", FIND(";", Nacsport!G238)+1) - FIND(";", Nacsport!G238)-1,LEN(Nacsport!G238))),"")</f>
        <v>41</v>
      </c>
      <c r="O237" s="1" t="str">
        <f>+CONCATENATE(Nacsport!K238,Nacsport!L238,Nacsport!M238,Nacsport!N238,Nacsport!O238,Nacsport!P238,Nacsport!Q238,Nacsport!R238,Nacsport!S238,Nacsport!T238,Nacsport!U238,Nacsport!V238,Nacsport!W238,Nacsport!X238,Nacsport!Y238,Nacsport!Z238)</f>
        <v/>
      </c>
      <c r="P237" s="1" t="str">
        <f>IF(ISNA(LOOKUP(2,1/(Nacsport!AA238:BY238&lt;&gt;""),Nacsport!AA238:BY238)),"",LOOKUP(2,1/(Nacsport!AA238:BY238&lt;&gt;""),Nacsport!AA238:BY238))</f>
        <v/>
      </c>
      <c r="Q237" s="1" t="str">
        <f t="array" ref="Q237">+IF(+COUNTIF(Nacsport!AA238:BY238,"*")&gt;1,INDEX(Nacsport!Z238:BX238,MATCH(TRUE,Nacsport!Z238:BX238&gt;0,0)),"")</f>
        <v/>
      </c>
      <c r="R237" s="1" t="str">
        <f>+CONCATENATE(Nacsport!BZ238,Nacsport!CA238)</f>
        <v/>
      </c>
      <c r="S237" s="1" t="str">
        <f>+CONCATENATE(Nacsport!CB238,Nacsport!CC238,Nacsport!CD238)</f>
        <v/>
      </c>
      <c r="T237" s="1" t="str">
        <f>+CONCATENATE(Nacsport!CE238,Nacsport!CF238,Nacsport!CG238,Nacsport!CH238)</f>
        <v/>
      </c>
      <c r="U237" s="1" t="str">
        <f>+CONCATENATE(Nacsport!CI238,Nacsport!CJ238,Nacsport!CK238,Nacsport!CL238,Nacsport!CM238,Nacsport!CN238,Nacsport!CO238,Nacsport!CP238)</f>
        <v/>
      </c>
      <c r="V237" s="1" t="str">
        <f>+CONCATENATE(Nacsport!CQ238,Nacsport!CR238,Nacsport!CS238,Nacsport!CT238,Nacsport!CU238,Nacsport!CV238)</f>
        <v/>
      </c>
      <c r="W237" s="1" t="str">
        <f>+CONCATENATE(Nacsport!CW238,Nacsport!CX238,Nacsport!CY238,Nacsport!CZ238,Nacsport!DA238,Nacsport!DB238,Nacsport!DC238)</f>
        <v/>
      </c>
      <c r="X237" s="1" t="str">
        <f>+CONCATENATE(Nacsport!DD238,Nacsport!DE238,Nacsport!DF238,Nacsport!DG238,Nacsport!DH238,Nacsport!DI238,Nacsport!DJ238,Nacsport!DK238,Nacsport!DL238,Nacsport!DM238,Nacsport!DN238)</f>
        <v/>
      </c>
      <c r="Y237" s="1" t="str">
        <f>+CONCATENATE(Nacsport!DO238,Nacsport!DP238,Nacsport!DQ238,Nacsport!DR238,Nacsport!DS238,Nacsport!DT238,Nacsport!DU238,Nacsport!DV238,)</f>
        <v/>
      </c>
      <c r="Z237" s="1" t="str">
        <f>+CONCATENATE(Nacsport!DW238,Nacsport!DX238,Nacsport!DY238,Nacsport!DZ238)</f>
        <v/>
      </c>
      <c r="AA237" s="1" t="str">
        <f>+CONCATENATE(Nacsport!EA238,Nacsport!EB238,Nacsport!EC238,Nacsport!ED238,Nacsport!EE238)</f>
        <v/>
      </c>
      <c r="AB237" s="1" t="str">
        <f>+CONCATENATE(Nacsport!EF238,Nacsport!EG238,Nacsport!EH238,Nacsport!EI238,Nacsport!EJ238,Nacsport!EK238)</f>
        <v/>
      </c>
      <c r="AC237" s="1" t="str">
        <f>+CONCATENATE(Nacsport!EL238,Nacsport!EM238,Nacsport!EN238,Nacsport!EO238,Nacsport!EP238,Nacsport!EQ238,Nacsport!ER238)</f>
        <v/>
      </c>
      <c r="AD237" s="1" t="str">
        <f>+CONCATENATE(Nacsport!ES238,Nacsport!ET238,Nacsport!EU238,Nacsport!EV238,Nacsport!EW238,Nacsport!EX238,Nacsport!EY238,Nacsport!EZ238)</f>
        <v/>
      </c>
      <c r="AE237" s="1" t="str">
        <f>+CONCATENATE(Nacsport!FA238,Nacsport!FB238,Nacsport!FC238)</f>
        <v/>
      </c>
      <c r="AF237" s="1" t="str">
        <f>+CONCATENATE(Nacsport!FD238,Nacsport!FE238)</f>
        <v/>
      </c>
      <c r="AG237" s="1" t="str">
        <f>+CONCATENATE(Nacsport!FF238,Nacsport!FG238,Nacsport!FH238,Nacsport!FI238,Nacsport!FJ238)</f>
        <v/>
      </c>
      <c r="AH237" s="1" t="str">
        <f t="shared" si="19"/>
        <v/>
      </c>
      <c r="AI237" s="1" t="str">
        <f>+CONCATENATE(Nacsport!FK238,Nacsport!FL238)</f>
        <v/>
      </c>
      <c r="AJ237" s="34" t="str">
        <f>+CONCATENATE(Nacsport!FM238,Nacsport!FN238)</f>
        <v/>
      </c>
      <c r="AK237" s="1" t="str">
        <f>+IF(OR(K237="ATTACCO",K237="DIFESA"),+CONCATENATE(Nacsport!FO238,Nacsport!FP237,Nacsport!FQ238,Nacsport!FR238,Nacsport!FS238,Nacsport!FT238,Nacsport!FU238,),"")</f>
        <v/>
      </c>
      <c r="AL237" s="1" t="str">
        <f>+IF(OR(K237="ATAQUE",K237="DEFENSA"),+CONCATENATE(Nacsport!FV238,Nacsport!FW238,Nacsport!FX238,Nacsport!FY238,Nacsport!FZ238,Nacsport!GA238,Nacsport!GB238,),"")</f>
        <v/>
      </c>
      <c r="AM237" s="1" t="str">
        <f>+CONCATENATE(Nacsport!GC238,Nacsport!GD238,Nacsport!GE238,Nacsport!GF238,Nacsport!GG238,Nacsport!GH238,Nacsport!GI238,Nacsport!GJ238,)</f>
        <v/>
      </c>
      <c r="AN237" s="1" t="str">
        <f>IF(K237="PUNTOS",LOOKUP(2,1/($K$3:K237="ATAQUE"),$AN$3:AN237),IF(+COUNTIF(Nacsport!GK238:'Nacsport'!GS238,"*")&gt;0,+COUNTIF(Nacsport!GK238:'Nacsport'!GS238,"*"),""))</f>
        <v/>
      </c>
      <c r="AO237" t="str">
        <f ca="1">+IF(K237="QUIEBRE",+IF(L237="SAN LUIS",+COUNTIF(K237:INDIRECT(ADDRESS((LOOKUP(2,1/($K$1:K237="ATAQUE"),Nacsport!$A$1:A238)),3,4)),"RUCK")+1,+COUNTIF(K237:INDIRECT(ADDRESS((LOOKUP(2,1/($K$1:K237="DEFENSA"),Nacsport!$A$1:A238)),3,4)),"RUCK")+1),"")</f>
        <v/>
      </c>
      <c r="AP237" t="str">
        <f ca="1">+IF(OR(K237="PUNTOS",K237="QUIEBRE"),+IF(L237="SAN LUIS",+COUNTIF(K237:INDIRECT(ADDRESS((LOOKUP(2,1/($K$1:K237="ATAQUE"),Nacsport!$A$1:A238)),3,4)),"PASE"),+COUNTIF(K237:INDIRECT(ADDRESS((LOOKUP(2,1/($K$1:K237="DEFENSA"),Nacsport!$A$1:A238)),3,4)),"PASE")),"")</f>
        <v/>
      </c>
      <c r="AQ237" t="str">
        <f>IF(K237="QUIEBRE",LOOKUP(2,1/($K$3:K237="ATAQUE"),$AL$3:AL237),IF(+COUNTIF(Nacsport!GK238:'Nacsport'!GS238,"*")&gt;0,+COUNTIF(Nacsport!GK238:'Nacsport'!GS238,"*"),""))</f>
        <v/>
      </c>
      <c r="AR237" s="1" t="str">
        <f>IF(OR(K237="ATTACCO",K237="DIFESA"),J237,IF(AND(OR(K237="PUNTOS",K237="RUCK",K237="QUIEBRE"),L237="AVEZZANO"),LOOKUP(2,1/($K$3:K237="ATTACCO"),$J$3:J238),IF(AND(OR(K237="PUNTOS",K237="RUCK",K237="QUIEBRE"),L237="RIVAL"),LOOKUP(2,1/($K$3:K237="DIFESA"),$J$3:J238),"")))</f>
        <v/>
      </c>
      <c r="AS237" s="17"/>
    </row>
    <row r="238" spans="1:45" ht="15.75" customHeight="1" x14ac:dyDescent="0.2">
      <c r="A238">
        <f>+Nacsport!A239</f>
        <v>239</v>
      </c>
      <c r="B238">
        <f t="shared" si="17"/>
        <v>237</v>
      </c>
      <c r="C238">
        <f t="shared" si="18"/>
        <v>237</v>
      </c>
      <c r="D238" s="12">
        <v>1</v>
      </c>
      <c r="E238" s="1" t="s">
        <v>1295</v>
      </c>
      <c r="F238" s="14">
        <f>CONVERT(LEFT(Nacsport!E239,2),"mn","hr")/24+CONVERT(MID(Nacsport!E239,4,2),"sec","hr")/24</f>
        <v>2.9814814814814811E-2</v>
      </c>
      <c r="G238" s="15">
        <f>CONVERT((CONVERT(LEFT(Nacsport!F239,2),"mn","hr")/24+CONVERT(MID(Nacsport!F239,4,2),"sec","hr")/24)-(CONVERT(LEFT(Nacsport!E239,2),"mn","hr")/24+CONVERT(MID(Nacsport!E239,4,2),"sec","hr")/24),"hr","sec")*24</f>
        <v>3.0000000000001692</v>
      </c>
      <c r="H238" s="15">
        <f t="shared" si="15"/>
        <v>2570.9999999999995</v>
      </c>
      <c r="I238" s="15">
        <f t="shared" si="16"/>
        <v>42.933333333333323</v>
      </c>
      <c r="J238" s="1">
        <f>+Nacsport!B239</f>
        <v>5</v>
      </c>
      <c r="K238" s="1" t="str">
        <f>+Nacsport!C239</f>
        <v>MISSED-TACKLE</v>
      </c>
      <c r="L238" s="1" t="str">
        <f>+CONCATENATE(Nacsport!I239,Nacsport!J239)</f>
        <v>OPPONENT</v>
      </c>
      <c r="M238" s="29" t="str">
        <f>IF(Nacsport!G239&lt;&gt;"",LEFT(Nacsport!G239,FIND(";",Nacsport!G239)-1),"")</f>
        <v/>
      </c>
      <c r="N238" s="1" t="str">
        <f>IFERROR(MID(Nacsport!G239,FIND(";", Nacsport!G239)+1,IFERROR(FIND(" ", Nacsport!G239 &amp; " ", FIND(";", Nacsport!G239)+1) - FIND(";", Nacsport!G239)-1,LEN(Nacsport!G239))),"")</f>
        <v/>
      </c>
      <c r="O238" s="1" t="str">
        <f>+CONCATENATE(Nacsport!K239,Nacsport!L239,Nacsport!M239,Nacsport!N239,Nacsport!O239,Nacsport!P239,Nacsport!Q239,Nacsport!R239,Nacsport!S239,Nacsport!T239,Nacsport!U239,Nacsport!V239,Nacsport!W239,Nacsport!X239,Nacsport!Y239,Nacsport!Z239)</f>
        <v/>
      </c>
      <c r="P238" s="1" t="str">
        <f>IF(ISNA(LOOKUP(2,1/(Nacsport!AA239:BY239&lt;&gt;""),Nacsport!AA239:BY239)),"",LOOKUP(2,1/(Nacsport!AA239:BY239&lt;&gt;""),Nacsport!AA239:BY239))</f>
        <v/>
      </c>
      <c r="Q238" s="1" t="str">
        <f t="array" ref="Q238">+IF(+COUNTIF(Nacsport!AA239:BY239,"*")&gt;1,INDEX(Nacsport!Z239:BX239,MATCH(TRUE,Nacsport!Z239:BX239&gt;0,0)),"")</f>
        <v/>
      </c>
      <c r="R238" s="1" t="str">
        <f>+CONCATENATE(Nacsport!BZ239,Nacsport!CA239)</f>
        <v/>
      </c>
      <c r="S238" s="1" t="str">
        <f>+CONCATENATE(Nacsport!CB239,Nacsport!CC239,Nacsport!CD239)</f>
        <v/>
      </c>
      <c r="T238" s="1" t="str">
        <f>+CONCATENATE(Nacsport!CE239,Nacsport!CF239,Nacsport!CG239,Nacsport!CH239)</f>
        <v/>
      </c>
      <c r="U238" s="1" t="str">
        <f>+CONCATENATE(Nacsport!CI239,Nacsport!CJ239,Nacsport!CK239,Nacsport!CL239,Nacsport!CM239,Nacsport!CN239,Nacsport!CO239,Nacsport!CP239)</f>
        <v/>
      </c>
      <c r="V238" s="1" t="str">
        <f>+CONCATENATE(Nacsport!CQ239,Nacsport!CR239,Nacsport!CS239,Nacsport!CT239,Nacsport!CU239,Nacsport!CV239)</f>
        <v/>
      </c>
      <c r="W238" s="1" t="str">
        <f>+CONCATENATE(Nacsport!CW239,Nacsport!CX239,Nacsport!CY239,Nacsport!CZ239,Nacsport!DA239,Nacsport!DB239,Nacsport!DC239)</f>
        <v/>
      </c>
      <c r="X238" s="1" t="str">
        <f>+CONCATENATE(Nacsport!DD239,Nacsport!DE239,Nacsport!DF239,Nacsport!DG239,Nacsport!DH239,Nacsport!DI239,Nacsport!DJ239,Nacsport!DK239,Nacsport!DL239,Nacsport!DM239,Nacsport!DN239)</f>
        <v/>
      </c>
      <c r="Y238" s="1" t="str">
        <f>+CONCATENATE(Nacsport!DO239,Nacsport!DP239,Nacsport!DQ239,Nacsport!DR239,Nacsport!DS239,Nacsport!DT239,Nacsport!DU239,Nacsport!DV239,)</f>
        <v/>
      </c>
      <c r="Z238" s="1" t="str">
        <f>+CONCATENATE(Nacsport!DW239,Nacsport!DX239,Nacsport!DY239,Nacsport!DZ239)</f>
        <v/>
      </c>
      <c r="AA238" s="1" t="str">
        <f>+CONCATENATE(Nacsport!EA239,Nacsport!EB239,Nacsport!EC239,Nacsport!ED239,Nacsport!EE239)</f>
        <v/>
      </c>
      <c r="AB238" s="1" t="str">
        <f>+CONCATENATE(Nacsport!EF239,Nacsport!EG239,Nacsport!EH239,Nacsport!EI239,Nacsport!EJ239,Nacsport!EK239)</f>
        <v/>
      </c>
      <c r="AC238" s="1" t="str">
        <f>+CONCATENATE(Nacsport!EL239,Nacsport!EM239,Nacsport!EN239,Nacsport!EO239,Nacsport!EP239,Nacsport!EQ239,Nacsport!ER239)</f>
        <v/>
      </c>
      <c r="AD238" s="1" t="str">
        <f>+CONCATENATE(Nacsport!ES239,Nacsport!ET239,Nacsport!EU239,Nacsport!EV239,Nacsport!EW239,Nacsport!EX239,Nacsport!EY239,Nacsport!EZ239)</f>
        <v/>
      </c>
      <c r="AE238" s="1" t="str">
        <f>+CONCATENATE(Nacsport!FA239,Nacsport!FB239,Nacsport!FC239)</f>
        <v/>
      </c>
      <c r="AF238" s="1" t="str">
        <f>+CONCATENATE(Nacsport!FD239,Nacsport!FE239)</f>
        <v/>
      </c>
      <c r="AG238" s="1" t="str">
        <f>+CONCATENATE(Nacsport!FF239,Nacsport!FG239,Nacsport!FH239,Nacsport!FI239,Nacsport!FJ239)</f>
        <v/>
      </c>
      <c r="AH238" s="1" t="str">
        <f t="shared" si="19"/>
        <v/>
      </c>
      <c r="AI238" s="1" t="str">
        <f>+CONCATENATE(Nacsport!FK239,Nacsport!FL239)</f>
        <v/>
      </c>
      <c r="AJ238" s="34" t="str">
        <f>+CONCATENATE(Nacsport!FM239,Nacsport!FN239)</f>
        <v/>
      </c>
      <c r="AK238" s="1" t="str">
        <f>+IF(OR(K238="ATTACCO",K238="DIFESA"),+CONCATENATE(Nacsport!FO239,Nacsport!FP238,Nacsport!FQ239,Nacsport!FR239,Nacsport!FS239,Nacsport!FT239,Nacsport!FU239,),"")</f>
        <v/>
      </c>
      <c r="AL238" s="1" t="str">
        <f>+IF(OR(K238="ATAQUE",K238="DEFENSA"),+CONCATENATE(Nacsport!FV239,Nacsport!FW239,Nacsport!FX239,Nacsport!FY239,Nacsport!FZ239,Nacsport!GA239,Nacsport!GB239,),"")</f>
        <v/>
      </c>
      <c r="AM238" s="1" t="str">
        <f>+CONCATENATE(Nacsport!GC239,Nacsport!GD239,Nacsport!GE239,Nacsport!GF239,Nacsport!GG239,Nacsport!GH239,Nacsport!GI239,Nacsport!GJ239,)</f>
        <v/>
      </c>
      <c r="AN238" s="1" t="str">
        <f>IF(K238="PUNTOS",LOOKUP(2,1/($K$3:K238="ATAQUE"),$AN$3:AN238),IF(+COUNTIF(Nacsport!GK239:'Nacsport'!GS239,"*")&gt;0,+COUNTIF(Nacsport!GK239:'Nacsport'!GS239,"*"),""))</f>
        <v/>
      </c>
      <c r="AO238" t="str">
        <f ca="1">+IF(K238="QUIEBRE",+IF(L238="SAN LUIS",+COUNTIF(K238:INDIRECT(ADDRESS((LOOKUP(2,1/($K$1:K238="ATAQUE"),Nacsport!$A$1:A239)),3,4)),"RUCK")+1,+COUNTIF(K238:INDIRECT(ADDRESS((LOOKUP(2,1/($K$1:K238="DEFENSA"),Nacsport!$A$1:A239)),3,4)),"RUCK")+1),"")</f>
        <v/>
      </c>
      <c r="AP238" t="str">
        <f ca="1">+IF(OR(K238="PUNTOS",K238="QUIEBRE"),+IF(L238="SAN LUIS",+COUNTIF(K238:INDIRECT(ADDRESS((LOOKUP(2,1/($K$1:K238="ATAQUE"),Nacsport!$A$1:A239)),3,4)),"PASE"),+COUNTIF(K238:INDIRECT(ADDRESS((LOOKUP(2,1/($K$1:K238="DEFENSA"),Nacsport!$A$1:A239)),3,4)),"PASE")),"")</f>
        <v/>
      </c>
      <c r="AQ238" t="str">
        <f>IF(K238="QUIEBRE",LOOKUP(2,1/($K$3:K238="ATAQUE"),$AL$3:AL238),IF(+COUNTIF(Nacsport!GK239:'Nacsport'!GS239,"*")&gt;0,+COUNTIF(Nacsport!GK239:'Nacsport'!GS239,"*"),""))</f>
        <v/>
      </c>
      <c r="AR238" s="1" t="str">
        <f>IF(OR(K238="ATTACCO",K238="DIFESA"),J238,IF(AND(OR(K238="PUNTOS",K238="RUCK",K238="QUIEBRE"),L238="AVEZZANO"),LOOKUP(2,1/($K$3:K238="ATTACCO"),$J$3:J239),IF(AND(OR(K238="PUNTOS",K238="RUCK",K238="QUIEBRE"),L238="RIVAL"),LOOKUP(2,1/($K$3:K238="DIFESA"),$J$3:J239),"")))</f>
        <v/>
      </c>
      <c r="AS238" s="17"/>
    </row>
    <row r="239" spans="1:45" ht="15.75" customHeight="1" x14ac:dyDescent="0.2">
      <c r="A239">
        <f>+Nacsport!A240</f>
        <v>240</v>
      </c>
      <c r="B239">
        <f t="shared" si="17"/>
        <v>238</v>
      </c>
      <c r="C239">
        <f t="shared" si="18"/>
        <v>238</v>
      </c>
      <c r="D239" s="12">
        <v>1</v>
      </c>
      <c r="E239" s="1" t="s">
        <v>1295</v>
      </c>
      <c r="F239" s="14">
        <f>CONVERT(LEFT(Nacsport!E240,2),"mn","hr")/24+CONVERT(MID(Nacsport!E240,4,2),"sec","hr")/24</f>
        <v>2.9837962962962958E-2</v>
      </c>
      <c r="G239" s="15">
        <f>CONVERT((CONVERT(LEFT(Nacsport!F240,2),"mn","hr")/24+CONVERT(MID(Nacsport!F240,4,2),"sec","hr")/24)-(CONVERT(LEFT(Nacsport!E240,2),"mn","hr")/24+CONVERT(MID(Nacsport!E240,4,2),"sec","hr")/24),"hr","sec")*24</f>
        <v>3.000000000000469</v>
      </c>
      <c r="H239" s="15">
        <f t="shared" si="15"/>
        <v>2573</v>
      </c>
      <c r="I239" s="15">
        <f t="shared" si="16"/>
        <v>42.966666666666661</v>
      </c>
      <c r="J239" s="1">
        <f>+Nacsport!B240</f>
        <v>6</v>
      </c>
      <c r="K239" s="1" t="str">
        <f>+Nacsport!C240</f>
        <v>MISSED-TACKLE</v>
      </c>
      <c r="L239" s="1" t="str">
        <f>+CONCATENATE(Nacsport!I240,Nacsport!J240)</f>
        <v>OPPONENT</v>
      </c>
      <c r="M239" s="29" t="str">
        <f>IF(Nacsport!G240&lt;&gt;"",LEFT(Nacsport!G240,FIND(";",Nacsport!G240)-1),"")</f>
        <v/>
      </c>
      <c r="N239" s="1" t="str">
        <f>IFERROR(MID(Nacsport!G240,FIND(";", Nacsport!G240)+1,IFERROR(FIND(" ", Nacsport!G240 &amp; " ", FIND(";", Nacsport!G240)+1) - FIND(";", Nacsport!G240)-1,LEN(Nacsport!G240))),"")</f>
        <v/>
      </c>
      <c r="O239" s="1" t="str">
        <f>+CONCATENATE(Nacsport!K240,Nacsport!L240,Nacsport!M240,Nacsport!N240,Nacsport!O240,Nacsport!P240,Nacsport!Q240,Nacsport!R240,Nacsport!S240,Nacsport!T240,Nacsport!U240,Nacsport!V240,Nacsport!W240,Nacsport!X240,Nacsport!Y240,Nacsport!Z240)</f>
        <v/>
      </c>
      <c r="P239" s="1" t="str">
        <f>IF(ISNA(LOOKUP(2,1/(Nacsport!AA240:BY240&lt;&gt;""),Nacsport!AA240:BY240)),"",LOOKUP(2,1/(Nacsport!AA240:BY240&lt;&gt;""),Nacsport!AA240:BY240))</f>
        <v/>
      </c>
      <c r="Q239" s="1" t="str">
        <f t="array" ref="Q239">+IF(+COUNTIF(Nacsport!AA240:BY240,"*")&gt;1,INDEX(Nacsport!Z240:BX240,MATCH(TRUE,Nacsport!Z240:BX240&gt;0,0)),"")</f>
        <v/>
      </c>
      <c r="R239" s="1" t="str">
        <f>+CONCATENATE(Nacsport!BZ240,Nacsport!CA240)</f>
        <v/>
      </c>
      <c r="S239" s="1" t="str">
        <f>+CONCATENATE(Nacsport!CB240,Nacsport!CC240,Nacsport!CD240)</f>
        <v/>
      </c>
      <c r="T239" s="1" t="str">
        <f>+CONCATENATE(Nacsport!CE240,Nacsport!CF240,Nacsport!CG240,Nacsport!CH240)</f>
        <v/>
      </c>
      <c r="U239" s="1" t="str">
        <f>+CONCATENATE(Nacsport!CI240,Nacsport!CJ240,Nacsport!CK240,Nacsport!CL240,Nacsport!CM240,Nacsport!CN240,Nacsport!CO240,Nacsport!CP240)</f>
        <v/>
      </c>
      <c r="V239" s="1" t="str">
        <f>+CONCATENATE(Nacsport!CQ240,Nacsport!CR240,Nacsport!CS240,Nacsport!CT240,Nacsport!CU240,Nacsport!CV240)</f>
        <v/>
      </c>
      <c r="W239" s="1" t="str">
        <f>+CONCATENATE(Nacsport!CW240,Nacsport!CX240,Nacsport!CY240,Nacsport!CZ240,Nacsport!DA240,Nacsport!DB240,Nacsport!DC240)</f>
        <v/>
      </c>
      <c r="X239" s="1" t="str">
        <f>+CONCATENATE(Nacsport!DD240,Nacsport!DE240,Nacsport!DF240,Nacsport!DG240,Nacsport!DH240,Nacsport!DI240,Nacsport!DJ240,Nacsport!DK240,Nacsport!DL240,Nacsport!DM240,Nacsport!DN240)</f>
        <v/>
      </c>
      <c r="Y239" s="1" t="str">
        <f>+CONCATENATE(Nacsport!DO240,Nacsport!DP240,Nacsport!DQ240,Nacsport!DR240,Nacsport!DS240,Nacsport!DT240,Nacsport!DU240,Nacsport!DV240,)</f>
        <v/>
      </c>
      <c r="Z239" s="1" t="str">
        <f>+CONCATENATE(Nacsport!DW240,Nacsport!DX240,Nacsport!DY240,Nacsport!DZ240)</f>
        <v/>
      </c>
      <c r="AA239" s="1" t="str">
        <f>+CONCATENATE(Nacsport!EA240,Nacsport!EB240,Nacsport!EC240,Nacsport!ED240,Nacsport!EE240)</f>
        <v/>
      </c>
      <c r="AB239" s="1" t="str">
        <f>+CONCATENATE(Nacsport!EF240,Nacsport!EG240,Nacsport!EH240,Nacsport!EI240,Nacsport!EJ240,Nacsport!EK240)</f>
        <v/>
      </c>
      <c r="AC239" s="1" t="str">
        <f>+CONCATENATE(Nacsport!EL240,Nacsport!EM240,Nacsport!EN240,Nacsport!EO240,Nacsport!EP240,Nacsport!EQ240,Nacsport!ER240)</f>
        <v/>
      </c>
      <c r="AD239" s="1" t="str">
        <f>+CONCATENATE(Nacsport!ES240,Nacsport!ET240,Nacsport!EU240,Nacsport!EV240,Nacsport!EW240,Nacsport!EX240,Nacsport!EY240,Nacsport!EZ240)</f>
        <v/>
      </c>
      <c r="AE239" s="1" t="str">
        <f>+CONCATENATE(Nacsport!FA240,Nacsport!FB240,Nacsport!FC240)</f>
        <v/>
      </c>
      <c r="AF239" s="1" t="str">
        <f>+CONCATENATE(Nacsport!FD240,Nacsport!FE240)</f>
        <v/>
      </c>
      <c r="AG239" s="1" t="str">
        <f>+CONCATENATE(Nacsport!FF240,Nacsport!FG240,Nacsport!FH240,Nacsport!FI240,Nacsport!FJ240)</f>
        <v/>
      </c>
      <c r="AH239" s="1" t="str">
        <f t="shared" si="19"/>
        <v/>
      </c>
      <c r="AI239" s="1" t="str">
        <f>+CONCATENATE(Nacsport!FK240,Nacsport!FL240)</f>
        <v/>
      </c>
      <c r="AJ239" s="34" t="str">
        <f>+CONCATENATE(Nacsport!FM240,Nacsport!FN240)</f>
        <v/>
      </c>
      <c r="AK239" s="1" t="str">
        <f>+IF(OR(K239="ATTACCO",K239="DIFESA"),+CONCATENATE(Nacsport!FO240,Nacsport!FP239,Nacsport!FQ240,Nacsport!FR240,Nacsport!FS240,Nacsport!FT240,Nacsport!FU240,),"")</f>
        <v/>
      </c>
      <c r="AL239" s="1" t="str">
        <f>+IF(OR(K239="ATAQUE",K239="DEFENSA"),+CONCATENATE(Nacsport!FV240,Nacsport!FW240,Nacsport!FX240,Nacsport!FY240,Nacsport!FZ240,Nacsport!GA240,Nacsport!GB240,),"")</f>
        <v/>
      </c>
      <c r="AM239" s="1" t="str">
        <f>+CONCATENATE(Nacsport!GC240,Nacsport!GD240,Nacsport!GE240,Nacsport!GF240,Nacsport!GG240,Nacsport!GH240,Nacsport!GI240,Nacsport!GJ240,)</f>
        <v/>
      </c>
      <c r="AN239" s="1" t="str">
        <f>IF(K239="PUNTOS",LOOKUP(2,1/($K$3:K239="ATAQUE"),$AN$3:AN239),IF(+COUNTIF(Nacsport!GK240:'Nacsport'!GS240,"*")&gt;0,+COUNTIF(Nacsport!GK240:'Nacsport'!GS240,"*"),""))</f>
        <v/>
      </c>
      <c r="AO239" t="str">
        <f ca="1">+IF(K239="QUIEBRE",+IF(L239="SAN LUIS",+COUNTIF(K239:INDIRECT(ADDRESS((LOOKUP(2,1/($K$1:K239="ATAQUE"),Nacsport!$A$1:A240)),3,4)),"RUCK")+1,+COUNTIF(K239:INDIRECT(ADDRESS((LOOKUP(2,1/($K$1:K239="DEFENSA"),Nacsport!$A$1:A240)),3,4)),"RUCK")+1),"")</f>
        <v/>
      </c>
      <c r="AP239" t="str">
        <f ca="1">+IF(OR(K239="PUNTOS",K239="QUIEBRE"),+IF(L239="SAN LUIS",+COUNTIF(K239:INDIRECT(ADDRESS((LOOKUP(2,1/($K$1:K239="ATAQUE"),Nacsport!$A$1:A240)),3,4)),"PASE"),+COUNTIF(K239:INDIRECT(ADDRESS((LOOKUP(2,1/($K$1:K239="DEFENSA"),Nacsport!$A$1:A240)),3,4)),"PASE")),"")</f>
        <v/>
      </c>
      <c r="AQ239" t="str">
        <f>IF(K239="QUIEBRE",LOOKUP(2,1/($K$3:K239="ATAQUE"),$AL$3:AL239),IF(+COUNTIF(Nacsport!GK240:'Nacsport'!GS240,"*")&gt;0,+COUNTIF(Nacsport!GK240:'Nacsport'!GS240,"*"),""))</f>
        <v/>
      </c>
      <c r="AR239" s="1" t="str">
        <f>IF(OR(K239="ATTACCO",K239="DIFESA"),J239,IF(AND(OR(K239="PUNTOS",K239="RUCK",K239="QUIEBRE"),L239="AVEZZANO"),LOOKUP(2,1/($K$3:K239="ATTACCO"),$J$3:J240),IF(AND(OR(K239="PUNTOS",K239="RUCK",K239="QUIEBRE"),L239="RIVAL"),LOOKUP(2,1/($K$3:K239="DIFESA"),$J$3:J240),"")))</f>
        <v/>
      </c>
      <c r="AS239" s="17"/>
    </row>
    <row r="240" spans="1:45" ht="15.75" customHeight="1" x14ac:dyDescent="0.2">
      <c r="A240">
        <f>+Nacsport!A241</f>
        <v>241</v>
      </c>
      <c r="B240">
        <f t="shared" si="17"/>
        <v>239</v>
      </c>
      <c r="C240">
        <f t="shared" si="18"/>
        <v>239</v>
      </c>
      <c r="D240" s="12">
        <v>1</v>
      </c>
      <c r="E240" s="1" t="s">
        <v>1295</v>
      </c>
      <c r="F240" s="14">
        <f>CONVERT(LEFT(Nacsport!E241,2),"mn","hr")/24+CONVERT(MID(Nacsport!E241,4,2),"sec","hr")/24</f>
        <v>2.9837962962962958E-2</v>
      </c>
      <c r="G240" s="15">
        <f>(CONVERT((CONVERT(LEFT(Nacsport!F241,2),"mn","hr")/24+CONVERT(MID(Nacsport!F241,4,2),"sec","hr")/24)-(CONVERT(LEFT(Nacsport!E241,2),"mn","hr")/24+CONVERT(MID(Nacsport!E241,4,2),"sec","hr")/24),"hr","sec")*24)+2</f>
        <v>5.000000000000469</v>
      </c>
      <c r="H240" s="15">
        <f t="shared" si="15"/>
        <v>2573</v>
      </c>
      <c r="I240" s="15">
        <f t="shared" si="16"/>
        <v>42.966666666666661</v>
      </c>
      <c r="J240" s="1">
        <f>+Nacsport!B241</f>
        <v>41</v>
      </c>
      <c r="K240" s="1" t="str">
        <f>+Nacsport!C241</f>
        <v>TACKLE</v>
      </c>
      <c r="L240" s="1" t="str">
        <f>+CONCATENATE(Nacsport!I241,Nacsport!J241)</f>
        <v>OPPONENT</v>
      </c>
      <c r="M240" s="29" t="str">
        <f>IF(Nacsport!G241&lt;&gt;"",LEFT(Nacsport!G241,FIND(";",Nacsport!G241)-1),"")</f>
        <v/>
      </c>
      <c r="N240" s="1" t="str">
        <f>IFERROR(MID(Nacsport!G241,FIND(";", Nacsport!G241)+1,IFERROR(FIND(" ", Nacsport!G241 &amp; " ", FIND(";", Nacsport!G241)+1) - FIND(";", Nacsport!G241)-1,LEN(Nacsport!G241))),"")</f>
        <v/>
      </c>
      <c r="O240" s="1" t="str">
        <f>+CONCATENATE(Nacsport!K241,Nacsport!L241,Nacsport!M241,Nacsport!N241,Nacsport!O241,Nacsport!P241,Nacsport!Q241,Nacsport!R241,Nacsport!S241,Nacsport!T241,Nacsport!U241,Nacsport!V241,Nacsport!W241,Nacsport!X241,Nacsport!Y241,Nacsport!Z241)</f>
        <v/>
      </c>
      <c r="P240" s="1" t="str">
        <f>IF(ISNA(LOOKUP(2,1/(Nacsport!AA241:BY241&lt;&gt;""),Nacsport!AA241:BY241)),"",LOOKUP(2,1/(Nacsport!AA241:BY241&lt;&gt;""),Nacsport!AA241:BY241))</f>
        <v/>
      </c>
      <c r="Q240" s="1" t="str">
        <f t="array" ref="Q240">+IF(+COUNTIF(Nacsport!AA241:BY241,"*")&gt;1,INDEX(Nacsport!Z241:BX241,MATCH(TRUE,Nacsport!Z241:BX241&gt;0,0)),"")</f>
        <v/>
      </c>
      <c r="R240" s="1" t="str">
        <f>+CONCATENATE(Nacsport!BZ241,Nacsport!CA241)</f>
        <v/>
      </c>
      <c r="S240" s="1" t="str">
        <f>+CONCATENATE(Nacsport!CB241,Nacsport!CC241,Nacsport!CD241)</f>
        <v/>
      </c>
      <c r="T240" s="1" t="str">
        <f>+CONCATENATE(Nacsport!CE241,Nacsport!CF241,Nacsport!CG241,Nacsport!CH241)</f>
        <v/>
      </c>
      <c r="U240" s="1" t="str">
        <f>+CONCATENATE(Nacsport!CI241,Nacsport!CJ241,Nacsport!CK241,Nacsport!CL241,Nacsport!CM241,Nacsport!CN241,Nacsport!CO241,Nacsport!CP241)</f>
        <v/>
      </c>
      <c r="V240" s="1" t="str">
        <f>+CONCATENATE(Nacsport!CQ241,Nacsport!CR241,Nacsport!CS241,Nacsport!CT241,Nacsport!CU241,Nacsport!CV241)</f>
        <v/>
      </c>
      <c r="W240" s="1" t="str">
        <f>+CONCATENATE(Nacsport!CW241,Nacsport!CX241,Nacsport!CY241,Nacsport!CZ241,Nacsport!DA241,Nacsport!DB241,Nacsport!DC241)</f>
        <v/>
      </c>
      <c r="X240" s="1" t="str">
        <f>+CONCATENATE(Nacsport!DD241,Nacsport!DE241,Nacsport!DF241,Nacsport!DG241,Nacsport!DH241,Nacsport!DI241,Nacsport!DJ241,Nacsport!DK241,Nacsport!DL241,Nacsport!DM241,Nacsport!DN241)</f>
        <v/>
      </c>
      <c r="Y240" s="1" t="str">
        <f>+CONCATENATE(Nacsport!DO241,Nacsport!DP241,Nacsport!DQ241,Nacsport!DR241,Nacsport!DS241,Nacsport!DT241,Nacsport!DU241,Nacsport!DV241,)</f>
        <v/>
      </c>
      <c r="Z240" s="1" t="str">
        <f>+CONCATENATE(Nacsport!DW241,Nacsport!DX241,Nacsport!DY241,Nacsport!DZ241)</f>
        <v/>
      </c>
      <c r="AA240" s="1" t="str">
        <f>+CONCATENATE(Nacsport!EA241,Nacsport!EB241,Nacsport!EC241,Nacsport!ED241,Nacsport!EE241)</f>
        <v/>
      </c>
      <c r="AB240" s="1" t="str">
        <f>+CONCATENATE(Nacsport!EF241,Nacsport!EG241,Nacsport!EH241,Nacsport!EI241,Nacsport!EJ241,Nacsport!EK241)</f>
        <v/>
      </c>
      <c r="AC240" s="1" t="str">
        <f>+CONCATENATE(Nacsport!EL241,Nacsport!EM241,Nacsport!EN241,Nacsport!EO241,Nacsport!EP241,Nacsport!EQ241,Nacsport!ER241)</f>
        <v/>
      </c>
      <c r="AD240" s="1" t="str">
        <f>+CONCATENATE(Nacsport!ES241,Nacsport!ET241,Nacsport!EU241,Nacsport!EV241,Nacsport!EW241,Nacsport!EX241,Nacsport!EY241,Nacsport!EZ241)</f>
        <v/>
      </c>
      <c r="AE240" s="1" t="str">
        <f>+CONCATENATE(Nacsport!FA241,Nacsport!FB241,Nacsport!FC241)</f>
        <v/>
      </c>
      <c r="AF240" s="1" t="str">
        <f>+CONCATENATE(Nacsport!FD241,Nacsport!FE241)</f>
        <v/>
      </c>
      <c r="AG240" s="1" t="str">
        <f>+CONCATENATE(Nacsport!FF241,Nacsport!FG241,Nacsport!FH241,Nacsport!FI241,Nacsport!FJ241)</f>
        <v/>
      </c>
      <c r="AH240" s="1" t="str">
        <f t="shared" si="19"/>
        <v/>
      </c>
      <c r="AI240" s="1" t="str">
        <f>+CONCATENATE(Nacsport!FK241,Nacsport!FL241)</f>
        <v/>
      </c>
      <c r="AJ240" s="34" t="str">
        <f>+CONCATENATE(Nacsport!FM241,Nacsport!FN241)</f>
        <v/>
      </c>
      <c r="AK240" s="1" t="str">
        <f>+IF(OR(K240="ATTACCO",K240="DIFESA"),+CONCATENATE(Nacsport!FO241,Nacsport!FP240,Nacsport!FQ241,Nacsport!FR241,Nacsport!FS241,Nacsport!FT241,Nacsport!FU241,),"")</f>
        <v/>
      </c>
      <c r="AL240" s="1" t="str">
        <f>+IF(OR(K240="ATAQUE",K240="DEFENSA"),+CONCATENATE(Nacsport!FV241,Nacsport!FW241,Nacsport!FX241,Nacsport!FY241,Nacsport!FZ241,Nacsport!GA241,Nacsport!GB241,),"")</f>
        <v/>
      </c>
      <c r="AM240" s="1" t="str">
        <f>+CONCATENATE(Nacsport!GC241,Nacsport!GD241,Nacsport!GE241,Nacsport!GF241,Nacsport!GG241,Nacsport!GH241,Nacsport!GI241,Nacsport!GJ241,)</f>
        <v/>
      </c>
      <c r="AN240" s="1" t="str">
        <f>IF(K240="PUNTOS",LOOKUP(2,1/($K$3:K240="ATAQUE"),$AN$3:AN240),IF(+COUNTIF(Nacsport!GK241:'Nacsport'!GS241,"*")&gt;0,+COUNTIF(Nacsport!GK241:'Nacsport'!GS241,"*"),""))</f>
        <v/>
      </c>
      <c r="AO240" t="str">
        <f ca="1">+IF(K240="QUIEBRE",+IF(L240="SAN LUIS",+COUNTIF(K240:INDIRECT(ADDRESS((LOOKUP(2,1/($K$1:K240="ATAQUE"),Nacsport!$A$1:A241)),3,4)),"RUCK")+1,+COUNTIF(K240:INDIRECT(ADDRESS((LOOKUP(2,1/($K$1:K240="DEFENSA"),Nacsport!$A$1:A241)),3,4)),"RUCK")+1),"")</f>
        <v/>
      </c>
      <c r="AP240" t="str">
        <f ca="1">+IF(OR(K240="PUNTOS",K240="QUIEBRE"),+IF(L240="SAN LUIS",+COUNTIF(K240:INDIRECT(ADDRESS((LOOKUP(2,1/($K$1:K240="ATAQUE"),Nacsport!$A$1:A241)),3,4)),"PASE"),+COUNTIF(K240:INDIRECT(ADDRESS((LOOKUP(2,1/($K$1:K240="DEFENSA"),Nacsport!$A$1:A241)),3,4)),"PASE")),"")</f>
        <v/>
      </c>
      <c r="AQ240" t="str">
        <f>IF(K240="QUIEBRE",LOOKUP(2,1/($K$3:K240="ATAQUE"),$AL$3:AL240),IF(+COUNTIF(Nacsport!GK241:'Nacsport'!GS241,"*")&gt;0,+COUNTIF(Nacsport!GK241:'Nacsport'!GS241,"*"),""))</f>
        <v/>
      </c>
      <c r="AR240" s="1" t="str">
        <f>IF(OR(K240="ATTACCO",K240="DIFESA"),J240,IF(AND(OR(K240="PUNTOS",K240="RUCK",K240="QUIEBRE"),L240="AVEZZANO"),LOOKUP(2,1/($K$3:K240="ATTACCO"),$J$3:J241),IF(AND(OR(K240="PUNTOS",K240="RUCK",K240="QUIEBRE"),L240="RIVAL"),LOOKUP(2,1/($K$3:K240="DIFESA"),$J$3:J241),"")))</f>
        <v/>
      </c>
      <c r="AS240" s="17"/>
    </row>
    <row r="241" spans="1:45" ht="15.75" customHeight="1" x14ac:dyDescent="0.2">
      <c r="A241">
        <f>+Nacsport!A242</f>
        <v>242</v>
      </c>
      <c r="B241">
        <f t="shared" si="17"/>
        <v>240</v>
      </c>
      <c r="C241">
        <f t="shared" si="18"/>
        <v>240</v>
      </c>
      <c r="D241" s="12">
        <v>1</v>
      </c>
      <c r="E241" s="1" t="s">
        <v>1295</v>
      </c>
      <c r="F241" s="14">
        <f>CONVERT(LEFT(Nacsport!E242,2),"mn","hr")/24+CONVERT(MID(Nacsport!E242,4,2),"sec","hr")/24</f>
        <v>2.9872685185185186E-2</v>
      </c>
      <c r="G241" s="15">
        <f>CONVERT((CONVERT(LEFT(Nacsport!F242,2),"mn","hr")/24+CONVERT(MID(Nacsport!F242,4,2),"sec","hr")/24)-(CONVERT(LEFT(Nacsport!E242,2),"mn","hr")/24+CONVERT(MID(Nacsport!E242,4,2),"sec","hr")/24),"hr","sec")*24</f>
        <v>3.0000000000001692</v>
      </c>
      <c r="H241" s="15">
        <f t="shared" si="15"/>
        <v>2576</v>
      </c>
      <c r="I241" s="15">
        <f t="shared" si="16"/>
        <v>43.016666666666673</v>
      </c>
      <c r="J241" s="1">
        <f>+Nacsport!B242</f>
        <v>35</v>
      </c>
      <c r="K241" s="1" t="str">
        <f>+Nacsport!C242</f>
        <v>RUCK</v>
      </c>
      <c r="L241" s="1" t="str">
        <f>+CONCATENATE(Nacsport!I242,Nacsport!J242)</f>
        <v>SAN BENEDETTO</v>
      </c>
      <c r="M241" s="29" t="str">
        <f>IF(Nacsport!G242&lt;&gt;"",LEFT(Nacsport!G242,FIND(";",Nacsport!G242)-1),"")</f>
        <v>66</v>
      </c>
      <c r="N241" s="1" t="str">
        <f>IFERROR(MID(Nacsport!G242,FIND(";", Nacsport!G242)+1,IFERROR(FIND(" ", Nacsport!G242 &amp; " ", FIND(";", Nacsport!G242)+1) - FIND(";", Nacsport!G242)-1,LEN(Nacsport!G242))),"")</f>
        <v>41</v>
      </c>
      <c r="O241" s="1" t="str">
        <f>+CONCATENATE(Nacsport!K242,Nacsport!L242,Nacsport!M242,Nacsport!N242,Nacsport!O242,Nacsport!P242,Nacsport!Q242,Nacsport!R242,Nacsport!S242,Nacsport!T242,Nacsport!U242,Nacsport!V242,Nacsport!W242,Nacsport!X242,Nacsport!Y242,Nacsport!Z242)</f>
        <v>T2D</v>
      </c>
      <c r="P241" s="1" t="str">
        <f>IF(ISNA(LOOKUP(2,1/(Nacsport!AA242:BY242&lt;&gt;""),Nacsport!AA242:BY242)),"",LOOKUP(2,1/(Nacsport!AA242:BY242&lt;&gt;""),Nacsport!AA242:BY242))</f>
        <v/>
      </c>
      <c r="Q241" s="1" t="str">
        <f t="array" ref="Q241">+IF(+COUNTIF(Nacsport!AA242:BY242,"*")&gt;1,INDEX(Nacsport!Z242:BX242,MATCH(TRUE,Nacsport!Z242:BX242&gt;0,0)),"")</f>
        <v/>
      </c>
      <c r="R241" s="1" t="str">
        <f>+CONCATENATE(Nacsport!BZ242,Nacsport!CA242)</f>
        <v/>
      </c>
      <c r="S241" s="1" t="str">
        <f>+CONCATENATE(Nacsport!CB242,Nacsport!CC242,Nacsport!CD242)</f>
        <v/>
      </c>
      <c r="T241" s="1" t="str">
        <f>+CONCATENATE(Nacsport!CE242,Nacsport!CF242,Nacsport!CG242,Nacsport!CH242)</f>
        <v/>
      </c>
      <c r="U241" s="1" t="str">
        <f>+CONCATENATE(Nacsport!CI242,Nacsport!CJ242,Nacsport!CK242,Nacsport!CL242,Nacsport!CM242,Nacsport!CN242,Nacsport!CO242,Nacsport!CP242)</f>
        <v/>
      </c>
      <c r="V241" s="1" t="str">
        <f>+CONCATENATE(Nacsport!CQ242,Nacsport!CR242,Nacsport!CS242,Nacsport!CT242,Nacsport!CU242,Nacsport!CV242)</f>
        <v/>
      </c>
      <c r="W241" s="1" t="str">
        <f>+CONCATENATE(Nacsport!CW242,Nacsport!CX242,Nacsport!CY242,Nacsport!CZ242,Nacsport!DA242,Nacsport!DB242,Nacsport!DC242)</f>
        <v/>
      </c>
      <c r="X241" s="1" t="str">
        <f>+CONCATENATE(Nacsport!DD242,Nacsport!DE242,Nacsport!DF242,Nacsport!DG242,Nacsport!DH242,Nacsport!DI242,Nacsport!DJ242,Nacsport!DK242,Nacsport!DL242,Nacsport!DM242,Nacsport!DN242)</f>
        <v/>
      </c>
      <c r="Y241" s="1" t="str">
        <f>+CONCATENATE(Nacsport!DO242,Nacsport!DP242,Nacsport!DQ242,Nacsport!DR242,Nacsport!DS242,Nacsport!DT242,Nacsport!DU242,Nacsport!DV242,)</f>
        <v/>
      </c>
      <c r="Z241" s="1" t="str">
        <f>+CONCATENATE(Nacsport!DW242,Nacsport!DX242,Nacsport!DY242,Nacsport!DZ242)</f>
        <v/>
      </c>
      <c r="AA241" s="1" t="str">
        <f>+CONCATENATE(Nacsport!EA242,Nacsport!EB242,Nacsport!EC242,Nacsport!ED242,Nacsport!EE242)</f>
        <v/>
      </c>
      <c r="AB241" s="1" t="str">
        <f>+CONCATENATE(Nacsport!EF242,Nacsport!EG242,Nacsport!EH242,Nacsport!EI242,Nacsport!EJ242,Nacsport!EK242)</f>
        <v/>
      </c>
      <c r="AC241" s="1" t="str">
        <f>+CONCATENATE(Nacsport!EL242,Nacsport!EM242,Nacsport!EN242,Nacsport!EO242,Nacsport!EP242,Nacsport!EQ242,Nacsport!ER242)</f>
        <v/>
      </c>
      <c r="AD241" s="1" t="str">
        <f>+CONCATENATE(Nacsport!ES242,Nacsport!ET242,Nacsport!EU242,Nacsport!EV242,Nacsport!EW242,Nacsport!EX242,Nacsport!EY242,Nacsport!EZ242)</f>
        <v/>
      </c>
      <c r="AE241" s="1" t="str">
        <f>+CONCATENATE(Nacsport!FA242,Nacsport!FB242,Nacsport!FC242)</f>
        <v/>
      </c>
      <c r="AF241" s="1" t="str">
        <f>+CONCATENATE(Nacsport!FD242,Nacsport!FE242)</f>
        <v>SLOW</v>
      </c>
      <c r="AG241" s="1" t="str">
        <f>+CONCATENATE(Nacsport!FF242,Nacsport!FG242,Nacsport!FH242,Nacsport!FI242,Nacsport!FJ242)</f>
        <v/>
      </c>
      <c r="AH241" s="1" t="str">
        <f t="shared" si="19"/>
        <v/>
      </c>
      <c r="AI241" s="1" t="str">
        <f>+CONCATENATE(Nacsport!FK242,Nacsport!FL242)</f>
        <v/>
      </c>
      <c r="AJ241" s="34" t="str">
        <f>+CONCATENATE(Nacsport!FM242,Nacsport!FN242)</f>
        <v/>
      </c>
      <c r="AK241" s="1" t="str">
        <f>+IF(OR(K241="ATTACCO",K241="DIFESA"),+CONCATENATE(Nacsport!FO242,Nacsport!FP241,Nacsport!FQ242,Nacsport!FR242,Nacsport!FS242,Nacsport!FT242,Nacsport!FU242,),"")</f>
        <v/>
      </c>
      <c r="AL241" s="1" t="str">
        <f>+IF(OR(K241="ATAQUE",K241="DEFENSA"),+CONCATENATE(Nacsport!FV242,Nacsport!FW242,Nacsport!FX242,Nacsport!FY242,Nacsport!FZ242,Nacsport!GA242,Nacsport!GB242,),"")</f>
        <v/>
      </c>
      <c r="AM241" s="1" t="str">
        <f>+CONCATENATE(Nacsport!GC242,Nacsport!GD242,Nacsport!GE242,Nacsport!GF242,Nacsport!GG242,Nacsport!GH242,Nacsport!GI242,Nacsport!GJ242,)</f>
        <v/>
      </c>
      <c r="AN241" s="1" t="str">
        <f>IF(K241="PUNTOS",LOOKUP(2,1/($K$3:K241="ATAQUE"),$AN$3:AN241),IF(+COUNTIF(Nacsport!GK242:'Nacsport'!GS242,"*")&gt;0,+COUNTIF(Nacsport!GK242:'Nacsport'!GS242,"*"),""))</f>
        <v/>
      </c>
      <c r="AO241" t="str">
        <f ca="1">+IF(K241="QUIEBRE",+IF(L241="SAN LUIS",+COUNTIF(K241:INDIRECT(ADDRESS((LOOKUP(2,1/($K$1:K241="ATAQUE"),Nacsport!$A$1:A242)),3,4)),"RUCK")+1,+COUNTIF(K241:INDIRECT(ADDRESS((LOOKUP(2,1/($K$1:K241="DEFENSA"),Nacsport!$A$1:A242)),3,4)),"RUCK")+1),"")</f>
        <v/>
      </c>
      <c r="AP241" t="str">
        <f ca="1">+IF(OR(K241="PUNTOS",K241="QUIEBRE"),+IF(L241="SAN LUIS",+COUNTIF(K241:INDIRECT(ADDRESS((LOOKUP(2,1/($K$1:K241="ATAQUE"),Nacsport!$A$1:A242)),3,4)),"PASE"),+COUNTIF(K241:INDIRECT(ADDRESS((LOOKUP(2,1/($K$1:K241="DEFENSA"),Nacsport!$A$1:A242)),3,4)),"PASE")),"")</f>
        <v/>
      </c>
      <c r="AQ241" t="str">
        <f>IF(K241="QUIEBRE",LOOKUP(2,1/($K$3:K241="ATAQUE"),$AL$3:AL241),IF(+COUNTIF(Nacsport!GK242:'Nacsport'!GS242,"*")&gt;0,+COUNTIF(Nacsport!GK242:'Nacsport'!GS242,"*"),""))</f>
        <v/>
      </c>
      <c r="AR241" s="1" t="str">
        <f>IF(OR(K241="ATTACCO",K241="DIFESA"),J241,IF(AND(OR(K241="PUNTOS",K241="RUCK",K241="QUIEBRE"),L241="AVEZZANO"),LOOKUP(2,1/($K$3:K241="ATTACCO"),$J$3:J242),IF(AND(OR(K241="PUNTOS",K241="RUCK",K241="QUIEBRE"),L241="RIVAL"),LOOKUP(2,1/($K$3:K241="DIFESA"),$J$3:J242),"")))</f>
        <v/>
      </c>
      <c r="AS241" s="17"/>
    </row>
    <row r="242" spans="1:45" ht="15.75" customHeight="1" x14ac:dyDescent="0.2">
      <c r="A242">
        <f>+Nacsport!A243</f>
        <v>243</v>
      </c>
      <c r="B242">
        <f t="shared" si="17"/>
        <v>241</v>
      </c>
      <c r="C242">
        <f t="shared" si="18"/>
        <v>241</v>
      </c>
      <c r="D242" s="12">
        <v>1</v>
      </c>
      <c r="E242" s="1" t="s">
        <v>1295</v>
      </c>
      <c r="F242" s="14">
        <f>CONVERT(LEFT(Nacsport!E243,2),"mn","hr")/24+CONVERT(MID(Nacsport!E243,4,2),"sec","hr")/24</f>
        <v>2.9953703703703705E-2</v>
      </c>
      <c r="G242" s="15">
        <f>CONVERT((CONVERT(LEFT(Nacsport!F243,2),"mn","hr")/24+CONVERT(MID(Nacsport!F243,4,2),"sec","hr")/24)-(CONVERT(LEFT(Nacsport!E243,2),"mn","hr")/24+CONVERT(MID(Nacsport!E243,4,2),"sec","hr")/24),"hr","sec")*24</f>
        <v>3.0000000000001692</v>
      </c>
      <c r="H242" s="15">
        <f t="shared" si="15"/>
        <v>2583</v>
      </c>
      <c r="I242" s="15">
        <f t="shared" si="16"/>
        <v>43.133333333333333</v>
      </c>
      <c r="J242" s="1">
        <f>+Nacsport!B243</f>
        <v>36</v>
      </c>
      <c r="K242" s="1" t="str">
        <f>+Nacsport!C243</f>
        <v>RUCK</v>
      </c>
      <c r="L242" s="1" t="str">
        <f>+CONCATENATE(Nacsport!I243,Nacsport!J243)</f>
        <v>SAN BENEDETTO</v>
      </c>
      <c r="M242" s="29" t="str">
        <f>IF(Nacsport!G243&lt;&gt;"",LEFT(Nacsport!G243,FIND(";",Nacsport!G243)-1),"")</f>
        <v>50</v>
      </c>
      <c r="N242" s="1" t="str">
        <f>IFERROR(MID(Nacsport!G243,FIND(";", Nacsport!G243)+1,IFERROR(FIND(" ", Nacsport!G243 &amp; " ", FIND(";", Nacsport!G243)+1) - FIND(";", Nacsport!G243)-1,LEN(Nacsport!G243))),"")</f>
        <v>43</v>
      </c>
      <c r="O242" s="1" t="str">
        <f>+CONCATENATE(Nacsport!K243,Nacsport!L243,Nacsport!M243,Nacsport!N243,Nacsport!O243,Nacsport!P243,Nacsport!Q243,Nacsport!R243,Nacsport!S243,Nacsport!T243,Nacsport!U243,Nacsport!V243,Nacsport!W243,Nacsport!X243,Nacsport!Y243,Nacsport!Z243)</f>
        <v>T2C</v>
      </c>
      <c r="P242" s="1" t="str">
        <f>IF(ISNA(LOOKUP(2,1/(Nacsport!AA243:BY243&lt;&gt;""),Nacsport!AA243:BY243)),"",LOOKUP(2,1/(Nacsport!AA243:BY243&lt;&gt;""),Nacsport!AA243:BY243))</f>
        <v/>
      </c>
      <c r="Q242" s="1" t="str">
        <f t="array" ref="Q242">+IF(+COUNTIF(Nacsport!AA243:BY243,"*")&gt;1,INDEX(Nacsport!Z243:BX243,MATCH(TRUE,Nacsport!Z243:BX243&gt;0,0)),"")</f>
        <v/>
      </c>
      <c r="R242" s="1" t="str">
        <f>+CONCATENATE(Nacsport!BZ243,Nacsport!CA243)</f>
        <v/>
      </c>
      <c r="S242" s="1" t="str">
        <f>+CONCATENATE(Nacsport!CB243,Nacsport!CC243,Nacsport!CD243)</f>
        <v/>
      </c>
      <c r="T242" s="1" t="str">
        <f>+CONCATENATE(Nacsport!CE243,Nacsport!CF243,Nacsport!CG243,Nacsport!CH243)</f>
        <v/>
      </c>
      <c r="U242" s="1" t="str">
        <f>+CONCATENATE(Nacsport!CI243,Nacsport!CJ243,Nacsport!CK243,Nacsport!CL243,Nacsport!CM243,Nacsport!CN243,Nacsport!CO243,Nacsport!CP243)</f>
        <v/>
      </c>
      <c r="V242" s="1" t="str">
        <f>+CONCATENATE(Nacsport!CQ243,Nacsport!CR243,Nacsport!CS243,Nacsport!CT243,Nacsport!CU243,Nacsport!CV243)</f>
        <v/>
      </c>
      <c r="W242" s="1" t="str">
        <f>+CONCATENATE(Nacsport!CW243,Nacsport!CX243,Nacsport!CY243,Nacsport!CZ243,Nacsport!DA243,Nacsport!DB243,Nacsport!DC243)</f>
        <v/>
      </c>
      <c r="X242" s="1" t="str">
        <f>+CONCATENATE(Nacsport!DD243,Nacsport!DE243,Nacsport!DF243,Nacsport!DG243,Nacsport!DH243,Nacsport!DI243,Nacsport!DJ243,Nacsport!DK243,Nacsport!DL243,Nacsport!DM243,Nacsport!DN243)</f>
        <v/>
      </c>
      <c r="Y242" s="1" t="str">
        <f>+CONCATENATE(Nacsport!DO243,Nacsport!DP243,Nacsport!DQ243,Nacsport!DR243,Nacsport!DS243,Nacsport!DT243,Nacsport!DU243,Nacsport!DV243,)</f>
        <v/>
      </c>
      <c r="Z242" s="1" t="str">
        <f>+CONCATENATE(Nacsport!DW243,Nacsport!DX243,Nacsport!DY243,Nacsport!DZ243)</f>
        <v/>
      </c>
      <c r="AA242" s="1" t="str">
        <f>+CONCATENATE(Nacsport!EA243,Nacsport!EB243,Nacsport!EC243,Nacsport!ED243,Nacsport!EE243)</f>
        <v/>
      </c>
      <c r="AB242" s="1" t="str">
        <f>+CONCATENATE(Nacsport!EF243,Nacsport!EG243,Nacsport!EH243,Nacsport!EI243,Nacsport!EJ243,Nacsport!EK243)</f>
        <v/>
      </c>
      <c r="AC242" s="1" t="str">
        <f>+CONCATENATE(Nacsport!EL243,Nacsport!EM243,Nacsport!EN243,Nacsport!EO243,Nacsport!EP243,Nacsport!EQ243,Nacsport!ER243)</f>
        <v/>
      </c>
      <c r="AD242" s="1" t="str">
        <f>+CONCATENATE(Nacsport!ES243,Nacsport!ET243,Nacsport!EU243,Nacsport!EV243,Nacsport!EW243,Nacsport!EX243,Nacsport!EY243,Nacsport!EZ243)</f>
        <v/>
      </c>
      <c r="AE242" s="1" t="str">
        <f>+CONCATENATE(Nacsport!FA243,Nacsport!FB243,Nacsport!FC243)</f>
        <v/>
      </c>
      <c r="AF242" s="1" t="str">
        <f>+CONCATENATE(Nacsport!FD243,Nacsport!FE243)</f>
        <v>SLOW</v>
      </c>
      <c r="AG242" s="1" t="str">
        <f>+CONCATENATE(Nacsport!FF243,Nacsport!FG243,Nacsport!FH243,Nacsport!FI243,Nacsport!FJ243)</f>
        <v/>
      </c>
      <c r="AH242" s="1" t="str">
        <f t="shared" si="19"/>
        <v/>
      </c>
      <c r="AI242" s="1" t="str">
        <f>+CONCATENATE(Nacsport!FK243,Nacsport!FL243)</f>
        <v/>
      </c>
      <c r="AJ242" s="34" t="str">
        <f>+CONCATENATE(Nacsport!FM243,Nacsport!FN243)</f>
        <v/>
      </c>
      <c r="AK242" s="1" t="str">
        <f>+IF(OR(K242="ATTACCO",K242="DIFESA"),+CONCATENATE(Nacsport!FO243,Nacsport!FP242,Nacsport!FQ243,Nacsport!FR243,Nacsport!FS243,Nacsport!FT243,Nacsport!FU243,),"")</f>
        <v/>
      </c>
      <c r="AL242" s="1" t="str">
        <f>+IF(OR(K242="ATAQUE",K242="DEFENSA"),+CONCATENATE(Nacsport!FV243,Nacsport!FW243,Nacsport!FX243,Nacsport!FY243,Nacsport!FZ243,Nacsport!GA243,Nacsport!GB243,),"")</f>
        <v/>
      </c>
      <c r="AM242" s="1" t="str">
        <f>+CONCATENATE(Nacsport!GC243,Nacsport!GD243,Nacsport!GE243,Nacsport!GF243,Nacsport!GG243,Nacsport!GH243,Nacsport!GI243,Nacsport!GJ243,)</f>
        <v/>
      </c>
      <c r="AN242" s="1" t="str">
        <f>IF(K242="PUNTOS",LOOKUP(2,1/($K$3:K242="ATAQUE"),$AN$3:AN242),IF(+COUNTIF(Nacsport!GK243:'Nacsport'!GS243,"*")&gt;0,+COUNTIF(Nacsport!GK243:'Nacsport'!GS243,"*"),""))</f>
        <v/>
      </c>
      <c r="AO242" t="str">
        <f ca="1">+IF(K242="QUIEBRE",+IF(L242="SAN LUIS",+COUNTIF(K242:INDIRECT(ADDRESS((LOOKUP(2,1/($K$1:K242="ATAQUE"),Nacsport!$A$1:A243)),3,4)),"RUCK")+1,+COUNTIF(K242:INDIRECT(ADDRESS((LOOKUP(2,1/($K$1:K242="DEFENSA"),Nacsport!$A$1:A243)),3,4)),"RUCK")+1),"")</f>
        <v/>
      </c>
      <c r="AP242" t="str">
        <f ca="1">+IF(OR(K242="PUNTOS",K242="QUIEBRE"),+IF(L242="SAN LUIS",+COUNTIF(K242:INDIRECT(ADDRESS((LOOKUP(2,1/($K$1:K242="ATAQUE"),Nacsport!$A$1:A243)),3,4)),"PASE"),+COUNTIF(K242:INDIRECT(ADDRESS((LOOKUP(2,1/($K$1:K242="DEFENSA"),Nacsport!$A$1:A243)),3,4)),"PASE")),"")</f>
        <v/>
      </c>
      <c r="AQ242" t="str">
        <f>IF(K242="QUIEBRE",LOOKUP(2,1/($K$3:K242="ATAQUE"),$AL$3:AL242),IF(+COUNTIF(Nacsport!GK243:'Nacsport'!GS243,"*")&gt;0,+COUNTIF(Nacsport!GK243:'Nacsport'!GS243,"*"),""))</f>
        <v/>
      </c>
      <c r="AR242" s="1" t="str">
        <f>IF(OR(K242="ATTACCO",K242="DIFESA"),J242,IF(AND(OR(K242="PUNTOS",K242="RUCK",K242="QUIEBRE"),L242="AVEZZANO"),LOOKUP(2,1/($K$3:K242="ATTACCO"),$J$3:J243),IF(AND(OR(K242="PUNTOS",K242="RUCK",K242="QUIEBRE"),L242="RIVAL"),LOOKUP(2,1/($K$3:K242="DIFESA"),$J$3:J243),"")))</f>
        <v/>
      </c>
      <c r="AS242" s="17"/>
    </row>
    <row r="243" spans="1:45" ht="15.75" customHeight="1" x14ac:dyDescent="0.2">
      <c r="A243">
        <f>+Nacsport!A244</f>
        <v>244</v>
      </c>
      <c r="B243">
        <f t="shared" si="17"/>
        <v>242</v>
      </c>
      <c r="C243">
        <f t="shared" si="18"/>
        <v>242</v>
      </c>
      <c r="D243" s="12">
        <v>1</v>
      </c>
      <c r="E243" s="1" t="s">
        <v>1295</v>
      </c>
      <c r="F243" s="14">
        <f>CONVERT(LEFT(Nacsport!E244,2),"mn","hr")/24+CONVERT(MID(Nacsport!E244,4,2),"sec","hr")/24</f>
        <v>3.0011574074074076E-2</v>
      </c>
      <c r="G243" s="15">
        <f>CONVERT((CONVERT(LEFT(Nacsport!F244,2),"mn","hr")/24+CONVERT(MID(Nacsport!F244,4,2),"sec","hr")/24)-(CONVERT(LEFT(Nacsport!E244,2),"mn","hr")/24+CONVERT(MID(Nacsport!E244,4,2),"sec","hr")/24),"hr","sec")*24</f>
        <v>2.9999999999998694</v>
      </c>
      <c r="H243" s="15">
        <f t="shared" si="15"/>
        <v>2588</v>
      </c>
      <c r="I243" s="15">
        <f t="shared" si="16"/>
        <v>43.216666666666669</v>
      </c>
      <c r="J243" s="1">
        <f>+Nacsport!B244</f>
        <v>7</v>
      </c>
      <c r="K243" s="1" t="str">
        <f>+Nacsport!C244</f>
        <v>MISSED-TACKLE</v>
      </c>
      <c r="L243" s="1" t="str">
        <f>+CONCATENATE(Nacsport!I244,Nacsport!J244)</f>
        <v>OPPONENT</v>
      </c>
      <c r="M243" s="29" t="str">
        <f>IF(Nacsport!G244&lt;&gt;"",LEFT(Nacsport!G244,FIND(";",Nacsport!G244)-1),"")</f>
        <v/>
      </c>
      <c r="N243" s="1" t="str">
        <f>IFERROR(MID(Nacsport!G244,FIND(";", Nacsport!G244)+1,IFERROR(FIND(" ", Nacsport!G244 &amp; " ", FIND(";", Nacsport!G244)+1) - FIND(";", Nacsport!G244)-1,LEN(Nacsport!G244))),"")</f>
        <v/>
      </c>
      <c r="O243" s="1" t="str">
        <f>+CONCATENATE(Nacsport!K244,Nacsport!L244,Nacsport!M244,Nacsport!N244,Nacsport!O244,Nacsport!P244,Nacsport!Q244,Nacsport!R244,Nacsport!S244,Nacsport!T244,Nacsport!U244,Nacsport!V244,Nacsport!W244,Nacsport!X244,Nacsport!Y244,Nacsport!Z244)</f>
        <v/>
      </c>
      <c r="P243" s="1" t="str">
        <f>IF(ISNA(LOOKUP(2,1/(Nacsport!AA244:BY244&lt;&gt;""),Nacsport!AA244:BY244)),"",LOOKUP(2,1/(Nacsport!AA244:BY244&lt;&gt;""),Nacsport!AA244:BY244))</f>
        <v/>
      </c>
      <c r="Q243" s="1" t="str">
        <f t="array" ref="Q243">+IF(+COUNTIF(Nacsport!AA244:BY244,"*")&gt;1,INDEX(Nacsport!Z244:BX244,MATCH(TRUE,Nacsport!Z244:BX244&gt;0,0)),"")</f>
        <v/>
      </c>
      <c r="R243" s="1" t="str">
        <f>+CONCATENATE(Nacsport!BZ244,Nacsport!CA244)</f>
        <v/>
      </c>
      <c r="S243" s="1" t="str">
        <f>+CONCATENATE(Nacsport!CB244,Nacsport!CC244,Nacsport!CD244)</f>
        <v/>
      </c>
      <c r="T243" s="1" t="str">
        <f>+CONCATENATE(Nacsport!CE244,Nacsport!CF244,Nacsport!CG244,Nacsport!CH244)</f>
        <v/>
      </c>
      <c r="U243" s="1" t="str">
        <f>+CONCATENATE(Nacsport!CI244,Nacsport!CJ244,Nacsport!CK244,Nacsport!CL244,Nacsport!CM244,Nacsport!CN244,Nacsport!CO244,Nacsport!CP244)</f>
        <v/>
      </c>
      <c r="V243" s="1" t="str">
        <f>+CONCATENATE(Nacsport!CQ244,Nacsport!CR244,Nacsport!CS244,Nacsport!CT244,Nacsport!CU244,Nacsport!CV244)</f>
        <v/>
      </c>
      <c r="W243" s="1" t="str">
        <f>+CONCATENATE(Nacsport!CW244,Nacsport!CX244,Nacsport!CY244,Nacsport!CZ244,Nacsport!DA244,Nacsport!DB244,Nacsport!DC244)</f>
        <v/>
      </c>
      <c r="X243" s="1" t="str">
        <f>+CONCATENATE(Nacsport!DD244,Nacsport!DE244,Nacsport!DF244,Nacsport!DG244,Nacsport!DH244,Nacsport!DI244,Nacsport!DJ244,Nacsport!DK244,Nacsport!DL244,Nacsport!DM244,Nacsport!DN244)</f>
        <v/>
      </c>
      <c r="Y243" s="1" t="str">
        <f>+CONCATENATE(Nacsport!DO244,Nacsport!DP244,Nacsport!DQ244,Nacsport!DR244,Nacsport!DS244,Nacsport!DT244,Nacsport!DU244,Nacsport!DV244,)</f>
        <v/>
      </c>
      <c r="Z243" s="1" t="str">
        <f>+CONCATENATE(Nacsport!DW244,Nacsport!DX244,Nacsport!DY244,Nacsport!DZ244)</f>
        <v/>
      </c>
      <c r="AA243" s="1" t="str">
        <f>+CONCATENATE(Nacsport!EA244,Nacsport!EB244,Nacsport!EC244,Nacsport!ED244,Nacsport!EE244)</f>
        <v/>
      </c>
      <c r="AB243" s="1" t="str">
        <f>+CONCATENATE(Nacsport!EF244,Nacsport!EG244,Nacsport!EH244,Nacsport!EI244,Nacsport!EJ244,Nacsport!EK244)</f>
        <v/>
      </c>
      <c r="AC243" s="1" t="str">
        <f>+CONCATENATE(Nacsport!EL244,Nacsport!EM244,Nacsport!EN244,Nacsport!EO244,Nacsport!EP244,Nacsport!EQ244,Nacsport!ER244)</f>
        <v/>
      </c>
      <c r="AD243" s="1" t="str">
        <f>+CONCATENATE(Nacsport!ES244,Nacsport!ET244,Nacsport!EU244,Nacsport!EV244,Nacsport!EW244,Nacsport!EX244,Nacsport!EY244,Nacsport!EZ244)</f>
        <v/>
      </c>
      <c r="AE243" s="1" t="str">
        <f>+CONCATENATE(Nacsport!FA244,Nacsport!FB244,Nacsport!FC244)</f>
        <v/>
      </c>
      <c r="AF243" s="1" t="str">
        <f>+CONCATENATE(Nacsport!FD244,Nacsport!FE244)</f>
        <v/>
      </c>
      <c r="AG243" s="1" t="str">
        <f>+CONCATENATE(Nacsport!FF244,Nacsport!FG244,Nacsport!FH244,Nacsport!FI244,Nacsport!FJ244)</f>
        <v/>
      </c>
      <c r="AH243" s="1" t="str">
        <f t="shared" si="19"/>
        <v/>
      </c>
      <c r="AI243" s="1" t="str">
        <f>+CONCATENATE(Nacsport!FK244,Nacsport!FL244)</f>
        <v/>
      </c>
      <c r="AJ243" s="34" t="str">
        <f>+CONCATENATE(Nacsport!FM244,Nacsport!FN244)</f>
        <v/>
      </c>
      <c r="AK243" s="1" t="str">
        <f>+IF(OR(K243="ATTACCO",K243="DIFESA"),+CONCATENATE(Nacsport!FO244,Nacsport!FP243,Nacsport!FQ244,Nacsport!FR244,Nacsport!FS244,Nacsport!FT244,Nacsport!FU244,),"")</f>
        <v/>
      </c>
      <c r="AL243" s="1" t="str">
        <f>+IF(OR(K243="ATAQUE",K243="DEFENSA"),+CONCATENATE(Nacsport!FV244,Nacsport!FW244,Nacsport!FX244,Nacsport!FY244,Nacsport!FZ244,Nacsport!GA244,Nacsport!GB244,),"")</f>
        <v/>
      </c>
      <c r="AM243" s="1" t="str">
        <f>+CONCATENATE(Nacsport!GC244,Nacsport!GD244,Nacsport!GE244,Nacsport!GF244,Nacsport!GG244,Nacsport!GH244,Nacsport!GI244,Nacsport!GJ244,)</f>
        <v/>
      </c>
      <c r="AN243" s="1" t="str">
        <f>IF(K243="PUNTOS",LOOKUP(2,1/($K$3:K243="ATAQUE"),$AN$3:AN243),IF(+COUNTIF(Nacsport!GK244:'Nacsport'!GS244,"*")&gt;0,+COUNTIF(Nacsport!GK244:'Nacsport'!GS244,"*"),""))</f>
        <v/>
      </c>
      <c r="AO243" t="str">
        <f ca="1">+IF(K243="QUIEBRE",+IF(L243="SAN LUIS",+COUNTIF(K243:INDIRECT(ADDRESS((LOOKUP(2,1/($K$1:K243="ATAQUE"),Nacsport!$A$1:A244)),3,4)),"RUCK")+1,+COUNTIF(K243:INDIRECT(ADDRESS((LOOKUP(2,1/($K$1:K243="DEFENSA"),Nacsport!$A$1:A244)),3,4)),"RUCK")+1),"")</f>
        <v/>
      </c>
      <c r="AP243" t="str">
        <f ca="1">+IF(OR(K243="PUNTOS",K243="QUIEBRE"),+IF(L243="SAN LUIS",+COUNTIF(K243:INDIRECT(ADDRESS((LOOKUP(2,1/($K$1:K243="ATAQUE"),Nacsport!$A$1:A244)),3,4)),"PASE"),+COUNTIF(K243:INDIRECT(ADDRESS((LOOKUP(2,1/($K$1:K243="DEFENSA"),Nacsport!$A$1:A244)),3,4)),"PASE")),"")</f>
        <v/>
      </c>
      <c r="AQ243" t="str">
        <f>IF(K243="QUIEBRE",LOOKUP(2,1/($K$3:K243="ATAQUE"),$AL$3:AL243),IF(+COUNTIF(Nacsport!GK244:'Nacsport'!GS244,"*")&gt;0,+COUNTIF(Nacsport!GK244:'Nacsport'!GS244,"*"),""))</f>
        <v/>
      </c>
      <c r="AR243" s="1" t="str">
        <f>IF(OR(K243="ATTACCO",K243="DIFESA"),J243,IF(AND(OR(K243="PUNTOS",K243="RUCK",K243="QUIEBRE"),L243="AVEZZANO"),LOOKUP(2,1/($K$3:K243="ATTACCO"),$J$3:J244),IF(AND(OR(K243="PUNTOS",K243="RUCK",K243="QUIEBRE"),L243="RIVAL"),LOOKUP(2,1/($K$3:K243="DIFESA"),$J$3:J244),"")))</f>
        <v/>
      </c>
      <c r="AS243" s="17"/>
    </row>
    <row r="244" spans="1:45" ht="15.75" customHeight="1" x14ac:dyDescent="0.2">
      <c r="A244">
        <f>+Nacsport!A245</f>
        <v>245</v>
      </c>
      <c r="B244">
        <f t="shared" si="17"/>
        <v>243</v>
      </c>
      <c r="C244">
        <f t="shared" si="18"/>
        <v>243</v>
      </c>
      <c r="D244" s="12">
        <v>1</v>
      </c>
      <c r="E244" s="1" t="s">
        <v>1295</v>
      </c>
      <c r="F244" s="14">
        <f>CONVERT(LEFT(Nacsport!E245,2),"mn","hr")/24+CONVERT(MID(Nacsport!E245,4,2),"sec","hr")/24</f>
        <v>3.0034722222222223E-2</v>
      </c>
      <c r="G244" s="15">
        <f>(CONVERT((CONVERT(LEFT(Nacsport!F245,2),"mn","hr")/24+CONVERT(MID(Nacsport!F245,4,2),"sec","hr")/24)-(CONVERT(LEFT(Nacsport!E245,2),"mn","hr")/24+CONVERT(MID(Nacsport!E245,4,2),"sec","hr")/24),"hr","sec")*24)+2</f>
        <v>5.0000000000001688</v>
      </c>
      <c r="H244" s="15">
        <f t="shared" si="15"/>
        <v>2590</v>
      </c>
      <c r="I244" s="15">
        <f t="shared" si="16"/>
        <v>43.25</v>
      </c>
      <c r="J244" s="1">
        <f>+Nacsport!B245</f>
        <v>42</v>
      </c>
      <c r="K244" s="1" t="str">
        <f>+Nacsport!C245</f>
        <v>TACKLE</v>
      </c>
      <c r="L244" s="1" t="str">
        <f>+CONCATENATE(Nacsport!I245,Nacsport!J245)</f>
        <v>OPPONENT</v>
      </c>
      <c r="M244" s="29" t="str">
        <f>IF(Nacsport!G245&lt;&gt;"",LEFT(Nacsport!G245,FIND(";",Nacsport!G245)-1),"")</f>
        <v/>
      </c>
      <c r="N244" s="1" t="str">
        <f>IFERROR(MID(Nacsport!G245,FIND(";", Nacsport!G245)+1,IFERROR(FIND(" ", Nacsport!G245 &amp; " ", FIND(";", Nacsport!G245)+1) - FIND(";", Nacsport!G245)-1,LEN(Nacsport!G245))),"")</f>
        <v/>
      </c>
      <c r="O244" s="1" t="str">
        <f>+CONCATENATE(Nacsport!K245,Nacsport!L245,Nacsport!M245,Nacsport!N245,Nacsport!O245,Nacsport!P245,Nacsport!Q245,Nacsport!R245,Nacsport!S245,Nacsport!T245,Nacsport!U245,Nacsport!V245,Nacsport!W245,Nacsport!X245,Nacsport!Y245,Nacsport!Z245)</f>
        <v/>
      </c>
      <c r="P244" s="1" t="str">
        <f>IF(ISNA(LOOKUP(2,1/(Nacsport!AA245:BY245&lt;&gt;""),Nacsport!AA245:BY245)),"",LOOKUP(2,1/(Nacsport!AA245:BY245&lt;&gt;""),Nacsport!AA245:BY245))</f>
        <v/>
      </c>
      <c r="Q244" s="1" t="str">
        <f t="array" ref="Q244">+IF(+COUNTIF(Nacsport!AA245:BY245,"*")&gt;1,INDEX(Nacsport!Z245:BX245,MATCH(TRUE,Nacsport!Z245:BX245&gt;0,0)),"")</f>
        <v/>
      </c>
      <c r="R244" s="1" t="str">
        <f>+CONCATENATE(Nacsport!BZ245,Nacsport!CA245)</f>
        <v/>
      </c>
      <c r="S244" s="1" t="str">
        <f>+CONCATENATE(Nacsport!CB245,Nacsport!CC245,Nacsport!CD245)</f>
        <v/>
      </c>
      <c r="T244" s="1" t="str">
        <f>+CONCATENATE(Nacsport!CE245,Nacsport!CF245,Nacsport!CG245,Nacsport!CH245)</f>
        <v/>
      </c>
      <c r="U244" s="1" t="str">
        <f>+CONCATENATE(Nacsport!CI245,Nacsport!CJ245,Nacsport!CK245,Nacsport!CL245,Nacsport!CM245,Nacsport!CN245,Nacsport!CO245,Nacsport!CP245)</f>
        <v/>
      </c>
      <c r="V244" s="1" t="str">
        <f>+CONCATENATE(Nacsport!CQ245,Nacsport!CR245,Nacsport!CS245,Nacsport!CT245,Nacsport!CU245,Nacsport!CV245)</f>
        <v/>
      </c>
      <c r="W244" s="1" t="str">
        <f>+CONCATENATE(Nacsport!CW245,Nacsport!CX245,Nacsport!CY245,Nacsport!CZ245,Nacsport!DA245,Nacsport!DB245,Nacsport!DC245)</f>
        <v/>
      </c>
      <c r="X244" s="1" t="str">
        <f>+CONCATENATE(Nacsport!DD245,Nacsport!DE245,Nacsport!DF245,Nacsport!DG245,Nacsport!DH245,Nacsport!DI245,Nacsport!DJ245,Nacsport!DK245,Nacsport!DL245,Nacsport!DM245,Nacsport!DN245)</f>
        <v/>
      </c>
      <c r="Y244" s="1" t="str">
        <f>+CONCATENATE(Nacsport!DO245,Nacsport!DP245,Nacsport!DQ245,Nacsport!DR245,Nacsport!DS245,Nacsport!DT245,Nacsport!DU245,Nacsport!DV245,)</f>
        <v/>
      </c>
      <c r="Z244" s="1" t="str">
        <f>+CONCATENATE(Nacsport!DW245,Nacsport!DX245,Nacsport!DY245,Nacsport!DZ245)</f>
        <v/>
      </c>
      <c r="AA244" s="1" t="str">
        <f>+CONCATENATE(Nacsport!EA245,Nacsport!EB245,Nacsport!EC245,Nacsport!ED245,Nacsport!EE245)</f>
        <v/>
      </c>
      <c r="AB244" s="1" t="str">
        <f>+CONCATENATE(Nacsport!EF245,Nacsport!EG245,Nacsport!EH245,Nacsport!EI245,Nacsport!EJ245,Nacsport!EK245)</f>
        <v/>
      </c>
      <c r="AC244" s="1" t="str">
        <f>+CONCATENATE(Nacsport!EL245,Nacsport!EM245,Nacsport!EN245,Nacsport!EO245,Nacsport!EP245,Nacsport!EQ245,Nacsport!ER245)</f>
        <v/>
      </c>
      <c r="AD244" s="1" t="str">
        <f>+CONCATENATE(Nacsport!ES245,Nacsport!ET245,Nacsport!EU245,Nacsport!EV245,Nacsport!EW245,Nacsport!EX245,Nacsport!EY245,Nacsport!EZ245)</f>
        <v/>
      </c>
      <c r="AE244" s="1" t="str">
        <f>+CONCATENATE(Nacsport!FA245,Nacsport!FB245,Nacsport!FC245)</f>
        <v/>
      </c>
      <c r="AF244" s="1" t="str">
        <f>+CONCATENATE(Nacsport!FD245,Nacsport!FE245)</f>
        <v/>
      </c>
      <c r="AG244" s="1" t="str">
        <f>+CONCATENATE(Nacsport!FF245,Nacsport!FG245,Nacsport!FH245,Nacsport!FI245,Nacsport!FJ245)</f>
        <v/>
      </c>
      <c r="AH244" s="1" t="str">
        <f t="shared" si="19"/>
        <v/>
      </c>
      <c r="AI244" s="1" t="str">
        <f>+CONCATENATE(Nacsport!FK245,Nacsport!FL245)</f>
        <v/>
      </c>
      <c r="AJ244" s="34" t="str">
        <f>+CONCATENATE(Nacsport!FM245,Nacsport!FN245)</f>
        <v/>
      </c>
      <c r="AK244" s="1" t="str">
        <f>+IF(OR(K244="ATTACCO",K244="DIFESA"),+CONCATENATE(Nacsport!FO245,Nacsport!FP244,Nacsport!FQ245,Nacsport!FR245,Nacsport!FS245,Nacsport!FT245,Nacsport!FU245,),"")</f>
        <v/>
      </c>
      <c r="AL244" s="1" t="str">
        <f>+IF(OR(K244="ATAQUE",K244="DEFENSA"),+CONCATENATE(Nacsport!FV245,Nacsport!FW245,Nacsport!FX245,Nacsport!FY245,Nacsport!FZ245,Nacsport!GA245,Nacsport!GB245,),"")</f>
        <v/>
      </c>
      <c r="AM244" s="1" t="str">
        <f>+CONCATENATE(Nacsport!GC245,Nacsport!GD245,Nacsport!GE245,Nacsport!GF245,Nacsport!GG245,Nacsport!GH245,Nacsport!GI245,Nacsport!GJ245,)</f>
        <v/>
      </c>
      <c r="AN244" s="1" t="str">
        <f>IF(K244="PUNTOS",LOOKUP(2,1/($K$3:K244="ATAQUE"),$AN$3:AN244),IF(+COUNTIF(Nacsport!GK245:'Nacsport'!GS245,"*")&gt;0,+COUNTIF(Nacsport!GK245:'Nacsport'!GS245,"*"),""))</f>
        <v/>
      </c>
      <c r="AO244" t="str">
        <f ca="1">+IF(K244="QUIEBRE",+IF(L244="SAN LUIS",+COUNTIF(K244:INDIRECT(ADDRESS((LOOKUP(2,1/($K$1:K244="ATAQUE"),Nacsport!$A$1:A245)),3,4)),"RUCK")+1,+COUNTIF(K244:INDIRECT(ADDRESS((LOOKUP(2,1/($K$1:K244="DEFENSA"),Nacsport!$A$1:A245)),3,4)),"RUCK")+1),"")</f>
        <v/>
      </c>
      <c r="AP244" t="str">
        <f ca="1">+IF(OR(K244="PUNTOS",K244="QUIEBRE"),+IF(L244="SAN LUIS",+COUNTIF(K244:INDIRECT(ADDRESS((LOOKUP(2,1/($K$1:K244="ATAQUE"),Nacsport!$A$1:A245)),3,4)),"PASE"),+COUNTIF(K244:INDIRECT(ADDRESS((LOOKUP(2,1/($K$1:K244="DEFENSA"),Nacsport!$A$1:A245)),3,4)),"PASE")),"")</f>
        <v/>
      </c>
      <c r="AQ244" t="str">
        <f>IF(K244="QUIEBRE",LOOKUP(2,1/($K$3:K244="ATAQUE"),$AL$3:AL244),IF(+COUNTIF(Nacsport!GK245:'Nacsport'!GS245,"*")&gt;0,+COUNTIF(Nacsport!GK245:'Nacsport'!GS245,"*"),""))</f>
        <v/>
      </c>
      <c r="AR244" s="1" t="str">
        <f>IF(OR(K244="ATTACCO",K244="DIFESA"),J244,IF(AND(OR(K244="PUNTOS",K244="RUCK",K244="QUIEBRE"),L244="AVEZZANO"),LOOKUP(2,1/($K$3:K244="ATTACCO"),$J$3:J245),IF(AND(OR(K244="PUNTOS",K244="RUCK",K244="QUIEBRE"),L244="RIVAL"),LOOKUP(2,1/($K$3:K244="DIFESA"),$J$3:J245),"")))</f>
        <v/>
      </c>
      <c r="AS244" s="17"/>
    </row>
    <row r="245" spans="1:45" ht="15.75" customHeight="1" x14ac:dyDescent="0.2">
      <c r="A245">
        <f>+Nacsport!A246</f>
        <v>246</v>
      </c>
      <c r="B245">
        <f t="shared" si="17"/>
        <v>244</v>
      </c>
      <c r="C245">
        <f t="shared" si="18"/>
        <v>244</v>
      </c>
      <c r="D245" s="12">
        <v>1</v>
      </c>
      <c r="E245" s="1" t="s">
        <v>1295</v>
      </c>
      <c r="F245" s="14">
        <f>CONVERT(LEFT(Nacsport!E246,2),"mn","hr")/24+CONVERT(MID(Nacsport!E246,4,2),"sec","hr")/24</f>
        <v>3.005787037037037E-2</v>
      </c>
      <c r="G245" s="15">
        <f>CONVERT((CONVERT(LEFT(Nacsport!F246,2),"mn","hr")/24+CONVERT(MID(Nacsport!F246,4,2),"sec","hr")/24)-(CONVERT(LEFT(Nacsport!E246,2),"mn","hr")/24+CONVERT(MID(Nacsport!E246,4,2),"sec","hr")/24),"hr","sec")*24</f>
        <v>3.0000000000001692</v>
      </c>
      <c r="H245" s="15">
        <f t="shared" si="15"/>
        <v>2592</v>
      </c>
      <c r="I245" s="15">
        <f t="shared" si="16"/>
        <v>43.283333333333331</v>
      </c>
      <c r="J245" s="1">
        <f>+Nacsport!B246</f>
        <v>37</v>
      </c>
      <c r="K245" s="1" t="str">
        <f>+Nacsport!C246</f>
        <v>RUCK</v>
      </c>
      <c r="L245" s="1" t="str">
        <f>+CONCATENATE(Nacsport!I246,Nacsport!J246)</f>
        <v>SAN BENEDETTO</v>
      </c>
      <c r="M245" s="29" t="str">
        <f>IF(Nacsport!G246&lt;&gt;"",LEFT(Nacsport!G246,FIND(";",Nacsport!G246)-1),"")</f>
        <v>21</v>
      </c>
      <c r="N245" s="1" t="str">
        <f>IFERROR(MID(Nacsport!G246,FIND(";", Nacsport!G246)+1,IFERROR(FIND(" ", Nacsport!G246 &amp; " ", FIND(";", Nacsport!G246)+1) - FIND(";", Nacsport!G246)-1,LEN(Nacsport!G246))),"")</f>
        <v>36</v>
      </c>
      <c r="O245" s="1" t="str">
        <f>+CONCATENATE(Nacsport!K246,Nacsport!L246,Nacsport!M246,Nacsport!N246,Nacsport!O246,Nacsport!P246,Nacsport!Q246,Nacsport!R246,Nacsport!S246,Nacsport!T246,Nacsport!U246,Nacsport!V246,Nacsport!W246,Nacsport!X246,Nacsport!Y246,Nacsport!Z246)</f>
        <v>T2B</v>
      </c>
      <c r="P245" s="1" t="str">
        <f>IF(ISNA(LOOKUP(2,1/(Nacsport!AA246:BY246&lt;&gt;""),Nacsport!AA246:BY246)),"",LOOKUP(2,1/(Nacsport!AA246:BY246&lt;&gt;""),Nacsport!AA246:BY246))</f>
        <v/>
      </c>
      <c r="Q245" s="1" t="str">
        <f t="array" ref="Q245">+IF(+COUNTIF(Nacsport!AA246:BY246,"*")&gt;1,INDEX(Nacsport!Z246:BX246,MATCH(TRUE,Nacsport!Z246:BX246&gt;0,0)),"")</f>
        <v/>
      </c>
      <c r="R245" s="1" t="str">
        <f>+CONCATENATE(Nacsport!BZ246,Nacsport!CA246)</f>
        <v/>
      </c>
      <c r="S245" s="1" t="str">
        <f>+CONCATENATE(Nacsport!CB246,Nacsport!CC246,Nacsport!CD246)</f>
        <v/>
      </c>
      <c r="T245" s="1" t="str">
        <f>+CONCATENATE(Nacsport!CE246,Nacsport!CF246,Nacsport!CG246,Nacsport!CH246)</f>
        <v/>
      </c>
      <c r="U245" s="1" t="str">
        <f>+CONCATENATE(Nacsport!CI246,Nacsport!CJ246,Nacsport!CK246,Nacsport!CL246,Nacsport!CM246,Nacsport!CN246,Nacsport!CO246,Nacsport!CP246)</f>
        <v/>
      </c>
      <c r="V245" s="1" t="str">
        <f>+CONCATENATE(Nacsport!CQ246,Nacsport!CR246,Nacsport!CS246,Nacsport!CT246,Nacsport!CU246,Nacsport!CV246)</f>
        <v/>
      </c>
      <c r="W245" s="1" t="str">
        <f>+CONCATENATE(Nacsport!CW246,Nacsport!CX246,Nacsport!CY246,Nacsport!CZ246,Nacsport!DA246,Nacsport!DB246,Nacsport!DC246)</f>
        <v/>
      </c>
      <c r="X245" s="1" t="str">
        <f>+CONCATENATE(Nacsport!DD246,Nacsport!DE246,Nacsport!DF246,Nacsport!DG246,Nacsport!DH246,Nacsport!DI246,Nacsport!DJ246,Nacsport!DK246,Nacsport!DL246,Nacsport!DM246,Nacsport!DN246)</f>
        <v/>
      </c>
      <c r="Y245" s="1" t="str">
        <f>+CONCATENATE(Nacsport!DO246,Nacsport!DP246,Nacsport!DQ246,Nacsport!DR246,Nacsport!DS246,Nacsport!DT246,Nacsport!DU246,Nacsport!DV246,)</f>
        <v/>
      </c>
      <c r="Z245" s="1" t="str">
        <f>+CONCATENATE(Nacsport!DW246,Nacsport!DX246,Nacsport!DY246,Nacsport!DZ246)</f>
        <v/>
      </c>
      <c r="AA245" s="1" t="str">
        <f>+CONCATENATE(Nacsport!EA246,Nacsport!EB246,Nacsport!EC246,Nacsport!ED246,Nacsport!EE246)</f>
        <v/>
      </c>
      <c r="AB245" s="1" t="str">
        <f>+CONCATENATE(Nacsport!EF246,Nacsport!EG246,Nacsport!EH246,Nacsport!EI246,Nacsport!EJ246,Nacsport!EK246)</f>
        <v/>
      </c>
      <c r="AC245" s="1" t="str">
        <f>+CONCATENATE(Nacsport!EL246,Nacsport!EM246,Nacsport!EN246,Nacsport!EO246,Nacsport!EP246,Nacsport!EQ246,Nacsport!ER246)</f>
        <v/>
      </c>
      <c r="AD245" s="1" t="str">
        <f>+CONCATENATE(Nacsport!ES246,Nacsport!ET246,Nacsport!EU246,Nacsport!EV246,Nacsport!EW246,Nacsport!EX246,Nacsport!EY246,Nacsport!EZ246)</f>
        <v/>
      </c>
      <c r="AE245" s="1" t="str">
        <f>+CONCATENATE(Nacsport!FA246,Nacsport!FB246,Nacsport!FC246)</f>
        <v/>
      </c>
      <c r="AF245" s="1" t="str">
        <f>+CONCATENATE(Nacsport!FD246,Nacsport!FE246)</f>
        <v>FAST</v>
      </c>
      <c r="AG245" s="1" t="str">
        <f>+CONCATENATE(Nacsport!FF246,Nacsport!FG246,Nacsport!FH246,Nacsport!FI246,Nacsport!FJ246)</f>
        <v/>
      </c>
      <c r="AH245" s="1" t="str">
        <f t="shared" si="19"/>
        <v/>
      </c>
      <c r="AI245" s="1" t="str">
        <f>+CONCATENATE(Nacsport!FK246,Nacsport!FL246)</f>
        <v/>
      </c>
      <c r="AJ245" s="34" t="str">
        <f>+CONCATENATE(Nacsport!FM246,Nacsport!FN246)</f>
        <v/>
      </c>
      <c r="AK245" s="1" t="str">
        <f>+IF(OR(K245="ATTACCO",K245="DIFESA"),+CONCATENATE(Nacsport!FO246,Nacsport!FP245,Nacsport!FQ246,Nacsport!FR246,Nacsport!FS246,Nacsport!FT246,Nacsport!FU246,),"")</f>
        <v/>
      </c>
      <c r="AL245" s="1" t="str">
        <f>+IF(OR(K245="ATAQUE",K245="DEFENSA"),+CONCATENATE(Nacsport!FV246,Nacsport!FW246,Nacsport!FX246,Nacsport!FY246,Nacsport!FZ246,Nacsport!GA246,Nacsport!GB246,),"")</f>
        <v/>
      </c>
      <c r="AM245" s="1" t="str">
        <f>+CONCATENATE(Nacsport!GC246,Nacsport!GD246,Nacsport!GE246,Nacsport!GF246,Nacsport!GG246,Nacsport!GH246,Nacsport!GI246,Nacsport!GJ246,)</f>
        <v/>
      </c>
      <c r="AN245" s="1" t="str">
        <f>IF(K245="PUNTOS",LOOKUP(2,1/($K$3:K245="ATAQUE"),$AN$3:AN245),IF(+COUNTIF(Nacsport!GK246:'Nacsport'!GS246,"*")&gt;0,+COUNTIF(Nacsport!GK246:'Nacsport'!GS246,"*"),""))</f>
        <v/>
      </c>
      <c r="AO245" t="str">
        <f ca="1">+IF(K245="QUIEBRE",+IF(L245="SAN LUIS",+COUNTIF(K245:INDIRECT(ADDRESS((LOOKUP(2,1/($K$1:K245="ATAQUE"),Nacsport!$A$1:A246)),3,4)),"RUCK")+1,+COUNTIF(K245:INDIRECT(ADDRESS((LOOKUP(2,1/($K$1:K245="DEFENSA"),Nacsport!$A$1:A246)),3,4)),"RUCK")+1),"")</f>
        <v/>
      </c>
      <c r="AP245" t="str">
        <f ca="1">+IF(OR(K245="PUNTOS",K245="QUIEBRE"),+IF(L245="SAN LUIS",+COUNTIF(K245:INDIRECT(ADDRESS((LOOKUP(2,1/($K$1:K245="ATAQUE"),Nacsport!$A$1:A246)),3,4)),"PASE"),+COUNTIF(K245:INDIRECT(ADDRESS((LOOKUP(2,1/($K$1:K245="DEFENSA"),Nacsport!$A$1:A246)),3,4)),"PASE")),"")</f>
        <v/>
      </c>
      <c r="AQ245" t="str">
        <f>IF(K245="QUIEBRE",LOOKUP(2,1/($K$3:K245="ATAQUE"),$AL$3:AL245),IF(+COUNTIF(Nacsport!GK246:'Nacsport'!GS246,"*")&gt;0,+COUNTIF(Nacsport!GK246:'Nacsport'!GS246,"*"),""))</f>
        <v/>
      </c>
      <c r="AR245" s="1" t="str">
        <f>IF(OR(K245="ATTACCO",K245="DIFESA"),J245,IF(AND(OR(K245="PUNTOS",K245="RUCK",K245="QUIEBRE"),L245="AVEZZANO"),LOOKUP(2,1/($K$3:K245="ATTACCO"),$J$3:J246),IF(AND(OR(K245="PUNTOS",K245="RUCK",K245="QUIEBRE"),L245="RIVAL"),LOOKUP(2,1/($K$3:K245="DIFESA"),$J$3:J246),"")))</f>
        <v/>
      </c>
      <c r="AS245" s="17"/>
    </row>
    <row r="246" spans="1:45" ht="15.75" customHeight="1" x14ac:dyDescent="0.2">
      <c r="A246">
        <f>+Nacsport!A247</f>
        <v>247</v>
      </c>
      <c r="B246">
        <f t="shared" si="17"/>
        <v>245</v>
      </c>
      <c r="C246">
        <f t="shared" si="18"/>
        <v>245</v>
      </c>
      <c r="D246" s="12">
        <v>1</v>
      </c>
      <c r="E246" s="1" t="s">
        <v>1295</v>
      </c>
      <c r="F246" s="14">
        <f>CONVERT(LEFT(Nacsport!E247,2),"mn","hr")/24+CONVERT(MID(Nacsport!E247,4,2),"sec","hr")/24</f>
        <v>3.0104166666666668E-2</v>
      </c>
      <c r="G246" s="15">
        <f>CONVERT((CONVERT(LEFT(Nacsport!F247,2),"mn","hr")/24+CONVERT(MID(Nacsport!F247,4,2),"sec","hr")/24)-(CONVERT(LEFT(Nacsport!E247,2),"mn","hr")/24+CONVERT(MID(Nacsport!E247,4,2),"sec","hr")/24),"hr","sec")*24</f>
        <v>5.0000000000000817</v>
      </c>
      <c r="H246" s="15">
        <f t="shared" si="15"/>
        <v>2596</v>
      </c>
      <c r="I246" s="15">
        <f t="shared" si="16"/>
        <v>43.349999999999994</v>
      </c>
      <c r="J246" s="1">
        <f>+Nacsport!B247</f>
        <v>12</v>
      </c>
      <c r="K246" s="1" t="str">
        <f>+Nacsport!C247</f>
        <v>TURNOVER-</v>
      </c>
      <c r="L246" s="1" t="str">
        <f>+CONCATENATE(Nacsport!I247,Nacsport!J247)</f>
        <v>SAN BENEDETTO</v>
      </c>
      <c r="M246" s="29" t="str">
        <f>IF(Nacsport!G247&lt;&gt;"",LEFT(Nacsport!G247,FIND(";",Nacsport!G247)-1),"")</f>
        <v/>
      </c>
      <c r="N246" s="1" t="str">
        <f>IFERROR(MID(Nacsport!G247,FIND(";", Nacsport!G247)+1,IFERROR(FIND(" ", Nacsport!G247 &amp; " ", FIND(";", Nacsport!G247)+1) - FIND(";", Nacsport!G247)-1,LEN(Nacsport!G247))),"")</f>
        <v/>
      </c>
      <c r="O246" s="1" t="str">
        <f>+CONCATENATE(Nacsport!K247,Nacsport!L247,Nacsport!M247,Nacsport!N247,Nacsport!O247,Nacsport!P247,Nacsport!Q247,Nacsport!R247,Nacsport!S247,Nacsport!T247,Nacsport!U247,Nacsport!V247,Nacsport!W247,Nacsport!X247,Nacsport!Y247,Nacsport!Z247)</f>
        <v/>
      </c>
      <c r="P246" s="1" t="str">
        <f>IF(ISNA(LOOKUP(2,1/(Nacsport!AA247:BY247&lt;&gt;""),Nacsport!AA247:BY247)),"",LOOKUP(2,1/(Nacsport!AA247:BY247&lt;&gt;""),Nacsport!AA247:BY247))</f>
        <v>12</v>
      </c>
      <c r="Q246" s="1" t="str">
        <f t="array" ref="Q246">+IF(+COUNTIF(Nacsport!AA247:BY247,"*")&gt;1,INDEX(Nacsport!Z247:BX247,MATCH(TRUE,Nacsport!Z247:BX247&gt;0,0)),"")</f>
        <v/>
      </c>
      <c r="R246" s="1" t="str">
        <f>+CONCATENATE(Nacsport!BZ247,Nacsport!CA247)</f>
        <v/>
      </c>
      <c r="S246" s="1" t="str">
        <f>+CONCATENATE(Nacsport!CB247,Nacsport!CC247,Nacsport!CD247)</f>
        <v/>
      </c>
      <c r="T246" s="1" t="str">
        <f>+CONCATENATE(Nacsport!CE247,Nacsport!CF247,Nacsport!CG247,Nacsport!CH247)</f>
        <v/>
      </c>
      <c r="U246" s="1" t="str">
        <f>+CONCATENATE(Nacsport!CI247,Nacsport!CJ247,Nacsport!CK247,Nacsport!CL247,Nacsport!CM247,Nacsport!CN247,Nacsport!CO247,Nacsport!CP247)</f>
        <v/>
      </c>
      <c r="V246" s="1" t="str">
        <f>+CONCATENATE(Nacsport!CQ247,Nacsport!CR247,Nacsport!CS247,Nacsport!CT247,Nacsport!CU247,Nacsport!CV247)</f>
        <v/>
      </c>
      <c r="W246" s="1" t="str">
        <f>+CONCATENATE(Nacsport!CW247,Nacsport!CX247,Nacsport!CY247,Nacsport!CZ247,Nacsport!DA247,Nacsport!DB247,Nacsport!DC247)</f>
        <v/>
      </c>
      <c r="X246" s="1" t="str">
        <f>+CONCATENATE(Nacsport!DD247,Nacsport!DE247,Nacsport!DF247,Nacsport!DG247,Nacsport!DH247,Nacsport!DI247,Nacsport!DJ247,Nacsport!DK247,Nacsport!DL247,Nacsport!DM247,Nacsport!DN247)</f>
        <v/>
      </c>
      <c r="Y246" s="1" t="str">
        <f>+CONCATENATE(Nacsport!DO247,Nacsport!DP247,Nacsport!DQ247,Nacsport!DR247,Nacsport!DS247,Nacsport!DT247,Nacsport!DU247,Nacsport!DV247,)</f>
        <v/>
      </c>
      <c r="Z246" s="1" t="str">
        <f>+CONCATENATE(Nacsport!DW247,Nacsport!DX247,Nacsport!DY247,Nacsport!DZ247)</f>
        <v/>
      </c>
      <c r="AA246" s="1" t="str">
        <f>+CONCATENATE(Nacsport!EA247,Nacsport!EB247,Nacsport!EC247,Nacsport!ED247,Nacsport!EE247)</f>
        <v/>
      </c>
      <c r="AB246" s="1" t="str">
        <f>+CONCATENATE(Nacsport!EF247,Nacsport!EG247,Nacsport!EH247,Nacsport!EI247,Nacsport!EJ247,Nacsport!EK247)</f>
        <v>KNOCK-ON</v>
      </c>
      <c r="AC246" s="1" t="str">
        <f>+CONCATENATE(Nacsport!EL247,Nacsport!EM247,Nacsport!EN247,Nacsport!EO247,Nacsport!EP247,Nacsport!EQ247,Nacsport!ER247)</f>
        <v/>
      </c>
      <c r="AD246" s="1" t="str">
        <f>+CONCATENATE(Nacsport!ES247,Nacsport!ET247,Nacsport!EU247,Nacsport!EV247,Nacsport!EW247,Nacsport!EX247,Nacsport!EY247,Nacsport!EZ247)</f>
        <v/>
      </c>
      <c r="AE246" s="1" t="str">
        <f>+CONCATENATE(Nacsport!FA247,Nacsport!FB247,Nacsport!FC247)</f>
        <v/>
      </c>
      <c r="AF246" s="1" t="str">
        <f>+CONCATENATE(Nacsport!FD247,Nacsport!FE247)</f>
        <v/>
      </c>
      <c r="AG246" s="1" t="str">
        <f>+CONCATENATE(Nacsport!FF247,Nacsport!FG247,Nacsport!FH247,Nacsport!FI247,Nacsport!FJ247)</f>
        <v/>
      </c>
      <c r="AH246" s="1" t="str">
        <f t="shared" si="19"/>
        <v/>
      </c>
      <c r="AI246" s="1" t="str">
        <f>+CONCATENATE(Nacsport!FK247,Nacsport!FL247)</f>
        <v/>
      </c>
      <c r="AJ246" s="34" t="str">
        <f>+CONCATENATE(Nacsport!FM247,Nacsport!FN247)</f>
        <v/>
      </c>
      <c r="AK246" s="1" t="str">
        <f>+IF(OR(K246="ATTACCO",K246="DIFESA"),+CONCATENATE(Nacsport!FO247,Nacsport!FP246,Nacsport!FQ247,Nacsport!FR247,Nacsport!FS247,Nacsport!FT247,Nacsport!FU247,),"")</f>
        <v/>
      </c>
      <c r="AL246" s="1" t="str">
        <f>+IF(OR(K246="ATAQUE",K246="DEFENSA"),+CONCATENATE(Nacsport!FV247,Nacsport!FW247,Nacsport!FX247,Nacsport!FY247,Nacsport!FZ247,Nacsport!GA247,Nacsport!GB247,),"")</f>
        <v/>
      </c>
      <c r="AM246" s="1" t="str">
        <f>+CONCATENATE(Nacsport!GC247,Nacsport!GD247,Nacsport!GE247,Nacsport!GF247,Nacsport!GG247,Nacsport!GH247,Nacsport!GI247,Nacsport!GJ247,)</f>
        <v/>
      </c>
      <c r="AN246" s="1" t="str">
        <f>IF(K246="PUNTOS",LOOKUP(2,1/($K$3:K246="ATAQUE"),$AN$3:AN246),IF(+COUNTIF(Nacsport!GK247:'Nacsport'!GS247,"*")&gt;0,+COUNTIF(Nacsport!GK247:'Nacsport'!GS247,"*"),""))</f>
        <v/>
      </c>
      <c r="AO246" t="str">
        <f ca="1">+IF(K246="QUIEBRE",+IF(L246="SAN LUIS",+COUNTIF(K246:INDIRECT(ADDRESS((LOOKUP(2,1/($K$1:K246="ATAQUE"),Nacsport!$A$1:A247)),3,4)),"RUCK")+1,+COUNTIF(K246:INDIRECT(ADDRESS((LOOKUP(2,1/($K$1:K246="DEFENSA"),Nacsport!$A$1:A247)),3,4)),"RUCK")+1),"")</f>
        <v/>
      </c>
      <c r="AP246" t="str">
        <f ca="1">+IF(OR(K246="PUNTOS",K246="QUIEBRE"),+IF(L246="SAN LUIS",+COUNTIF(K246:INDIRECT(ADDRESS((LOOKUP(2,1/($K$1:K246="ATAQUE"),Nacsport!$A$1:A247)),3,4)),"PASE"),+COUNTIF(K246:INDIRECT(ADDRESS((LOOKUP(2,1/($K$1:K246="DEFENSA"),Nacsport!$A$1:A247)),3,4)),"PASE")),"")</f>
        <v/>
      </c>
      <c r="AQ246" t="str">
        <f>IF(K246="QUIEBRE",LOOKUP(2,1/($K$3:K246="ATAQUE"),$AL$3:AL246),IF(+COUNTIF(Nacsport!GK247:'Nacsport'!GS247,"*")&gt;0,+COUNTIF(Nacsport!GK247:'Nacsport'!GS247,"*"),""))</f>
        <v/>
      </c>
      <c r="AR246" s="1" t="str">
        <f>IF(OR(K246="ATTACCO",K246="DIFESA"),J246,IF(AND(OR(K246="PUNTOS",K246="RUCK",K246="QUIEBRE"),L246="AVEZZANO"),LOOKUP(2,1/($K$3:K246="ATTACCO"),$J$3:J247),IF(AND(OR(K246="PUNTOS",K246="RUCK",K246="QUIEBRE"),L246="RIVAL"),LOOKUP(2,1/($K$3:K246="DIFESA"),$J$3:J247),"")))</f>
        <v/>
      </c>
      <c r="AS246" s="17"/>
    </row>
    <row r="247" spans="1:45" ht="15.75" customHeight="1" x14ac:dyDescent="0.2">
      <c r="A247">
        <f>+Nacsport!A248</f>
        <v>248</v>
      </c>
      <c r="B247">
        <f t="shared" si="17"/>
        <v>246</v>
      </c>
      <c r="C247">
        <f t="shared" si="18"/>
        <v>246</v>
      </c>
      <c r="D247" s="12">
        <v>1</v>
      </c>
      <c r="E247" s="1" t="s">
        <v>1295</v>
      </c>
      <c r="F247" s="14">
        <f>CONVERT(LEFT(Nacsport!E248,2),"mn","hr")/24+CONVERT(MID(Nacsport!E248,4,2),"sec","hr")/24</f>
        <v>3.0115740740740742E-2</v>
      </c>
      <c r="G247" s="15">
        <f>CONVERT((CONVERT(LEFT(Nacsport!F248,2),"mn","hr")/24+CONVERT(MID(Nacsport!F248,4,2),"sec","hr")/24)-(CONVERT(LEFT(Nacsport!E248,2),"mn","hr")/24+CONVERT(MID(Nacsport!E248,4,2),"sec","hr")/24),"hr","sec")*24</f>
        <v>0.99999999999995648</v>
      </c>
      <c r="H247" s="15">
        <f t="shared" si="15"/>
        <v>2597</v>
      </c>
      <c r="I247" s="15">
        <f t="shared" si="16"/>
        <v>43.366666666666667</v>
      </c>
      <c r="J247" s="1">
        <f>+Nacsport!B248</f>
        <v>23</v>
      </c>
      <c r="K247" s="1" t="str">
        <f>+Nacsport!C248</f>
        <v>END</v>
      </c>
      <c r="L247" s="1" t="str">
        <f>+CONCATENATE(Nacsport!I248,Nacsport!J248)</f>
        <v/>
      </c>
      <c r="M247" s="29" t="str">
        <f>IF(Nacsport!G248&lt;&gt;"",LEFT(Nacsport!G248,FIND(";",Nacsport!G248)-1),"")</f>
        <v/>
      </c>
      <c r="N247" s="1" t="str">
        <f>IFERROR(MID(Nacsport!G248,FIND(";", Nacsport!G248)+1,IFERROR(FIND(" ", Nacsport!G248 &amp; " ", FIND(";", Nacsport!G248)+1) - FIND(";", Nacsport!G248)-1,LEN(Nacsport!G248))),"")</f>
        <v/>
      </c>
      <c r="O247" s="1" t="str">
        <f>+CONCATENATE(Nacsport!K248,Nacsport!L248,Nacsport!M248,Nacsport!N248,Nacsport!O248,Nacsport!P248,Nacsport!Q248,Nacsport!R248,Nacsport!S248,Nacsport!T248,Nacsport!U248,Nacsport!V248,Nacsport!W248,Nacsport!X248,Nacsport!Y248,Nacsport!Z248)</f>
        <v/>
      </c>
      <c r="P247" s="1" t="str">
        <f>IF(ISNA(LOOKUP(2,1/(Nacsport!AA248:BY248&lt;&gt;""),Nacsport!AA248:BY248)),"",LOOKUP(2,1/(Nacsport!AA248:BY248&lt;&gt;""),Nacsport!AA248:BY248))</f>
        <v/>
      </c>
      <c r="Q247" s="1" t="str">
        <f t="array" ref="Q247">+IF(+COUNTIF(Nacsport!AA248:BY248,"*")&gt;1,INDEX(Nacsport!Z248:BX248,MATCH(TRUE,Nacsport!Z248:BX248&gt;0,0)),"")</f>
        <v/>
      </c>
      <c r="R247" s="1" t="str">
        <f>+CONCATENATE(Nacsport!BZ248,Nacsport!CA248)</f>
        <v/>
      </c>
      <c r="S247" s="1" t="str">
        <f>+CONCATENATE(Nacsport!CB248,Nacsport!CC248,Nacsport!CD248)</f>
        <v/>
      </c>
      <c r="T247" s="1" t="str">
        <f>+CONCATENATE(Nacsport!CE248,Nacsport!CF248,Nacsport!CG248,Nacsport!CH248)</f>
        <v/>
      </c>
      <c r="U247" s="1" t="str">
        <f>+CONCATENATE(Nacsport!CI248,Nacsport!CJ248,Nacsport!CK248,Nacsport!CL248,Nacsport!CM248,Nacsport!CN248,Nacsport!CO248,Nacsport!CP248)</f>
        <v/>
      </c>
      <c r="V247" s="1" t="str">
        <f>+CONCATENATE(Nacsport!CQ248,Nacsport!CR248,Nacsport!CS248,Nacsport!CT248,Nacsport!CU248,Nacsport!CV248)</f>
        <v/>
      </c>
      <c r="W247" s="1" t="str">
        <f>+CONCATENATE(Nacsport!CW248,Nacsport!CX248,Nacsport!CY248,Nacsport!CZ248,Nacsport!DA248,Nacsport!DB248,Nacsport!DC248)</f>
        <v/>
      </c>
      <c r="X247" s="1" t="str">
        <f>+CONCATENATE(Nacsport!DD248,Nacsport!DE248,Nacsport!DF248,Nacsport!DG248,Nacsport!DH248,Nacsport!DI248,Nacsport!DJ248,Nacsport!DK248,Nacsport!DL248,Nacsport!DM248,Nacsport!DN248)</f>
        <v/>
      </c>
      <c r="Y247" s="1" t="str">
        <f>+CONCATENATE(Nacsport!DO248,Nacsport!DP248,Nacsport!DQ248,Nacsport!DR248,Nacsport!DS248,Nacsport!DT248,Nacsport!DU248,Nacsport!DV248,)</f>
        <v/>
      </c>
      <c r="Z247" s="1" t="str">
        <f>+CONCATENATE(Nacsport!DW248,Nacsport!DX248,Nacsport!DY248,Nacsport!DZ248)</f>
        <v/>
      </c>
      <c r="AA247" s="1" t="str">
        <f>+CONCATENATE(Nacsport!EA248,Nacsport!EB248,Nacsport!EC248,Nacsport!ED248,Nacsport!EE248)</f>
        <v/>
      </c>
      <c r="AB247" s="1" t="str">
        <f>+CONCATENATE(Nacsport!EF248,Nacsport!EG248,Nacsport!EH248,Nacsport!EI248,Nacsport!EJ248,Nacsport!EK248)</f>
        <v/>
      </c>
      <c r="AC247" s="1" t="str">
        <f>+CONCATENATE(Nacsport!EL248,Nacsport!EM248,Nacsport!EN248,Nacsport!EO248,Nacsport!EP248,Nacsport!EQ248,Nacsport!ER248)</f>
        <v/>
      </c>
      <c r="AD247" s="1" t="str">
        <f>+CONCATENATE(Nacsport!ES248,Nacsport!ET248,Nacsport!EU248,Nacsport!EV248,Nacsport!EW248,Nacsport!EX248,Nacsport!EY248,Nacsport!EZ248)</f>
        <v/>
      </c>
      <c r="AE247" s="1" t="str">
        <f>+CONCATENATE(Nacsport!FA248,Nacsport!FB248,Nacsport!FC248)</f>
        <v/>
      </c>
      <c r="AF247" s="1" t="str">
        <f>+CONCATENATE(Nacsport!FD248,Nacsport!FE248)</f>
        <v/>
      </c>
      <c r="AG247" s="1" t="str">
        <f>+CONCATENATE(Nacsport!FF248,Nacsport!FG248,Nacsport!FH248,Nacsport!FI248,Nacsport!FJ248)</f>
        <v/>
      </c>
      <c r="AH247" s="1" t="str">
        <f t="shared" si="19"/>
        <v/>
      </c>
      <c r="AI247" s="1" t="str">
        <f>+CONCATENATE(Nacsport!FK248,Nacsport!FL248)</f>
        <v/>
      </c>
      <c r="AJ247" s="34" t="str">
        <f>+CONCATENATE(Nacsport!FM248,Nacsport!FN248)</f>
        <v/>
      </c>
      <c r="AK247" s="1" t="str">
        <f>+IF(OR(K247="ATTACCO",K247="DIFESA"),+CONCATENATE(Nacsport!FO248,Nacsport!FP247,Nacsport!FQ248,Nacsport!FR248,Nacsport!FS248,Nacsport!FT248,Nacsport!FU248,),"")</f>
        <v/>
      </c>
      <c r="AL247" s="1" t="str">
        <f>+IF(OR(K247="ATAQUE",K247="DEFENSA"),+CONCATENATE(Nacsport!FV248,Nacsport!FW248,Nacsport!FX248,Nacsport!FY248,Nacsport!FZ248,Nacsport!GA248,Nacsport!GB248,),"")</f>
        <v/>
      </c>
      <c r="AM247" s="1" t="str">
        <f>+CONCATENATE(Nacsport!GC248,Nacsport!GD248,Nacsport!GE248,Nacsport!GF248,Nacsport!GG248,Nacsport!GH248,Nacsport!GI248,Nacsport!GJ248,)</f>
        <v/>
      </c>
      <c r="AN247" s="1" t="str">
        <f>IF(K247="PUNTOS",LOOKUP(2,1/($K$3:K247="ATAQUE"),$AN$3:AN247),IF(+COUNTIF(Nacsport!GK248:'Nacsport'!GS248,"*")&gt;0,+COUNTIF(Nacsport!GK248:'Nacsport'!GS248,"*"),""))</f>
        <v/>
      </c>
      <c r="AO247" t="str">
        <f ca="1">+IF(K247="QUIEBRE",+IF(L247="SAN LUIS",+COUNTIF(K247:INDIRECT(ADDRESS((LOOKUP(2,1/($K$1:K247="ATAQUE"),Nacsport!$A$1:A248)),3,4)),"RUCK")+1,+COUNTIF(K247:INDIRECT(ADDRESS((LOOKUP(2,1/($K$1:K247="DEFENSA"),Nacsport!$A$1:A248)),3,4)),"RUCK")+1),"")</f>
        <v/>
      </c>
      <c r="AP247" t="str">
        <f ca="1">+IF(OR(K247="PUNTOS",K247="QUIEBRE"),+IF(L247="SAN LUIS",+COUNTIF(K247:INDIRECT(ADDRESS((LOOKUP(2,1/($K$1:K247="ATAQUE"),Nacsport!$A$1:A248)),3,4)),"PASE"),+COUNTIF(K247:INDIRECT(ADDRESS((LOOKUP(2,1/($K$1:K247="DEFENSA"),Nacsport!$A$1:A248)),3,4)),"PASE")),"")</f>
        <v/>
      </c>
      <c r="AQ247" t="str">
        <f>IF(K247="QUIEBRE",LOOKUP(2,1/($K$3:K247="ATAQUE"),$AL$3:AL247),IF(+COUNTIF(Nacsport!GK248:'Nacsport'!GS248,"*")&gt;0,+COUNTIF(Nacsport!GK248:'Nacsport'!GS248,"*"),""))</f>
        <v/>
      </c>
      <c r="AR247" s="1" t="str">
        <f>IF(OR(K247="ATTACCO",K247="DIFESA"),J247,IF(AND(OR(K247="PUNTOS",K247="RUCK",K247="QUIEBRE"),L247="AVEZZANO"),LOOKUP(2,1/($K$3:K247="ATTACCO"),$J$3:J248),IF(AND(OR(K247="PUNTOS",K247="RUCK",K247="QUIEBRE"),L247="RIVAL"),LOOKUP(2,1/($K$3:K247="DIFESA"),$J$3:J248),"")))</f>
        <v/>
      </c>
      <c r="AS247" s="17"/>
    </row>
    <row r="248" spans="1:45" ht="15.75" customHeight="1" x14ac:dyDescent="0.2">
      <c r="A248">
        <f>+Nacsport!A249</f>
        <v>249</v>
      </c>
      <c r="B248">
        <f t="shared" si="17"/>
        <v>247</v>
      </c>
      <c r="C248">
        <f t="shared" si="18"/>
        <v>247</v>
      </c>
      <c r="D248" s="12">
        <v>1</v>
      </c>
      <c r="E248" s="1" t="s">
        <v>1295</v>
      </c>
      <c r="F248" s="14">
        <f>CONVERT(LEFT(Nacsport!E249,2),"mn","hr")/24+CONVERT(MID(Nacsport!E249,4,2),"sec","hr")/24</f>
        <v>3.0601851851851852E-2</v>
      </c>
      <c r="G248" s="15">
        <f>CONVERT((CONVERT(LEFT(Nacsport!F249,2),"mn","hr")/24+CONVERT(MID(Nacsport!F249,4,2),"sec","hr")/24)-(CONVERT(LEFT(Nacsport!E249,2),"mn","hr")/24+CONVERT(MID(Nacsport!E249,4,2),"sec","hr")/24),"hr","sec")*24</f>
        <v>20.999999999999986</v>
      </c>
      <c r="H248" s="15">
        <f t="shared" si="15"/>
        <v>2639</v>
      </c>
      <c r="I248" s="15">
        <f t="shared" si="16"/>
        <v>44.06666666666667</v>
      </c>
      <c r="J248" s="1">
        <f>+Nacsport!B249</f>
        <v>14</v>
      </c>
      <c r="K248" s="1" t="str">
        <f>+Nacsport!C249</f>
        <v>DEFENCE</v>
      </c>
      <c r="L248" s="1" t="str">
        <f>+CONCATENATE(Nacsport!I249,Nacsport!J249)</f>
        <v/>
      </c>
      <c r="M248" s="29" t="str">
        <f>IF(Nacsport!G249&lt;&gt;"",LEFT(Nacsport!G249,FIND(";",Nacsport!G249)-1),"")</f>
        <v>10</v>
      </c>
      <c r="N248" s="1" t="str">
        <f>IFERROR(MID(Nacsport!G249,FIND(";", Nacsport!G249)+1,IFERROR(FIND(" ", Nacsport!G249 &amp; " ", FIND(";", Nacsport!G249)+1) - FIND(";", Nacsport!G249)-1,LEN(Nacsport!G249))),"")</f>
        <v>36</v>
      </c>
      <c r="O248" s="1" t="str">
        <f>+CONCATENATE(Nacsport!K249,Nacsport!L249,Nacsport!M249,Nacsport!N249,Nacsport!O249,Nacsport!P249,Nacsport!Q249,Nacsport!R249,Nacsport!S249,Nacsport!T249,Nacsport!U249,Nacsport!V249,Nacsport!W249,Nacsport!X249,Nacsport!Y249,Nacsport!Z249)</f>
        <v/>
      </c>
      <c r="P248" s="1" t="str">
        <f>IF(ISNA(LOOKUP(2,1/(Nacsport!AA249:BY249&lt;&gt;""),Nacsport!AA249:BY249)),"",LOOKUP(2,1/(Nacsport!AA249:BY249&lt;&gt;""),Nacsport!AA249:BY249))</f>
        <v/>
      </c>
      <c r="Q248" s="1" t="str">
        <f t="array" ref="Q248">+IF(+COUNTIF(Nacsport!AA249:BY249,"*")&gt;1,INDEX(Nacsport!Z249:BX249,MATCH(TRUE,Nacsport!Z249:BX249&gt;0,0)),"")</f>
        <v/>
      </c>
      <c r="R248" s="1" t="str">
        <f>+CONCATENATE(Nacsport!BZ249,Nacsport!CA249)</f>
        <v/>
      </c>
      <c r="S248" s="1" t="str">
        <f>+CONCATENATE(Nacsport!CB249,Nacsport!CC249,Nacsport!CD249)</f>
        <v/>
      </c>
      <c r="T248" s="1" t="str">
        <f>+CONCATENATE(Nacsport!CE249,Nacsport!CF249,Nacsport!CG249,Nacsport!CH249)</f>
        <v/>
      </c>
      <c r="U248" s="1" t="str">
        <f>+CONCATENATE(Nacsport!CI249,Nacsport!CJ249,Nacsport!CK249,Nacsport!CL249,Nacsport!CM249,Nacsport!CN249,Nacsport!CO249,Nacsport!CP249)</f>
        <v/>
      </c>
      <c r="V248" s="1" t="str">
        <f>+CONCATENATE(Nacsport!CQ249,Nacsport!CR249,Nacsport!CS249,Nacsport!CT249,Nacsport!CU249,Nacsport!CV249)</f>
        <v/>
      </c>
      <c r="W248" s="1" t="str">
        <f>+CONCATENATE(Nacsport!CW249,Nacsport!CX249,Nacsport!CY249,Nacsport!CZ249,Nacsport!DA249,Nacsport!DB249,Nacsport!DC249)</f>
        <v/>
      </c>
      <c r="X248" s="1" t="str">
        <f>+CONCATENATE(Nacsport!DD249,Nacsport!DE249,Nacsport!DF249,Nacsport!DG249,Nacsport!DH249,Nacsport!DI249,Nacsport!DJ249,Nacsport!DK249,Nacsport!DL249,Nacsport!DM249,Nacsport!DN249)</f>
        <v/>
      </c>
      <c r="Y248" s="1" t="str">
        <f>+CONCATENATE(Nacsport!DO249,Nacsport!DP249,Nacsport!DQ249,Nacsport!DR249,Nacsport!DS249,Nacsport!DT249,Nacsport!DU249,Nacsport!DV249,)</f>
        <v/>
      </c>
      <c r="Z248" s="1" t="str">
        <f>+CONCATENATE(Nacsport!DW249,Nacsport!DX249,Nacsport!DY249,Nacsport!DZ249)</f>
        <v/>
      </c>
      <c r="AA248" s="1" t="str">
        <f>+CONCATENATE(Nacsport!EA249,Nacsport!EB249,Nacsport!EC249,Nacsport!ED249,Nacsport!EE249)</f>
        <v/>
      </c>
      <c r="AB248" s="1" t="str">
        <f>+CONCATENATE(Nacsport!EF249,Nacsport!EG249,Nacsport!EH249,Nacsport!EI249,Nacsport!EJ249,Nacsport!EK249)</f>
        <v/>
      </c>
      <c r="AC248" s="1" t="str">
        <f>+CONCATENATE(Nacsport!EL249,Nacsport!EM249,Nacsport!EN249,Nacsport!EO249,Nacsport!EP249,Nacsport!EQ249,Nacsport!ER249)</f>
        <v/>
      </c>
      <c r="AD248" s="1" t="str">
        <f>+CONCATENATE(Nacsport!ES249,Nacsport!ET249,Nacsport!EU249,Nacsport!EV249,Nacsport!EW249,Nacsport!EX249,Nacsport!EY249,Nacsport!EZ249)</f>
        <v/>
      </c>
      <c r="AE248" s="1" t="str">
        <f>+CONCATENATE(Nacsport!FA249,Nacsport!FB249,Nacsport!FC249)</f>
        <v/>
      </c>
      <c r="AF248" s="1" t="str">
        <f>+CONCATENATE(Nacsport!FD249,Nacsport!FE249)</f>
        <v/>
      </c>
      <c r="AG248" s="1" t="str">
        <f>+CONCATENATE(Nacsport!FF249,Nacsport!FG249,Nacsport!FH249,Nacsport!FI249,Nacsport!FJ249)</f>
        <v/>
      </c>
      <c r="AH248" s="1" t="str">
        <f t="shared" si="19"/>
        <v/>
      </c>
      <c r="AI248" s="1" t="str">
        <f>+CONCATENATE(Nacsport!FK249,Nacsport!FL249)</f>
        <v/>
      </c>
      <c r="AJ248" s="34" t="str">
        <f>+CONCATENATE(Nacsport!FM249,Nacsport!FN249)</f>
        <v/>
      </c>
      <c r="AK248" s="1" t="str">
        <f>+IF(OR(K248="ATTACCO",K248="DIFESA"),+CONCATENATE(Nacsport!FO249,Nacsport!FP248,Nacsport!FQ249,Nacsport!FR249,Nacsport!FS249,Nacsport!FT249,Nacsport!FU249,),"")</f>
        <v/>
      </c>
      <c r="AL248" s="1" t="str">
        <f>+IF(OR(K248="ATAQUE",K248="DEFENSA"),+CONCATENATE(Nacsport!FV249,Nacsport!FW249,Nacsport!FX249,Nacsport!FY249,Nacsport!FZ249,Nacsport!GA249,Nacsport!GB249,),"")</f>
        <v/>
      </c>
      <c r="AM248" s="1" t="str">
        <f>+CONCATENATE(Nacsport!GC249,Nacsport!GD249,Nacsport!GE249,Nacsport!GF249,Nacsport!GG249,Nacsport!GH249,Nacsport!GI249,Nacsport!GJ249,)</f>
        <v/>
      </c>
      <c r="AN248" s="1" t="str">
        <f>IF(K248="PUNTOS",LOOKUP(2,1/($K$3:K248="ATAQUE"),$AN$3:AN248),IF(+COUNTIF(Nacsport!GK249:'Nacsport'!GS249,"*")&gt;0,+COUNTIF(Nacsport!GK249:'Nacsport'!GS249,"*"),""))</f>
        <v/>
      </c>
      <c r="AO248" t="str">
        <f ca="1">+IF(K248="QUIEBRE",+IF(L248="SAN LUIS",+COUNTIF(K248:INDIRECT(ADDRESS((LOOKUP(2,1/($K$1:K248="ATAQUE"),Nacsport!$A$1:A249)),3,4)),"RUCK")+1,+COUNTIF(K248:INDIRECT(ADDRESS((LOOKUP(2,1/($K$1:K248="DEFENSA"),Nacsport!$A$1:A249)),3,4)),"RUCK")+1),"")</f>
        <v/>
      </c>
      <c r="AP248" t="str">
        <f ca="1">+IF(OR(K248="PUNTOS",K248="QUIEBRE"),+IF(L248="SAN LUIS",+COUNTIF(K248:INDIRECT(ADDRESS((LOOKUP(2,1/($K$1:K248="ATAQUE"),Nacsport!$A$1:A249)),3,4)),"PASE"),+COUNTIF(K248:INDIRECT(ADDRESS((LOOKUP(2,1/($K$1:K248="DEFENSA"),Nacsport!$A$1:A249)),3,4)),"PASE")),"")</f>
        <v/>
      </c>
      <c r="AQ248" t="str">
        <f>IF(K248="QUIEBRE",LOOKUP(2,1/($K$3:K248="ATAQUE"),$AL$3:AL248),IF(+COUNTIF(Nacsport!GK249:'Nacsport'!GS249,"*")&gt;0,+COUNTIF(Nacsport!GK249:'Nacsport'!GS249,"*"),""))</f>
        <v/>
      </c>
      <c r="AR248" s="1" t="str">
        <f>IF(OR(K248="ATTACCO",K248="DIFESA"),J248,IF(AND(OR(K248="PUNTOS",K248="RUCK",K248="QUIEBRE"),L248="AVEZZANO"),LOOKUP(2,1/($K$3:K248="ATTACCO"),$J$3:J249),IF(AND(OR(K248="PUNTOS",K248="RUCK",K248="QUIEBRE"),L248="RIVAL"),LOOKUP(2,1/($K$3:K248="DIFESA"),$J$3:J249),"")))</f>
        <v/>
      </c>
      <c r="AS248" s="17"/>
    </row>
    <row r="249" spans="1:45" ht="15.75" customHeight="1" x14ac:dyDescent="0.2">
      <c r="A249">
        <f>+Nacsport!A250</f>
        <v>250</v>
      </c>
      <c r="B249">
        <f t="shared" si="17"/>
        <v>248</v>
      </c>
      <c r="C249">
        <f t="shared" si="18"/>
        <v>248</v>
      </c>
      <c r="D249" s="12">
        <v>1</v>
      </c>
      <c r="E249" s="1" t="s">
        <v>1295</v>
      </c>
      <c r="F249" s="14">
        <f>CONVERT(LEFT(Nacsport!E250,2),"mn","hr")/24+CONVERT(MID(Nacsport!E250,4,2),"sec","hr")/24</f>
        <v>3.0601851851851852E-2</v>
      </c>
      <c r="G249" s="15">
        <f>CONVERT((CONVERT(LEFT(Nacsport!F250,2),"mn","hr")/24+CONVERT(MID(Nacsport!F250,4,2),"sec","hr")/24)-(CONVERT(LEFT(Nacsport!E250,2),"mn","hr")/24+CONVERT(MID(Nacsport!E250,4,2),"sec","hr")/24),"hr","sec")*24</f>
        <v>27.999999999999979</v>
      </c>
      <c r="H249" s="15">
        <f t="shared" si="15"/>
        <v>2639</v>
      </c>
      <c r="I249" s="15">
        <f t="shared" si="16"/>
        <v>44.06666666666667</v>
      </c>
      <c r="J249" s="1">
        <f>+Nacsport!B250</f>
        <v>25</v>
      </c>
      <c r="K249" s="1" t="str">
        <f>+Nacsport!C250</f>
        <v>SHORT-MATCH</v>
      </c>
      <c r="L249" s="1" t="str">
        <f>+CONCATENATE(Nacsport!I250,Nacsport!J250)</f>
        <v/>
      </c>
      <c r="M249" s="29" t="str">
        <f>IF(Nacsport!G250&lt;&gt;"",LEFT(Nacsport!G250,FIND(";",Nacsport!G250)-1),"")</f>
        <v>10</v>
      </c>
      <c r="N249" s="1" t="str">
        <f>IFERROR(MID(Nacsport!G250,FIND(";", Nacsport!G250)+1,IFERROR(FIND(" ", Nacsport!G250 &amp; " ", FIND(";", Nacsport!G250)+1) - FIND(";", Nacsport!G250)-1,LEN(Nacsport!G250))),"")</f>
        <v>36</v>
      </c>
      <c r="O249" s="1" t="str">
        <f>+CONCATENATE(Nacsport!K250,Nacsport!L250,Nacsport!M250,Nacsport!N250,Nacsport!O250,Nacsport!P250,Nacsport!Q250,Nacsport!R250,Nacsport!S250,Nacsport!T250,Nacsport!U250,Nacsport!V250,Nacsport!W250,Nacsport!X250,Nacsport!Y250,Nacsport!Z250)</f>
        <v/>
      </c>
      <c r="P249" s="1" t="str">
        <f>IF(ISNA(LOOKUP(2,1/(Nacsport!AA250:BY250&lt;&gt;""),Nacsport!AA250:BY250)),"",LOOKUP(2,1/(Nacsport!AA250:BY250&lt;&gt;""),Nacsport!AA250:BY250))</f>
        <v/>
      </c>
      <c r="Q249" s="1" t="str">
        <f t="array" ref="Q249">+IF(+COUNTIF(Nacsport!AA250:BY250,"*")&gt;1,INDEX(Nacsport!Z250:BX250,MATCH(TRUE,Nacsport!Z250:BX250&gt;0,0)),"")</f>
        <v/>
      </c>
      <c r="R249" s="1" t="str">
        <f>+CONCATENATE(Nacsport!BZ250,Nacsport!CA250)</f>
        <v/>
      </c>
      <c r="S249" s="1" t="str">
        <f>+CONCATENATE(Nacsport!CB250,Nacsport!CC250,Nacsport!CD250)</f>
        <v/>
      </c>
      <c r="T249" s="1" t="str">
        <f>+CONCATENATE(Nacsport!CE250,Nacsport!CF250,Nacsport!CG250,Nacsport!CH250)</f>
        <v/>
      </c>
      <c r="U249" s="1" t="str">
        <f>+CONCATENATE(Nacsport!CI250,Nacsport!CJ250,Nacsport!CK250,Nacsport!CL250,Nacsport!CM250,Nacsport!CN250,Nacsport!CO250,Nacsport!CP250)</f>
        <v/>
      </c>
      <c r="V249" s="1" t="str">
        <f>+CONCATENATE(Nacsport!CQ250,Nacsport!CR250,Nacsport!CS250,Nacsport!CT250,Nacsport!CU250,Nacsport!CV250)</f>
        <v/>
      </c>
      <c r="W249" s="1" t="str">
        <f>+CONCATENATE(Nacsport!CW250,Nacsport!CX250,Nacsport!CY250,Nacsport!CZ250,Nacsport!DA250,Nacsport!DB250,Nacsport!DC250)</f>
        <v/>
      </c>
      <c r="X249" s="1" t="str">
        <f>+CONCATENATE(Nacsport!DD250,Nacsport!DE250,Nacsport!DF250,Nacsport!DG250,Nacsport!DH250,Nacsport!DI250,Nacsport!DJ250,Nacsport!DK250,Nacsport!DL250,Nacsport!DM250,Nacsport!DN250)</f>
        <v/>
      </c>
      <c r="Y249" s="1" t="str">
        <f>+CONCATENATE(Nacsport!DO250,Nacsport!DP250,Nacsport!DQ250,Nacsport!DR250,Nacsport!DS250,Nacsport!DT250,Nacsport!DU250,Nacsport!DV250,)</f>
        <v/>
      </c>
      <c r="Z249" s="1" t="str">
        <f>+CONCATENATE(Nacsport!DW250,Nacsport!DX250,Nacsport!DY250,Nacsport!DZ250)</f>
        <v/>
      </c>
      <c r="AA249" s="1" t="str">
        <f>+CONCATENATE(Nacsport!EA250,Nacsport!EB250,Nacsport!EC250,Nacsport!ED250,Nacsport!EE250)</f>
        <v/>
      </c>
      <c r="AB249" s="1" t="str">
        <f>+CONCATENATE(Nacsport!EF250,Nacsport!EG250,Nacsport!EH250,Nacsport!EI250,Nacsport!EJ250,Nacsport!EK250)</f>
        <v/>
      </c>
      <c r="AC249" s="1" t="str">
        <f>+CONCATENATE(Nacsport!EL250,Nacsport!EM250,Nacsport!EN250,Nacsport!EO250,Nacsport!EP250,Nacsport!EQ250,Nacsport!ER250)</f>
        <v/>
      </c>
      <c r="AD249" s="1" t="str">
        <f>+CONCATENATE(Nacsport!ES250,Nacsport!ET250,Nacsport!EU250,Nacsport!EV250,Nacsport!EW250,Nacsport!EX250,Nacsport!EY250,Nacsport!EZ250)</f>
        <v/>
      </c>
      <c r="AE249" s="1" t="str">
        <f>+CONCATENATE(Nacsport!FA250,Nacsport!FB250,Nacsport!FC250)</f>
        <v/>
      </c>
      <c r="AF249" s="1" t="str">
        <f>+CONCATENATE(Nacsport!FD250,Nacsport!FE250)</f>
        <v/>
      </c>
      <c r="AG249" s="1" t="str">
        <f>+CONCATENATE(Nacsport!FF250,Nacsport!FG250,Nacsport!FH250,Nacsport!FI250,Nacsport!FJ250)</f>
        <v/>
      </c>
      <c r="AH249" s="1" t="str">
        <f t="shared" si="19"/>
        <v/>
      </c>
      <c r="AI249" s="1" t="str">
        <f>+CONCATENATE(Nacsport!FK250,Nacsport!FL250)</f>
        <v/>
      </c>
      <c r="AJ249" s="34" t="str">
        <f>+CONCATENATE(Nacsport!FM250,Nacsport!FN250)</f>
        <v/>
      </c>
      <c r="AK249" s="1" t="str">
        <f>+IF(OR(K249="ATTACCO",K249="DIFESA"),+CONCATENATE(Nacsport!FO250,Nacsport!FP249,Nacsport!FQ250,Nacsport!FR250,Nacsport!FS250,Nacsport!FT250,Nacsport!FU250,),"")</f>
        <v/>
      </c>
      <c r="AL249" s="1" t="str">
        <f>+IF(OR(K249="ATAQUE",K249="DEFENSA"),+CONCATENATE(Nacsport!FV250,Nacsport!FW250,Nacsport!FX250,Nacsport!FY250,Nacsport!FZ250,Nacsport!GA250,Nacsport!GB250,),"")</f>
        <v/>
      </c>
      <c r="AM249" s="1" t="str">
        <f>+CONCATENATE(Nacsport!GC250,Nacsport!GD250,Nacsport!GE250,Nacsport!GF250,Nacsport!GG250,Nacsport!GH250,Nacsport!GI250,Nacsport!GJ250,)</f>
        <v/>
      </c>
      <c r="AN249" s="1" t="str">
        <f>IF(K249="PUNTOS",LOOKUP(2,1/($K$3:K249="ATAQUE"),$AN$3:AN249),IF(+COUNTIF(Nacsport!GK250:'Nacsport'!GS250,"*")&gt;0,+COUNTIF(Nacsport!GK250:'Nacsport'!GS250,"*"),""))</f>
        <v/>
      </c>
      <c r="AO249" t="str">
        <f ca="1">+IF(K249="QUIEBRE",+IF(L249="SAN LUIS",+COUNTIF(K249:INDIRECT(ADDRESS((LOOKUP(2,1/($K$1:K249="ATAQUE"),Nacsport!$A$1:A250)),3,4)),"RUCK")+1,+COUNTIF(K249:INDIRECT(ADDRESS((LOOKUP(2,1/($K$1:K249="DEFENSA"),Nacsport!$A$1:A250)),3,4)),"RUCK")+1),"")</f>
        <v/>
      </c>
      <c r="AP249" t="str">
        <f ca="1">+IF(OR(K249="PUNTOS",K249="QUIEBRE"),+IF(L249="SAN LUIS",+COUNTIF(K249:INDIRECT(ADDRESS((LOOKUP(2,1/($K$1:K249="ATAQUE"),Nacsport!$A$1:A250)),3,4)),"PASE"),+COUNTIF(K249:INDIRECT(ADDRESS((LOOKUP(2,1/($K$1:K249="DEFENSA"),Nacsport!$A$1:A250)),3,4)),"PASE")),"")</f>
        <v/>
      </c>
      <c r="AQ249" t="str">
        <f>IF(K249="QUIEBRE",LOOKUP(2,1/($K$3:K249="ATAQUE"),$AL$3:AL249),IF(+COUNTIF(Nacsport!GK250:'Nacsport'!GS250,"*")&gt;0,+COUNTIF(Nacsport!GK250:'Nacsport'!GS250,"*"),""))</f>
        <v/>
      </c>
      <c r="AR249" s="1" t="str">
        <f>IF(OR(K249="ATTACCO",K249="DIFESA"),J249,IF(AND(OR(K249="PUNTOS",K249="RUCK",K249="QUIEBRE"),L249="AVEZZANO"),LOOKUP(2,1/($K$3:K249="ATTACCO"),$J$3:J250),IF(AND(OR(K249="PUNTOS",K249="RUCK",K249="QUIEBRE"),L249="RIVAL"),LOOKUP(2,1/($K$3:K249="DIFESA"),$J$3:J250),"")))</f>
        <v/>
      </c>
      <c r="AS249" s="17"/>
    </row>
    <row r="250" spans="1:45" ht="15.75" customHeight="1" x14ac:dyDescent="0.2">
      <c r="A250">
        <f>+Nacsport!A251</f>
        <v>251</v>
      </c>
      <c r="B250">
        <f t="shared" si="17"/>
        <v>249</v>
      </c>
      <c r="C250">
        <f t="shared" si="18"/>
        <v>249</v>
      </c>
      <c r="D250" s="12">
        <v>1</v>
      </c>
      <c r="E250" s="1" t="s">
        <v>1295</v>
      </c>
      <c r="F250" s="14">
        <f>CONVERT(LEFT(Nacsport!E251,2),"mn","hr")/24+CONVERT(MID(Nacsport!E251,4,2),"sec","hr")/24</f>
        <v>3.0717592592592591E-2</v>
      </c>
      <c r="G250" s="15">
        <f>CONVERT((CONVERT(LEFT(Nacsport!F251,2),"mn","hr")/24+CONVERT(MID(Nacsport!F251,4,2),"sec","hr")/24)-(CONVERT(LEFT(Nacsport!E251,2),"mn","hr")/24+CONVERT(MID(Nacsport!E251,4,2),"sec","hr")/24),"hr","sec")*24</f>
        <v>4.0000000000001261</v>
      </c>
      <c r="H250" s="15">
        <f t="shared" si="15"/>
        <v>2649</v>
      </c>
      <c r="I250" s="15">
        <f t="shared" si="16"/>
        <v>44.233333333333334</v>
      </c>
      <c r="J250" s="1">
        <f>+Nacsport!B251</f>
        <v>8</v>
      </c>
      <c r="K250" s="1" t="str">
        <f>+Nacsport!C251</f>
        <v>SCRUM</v>
      </c>
      <c r="L250" s="1" t="str">
        <f>+CONCATENATE(Nacsport!I251,Nacsport!J251)</f>
        <v>OPPONENT</v>
      </c>
      <c r="M250" s="29" t="str">
        <f>IF(Nacsport!G251&lt;&gt;"",LEFT(Nacsport!G251,FIND(";",Nacsport!G251)-1),"")</f>
        <v>10</v>
      </c>
      <c r="N250" s="1" t="str">
        <f>IFERROR(MID(Nacsport!G251,FIND(";", Nacsport!G251)+1,IFERROR(FIND(" ", Nacsport!G251 &amp; " ", FIND(";", Nacsport!G251)+1) - FIND(";", Nacsport!G251)-1,LEN(Nacsport!G251))),"")</f>
        <v>36</v>
      </c>
      <c r="O250" s="1" t="str">
        <f>+CONCATENATE(Nacsport!K251,Nacsport!L251,Nacsport!M251,Nacsport!N251,Nacsport!O251,Nacsport!P251,Nacsport!Q251,Nacsport!R251,Nacsport!S251,Nacsport!T251,Nacsport!U251,Nacsport!V251,Nacsport!W251,Nacsport!X251,Nacsport!Y251,Nacsport!Z251)</f>
        <v>T2A</v>
      </c>
      <c r="P250" s="1" t="str">
        <f>IF(ISNA(LOOKUP(2,1/(Nacsport!AA251:BY251&lt;&gt;""),Nacsport!AA251:BY251)),"",LOOKUP(2,1/(Nacsport!AA251:BY251&lt;&gt;""),Nacsport!AA251:BY251))</f>
        <v/>
      </c>
      <c r="Q250" s="1" t="str">
        <f t="array" ref="Q250">+IF(+COUNTIF(Nacsport!AA251:BY251,"*")&gt;1,INDEX(Nacsport!Z251:BX251,MATCH(TRUE,Nacsport!Z251:BX251&gt;0,0)),"")</f>
        <v/>
      </c>
      <c r="R250" s="1" t="str">
        <f>+CONCATENATE(Nacsport!BZ251,Nacsport!CA251)</f>
        <v>WIN</v>
      </c>
      <c r="S250" s="1" t="str">
        <f>+CONCATENATE(Nacsport!CB251,Nacsport!CC251,Nacsport!CD251)</f>
        <v>NEUTRAL</v>
      </c>
      <c r="T250" s="1" t="str">
        <f>+CONCATENATE(Nacsport!CE251,Nacsport!CF251,Nacsport!CG251,Nacsport!CH251)</f>
        <v/>
      </c>
      <c r="U250" s="1" t="str">
        <f>+CONCATENATE(Nacsport!CI251,Nacsport!CJ251,Nacsport!CK251,Nacsport!CL251,Nacsport!CM251,Nacsport!CN251,Nacsport!CO251,Nacsport!CP251)</f>
        <v/>
      </c>
      <c r="V250" s="1" t="str">
        <f>+CONCATENATE(Nacsport!CQ251,Nacsport!CR251,Nacsport!CS251,Nacsport!CT251,Nacsport!CU251,Nacsport!CV251)</f>
        <v/>
      </c>
      <c r="W250" s="1" t="str">
        <f>+CONCATENATE(Nacsport!CW251,Nacsport!CX251,Nacsport!CY251,Nacsport!CZ251,Nacsport!DA251,Nacsport!DB251,Nacsport!DC251)</f>
        <v/>
      </c>
      <c r="X250" s="1" t="str">
        <f>+CONCATENATE(Nacsport!DD251,Nacsport!DE251,Nacsport!DF251,Nacsport!DG251,Nacsport!DH251,Nacsport!DI251,Nacsport!DJ251,Nacsport!DK251,Nacsport!DL251,Nacsport!DM251,Nacsport!DN251)</f>
        <v/>
      </c>
      <c r="Y250" s="1" t="str">
        <f>+CONCATENATE(Nacsport!DO251,Nacsport!DP251,Nacsport!DQ251,Nacsport!DR251,Nacsport!DS251,Nacsport!DT251,Nacsport!DU251,Nacsport!DV251,)</f>
        <v/>
      </c>
      <c r="Z250" s="1" t="str">
        <f>+CONCATENATE(Nacsport!DW251,Nacsport!DX251,Nacsport!DY251,Nacsport!DZ251)</f>
        <v/>
      </c>
      <c r="AA250" s="1" t="str">
        <f>+CONCATENATE(Nacsport!EA251,Nacsport!EB251,Nacsport!EC251,Nacsport!ED251,Nacsport!EE251)</f>
        <v/>
      </c>
      <c r="AB250" s="1" t="str">
        <f>+CONCATENATE(Nacsport!EF251,Nacsport!EG251,Nacsport!EH251,Nacsport!EI251,Nacsport!EJ251,Nacsport!EK251)</f>
        <v/>
      </c>
      <c r="AC250" s="1" t="str">
        <f>+CONCATENATE(Nacsport!EL251,Nacsport!EM251,Nacsport!EN251,Nacsport!EO251,Nacsport!EP251,Nacsport!EQ251,Nacsport!ER251)</f>
        <v/>
      </c>
      <c r="AD250" s="1" t="str">
        <f>+CONCATENATE(Nacsport!ES251,Nacsport!ET251,Nacsport!EU251,Nacsport!EV251,Nacsport!EW251,Nacsport!EX251,Nacsport!EY251,Nacsport!EZ251)</f>
        <v/>
      </c>
      <c r="AE250" s="1" t="str">
        <f>+CONCATENATE(Nacsport!FA251,Nacsport!FB251,Nacsport!FC251)</f>
        <v/>
      </c>
      <c r="AF250" s="1" t="str">
        <f>+CONCATENATE(Nacsport!FD251,Nacsport!FE251)</f>
        <v/>
      </c>
      <c r="AG250" s="1" t="str">
        <f>+CONCATENATE(Nacsport!FF251,Nacsport!FG251,Nacsport!FH251,Nacsport!FI251,Nacsport!FJ251)</f>
        <v/>
      </c>
      <c r="AH250" s="1" t="str">
        <f t="shared" si="19"/>
        <v/>
      </c>
      <c r="AI250" s="1" t="str">
        <f>+CONCATENATE(Nacsport!FK251,Nacsport!FL251)</f>
        <v/>
      </c>
      <c r="AJ250" s="34" t="str">
        <f>+CONCATENATE(Nacsport!FM251,Nacsport!FN251)</f>
        <v/>
      </c>
      <c r="AK250" s="1" t="str">
        <f>+IF(OR(K250="ATTACCO",K250="DIFESA"),+CONCATENATE(Nacsport!FO251,Nacsport!FP250,Nacsport!FQ251,Nacsport!FR251,Nacsport!FS251,Nacsport!FT251,Nacsport!FU251,),"")</f>
        <v/>
      </c>
      <c r="AL250" s="1" t="str">
        <f>+IF(OR(K250="ATAQUE",K250="DEFENSA"),+CONCATENATE(Nacsport!FV251,Nacsport!FW251,Nacsport!FX251,Nacsport!FY251,Nacsport!FZ251,Nacsport!GA251,Nacsport!GB251,),"")</f>
        <v/>
      </c>
      <c r="AM250" s="1" t="str">
        <f>+CONCATENATE(Nacsport!GC251,Nacsport!GD251,Nacsport!GE251,Nacsport!GF251,Nacsport!GG251,Nacsport!GH251,Nacsport!GI251,Nacsport!GJ251,)</f>
        <v/>
      </c>
      <c r="AN250" s="1" t="str">
        <f>IF(K250="PUNTOS",LOOKUP(2,1/($K$3:K250="ATAQUE"),$AN$3:AN250),IF(+COUNTIF(Nacsport!GK251:'Nacsport'!GS251,"*")&gt;0,+COUNTIF(Nacsport!GK251:'Nacsport'!GS251,"*"),""))</f>
        <v/>
      </c>
      <c r="AO250" t="str">
        <f ca="1">+IF(K250="QUIEBRE",+IF(L250="SAN LUIS",+COUNTIF(K250:INDIRECT(ADDRESS((LOOKUP(2,1/($K$1:K250="ATAQUE"),Nacsport!$A$1:A251)),3,4)),"RUCK")+1,+COUNTIF(K250:INDIRECT(ADDRESS((LOOKUP(2,1/($K$1:K250="DEFENSA"),Nacsport!$A$1:A251)),3,4)),"RUCK")+1),"")</f>
        <v/>
      </c>
      <c r="AP250" t="str">
        <f ca="1">+IF(OR(K250="PUNTOS",K250="QUIEBRE"),+IF(L250="SAN LUIS",+COUNTIF(K250:INDIRECT(ADDRESS((LOOKUP(2,1/($K$1:K250="ATAQUE"),Nacsport!$A$1:A251)),3,4)),"PASE"),+COUNTIF(K250:INDIRECT(ADDRESS((LOOKUP(2,1/($K$1:K250="DEFENSA"),Nacsport!$A$1:A251)),3,4)),"PASE")),"")</f>
        <v/>
      </c>
      <c r="AQ250" t="str">
        <f>IF(K250="QUIEBRE",LOOKUP(2,1/($K$3:K250="ATAQUE"),$AL$3:AL250),IF(+COUNTIF(Nacsport!GK251:'Nacsport'!GS251,"*")&gt;0,+COUNTIF(Nacsport!GK251:'Nacsport'!GS251,"*"),""))</f>
        <v/>
      </c>
      <c r="AR250" s="1" t="str">
        <f>IF(OR(K250="ATTACCO",K250="DIFESA"),J250,IF(AND(OR(K250="PUNTOS",K250="RUCK",K250="QUIEBRE"),L250="AVEZZANO"),LOOKUP(2,1/($K$3:K250="ATTACCO"),$J$3:J251),IF(AND(OR(K250="PUNTOS",K250="RUCK",K250="QUIEBRE"),L250="RIVAL"),LOOKUP(2,1/($K$3:K250="DIFESA"),$J$3:J251),"")))</f>
        <v/>
      </c>
      <c r="AS250" s="17"/>
    </row>
    <row r="251" spans="1:45" ht="15.75" customHeight="1" x14ac:dyDescent="0.2">
      <c r="A251">
        <f>+Nacsport!A252</f>
        <v>252</v>
      </c>
      <c r="B251">
        <f t="shared" si="17"/>
        <v>250</v>
      </c>
      <c r="C251">
        <f t="shared" si="18"/>
        <v>250</v>
      </c>
      <c r="D251" s="12">
        <v>1</v>
      </c>
      <c r="E251" s="1" t="s">
        <v>1295</v>
      </c>
      <c r="F251" s="14">
        <f>CONVERT(LEFT(Nacsport!E252,2),"mn","hr")/24+CONVERT(MID(Nacsport!E252,4,2),"sec","hr")/24</f>
        <v>3.0717592592592591E-2</v>
      </c>
      <c r="G251" s="15">
        <f>CONVERT((CONVERT(LEFT(Nacsport!F252,2),"mn","hr")/24+CONVERT(MID(Nacsport!F252,4,2),"sec","hr")/24)-(CONVERT(LEFT(Nacsport!E252,2),"mn","hr")/24+CONVERT(MID(Nacsport!E252,4,2),"sec","hr")/24),"hr","sec")*24</f>
        <v>1.999999999999913</v>
      </c>
      <c r="H251" s="15">
        <f t="shared" si="15"/>
        <v>2649</v>
      </c>
      <c r="I251" s="15">
        <f t="shared" si="16"/>
        <v>44.233333333333334</v>
      </c>
      <c r="J251" s="1">
        <f>+Nacsport!B252</f>
        <v>1</v>
      </c>
      <c r="K251" s="1" t="str">
        <f>+Nacsport!C252</f>
        <v>FREE-KICK</v>
      </c>
      <c r="L251" s="1" t="str">
        <f>+CONCATENATE(Nacsport!I252,Nacsport!J252)</f>
        <v>SAN BENEDETTO</v>
      </c>
      <c r="M251" s="29" t="str">
        <f>IF(Nacsport!G252&lt;&gt;"",LEFT(Nacsport!G252,FIND(";",Nacsport!G252)-1),"")</f>
        <v>10</v>
      </c>
      <c r="N251" s="1" t="str">
        <f>IFERROR(MID(Nacsport!G252,FIND(";", Nacsport!G252)+1,IFERROR(FIND(" ", Nacsport!G252 &amp; " ", FIND(";", Nacsport!G252)+1) - FIND(";", Nacsport!G252)-1,LEN(Nacsport!G252))),"")</f>
        <v>36</v>
      </c>
      <c r="O251" s="1" t="str">
        <f>+CONCATENATE(Nacsport!K252,Nacsport!L252,Nacsport!M252,Nacsport!N252,Nacsport!O252,Nacsport!P252,Nacsport!Q252,Nacsport!R252,Nacsport!S252,Nacsport!T252,Nacsport!U252,Nacsport!V252,Nacsport!W252,Nacsport!X252,Nacsport!Y252,Nacsport!Z252)</f>
        <v/>
      </c>
      <c r="P251" s="1" t="str">
        <f>IF(ISNA(LOOKUP(2,1/(Nacsport!AA252:BY252&lt;&gt;""),Nacsport!AA252:BY252)),"",LOOKUP(2,1/(Nacsport!AA252:BY252&lt;&gt;""),Nacsport!AA252:BY252))</f>
        <v/>
      </c>
      <c r="Q251" s="1" t="str">
        <f t="array" ref="Q251">+IF(+COUNTIF(Nacsport!AA252:BY252,"*")&gt;1,INDEX(Nacsport!Z252:BX252,MATCH(TRUE,Nacsport!Z252:BX252&gt;0,0)),"")</f>
        <v/>
      </c>
      <c r="R251" s="1" t="str">
        <f>+CONCATENATE(Nacsport!BZ252,Nacsport!CA252)</f>
        <v/>
      </c>
      <c r="S251" s="1" t="str">
        <f>+CONCATENATE(Nacsport!CB252,Nacsport!CC252,Nacsport!CD252)</f>
        <v/>
      </c>
      <c r="T251" s="1" t="str">
        <f>+CONCATENATE(Nacsport!CE252,Nacsport!CF252,Nacsport!CG252,Nacsport!CH252)</f>
        <v/>
      </c>
      <c r="U251" s="1" t="str">
        <f>+CONCATENATE(Nacsport!CI252,Nacsport!CJ252,Nacsport!CK252,Nacsport!CL252,Nacsport!CM252,Nacsport!CN252,Nacsport!CO252,Nacsport!CP252)</f>
        <v/>
      </c>
      <c r="V251" s="1" t="str">
        <f>+CONCATENATE(Nacsport!CQ252,Nacsport!CR252,Nacsport!CS252,Nacsport!CT252,Nacsport!CU252,Nacsport!CV252)</f>
        <v/>
      </c>
      <c r="W251" s="1" t="str">
        <f>+CONCATENATE(Nacsport!CW252,Nacsport!CX252,Nacsport!CY252,Nacsport!CZ252,Nacsport!DA252,Nacsport!DB252,Nacsport!DC252)</f>
        <v/>
      </c>
      <c r="X251" s="1" t="str">
        <f>+CONCATENATE(Nacsport!DD252,Nacsport!DE252,Nacsport!DF252,Nacsport!DG252,Nacsport!DH252,Nacsport!DI252,Nacsport!DJ252,Nacsport!DK252,Nacsport!DL252,Nacsport!DM252,Nacsport!DN252)</f>
        <v/>
      </c>
      <c r="Y251" s="1" t="str">
        <f>+CONCATENATE(Nacsport!DO252,Nacsport!DP252,Nacsport!DQ252,Nacsport!DR252,Nacsport!DS252,Nacsport!DT252,Nacsport!DU252,Nacsport!DV252,)</f>
        <v/>
      </c>
      <c r="Z251" s="1" t="str">
        <f>+CONCATENATE(Nacsport!DW252,Nacsport!DX252,Nacsport!DY252,Nacsport!DZ252)</f>
        <v/>
      </c>
      <c r="AA251" s="1" t="str">
        <f>+CONCATENATE(Nacsport!EA252,Nacsport!EB252,Nacsport!EC252,Nacsport!ED252,Nacsport!EE252)</f>
        <v/>
      </c>
      <c r="AB251" s="1" t="str">
        <f>+CONCATENATE(Nacsport!EF252,Nacsport!EG252,Nacsport!EH252,Nacsport!EI252,Nacsport!EJ252,Nacsport!EK252)</f>
        <v/>
      </c>
      <c r="AC251" s="1" t="str">
        <f>+CONCATENATE(Nacsport!EL252,Nacsport!EM252,Nacsport!EN252,Nacsport!EO252,Nacsport!EP252,Nacsport!EQ252,Nacsport!ER252)</f>
        <v>SCRUM</v>
      </c>
      <c r="AD251" s="1" t="str">
        <f>+CONCATENATE(Nacsport!ES252,Nacsport!ET252,Nacsport!EU252,Nacsport!EV252,Nacsport!EW252,Nacsport!EX252,Nacsport!EY252,Nacsport!EZ252)</f>
        <v/>
      </c>
      <c r="AE251" s="1" t="str">
        <f>+CONCATENATE(Nacsport!FA252,Nacsport!FB252,Nacsport!FC252)</f>
        <v/>
      </c>
      <c r="AF251" s="1" t="str">
        <f>+CONCATENATE(Nacsport!FD252,Nacsport!FE252)</f>
        <v/>
      </c>
      <c r="AG251" s="1" t="str">
        <f>+CONCATENATE(Nacsport!FF252,Nacsport!FG252,Nacsport!FH252,Nacsport!FI252,Nacsport!FJ252)</f>
        <v/>
      </c>
      <c r="AH251" s="1" t="str">
        <f t="shared" si="19"/>
        <v/>
      </c>
      <c r="AI251" s="1" t="str">
        <f>+CONCATENATE(Nacsport!FK252,Nacsport!FL252)</f>
        <v/>
      </c>
      <c r="AJ251" s="34" t="str">
        <f>+CONCATENATE(Nacsport!FM252,Nacsport!FN252)</f>
        <v/>
      </c>
      <c r="AK251" s="1" t="str">
        <f>+IF(OR(K251="ATTACCO",K251="DIFESA"),+CONCATENATE(Nacsport!FO252,Nacsport!FP251,Nacsport!FQ252,Nacsport!FR252,Nacsport!FS252,Nacsport!FT252,Nacsport!FU252,),"")</f>
        <v/>
      </c>
      <c r="AL251" s="1" t="str">
        <f>+IF(OR(K251="ATAQUE",K251="DEFENSA"),+CONCATENATE(Nacsport!FV252,Nacsport!FW252,Nacsport!FX252,Nacsport!FY252,Nacsport!FZ252,Nacsport!GA252,Nacsport!GB252,),"")</f>
        <v/>
      </c>
      <c r="AM251" s="1" t="str">
        <f>+CONCATENATE(Nacsport!GC252,Nacsport!GD252,Nacsport!GE252,Nacsport!GF252,Nacsport!GG252,Nacsport!GH252,Nacsport!GI252,Nacsport!GJ252,)</f>
        <v/>
      </c>
      <c r="AN251" s="1" t="str">
        <f>IF(K251="PUNTOS",LOOKUP(2,1/($K$3:K251="ATAQUE"),$AN$3:AN251),IF(+COUNTIF(Nacsport!GK252:'Nacsport'!GS252,"*")&gt;0,+COUNTIF(Nacsport!GK252:'Nacsport'!GS252,"*"),""))</f>
        <v/>
      </c>
      <c r="AO251" t="str">
        <f ca="1">+IF(K251="QUIEBRE",+IF(L251="SAN LUIS",+COUNTIF(K251:INDIRECT(ADDRESS((LOOKUP(2,1/($K$1:K251="ATAQUE"),Nacsport!$A$1:A252)),3,4)),"RUCK")+1,+COUNTIF(K251:INDIRECT(ADDRESS((LOOKUP(2,1/($K$1:K251="DEFENSA"),Nacsport!$A$1:A252)),3,4)),"RUCK")+1),"")</f>
        <v/>
      </c>
      <c r="AP251" t="str">
        <f ca="1">+IF(OR(K251="PUNTOS",K251="QUIEBRE"),+IF(L251="SAN LUIS",+COUNTIF(K251:INDIRECT(ADDRESS((LOOKUP(2,1/($K$1:K251="ATAQUE"),Nacsport!$A$1:A252)),3,4)),"PASE"),+COUNTIF(K251:INDIRECT(ADDRESS((LOOKUP(2,1/($K$1:K251="DEFENSA"),Nacsport!$A$1:A252)),3,4)),"PASE")),"")</f>
        <v/>
      </c>
      <c r="AQ251" t="str">
        <f>IF(K251="QUIEBRE",LOOKUP(2,1/($K$3:K251="ATAQUE"),$AL$3:AL251),IF(+COUNTIF(Nacsport!GK252:'Nacsport'!GS252,"*")&gt;0,+COUNTIF(Nacsport!GK252:'Nacsport'!GS252,"*"),""))</f>
        <v/>
      </c>
      <c r="AR251" s="1" t="str">
        <f>IF(OR(K251="ATTACCO",K251="DIFESA"),J251,IF(AND(OR(K251="PUNTOS",K251="RUCK",K251="QUIEBRE"),L251="AVEZZANO"),LOOKUP(2,1/($K$3:K251="ATTACCO"),$J$3:J252),IF(AND(OR(K251="PUNTOS",K251="RUCK",K251="QUIEBRE"),L251="RIVAL"),LOOKUP(2,1/($K$3:K251="DIFESA"),$J$3:J252),"")))</f>
        <v/>
      </c>
      <c r="AS251" s="17"/>
    </row>
    <row r="252" spans="1:45" ht="15.75" customHeight="1" x14ac:dyDescent="0.2">
      <c r="A252">
        <f>+Nacsport!A253</f>
        <v>253</v>
      </c>
      <c r="B252">
        <f t="shared" si="17"/>
        <v>251</v>
      </c>
      <c r="C252">
        <f t="shared" si="18"/>
        <v>251</v>
      </c>
      <c r="D252" s="12">
        <v>1</v>
      </c>
      <c r="E252" s="1" t="s">
        <v>1295</v>
      </c>
      <c r="F252" s="14">
        <f>CONVERT(LEFT(Nacsport!E253,2),"mn","hr")/24+CONVERT(MID(Nacsport!E253,4,2),"sec","hr")/24</f>
        <v>3.0844907407407408E-2</v>
      </c>
      <c r="G252" s="15">
        <f>CONVERT((CONVERT(LEFT(Nacsport!F253,2),"mn","hr")/24+CONVERT(MID(Nacsport!F253,4,2),"sec","hr")/24)-(CONVERT(LEFT(Nacsport!E253,2),"mn","hr")/24+CONVERT(MID(Nacsport!E253,4,2),"sec","hr")/24),"hr","sec")*24</f>
        <v>4.9999999999997824</v>
      </c>
      <c r="H252" s="15">
        <f t="shared" si="15"/>
        <v>2660</v>
      </c>
      <c r="I252" s="15">
        <f t="shared" si="16"/>
        <v>44.416666666666664</v>
      </c>
      <c r="J252" s="1">
        <f>+Nacsport!B253</f>
        <v>10</v>
      </c>
      <c r="K252" s="1" t="str">
        <f>+Nacsport!C253</f>
        <v>TURNOVER+</v>
      </c>
      <c r="L252" s="1" t="str">
        <f>+CONCATENATE(Nacsport!I253,Nacsport!J253)</f>
        <v>SAN BENEDETTO</v>
      </c>
      <c r="M252" s="29" t="str">
        <f>IF(Nacsport!G253&lt;&gt;"",LEFT(Nacsport!G253,FIND(";",Nacsport!G253)-1),"")</f>
        <v/>
      </c>
      <c r="N252" s="1" t="str">
        <f>IFERROR(MID(Nacsport!G253,FIND(";", Nacsport!G253)+1,IFERROR(FIND(" ", Nacsport!G253 &amp; " ", FIND(";", Nacsport!G253)+1) - FIND(";", Nacsport!G253)-1,LEN(Nacsport!G253))),"")</f>
        <v/>
      </c>
      <c r="O252" s="1" t="str">
        <f>+CONCATENATE(Nacsport!K253,Nacsport!L253,Nacsport!M253,Nacsport!N253,Nacsport!O253,Nacsport!P253,Nacsport!Q253,Nacsport!R253,Nacsport!S253,Nacsport!T253,Nacsport!U253,Nacsport!V253,Nacsport!W253,Nacsport!X253,Nacsport!Y253,Nacsport!Z253)</f>
        <v/>
      </c>
      <c r="P252" s="1" t="str">
        <f>IF(ISNA(LOOKUP(2,1/(Nacsport!AA253:BY253&lt;&gt;""),Nacsport!AA253:BY253)),"",LOOKUP(2,1/(Nacsport!AA253:BY253&lt;&gt;""),Nacsport!AA253:BY253))</f>
        <v/>
      </c>
      <c r="Q252" s="1" t="str">
        <f t="array" ref="Q252">+IF(+COUNTIF(Nacsport!AA253:BY253,"*")&gt;1,INDEX(Nacsport!Z253:BX253,MATCH(TRUE,Nacsport!Z253:BX253&gt;0,0)),"")</f>
        <v/>
      </c>
      <c r="R252" s="1" t="str">
        <f>+CONCATENATE(Nacsport!BZ253,Nacsport!CA253)</f>
        <v/>
      </c>
      <c r="S252" s="1" t="str">
        <f>+CONCATENATE(Nacsport!CB253,Nacsport!CC253,Nacsport!CD253)</f>
        <v/>
      </c>
      <c r="T252" s="1" t="str">
        <f>+CONCATENATE(Nacsport!CE253,Nacsport!CF253,Nacsport!CG253,Nacsport!CH253)</f>
        <v/>
      </c>
      <c r="U252" s="1" t="str">
        <f>+CONCATENATE(Nacsport!CI253,Nacsport!CJ253,Nacsport!CK253,Nacsport!CL253,Nacsport!CM253,Nacsport!CN253,Nacsport!CO253,Nacsport!CP253)</f>
        <v/>
      </c>
      <c r="V252" s="1" t="str">
        <f>+CONCATENATE(Nacsport!CQ253,Nacsport!CR253,Nacsport!CS253,Nacsport!CT253,Nacsport!CU253,Nacsport!CV253)</f>
        <v/>
      </c>
      <c r="W252" s="1" t="str">
        <f>+CONCATENATE(Nacsport!CW253,Nacsport!CX253,Nacsport!CY253,Nacsport!CZ253,Nacsport!DA253,Nacsport!DB253,Nacsport!DC253)</f>
        <v/>
      </c>
      <c r="X252" s="1" t="str">
        <f>+CONCATENATE(Nacsport!DD253,Nacsport!DE253,Nacsport!DF253,Nacsport!DG253,Nacsport!DH253,Nacsport!DI253,Nacsport!DJ253,Nacsport!DK253,Nacsport!DL253,Nacsport!DM253,Nacsport!DN253)</f>
        <v/>
      </c>
      <c r="Y252" s="1" t="str">
        <f>+CONCATENATE(Nacsport!DO253,Nacsport!DP253,Nacsport!DQ253,Nacsport!DR253,Nacsport!DS253,Nacsport!DT253,Nacsport!DU253,Nacsport!DV253,)</f>
        <v/>
      </c>
      <c r="Z252" s="1" t="str">
        <f>+CONCATENATE(Nacsport!DW253,Nacsport!DX253,Nacsport!DY253,Nacsport!DZ253)</f>
        <v>KICK</v>
      </c>
      <c r="AA252" s="1" t="str">
        <f>+CONCATENATE(Nacsport!EA253,Nacsport!EB253,Nacsport!EC253,Nacsport!ED253,Nacsport!EE253)</f>
        <v/>
      </c>
      <c r="AB252" s="1" t="str">
        <f>+CONCATENATE(Nacsport!EF253,Nacsport!EG253,Nacsport!EH253,Nacsport!EI253,Nacsport!EJ253,Nacsport!EK253)</f>
        <v/>
      </c>
      <c r="AC252" s="1" t="str">
        <f>+CONCATENATE(Nacsport!EL253,Nacsport!EM253,Nacsport!EN253,Nacsport!EO253,Nacsport!EP253,Nacsport!EQ253,Nacsport!ER253)</f>
        <v/>
      </c>
      <c r="AD252" s="1" t="str">
        <f>+CONCATENATE(Nacsport!ES253,Nacsport!ET253,Nacsport!EU253,Nacsport!EV253,Nacsport!EW253,Nacsport!EX253,Nacsport!EY253,Nacsport!EZ253)</f>
        <v/>
      </c>
      <c r="AE252" s="1" t="str">
        <f>+CONCATENATE(Nacsport!FA253,Nacsport!FB253,Nacsport!FC253)</f>
        <v/>
      </c>
      <c r="AF252" s="1" t="str">
        <f>+CONCATENATE(Nacsport!FD253,Nacsport!FE253)</f>
        <v/>
      </c>
      <c r="AG252" s="1" t="str">
        <f>+CONCATENATE(Nacsport!FF253,Nacsport!FG253,Nacsport!FH253,Nacsport!FI253,Nacsport!FJ253)</f>
        <v/>
      </c>
      <c r="AH252" s="1" t="str">
        <f t="shared" si="19"/>
        <v/>
      </c>
      <c r="AI252" s="1" t="str">
        <f>+CONCATENATE(Nacsport!FK253,Nacsport!FL253)</f>
        <v/>
      </c>
      <c r="AJ252" s="34" t="str">
        <f>+CONCATENATE(Nacsport!FM253,Nacsport!FN253)</f>
        <v/>
      </c>
      <c r="AK252" s="1" t="str">
        <f>+IF(OR(K252="ATTACCO",K252="DIFESA"),+CONCATENATE(Nacsport!FO253,Nacsport!FP252,Nacsport!FQ253,Nacsport!FR253,Nacsport!FS253,Nacsport!FT253,Nacsport!FU253,),"")</f>
        <v/>
      </c>
      <c r="AL252" s="1" t="str">
        <f>+IF(OR(K252="ATAQUE",K252="DEFENSA"),+CONCATENATE(Nacsport!FV253,Nacsport!FW253,Nacsport!FX253,Nacsport!FY253,Nacsport!FZ253,Nacsport!GA253,Nacsport!GB253,),"")</f>
        <v/>
      </c>
      <c r="AM252" s="1" t="str">
        <f>+CONCATENATE(Nacsport!GC253,Nacsport!GD253,Nacsport!GE253,Nacsport!GF253,Nacsport!GG253,Nacsport!GH253,Nacsport!GI253,Nacsport!GJ253,)</f>
        <v/>
      </c>
      <c r="AN252" s="1" t="str">
        <f>IF(K252="PUNTOS",LOOKUP(2,1/($K$3:K252="ATAQUE"),$AN$3:AN252),IF(+COUNTIF(Nacsport!GK253:'Nacsport'!GS253,"*")&gt;0,+COUNTIF(Nacsport!GK253:'Nacsport'!GS253,"*"),""))</f>
        <v/>
      </c>
      <c r="AO252" t="str">
        <f ca="1">+IF(K252="QUIEBRE",+IF(L252="SAN LUIS",+COUNTIF(K252:INDIRECT(ADDRESS((LOOKUP(2,1/($K$1:K252="ATAQUE"),Nacsport!$A$1:A253)),3,4)),"RUCK")+1,+COUNTIF(K252:INDIRECT(ADDRESS((LOOKUP(2,1/($K$1:K252="DEFENSA"),Nacsport!$A$1:A253)),3,4)),"RUCK")+1),"")</f>
        <v/>
      </c>
      <c r="AP252" t="str">
        <f ca="1">+IF(OR(K252="PUNTOS",K252="QUIEBRE"),+IF(L252="SAN LUIS",+COUNTIF(K252:INDIRECT(ADDRESS((LOOKUP(2,1/($K$1:K252="ATAQUE"),Nacsport!$A$1:A253)),3,4)),"PASE"),+COUNTIF(K252:INDIRECT(ADDRESS((LOOKUP(2,1/($K$1:K252="DEFENSA"),Nacsport!$A$1:A253)),3,4)),"PASE")),"")</f>
        <v/>
      </c>
      <c r="AQ252" t="str">
        <f>IF(K252="QUIEBRE",LOOKUP(2,1/($K$3:K252="ATAQUE"),$AL$3:AL252),IF(+COUNTIF(Nacsport!GK253:'Nacsport'!GS253,"*")&gt;0,+COUNTIF(Nacsport!GK253:'Nacsport'!GS253,"*"),""))</f>
        <v/>
      </c>
      <c r="AR252" s="1" t="str">
        <f>IF(OR(K252="ATTACCO",K252="DIFESA"),J252,IF(AND(OR(K252="PUNTOS",K252="RUCK",K252="QUIEBRE"),L252="AVEZZANO"),LOOKUP(2,1/($K$3:K252="ATTACCO"),$J$3:J253),IF(AND(OR(K252="PUNTOS",K252="RUCK",K252="QUIEBRE"),L252="RIVAL"),LOOKUP(2,1/($K$3:K252="DIFESA"),$J$3:J253),"")))</f>
        <v/>
      </c>
      <c r="AS252" s="17"/>
    </row>
    <row r="253" spans="1:45" ht="15.75" customHeight="1" x14ac:dyDescent="0.2">
      <c r="A253">
        <f>+Nacsport!A254</f>
        <v>254</v>
      </c>
      <c r="B253">
        <f t="shared" si="17"/>
        <v>252</v>
      </c>
      <c r="C253">
        <f t="shared" si="18"/>
        <v>252</v>
      </c>
      <c r="D253" s="12">
        <v>1</v>
      </c>
      <c r="E253" s="1" t="s">
        <v>1295</v>
      </c>
      <c r="F253" s="14">
        <f>CONVERT(LEFT(Nacsport!E254,2),"mn","hr")/24+CONVERT(MID(Nacsport!E254,4,2),"sec","hr")/24</f>
        <v>3.0844907407407408E-2</v>
      </c>
      <c r="G253" s="15">
        <f>CONVERT((CONVERT(LEFT(Nacsport!F254,2),"mn","hr")/24+CONVERT(MID(Nacsport!F254,4,2),"sec","hr")/24)-(CONVERT(LEFT(Nacsport!E254,2),"mn","hr")/24+CONVERT(MID(Nacsport!E254,4,2),"sec","hr")/24),"hr","sec")*24</f>
        <v>6.9999999999999947</v>
      </c>
      <c r="H253" s="15">
        <f t="shared" si="15"/>
        <v>2660</v>
      </c>
      <c r="I253" s="15">
        <f t="shared" si="16"/>
        <v>44.416666666666664</v>
      </c>
      <c r="J253" s="1">
        <f>+Nacsport!B254</f>
        <v>21</v>
      </c>
      <c r="K253" s="1" t="str">
        <f>+Nacsport!C254</f>
        <v>ATTACK</v>
      </c>
      <c r="L253" s="1" t="str">
        <f>+CONCATENATE(Nacsport!I254,Nacsport!J254)</f>
        <v/>
      </c>
      <c r="M253" s="29" t="str">
        <f>IF(Nacsport!G254&lt;&gt;"",LEFT(Nacsport!G254,FIND(";",Nacsport!G254)-1),"")</f>
        <v/>
      </c>
      <c r="N253" s="1" t="str">
        <f>IFERROR(MID(Nacsport!G254,FIND(";", Nacsport!G254)+1,IFERROR(FIND(" ", Nacsport!G254 &amp; " ", FIND(";", Nacsport!G254)+1) - FIND(";", Nacsport!G254)-1,LEN(Nacsport!G254))),"")</f>
        <v/>
      </c>
      <c r="O253" s="1" t="str">
        <f>+CONCATENATE(Nacsport!K254,Nacsport!L254,Nacsport!M254,Nacsport!N254,Nacsport!O254,Nacsport!P254,Nacsport!Q254,Nacsport!R254,Nacsport!S254,Nacsport!T254,Nacsport!U254,Nacsport!V254,Nacsport!W254,Nacsport!X254,Nacsport!Y254,Nacsport!Z254)</f>
        <v/>
      </c>
      <c r="P253" s="1" t="str">
        <f>IF(ISNA(LOOKUP(2,1/(Nacsport!AA254:BY254&lt;&gt;""),Nacsport!AA254:BY254)),"",LOOKUP(2,1/(Nacsport!AA254:BY254&lt;&gt;""),Nacsport!AA254:BY254))</f>
        <v/>
      </c>
      <c r="Q253" s="1" t="str">
        <f t="array" ref="Q253">+IF(+COUNTIF(Nacsport!AA254:BY254,"*")&gt;1,INDEX(Nacsport!Z254:BX254,MATCH(TRUE,Nacsport!Z254:BX254&gt;0,0)),"")</f>
        <v/>
      </c>
      <c r="R253" s="1" t="str">
        <f>+CONCATENATE(Nacsport!BZ254,Nacsport!CA254)</f>
        <v/>
      </c>
      <c r="S253" s="1" t="str">
        <f>+CONCATENATE(Nacsport!CB254,Nacsport!CC254,Nacsport!CD254)</f>
        <v/>
      </c>
      <c r="T253" s="1" t="str">
        <f>+CONCATENATE(Nacsport!CE254,Nacsport!CF254,Nacsport!CG254,Nacsport!CH254)</f>
        <v/>
      </c>
      <c r="U253" s="1" t="str">
        <f>+CONCATENATE(Nacsport!CI254,Nacsport!CJ254,Nacsport!CK254,Nacsport!CL254,Nacsport!CM254,Nacsport!CN254,Nacsport!CO254,Nacsport!CP254)</f>
        <v/>
      </c>
      <c r="V253" s="1" t="str">
        <f>+CONCATENATE(Nacsport!CQ254,Nacsport!CR254,Nacsport!CS254,Nacsport!CT254,Nacsport!CU254,Nacsport!CV254)</f>
        <v/>
      </c>
      <c r="W253" s="1" t="str">
        <f>+CONCATENATE(Nacsport!CW254,Nacsport!CX254,Nacsport!CY254,Nacsport!CZ254,Nacsport!DA254,Nacsport!DB254,Nacsport!DC254)</f>
        <v/>
      </c>
      <c r="X253" s="1" t="str">
        <f>+CONCATENATE(Nacsport!DD254,Nacsport!DE254,Nacsport!DF254,Nacsport!DG254,Nacsport!DH254,Nacsport!DI254,Nacsport!DJ254,Nacsport!DK254,Nacsport!DL254,Nacsport!DM254,Nacsport!DN254)</f>
        <v/>
      </c>
      <c r="Y253" s="1" t="str">
        <f>+CONCATENATE(Nacsport!DO254,Nacsport!DP254,Nacsport!DQ254,Nacsport!DR254,Nacsport!DS254,Nacsport!DT254,Nacsport!DU254,Nacsport!DV254,)</f>
        <v/>
      </c>
      <c r="Z253" s="1" t="str">
        <f>+CONCATENATE(Nacsport!DW254,Nacsport!DX254,Nacsport!DY254,Nacsport!DZ254)</f>
        <v/>
      </c>
      <c r="AA253" s="1" t="str">
        <f>+CONCATENATE(Nacsport!EA254,Nacsport!EB254,Nacsport!EC254,Nacsport!ED254,Nacsport!EE254)</f>
        <v/>
      </c>
      <c r="AB253" s="1" t="str">
        <f>+CONCATENATE(Nacsport!EF254,Nacsport!EG254,Nacsport!EH254,Nacsport!EI254,Nacsport!EJ254,Nacsport!EK254)</f>
        <v/>
      </c>
      <c r="AC253" s="1" t="str">
        <f>+CONCATENATE(Nacsport!EL254,Nacsport!EM254,Nacsport!EN254,Nacsport!EO254,Nacsport!EP254,Nacsport!EQ254,Nacsport!ER254)</f>
        <v/>
      </c>
      <c r="AD253" s="1" t="str">
        <f>+CONCATENATE(Nacsport!ES254,Nacsport!ET254,Nacsport!EU254,Nacsport!EV254,Nacsport!EW254,Nacsport!EX254,Nacsport!EY254,Nacsport!EZ254)</f>
        <v/>
      </c>
      <c r="AE253" s="1" t="str">
        <f>+CONCATENATE(Nacsport!FA254,Nacsport!FB254,Nacsport!FC254)</f>
        <v/>
      </c>
      <c r="AF253" s="1" t="str">
        <f>+CONCATENATE(Nacsport!FD254,Nacsport!FE254)</f>
        <v/>
      </c>
      <c r="AG253" s="1" t="str">
        <f>+CONCATENATE(Nacsport!FF254,Nacsport!FG254,Nacsport!FH254,Nacsport!FI254,Nacsport!FJ254)</f>
        <v/>
      </c>
      <c r="AH253" s="1" t="str">
        <f t="shared" si="19"/>
        <v/>
      </c>
      <c r="AI253" s="1" t="str">
        <f>+CONCATENATE(Nacsport!FK254,Nacsport!FL254)</f>
        <v/>
      </c>
      <c r="AJ253" s="34" t="str">
        <f>+CONCATENATE(Nacsport!FM254,Nacsport!FN254)</f>
        <v/>
      </c>
      <c r="AK253" s="1" t="str">
        <f>+IF(OR(K253="ATTACCO",K253="DIFESA"),+CONCATENATE(Nacsport!FO254,Nacsport!FP253,Nacsport!FQ254,Nacsport!FR254,Nacsport!FS254,Nacsport!FT254,Nacsport!FU254,),"")</f>
        <v/>
      </c>
      <c r="AL253" s="1" t="str">
        <f>+IF(OR(K253="ATAQUE",K253="DEFENSA"),+CONCATENATE(Nacsport!FV254,Nacsport!FW254,Nacsport!FX254,Nacsport!FY254,Nacsport!FZ254,Nacsport!GA254,Nacsport!GB254,),"")</f>
        <v/>
      </c>
      <c r="AM253" s="1" t="str">
        <f>+CONCATENATE(Nacsport!GC254,Nacsport!GD254,Nacsport!GE254,Nacsport!GF254,Nacsport!GG254,Nacsport!GH254,Nacsport!GI254,Nacsport!GJ254,)</f>
        <v/>
      </c>
      <c r="AN253" s="1" t="str">
        <f>IF(K253="PUNTOS",LOOKUP(2,1/($K$3:K253="ATAQUE"),$AN$3:AN253),IF(+COUNTIF(Nacsport!GK254:'Nacsport'!GS254,"*")&gt;0,+COUNTIF(Nacsport!GK254:'Nacsport'!GS254,"*"),""))</f>
        <v/>
      </c>
      <c r="AO253" t="str">
        <f ca="1">+IF(K253="QUIEBRE",+IF(L253="SAN LUIS",+COUNTIF(K253:INDIRECT(ADDRESS((LOOKUP(2,1/($K$1:K253="ATAQUE"),Nacsport!$A$1:A254)),3,4)),"RUCK")+1,+COUNTIF(K253:INDIRECT(ADDRESS((LOOKUP(2,1/($K$1:K253="DEFENSA"),Nacsport!$A$1:A254)),3,4)),"RUCK")+1),"")</f>
        <v/>
      </c>
      <c r="AP253" t="str">
        <f ca="1">+IF(OR(K253="PUNTOS",K253="QUIEBRE"),+IF(L253="SAN LUIS",+COUNTIF(K253:INDIRECT(ADDRESS((LOOKUP(2,1/($K$1:K253="ATAQUE"),Nacsport!$A$1:A254)),3,4)),"PASE"),+COUNTIF(K253:INDIRECT(ADDRESS((LOOKUP(2,1/($K$1:K253="DEFENSA"),Nacsport!$A$1:A254)),3,4)),"PASE")),"")</f>
        <v/>
      </c>
      <c r="AQ253" t="str">
        <f>IF(K253="QUIEBRE",LOOKUP(2,1/($K$3:K253="ATAQUE"),$AL$3:AL253),IF(+COUNTIF(Nacsport!GK254:'Nacsport'!GS254,"*")&gt;0,+COUNTIF(Nacsport!GK254:'Nacsport'!GS254,"*"),""))</f>
        <v/>
      </c>
      <c r="AR253" s="1" t="str">
        <f>IF(OR(K253="ATTACCO",K253="DIFESA"),J253,IF(AND(OR(K253="PUNTOS",K253="RUCK",K253="QUIEBRE"),L253="AVEZZANO"),LOOKUP(2,1/($K$3:K253="ATTACCO"),$J$3:J254),IF(AND(OR(K253="PUNTOS",K253="RUCK",K253="QUIEBRE"),L253="RIVAL"),LOOKUP(2,1/($K$3:K253="DIFESA"),$J$3:J254),"")))</f>
        <v/>
      </c>
      <c r="AS253" s="17"/>
    </row>
    <row r="254" spans="1:45" ht="15.75" customHeight="1" x14ac:dyDescent="0.2">
      <c r="A254">
        <f>+Nacsport!A255</f>
        <v>255</v>
      </c>
      <c r="B254">
        <f t="shared" si="17"/>
        <v>253</v>
      </c>
      <c r="C254">
        <f t="shared" si="18"/>
        <v>253</v>
      </c>
      <c r="D254" s="12">
        <v>1</v>
      </c>
      <c r="E254" s="1" t="s">
        <v>1295</v>
      </c>
      <c r="F254" s="14">
        <f>CONVERT(LEFT(Nacsport!E255,2),"mn","hr")/24+CONVERT(MID(Nacsport!E255,4,2),"sec","hr")/24</f>
        <v>3.0925925925925926E-2</v>
      </c>
      <c r="G254" s="15">
        <f>CONVERT((CONVERT(LEFT(Nacsport!F255,2),"mn","hr")/24+CONVERT(MID(Nacsport!F255,4,2),"sec","hr")/24)-(CONVERT(LEFT(Nacsport!E255,2),"mn","hr")/24+CONVERT(MID(Nacsport!E255,4,2),"sec","hr")/24),"hr","sec")*24</f>
        <v>0.99999999999995648</v>
      </c>
      <c r="H254" s="15">
        <f t="shared" si="15"/>
        <v>2667</v>
      </c>
      <c r="I254" s="15">
        <f t="shared" si="16"/>
        <v>44.533333333333331</v>
      </c>
      <c r="J254" s="1">
        <f>+Nacsport!B255</f>
        <v>24</v>
      </c>
      <c r="K254" s="1" t="str">
        <f>+Nacsport!C255</f>
        <v>END</v>
      </c>
      <c r="L254" s="1" t="str">
        <f>+CONCATENATE(Nacsport!I255,Nacsport!J255)</f>
        <v/>
      </c>
      <c r="M254" s="29" t="str">
        <f>IF(Nacsport!G255&lt;&gt;"",LEFT(Nacsport!G255,FIND(";",Nacsport!G255)-1),"")</f>
        <v/>
      </c>
      <c r="N254" s="1" t="str">
        <f>IFERROR(MID(Nacsport!G255,FIND(";", Nacsport!G255)+1,IFERROR(FIND(" ", Nacsport!G255 &amp; " ", FIND(";", Nacsport!G255)+1) - FIND(";", Nacsport!G255)-1,LEN(Nacsport!G255))),"")</f>
        <v/>
      </c>
      <c r="O254" s="1" t="str">
        <f>+CONCATENATE(Nacsport!K255,Nacsport!L255,Nacsport!M255,Nacsport!N255,Nacsport!O255,Nacsport!P255,Nacsport!Q255,Nacsport!R255,Nacsport!S255,Nacsport!T255,Nacsport!U255,Nacsport!V255,Nacsport!W255,Nacsport!X255,Nacsport!Y255,Nacsport!Z255)</f>
        <v/>
      </c>
      <c r="P254" s="1" t="str">
        <f>IF(ISNA(LOOKUP(2,1/(Nacsport!AA255:BY255&lt;&gt;""),Nacsport!AA255:BY255)),"",LOOKUP(2,1/(Nacsport!AA255:BY255&lt;&gt;""),Nacsport!AA255:BY255))</f>
        <v/>
      </c>
      <c r="Q254" s="1" t="str">
        <f t="array" ref="Q254">+IF(+COUNTIF(Nacsport!AA255:BY255,"*")&gt;1,INDEX(Nacsport!Z255:BX255,MATCH(TRUE,Nacsport!Z255:BX255&gt;0,0)),"")</f>
        <v/>
      </c>
      <c r="R254" s="1" t="str">
        <f>+CONCATENATE(Nacsport!BZ255,Nacsport!CA255)</f>
        <v/>
      </c>
      <c r="S254" s="1" t="str">
        <f>+CONCATENATE(Nacsport!CB255,Nacsport!CC255,Nacsport!CD255)</f>
        <v/>
      </c>
      <c r="T254" s="1" t="str">
        <f>+CONCATENATE(Nacsport!CE255,Nacsport!CF255,Nacsport!CG255,Nacsport!CH255)</f>
        <v/>
      </c>
      <c r="U254" s="1" t="str">
        <f>+CONCATENATE(Nacsport!CI255,Nacsport!CJ255,Nacsport!CK255,Nacsport!CL255,Nacsport!CM255,Nacsport!CN255,Nacsport!CO255,Nacsport!CP255)</f>
        <v/>
      </c>
      <c r="V254" s="1" t="str">
        <f>+CONCATENATE(Nacsport!CQ255,Nacsport!CR255,Nacsport!CS255,Nacsport!CT255,Nacsport!CU255,Nacsport!CV255)</f>
        <v/>
      </c>
      <c r="W254" s="1" t="str">
        <f>+CONCATENATE(Nacsport!CW255,Nacsport!CX255,Nacsport!CY255,Nacsport!CZ255,Nacsport!DA255,Nacsport!DB255,Nacsport!DC255)</f>
        <v/>
      </c>
      <c r="X254" s="1" t="str">
        <f>+CONCATENATE(Nacsport!DD255,Nacsport!DE255,Nacsport!DF255,Nacsport!DG255,Nacsport!DH255,Nacsport!DI255,Nacsport!DJ255,Nacsport!DK255,Nacsport!DL255,Nacsport!DM255,Nacsport!DN255)</f>
        <v/>
      </c>
      <c r="Y254" s="1" t="str">
        <f>+CONCATENATE(Nacsport!DO255,Nacsport!DP255,Nacsport!DQ255,Nacsport!DR255,Nacsport!DS255,Nacsport!DT255,Nacsport!DU255,Nacsport!DV255,)</f>
        <v/>
      </c>
      <c r="Z254" s="1" t="str">
        <f>+CONCATENATE(Nacsport!DW255,Nacsport!DX255,Nacsport!DY255,Nacsport!DZ255)</f>
        <v/>
      </c>
      <c r="AA254" s="1" t="str">
        <f>+CONCATENATE(Nacsport!EA255,Nacsport!EB255,Nacsport!EC255,Nacsport!ED255,Nacsport!EE255)</f>
        <v/>
      </c>
      <c r="AB254" s="1" t="str">
        <f>+CONCATENATE(Nacsport!EF255,Nacsport!EG255,Nacsport!EH255,Nacsport!EI255,Nacsport!EJ255,Nacsport!EK255)</f>
        <v/>
      </c>
      <c r="AC254" s="1" t="str">
        <f>+CONCATENATE(Nacsport!EL255,Nacsport!EM255,Nacsport!EN255,Nacsport!EO255,Nacsport!EP255,Nacsport!EQ255,Nacsport!ER255)</f>
        <v/>
      </c>
      <c r="AD254" s="1" t="str">
        <f>+CONCATENATE(Nacsport!ES255,Nacsport!ET255,Nacsport!EU255,Nacsport!EV255,Nacsport!EW255,Nacsport!EX255,Nacsport!EY255,Nacsport!EZ255)</f>
        <v/>
      </c>
      <c r="AE254" s="1" t="str">
        <f>+CONCATENATE(Nacsport!FA255,Nacsport!FB255,Nacsport!FC255)</f>
        <v/>
      </c>
      <c r="AF254" s="1" t="str">
        <f>+CONCATENATE(Nacsport!FD255,Nacsport!FE255)</f>
        <v/>
      </c>
      <c r="AG254" s="1" t="str">
        <f>+CONCATENATE(Nacsport!FF255,Nacsport!FG255,Nacsport!FH255,Nacsport!FI255,Nacsport!FJ255)</f>
        <v/>
      </c>
      <c r="AH254" s="1" t="str">
        <f t="shared" si="19"/>
        <v/>
      </c>
      <c r="AI254" s="1" t="str">
        <f>+CONCATENATE(Nacsport!FK255,Nacsport!FL255)</f>
        <v/>
      </c>
      <c r="AJ254" s="34" t="str">
        <f>+CONCATENATE(Nacsport!FM255,Nacsport!FN255)</f>
        <v/>
      </c>
      <c r="AK254" s="1" t="str">
        <f>+IF(OR(K254="ATTACCO",K254="DIFESA"),+CONCATENATE(Nacsport!FO255,Nacsport!FP254,Nacsport!FQ255,Nacsport!FR255,Nacsport!FS255,Nacsport!FT255,Nacsport!FU255,),"")</f>
        <v/>
      </c>
      <c r="AL254" s="1" t="str">
        <f>+IF(OR(K254="ATAQUE",K254="DEFENSA"),+CONCATENATE(Nacsport!FV255,Nacsport!FW255,Nacsport!FX255,Nacsport!FY255,Nacsport!FZ255,Nacsport!GA255,Nacsport!GB255,),"")</f>
        <v/>
      </c>
      <c r="AM254" s="1" t="str">
        <f>+CONCATENATE(Nacsport!GC255,Nacsport!GD255,Nacsport!GE255,Nacsport!GF255,Nacsport!GG255,Nacsport!GH255,Nacsport!GI255,Nacsport!GJ255,)</f>
        <v/>
      </c>
      <c r="AN254" s="1" t="str">
        <f>IF(K254="PUNTOS",LOOKUP(2,1/($K$3:K254="ATAQUE"),$AN$3:AN254),IF(+COUNTIF(Nacsport!GK255:'Nacsport'!GS255,"*")&gt;0,+COUNTIF(Nacsport!GK255:'Nacsport'!GS255,"*"),""))</f>
        <v/>
      </c>
      <c r="AO254" t="str">
        <f ca="1">+IF(K254="QUIEBRE",+IF(L254="SAN LUIS",+COUNTIF(K254:INDIRECT(ADDRESS((LOOKUP(2,1/($K$1:K254="ATAQUE"),Nacsport!$A$1:A255)),3,4)),"RUCK")+1,+COUNTIF(K254:INDIRECT(ADDRESS((LOOKUP(2,1/($K$1:K254="DEFENSA"),Nacsport!$A$1:A255)),3,4)),"RUCK")+1),"")</f>
        <v/>
      </c>
      <c r="AP254" t="str">
        <f ca="1">+IF(OR(K254="PUNTOS",K254="QUIEBRE"),+IF(L254="SAN LUIS",+COUNTIF(K254:INDIRECT(ADDRESS((LOOKUP(2,1/($K$1:K254="ATAQUE"),Nacsport!$A$1:A255)),3,4)),"PASE"),+COUNTIF(K254:INDIRECT(ADDRESS((LOOKUP(2,1/($K$1:K254="DEFENSA"),Nacsport!$A$1:A255)),3,4)),"PASE")),"")</f>
        <v/>
      </c>
      <c r="AQ254" t="str">
        <f>IF(K254="QUIEBRE",LOOKUP(2,1/($K$3:K254="ATAQUE"),$AL$3:AL254),IF(+COUNTIF(Nacsport!GK255:'Nacsport'!GS255,"*")&gt;0,+COUNTIF(Nacsport!GK255:'Nacsport'!GS255,"*"),""))</f>
        <v/>
      </c>
      <c r="AR254" s="1" t="str">
        <f>IF(OR(K254="ATTACCO",K254="DIFESA"),J254,IF(AND(OR(K254="PUNTOS",K254="RUCK",K254="QUIEBRE"),L254="AVEZZANO"),LOOKUP(2,1/($K$3:K254="ATTACCO"),$J$3:J255),IF(AND(OR(K254="PUNTOS",K254="RUCK",K254="QUIEBRE"),L254="RIVAL"),LOOKUP(2,1/($K$3:K254="DIFESA"),$J$3:J255),"")))</f>
        <v/>
      </c>
      <c r="AS254" s="17"/>
    </row>
    <row r="255" spans="1:45" ht="15.75" customHeight="1" x14ac:dyDescent="0.2">
      <c r="A255">
        <f>+Nacsport!A256</f>
        <v>256</v>
      </c>
      <c r="B255">
        <f t="shared" si="17"/>
        <v>254</v>
      </c>
      <c r="C255">
        <f t="shared" si="18"/>
        <v>254</v>
      </c>
      <c r="D255" s="12">
        <v>1</v>
      </c>
      <c r="E255" s="1" t="s">
        <v>1295</v>
      </c>
      <c r="F255" s="14">
        <f>CONVERT(LEFT(Nacsport!E256,2),"mn","hr")/24+CONVERT(MID(Nacsport!E256,4,2),"sec","hr")/24</f>
        <v>3.1828703703703706E-2</v>
      </c>
      <c r="G255" s="15">
        <f>CONVERT((CONVERT(LEFT(Nacsport!F256,2),"mn","hr")/24+CONVERT(MID(Nacsport!F256,4,2),"sec","hr")/24)-(CONVERT(LEFT(Nacsport!E256,2),"mn","hr")/24+CONVERT(MID(Nacsport!E256,4,2),"sec","hr")/24),"hr","sec")*24</f>
        <v>0</v>
      </c>
      <c r="H255" s="15">
        <f t="shared" si="15"/>
        <v>2745</v>
      </c>
      <c r="I255" s="15">
        <f t="shared" si="16"/>
        <v>45.833333333333336</v>
      </c>
      <c r="J255" s="1">
        <f>+Nacsport!B256</f>
        <v>10</v>
      </c>
      <c r="K255" s="1" t="str">
        <f>+Nacsport!C256</f>
        <v>POINTS</v>
      </c>
      <c r="L255" s="1" t="str">
        <f>+CONCATENATE(Nacsport!I256,Nacsport!J256)</f>
        <v>OPPONENT</v>
      </c>
      <c r="M255" s="29" t="str">
        <f>IF(Nacsport!G256&lt;&gt;"",LEFT(Nacsport!G256,FIND(";",Nacsport!G256)-1),"")</f>
        <v/>
      </c>
      <c r="N255" s="1" t="str">
        <f>IFERROR(MID(Nacsport!G256,FIND(";", Nacsport!G256)+1,IFERROR(FIND(" ", Nacsport!G256 &amp; " ", FIND(";", Nacsport!G256)+1) - FIND(";", Nacsport!G256)-1,LEN(Nacsport!G256))),"")</f>
        <v/>
      </c>
      <c r="O255" s="1" t="str">
        <f>+CONCATENATE(Nacsport!K256,Nacsport!L256,Nacsport!M256,Nacsport!N256,Nacsport!O256,Nacsport!P256,Nacsport!Q256,Nacsport!R256,Nacsport!S256,Nacsport!T256,Nacsport!U256,Nacsport!V256,Nacsport!W256,Nacsport!X256,Nacsport!Y256,Nacsport!Z256)</f>
        <v/>
      </c>
      <c r="P255" s="1" t="str">
        <f>IF(ISNA(LOOKUP(2,1/(Nacsport!AA256:BY256&lt;&gt;""),Nacsport!AA256:BY256)),"",LOOKUP(2,1/(Nacsport!AA256:BY256&lt;&gt;""),Nacsport!AA256:BY256))</f>
        <v/>
      </c>
      <c r="Q255" s="1" t="str">
        <f t="array" ref="Q255">+IF(+COUNTIF(Nacsport!AA256:BY256,"*")&gt;1,INDEX(Nacsport!Z256:BX256,MATCH(TRUE,Nacsport!Z256:BX256&gt;0,0)),"")</f>
        <v/>
      </c>
      <c r="R255" s="1" t="str">
        <f>+CONCATENATE(Nacsport!BZ256,Nacsport!CA256)</f>
        <v/>
      </c>
      <c r="S255" s="1" t="str">
        <f>+CONCATENATE(Nacsport!CB256,Nacsport!CC256,Nacsport!CD256)</f>
        <v/>
      </c>
      <c r="T255" s="1" t="str">
        <f>+CONCATENATE(Nacsport!CE256,Nacsport!CF256,Nacsport!CG256,Nacsport!CH256)</f>
        <v/>
      </c>
      <c r="U255" s="1" t="str">
        <f>+CONCATENATE(Nacsport!CI256,Nacsport!CJ256,Nacsport!CK256,Nacsport!CL256,Nacsport!CM256,Nacsport!CN256,Nacsport!CO256,Nacsport!CP256)</f>
        <v/>
      </c>
      <c r="V255" s="1" t="str">
        <f>+CONCATENATE(Nacsport!CQ256,Nacsport!CR256,Nacsport!CS256,Nacsport!CT256,Nacsport!CU256,Nacsport!CV256)</f>
        <v/>
      </c>
      <c r="W255" s="1" t="str">
        <f>+CONCATENATE(Nacsport!CW256,Nacsport!CX256,Nacsport!CY256,Nacsport!CZ256,Nacsport!DA256,Nacsport!DB256,Nacsport!DC256)</f>
        <v/>
      </c>
      <c r="X255" s="1" t="str">
        <f>+CONCATENATE(Nacsport!DD256,Nacsport!DE256,Nacsport!DF256,Nacsport!DG256,Nacsport!DH256,Nacsport!DI256,Nacsport!DJ256,Nacsport!DK256,Nacsport!DL256,Nacsport!DM256,Nacsport!DN256)</f>
        <v/>
      </c>
      <c r="Y255" s="1" t="str">
        <f>+CONCATENATE(Nacsport!DO256,Nacsport!DP256,Nacsport!DQ256,Nacsport!DR256,Nacsport!DS256,Nacsport!DT256,Nacsport!DU256,Nacsport!DV256,)</f>
        <v/>
      </c>
      <c r="Z255" s="1" t="str">
        <f>+CONCATENATE(Nacsport!DW256,Nacsport!DX256,Nacsport!DY256,Nacsport!DZ256)</f>
        <v/>
      </c>
      <c r="AA255" s="1" t="str">
        <f>+CONCATENATE(Nacsport!EA256,Nacsport!EB256,Nacsport!EC256,Nacsport!ED256,Nacsport!EE256)</f>
        <v/>
      </c>
      <c r="AB255" s="1" t="str">
        <f>+CONCATENATE(Nacsport!EF256,Nacsport!EG256,Nacsport!EH256,Nacsport!EI256,Nacsport!EJ256,Nacsport!EK256)</f>
        <v/>
      </c>
      <c r="AC255" s="1" t="str">
        <f>+CONCATENATE(Nacsport!EL256,Nacsport!EM256,Nacsport!EN256,Nacsport!EO256,Nacsport!EP256,Nacsport!EQ256,Nacsport!ER256)</f>
        <v/>
      </c>
      <c r="AD255" s="1" t="str">
        <f>+CONCATENATE(Nacsport!ES256,Nacsport!ET256,Nacsport!EU256,Nacsport!EV256,Nacsport!EW256,Nacsport!EX256,Nacsport!EY256,Nacsport!EZ256)</f>
        <v/>
      </c>
      <c r="AE255" s="1" t="str">
        <f>+CONCATENATE(Nacsport!FA256,Nacsport!FB256,Nacsport!FC256)</f>
        <v/>
      </c>
      <c r="AF255" s="1" t="str">
        <f>+CONCATENATE(Nacsport!FD256,Nacsport!FE256)</f>
        <v/>
      </c>
      <c r="AG255" s="1" t="str">
        <f>+CONCATENATE(Nacsport!FF256,Nacsport!FG256,Nacsport!FH256,Nacsport!FI256,Nacsport!FJ256)</f>
        <v>PENALTY-KICK</v>
      </c>
      <c r="AH255" s="1">
        <f t="shared" si="19"/>
        <v>3</v>
      </c>
      <c r="AI255" s="1" t="str">
        <f>+CONCATENATE(Nacsport!FK256,Nacsport!FL256)</f>
        <v/>
      </c>
      <c r="AJ255" s="34" t="str">
        <f>+CONCATENATE(Nacsport!FM256,Nacsport!FN256)</f>
        <v/>
      </c>
      <c r="AK255" s="1" t="str">
        <f>+IF(OR(K255="ATTACCO",K255="DIFESA"),+CONCATENATE(Nacsport!FO256,Nacsport!FP255,Nacsport!FQ256,Nacsport!FR256,Nacsport!FS256,Nacsport!FT256,Nacsport!FU256,),"")</f>
        <v/>
      </c>
      <c r="AL255" s="1" t="str">
        <f>+IF(OR(K255="ATAQUE",K255="DEFENSA"),+CONCATENATE(Nacsport!FV256,Nacsport!FW256,Nacsport!FX256,Nacsport!FY256,Nacsport!FZ256,Nacsport!GA256,Nacsport!GB256,),"")</f>
        <v/>
      </c>
      <c r="AM255" s="1" t="str">
        <f>+CONCATENATE(Nacsport!GC256,Nacsport!GD256,Nacsport!GE256,Nacsport!GF256,Nacsport!GG256,Nacsport!GH256,Nacsport!GI256,Nacsport!GJ256,)</f>
        <v/>
      </c>
      <c r="AN255" s="1" t="str">
        <f>IF(K255="PUNTOS",LOOKUP(2,1/($K$3:K255="ATAQUE"),$AN$3:AN255),IF(+COUNTIF(Nacsport!GK256:'Nacsport'!GS256,"*")&gt;0,+COUNTIF(Nacsport!GK256:'Nacsport'!GS256,"*"),""))</f>
        <v/>
      </c>
      <c r="AO255" t="str">
        <f ca="1">+IF(K255="QUIEBRE",+IF(L255="SAN LUIS",+COUNTIF(K255:INDIRECT(ADDRESS((LOOKUP(2,1/($K$1:K255="ATAQUE"),Nacsport!$A$1:A256)),3,4)),"RUCK")+1,+COUNTIF(K255:INDIRECT(ADDRESS((LOOKUP(2,1/($K$1:K255="DEFENSA"),Nacsport!$A$1:A256)),3,4)),"RUCK")+1),"")</f>
        <v/>
      </c>
      <c r="AP255" t="str">
        <f ca="1">+IF(OR(K255="PUNTOS",K255="QUIEBRE"),+IF(L255="SAN LUIS",+COUNTIF(K255:INDIRECT(ADDRESS((LOOKUP(2,1/($K$1:K255="ATAQUE"),Nacsport!$A$1:A256)),3,4)),"PASE"),+COUNTIF(K255:INDIRECT(ADDRESS((LOOKUP(2,1/($K$1:K255="DEFENSA"),Nacsport!$A$1:A256)),3,4)),"PASE")),"")</f>
        <v/>
      </c>
      <c r="AQ255" t="str">
        <f>IF(K255="QUIEBRE",LOOKUP(2,1/($K$3:K255="ATAQUE"),$AL$3:AL255),IF(+COUNTIF(Nacsport!GK256:'Nacsport'!GS256,"*")&gt;0,+COUNTIF(Nacsport!GK256:'Nacsport'!GS256,"*"),""))</f>
        <v/>
      </c>
      <c r="AR255" s="1" t="str">
        <f>IF(OR(K255="ATTACCO",K255="DIFESA"),J255,IF(AND(OR(K255="PUNTOS",K255="RUCK",K255="QUIEBRE"),L255="AVEZZANO"),LOOKUP(2,1/($K$3:K255="ATTACCO"),$J$3:J256),IF(AND(OR(K255="PUNTOS",K255="RUCK",K255="QUIEBRE"),L255="RIVAL"),LOOKUP(2,1/($K$3:K255="DIFESA"),$J$3:J256),"")))</f>
        <v/>
      </c>
      <c r="AS255" s="17"/>
    </row>
    <row r="256" spans="1:45" ht="15.75" customHeight="1" x14ac:dyDescent="0.2">
      <c r="A256">
        <f>+Nacsport!A257</f>
        <v>257</v>
      </c>
      <c r="B256">
        <f t="shared" si="17"/>
        <v>255</v>
      </c>
      <c r="C256">
        <f t="shared" si="18"/>
        <v>255</v>
      </c>
      <c r="D256" s="12">
        <v>1</v>
      </c>
      <c r="E256" s="1" t="s">
        <v>1295</v>
      </c>
      <c r="F256" s="14">
        <f>CONVERT(LEFT(Nacsport!E257,2),"mn","hr")/24+CONVERT(MID(Nacsport!E257,4,2),"sec","hr")/24</f>
        <v>3.184027777777778E-2</v>
      </c>
      <c r="G256" s="15">
        <f>CONVERT((CONVERT(LEFT(Nacsport!F257,2),"mn","hr")/24+CONVERT(MID(Nacsport!F257,4,2),"sec","hr")/24)-(CONVERT(LEFT(Nacsport!E257,2),"mn","hr")/24+CONVERT(MID(Nacsport!E257,4,2),"sec","hr")/24),"hr","sec")*24</f>
        <v>3.9999999999998259</v>
      </c>
      <c r="H256" s="15">
        <f t="shared" si="15"/>
        <v>2746.0000000000005</v>
      </c>
      <c r="I256" s="15">
        <f t="shared" si="16"/>
        <v>45.850000000000009</v>
      </c>
      <c r="J256" s="1">
        <f>+Nacsport!B257</f>
        <v>9</v>
      </c>
      <c r="K256" s="1" t="str">
        <f>+Nacsport!C257</f>
        <v>KICK OFF</v>
      </c>
      <c r="L256" s="1" t="str">
        <f>+CONCATENATE(Nacsport!I257,Nacsport!J257)</f>
        <v>SAN BENEDETTO</v>
      </c>
      <c r="M256" s="29" t="str">
        <f>IF(Nacsport!G257&lt;&gt;"",LEFT(Nacsport!G257,FIND(";",Nacsport!G257)-1),"")</f>
        <v/>
      </c>
      <c r="N256" s="1" t="str">
        <f>IFERROR(MID(Nacsport!G257,FIND(";", Nacsport!G257)+1,IFERROR(FIND(" ", Nacsport!G257 &amp; " ", FIND(";", Nacsport!G257)+1) - FIND(";", Nacsport!G257)-1,LEN(Nacsport!G257))),"")</f>
        <v/>
      </c>
      <c r="O256" s="1" t="str">
        <f>+CONCATENATE(Nacsport!K257,Nacsport!L257,Nacsport!M257,Nacsport!N257,Nacsport!O257,Nacsport!P257,Nacsport!Q257,Nacsport!R257,Nacsport!S257,Nacsport!T257,Nacsport!U257,Nacsport!V257,Nacsport!W257,Nacsport!X257,Nacsport!Y257,Nacsport!Z257)</f>
        <v/>
      </c>
      <c r="P256" s="1" t="str">
        <f>IF(ISNA(LOOKUP(2,1/(Nacsport!AA257:BY257&lt;&gt;""),Nacsport!AA257:BY257)),"",LOOKUP(2,1/(Nacsport!AA257:BY257&lt;&gt;""),Nacsport!AA257:BY257))</f>
        <v/>
      </c>
      <c r="Q256" s="1" t="str">
        <f t="array" ref="Q256">+IF(+COUNTIF(Nacsport!AA257:BY257,"*")&gt;1,INDEX(Nacsport!Z257:BX257,MATCH(TRUE,Nacsport!Z257:BX257&gt;0,0)),"")</f>
        <v/>
      </c>
      <c r="R256" s="1" t="str">
        <f>+CONCATENATE(Nacsport!BZ257,Nacsport!CA257)</f>
        <v/>
      </c>
      <c r="S256" s="1" t="str">
        <f>+CONCATENATE(Nacsport!CB257,Nacsport!CC257,Nacsport!CD257)</f>
        <v/>
      </c>
      <c r="T256" s="1" t="str">
        <f>+CONCATENATE(Nacsport!CE257,Nacsport!CF257,Nacsport!CG257,Nacsport!CH257)</f>
        <v/>
      </c>
      <c r="U256" s="1" t="str">
        <f>+CONCATENATE(Nacsport!CI257,Nacsport!CJ257,Nacsport!CK257,Nacsport!CL257,Nacsport!CM257,Nacsport!CN257,Nacsport!CO257,Nacsport!CP257)</f>
        <v/>
      </c>
      <c r="V256" s="1" t="str">
        <f>+CONCATENATE(Nacsport!CQ257,Nacsport!CR257,Nacsport!CS257,Nacsport!CT257,Nacsport!CU257,Nacsport!CV257)</f>
        <v/>
      </c>
      <c r="W256" s="1" t="str">
        <f>+CONCATENATE(Nacsport!CW257,Nacsport!CX257,Nacsport!CY257,Nacsport!CZ257,Nacsport!DA257,Nacsport!DB257,Nacsport!DC257)</f>
        <v/>
      </c>
      <c r="X256" s="1" t="str">
        <f>+CONCATENATE(Nacsport!DD257,Nacsport!DE257,Nacsport!DF257,Nacsport!DG257,Nacsport!DH257,Nacsport!DI257,Nacsport!DJ257,Nacsport!DK257,Nacsport!DL257,Nacsport!DM257,Nacsport!DN257)</f>
        <v/>
      </c>
      <c r="Y256" s="1" t="str">
        <f>+CONCATENATE(Nacsport!DO257,Nacsport!DP257,Nacsport!DQ257,Nacsport!DR257,Nacsport!DS257,Nacsport!DT257,Nacsport!DU257,Nacsport!DV257,)</f>
        <v/>
      </c>
      <c r="Z256" s="1" t="str">
        <f>+CONCATENATE(Nacsport!DW257,Nacsport!DX257,Nacsport!DY257,Nacsport!DZ257)</f>
        <v/>
      </c>
      <c r="AA256" s="1" t="str">
        <f>+CONCATENATE(Nacsport!EA257,Nacsport!EB257,Nacsport!EC257,Nacsport!ED257,Nacsport!EE257)</f>
        <v/>
      </c>
      <c r="AB256" s="1" t="str">
        <f>+CONCATENATE(Nacsport!EF257,Nacsport!EG257,Nacsport!EH257,Nacsport!EI257,Nacsport!EJ257,Nacsport!EK257)</f>
        <v/>
      </c>
      <c r="AC256" s="1" t="str">
        <f>+CONCATENATE(Nacsport!EL257,Nacsport!EM257,Nacsport!EN257,Nacsport!EO257,Nacsport!EP257,Nacsport!EQ257,Nacsport!ER257)</f>
        <v/>
      </c>
      <c r="AD256" s="1" t="str">
        <f>+CONCATENATE(Nacsport!ES257,Nacsport!ET257,Nacsport!EU257,Nacsport!EV257,Nacsport!EW257,Nacsport!EX257,Nacsport!EY257,Nacsport!EZ257)</f>
        <v/>
      </c>
      <c r="AE256" s="1" t="str">
        <f>+CONCATENATE(Nacsport!FA257,Nacsport!FB257,Nacsport!FC257)</f>
        <v/>
      </c>
      <c r="AF256" s="1" t="str">
        <f>+CONCATENATE(Nacsport!FD257,Nacsport!FE257)</f>
        <v/>
      </c>
      <c r="AG256" s="1" t="str">
        <f>+CONCATENATE(Nacsport!FF257,Nacsport!FG257,Nacsport!FH257,Nacsport!FI257,Nacsport!FJ257)</f>
        <v/>
      </c>
      <c r="AH256" s="1" t="str">
        <f t="shared" si="19"/>
        <v/>
      </c>
      <c r="AI256" s="1" t="str">
        <f>+CONCATENATE(Nacsport!FK257,Nacsport!FL257)</f>
        <v/>
      </c>
      <c r="AJ256" s="34" t="str">
        <f>+CONCATENATE(Nacsport!FM257,Nacsport!FN257)</f>
        <v/>
      </c>
      <c r="AK256" s="1" t="str">
        <f>+IF(OR(K256="ATTACCO",K256="DIFESA"),+CONCATENATE(Nacsport!FO257,Nacsport!FP256,Nacsport!FQ257,Nacsport!FR257,Nacsport!FS257,Nacsport!FT257,Nacsport!FU257,),"")</f>
        <v/>
      </c>
      <c r="AL256" s="1" t="str">
        <f>+IF(OR(K256="ATAQUE",K256="DEFENSA"),+CONCATENATE(Nacsport!FV257,Nacsport!FW257,Nacsport!FX257,Nacsport!FY257,Nacsport!FZ257,Nacsport!GA257,Nacsport!GB257,),"")</f>
        <v/>
      </c>
      <c r="AM256" s="1" t="str">
        <f>+CONCATENATE(Nacsport!GC257,Nacsport!GD257,Nacsport!GE257,Nacsport!GF257,Nacsport!GG257,Nacsport!GH257,Nacsport!GI257,Nacsport!GJ257,)</f>
        <v/>
      </c>
      <c r="AN256" s="1" t="str">
        <f>IF(K256="PUNTOS",LOOKUP(2,1/($K$3:K256="ATAQUE"),$AN$3:AN256),IF(+COUNTIF(Nacsport!GK257:'Nacsport'!GS257,"*")&gt;0,+COUNTIF(Nacsport!GK257:'Nacsport'!GS257,"*"),""))</f>
        <v/>
      </c>
      <c r="AO256" t="str">
        <f ca="1">+IF(K256="QUIEBRE",+IF(L256="SAN LUIS",+COUNTIF(K256:INDIRECT(ADDRESS((LOOKUP(2,1/($K$1:K256="ATAQUE"),Nacsport!$A$1:A257)),3,4)),"RUCK")+1,+COUNTIF(K256:INDIRECT(ADDRESS((LOOKUP(2,1/($K$1:K256="DEFENSA"),Nacsport!$A$1:A257)),3,4)),"RUCK")+1),"")</f>
        <v/>
      </c>
      <c r="AP256" t="str">
        <f ca="1">+IF(OR(K256="PUNTOS",K256="QUIEBRE"),+IF(L256="SAN LUIS",+COUNTIF(K256:INDIRECT(ADDRESS((LOOKUP(2,1/($K$1:K256="ATAQUE"),Nacsport!$A$1:A257)),3,4)),"PASE"),+COUNTIF(K256:INDIRECT(ADDRESS((LOOKUP(2,1/($K$1:K256="DEFENSA"),Nacsport!$A$1:A257)),3,4)),"PASE")),"")</f>
        <v/>
      </c>
      <c r="AQ256" t="str">
        <f>IF(K256="QUIEBRE",LOOKUP(2,1/($K$3:K256="ATAQUE"),$AL$3:AL256),IF(+COUNTIF(Nacsport!GK257:'Nacsport'!GS257,"*")&gt;0,+COUNTIF(Nacsport!GK257:'Nacsport'!GS257,"*"),""))</f>
        <v/>
      </c>
      <c r="AR256" s="1" t="str">
        <f>IF(OR(K256="ATTACCO",K256="DIFESA"),J256,IF(AND(OR(K256="PUNTOS",K256="RUCK",K256="QUIEBRE"),L256="AVEZZANO"),LOOKUP(2,1/($K$3:K256="ATTACCO"),$J$3:J257),IF(AND(OR(K256="PUNTOS",K256="RUCK",K256="QUIEBRE"),L256="RIVAL"),LOOKUP(2,1/($K$3:K256="DIFESA"),$J$3:J257),"")))</f>
        <v/>
      </c>
      <c r="AS256" s="17"/>
    </row>
    <row r="257" spans="1:45" ht="15.75" customHeight="1" x14ac:dyDescent="0.2">
      <c r="A257">
        <f>+Nacsport!A258</f>
        <v>258</v>
      </c>
      <c r="B257">
        <f t="shared" si="17"/>
        <v>256</v>
      </c>
      <c r="C257">
        <f t="shared" si="18"/>
        <v>256</v>
      </c>
      <c r="D257" s="12">
        <v>1</v>
      </c>
      <c r="E257" s="1" t="s">
        <v>1295</v>
      </c>
      <c r="F257" s="14">
        <f>CONVERT(LEFT(Nacsport!E258,2),"mn","hr")/24+CONVERT(MID(Nacsport!E258,4,2),"sec","hr")/24</f>
        <v>3.1851851851851853E-2</v>
      </c>
      <c r="G257" s="15">
        <f>CONVERT((CONVERT(LEFT(Nacsport!F258,2),"mn","hr")/24+CONVERT(MID(Nacsport!F258,4,2),"sec","hr")/24)-(CONVERT(LEFT(Nacsport!E258,2),"mn","hr")/24+CONVERT(MID(Nacsport!E258,4,2),"sec","hr")/24),"hr","sec")*24</f>
        <v>4.9999999999997824</v>
      </c>
      <c r="H257" s="15">
        <f t="shared" si="15"/>
        <v>2747</v>
      </c>
      <c r="I257" s="15">
        <f t="shared" si="16"/>
        <v>45.866666666666667</v>
      </c>
      <c r="J257" s="1">
        <f>+Nacsport!B258</f>
        <v>15</v>
      </c>
      <c r="K257" s="1" t="str">
        <f>+Nacsport!C258</f>
        <v>DEFENCE</v>
      </c>
      <c r="L257" s="1" t="str">
        <f>+CONCATENATE(Nacsport!I258,Nacsport!J258)</f>
        <v/>
      </c>
      <c r="M257" s="29" t="str">
        <f>IF(Nacsport!G258&lt;&gt;"",LEFT(Nacsport!G258,FIND(";",Nacsport!G258)-1),"")</f>
        <v/>
      </c>
      <c r="N257" s="1" t="str">
        <f>IFERROR(MID(Nacsport!G258,FIND(";", Nacsport!G258)+1,IFERROR(FIND(" ", Nacsport!G258 &amp; " ", FIND(";", Nacsport!G258)+1) - FIND(";", Nacsport!G258)-1,LEN(Nacsport!G258))),"")</f>
        <v/>
      </c>
      <c r="O257" s="1" t="str">
        <f>+CONCATENATE(Nacsport!K258,Nacsport!L258,Nacsport!M258,Nacsport!N258,Nacsport!O258,Nacsport!P258,Nacsport!Q258,Nacsport!R258,Nacsport!S258,Nacsport!T258,Nacsport!U258,Nacsport!V258,Nacsport!W258,Nacsport!X258,Nacsport!Y258,Nacsport!Z258)</f>
        <v/>
      </c>
      <c r="P257" s="1" t="str">
        <f>IF(ISNA(LOOKUP(2,1/(Nacsport!AA258:BY258&lt;&gt;""),Nacsport!AA258:BY258)),"",LOOKUP(2,1/(Nacsport!AA258:BY258&lt;&gt;""),Nacsport!AA258:BY258))</f>
        <v/>
      </c>
      <c r="Q257" s="1" t="str">
        <f t="array" ref="Q257">+IF(+COUNTIF(Nacsport!AA258:BY258,"*")&gt;1,INDEX(Nacsport!Z258:BX258,MATCH(TRUE,Nacsport!Z258:BX258&gt;0,0)),"")</f>
        <v/>
      </c>
      <c r="R257" s="1" t="str">
        <f>+CONCATENATE(Nacsport!BZ258,Nacsport!CA258)</f>
        <v/>
      </c>
      <c r="S257" s="1" t="str">
        <f>+CONCATENATE(Nacsport!CB258,Nacsport!CC258,Nacsport!CD258)</f>
        <v/>
      </c>
      <c r="T257" s="1" t="str">
        <f>+CONCATENATE(Nacsport!CE258,Nacsport!CF258,Nacsport!CG258,Nacsport!CH258)</f>
        <v/>
      </c>
      <c r="U257" s="1" t="str">
        <f>+CONCATENATE(Nacsport!CI258,Nacsport!CJ258,Nacsport!CK258,Nacsport!CL258,Nacsport!CM258,Nacsport!CN258,Nacsport!CO258,Nacsport!CP258)</f>
        <v/>
      </c>
      <c r="V257" s="1" t="str">
        <f>+CONCATENATE(Nacsport!CQ258,Nacsport!CR258,Nacsport!CS258,Nacsport!CT258,Nacsport!CU258,Nacsport!CV258)</f>
        <v/>
      </c>
      <c r="W257" s="1" t="str">
        <f>+CONCATENATE(Nacsport!CW258,Nacsport!CX258,Nacsport!CY258,Nacsport!CZ258,Nacsport!DA258,Nacsport!DB258,Nacsport!DC258)</f>
        <v/>
      </c>
      <c r="X257" s="1" t="str">
        <f>+CONCATENATE(Nacsport!DD258,Nacsport!DE258,Nacsport!DF258,Nacsport!DG258,Nacsport!DH258,Nacsport!DI258,Nacsport!DJ258,Nacsport!DK258,Nacsport!DL258,Nacsport!DM258,Nacsport!DN258)</f>
        <v/>
      </c>
      <c r="Y257" s="1" t="str">
        <f>+CONCATENATE(Nacsport!DO258,Nacsport!DP258,Nacsport!DQ258,Nacsport!DR258,Nacsport!DS258,Nacsport!DT258,Nacsport!DU258,Nacsport!DV258,)</f>
        <v/>
      </c>
      <c r="Z257" s="1" t="str">
        <f>+CONCATENATE(Nacsport!DW258,Nacsport!DX258,Nacsport!DY258,Nacsport!DZ258)</f>
        <v/>
      </c>
      <c r="AA257" s="1" t="str">
        <f>+CONCATENATE(Nacsport!EA258,Nacsport!EB258,Nacsport!EC258,Nacsport!ED258,Nacsport!EE258)</f>
        <v/>
      </c>
      <c r="AB257" s="1" t="str">
        <f>+CONCATENATE(Nacsport!EF258,Nacsport!EG258,Nacsport!EH258,Nacsport!EI258,Nacsport!EJ258,Nacsport!EK258)</f>
        <v/>
      </c>
      <c r="AC257" s="1" t="str">
        <f>+CONCATENATE(Nacsport!EL258,Nacsport!EM258,Nacsport!EN258,Nacsport!EO258,Nacsport!EP258,Nacsport!EQ258,Nacsport!ER258)</f>
        <v/>
      </c>
      <c r="AD257" s="1" t="str">
        <f>+CONCATENATE(Nacsport!ES258,Nacsport!ET258,Nacsport!EU258,Nacsport!EV258,Nacsport!EW258,Nacsport!EX258,Nacsport!EY258,Nacsport!EZ258)</f>
        <v/>
      </c>
      <c r="AE257" s="1" t="str">
        <f>+CONCATENATE(Nacsport!FA258,Nacsport!FB258,Nacsport!FC258)</f>
        <v/>
      </c>
      <c r="AF257" s="1" t="str">
        <f>+CONCATENATE(Nacsport!FD258,Nacsport!FE258)</f>
        <v/>
      </c>
      <c r="AG257" s="1" t="str">
        <f>+CONCATENATE(Nacsport!FF258,Nacsport!FG258,Nacsport!FH258,Nacsport!FI258,Nacsport!FJ258)</f>
        <v/>
      </c>
      <c r="AH257" s="1" t="str">
        <f t="shared" si="19"/>
        <v/>
      </c>
      <c r="AI257" s="1" t="str">
        <f>+CONCATENATE(Nacsport!FK258,Nacsport!FL258)</f>
        <v/>
      </c>
      <c r="AJ257" s="34" t="str">
        <f>+CONCATENATE(Nacsport!FM258,Nacsport!FN258)</f>
        <v/>
      </c>
      <c r="AK257" s="1" t="str">
        <f>+IF(OR(K257="ATTACCO",K257="DIFESA"),+CONCATENATE(Nacsport!FO258,Nacsport!FP257,Nacsport!FQ258,Nacsport!FR258,Nacsport!FS258,Nacsport!FT258,Nacsport!FU258,),"")</f>
        <v/>
      </c>
      <c r="AL257" s="1" t="str">
        <f>+IF(OR(K257="ATAQUE",K257="DEFENSA"),+CONCATENATE(Nacsport!FV258,Nacsport!FW258,Nacsport!FX258,Nacsport!FY258,Nacsport!FZ258,Nacsport!GA258,Nacsport!GB258,),"")</f>
        <v/>
      </c>
      <c r="AM257" s="1" t="str">
        <f>+CONCATENATE(Nacsport!GC258,Nacsport!GD258,Nacsport!GE258,Nacsport!GF258,Nacsport!GG258,Nacsport!GH258,Nacsport!GI258,Nacsport!GJ258,)</f>
        <v/>
      </c>
      <c r="AN257" s="1" t="str">
        <f>IF(K257="PUNTOS",LOOKUP(2,1/($K$3:K257="ATAQUE"),$AN$3:AN257),IF(+COUNTIF(Nacsport!GK258:'Nacsport'!GS258,"*")&gt;0,+COUNTIF(Nacsport!GK258:'Nacsport'!GS258,"*"),""))</f>
        <v/>
      </c>
      <c r="AO257" t="str">
        <f ca="1">+IF(K257="QUIEBRE",+IF(L257="SAN LUIS",+COUNTIF(K257:INDIRECT(ADDRESS((LOOKUP(2,1/($K$1:K257="ATAQUE"),Nacsport!$A$1:A258)),3,4)),"RUCK")+1,+COUNTIF(K257:INDIRECT(ADDRESS((LOOKUP(2,1/($K$1:K257="DEFENSA"),Nacsport!$A$1:A258)),3,4)),"RUCK")+1),"")</f>
        <v/>
      </c>
      <c r="AP257" t="str">
        <f ca="1">+IF(OR(K257="PUNTOS",K257="QUIEBRE"),+IF(L257="SAN LUIS",+COUNTIF(K257:INDIRECT(ADDRESS((LOOKUP(2,1/($K$1:K257="ATAQUE"),Nacsport!$A$1:A258)),3,4)),"PASE"),+COUNTIF(K257:INDIRECT(ADDRESS((LOOKUP(2,1/($K$1:K257="DEFENSA"),Nacsport!$A$1:A258)),3,4)),"PASE")),"")</f>
        <v/>
      </c>
      <c r="AQ257" t="str">
        <f>IF(K257="QUIEBRE",LOOKUP(2,1/($K$3:K257="ATAQUE"),$AL$3:AL257),IF(+COUNTIF(Nacsport!GK258:'Nacsport'!GS258,"*")&gt;0,+COUNTIF(Nacsport!GK258:'Nacsport'!GS258,"*"),""))</f>
        <v/>
      </c>
      <c r="AR257" s="1" t="str">
        <f>IF(OR(K257="ATTACCO",K257="DIFESA"),J257,IF(AND(OR(K257="PUNTOS",K257="RUCK",K257="QUIEBRE"),L257="AVEZZANO"),LOOKUP(2,1/($K$3:K257="ATTACCO"),$J$3:J258),IF(AND(OR(K257="PUNTOS",K257="RUCK",K257="QUIEBRE"),L257="RIVAL"),LOOKUP(2,1/($K$3:K257="DIFESA"),$J$3:J258),"")))</f>
        <v/>
      </c>
      <c r="AS257" s="17"/>
    </row>
    <row r="258" spans="1:45" ht="15.75" customHeight="1" x14ac:dyDescent="0.2">
      <c r="A258">
        <f>+Nacsport!A259</f>
        <v>259</v>
      </c>
      <c r="B258">
        <f t="shared" si="17"/>
        <v>257</v>
      </c>
      <c r="C258">
        <f t="shared" si="18"/>
        <v>257</v>
      </c>
      <c r="D258" s="12">
        <v>1</v>
      </c>
      <c r="E258" s="1" t="s">
        <v>1295</v>
      </c>
      <c r="F258" s="14">
        <f>CONVERT(LEFT(Nacsport!E259,2),"mn","hr")/24+CONVERT(MID(Nacsport!E259,4,2),"sec","hr")/24</f>
        <v>3.1851851851851853E-2</v>
      </c>
      <c r="G258" s="15">
        <f>CONVERT((CONVERT(LEFT(Nacsport!F259,2),"mn","hr")/24+CONVERT(MID(Nacsport!F259,4,2),"sec","hr")/24)-(CONVERT(LEFT(Nacsport!E259,2),"mn","hr")/24+CONVERT(MID(Nacsport!E259,4,2),"sec","hr")/24),"hr","sec")*24</f>
        <v>4.9999999999997824</v>
      </c>
      <c r="H258" s="15">
        <f t="shared" si="15"/>
        <v>2747</v>
      </c>
      <c r="I258" s="15">
        <f t="shared" si="16"/>
        <v>45.866666666666667</v>
      </c>
      <c r="J258" s="1">
        <f>+Nacsport!B259</f>
        <v>26</v>
      </c>
      <c r="K258" s="1" t="str">
        <f>+Nacsport!C259</f>
        <v>SHORT-MATCH</v>
      </c>
      <c r="L258" s="1" t="str">
        <f>+CONCATENATE(Nacsport!I259,Nacsport!J259)</f>
        <v/>
      </c>
      <c r="M258" s="29" t="str">
        <f>IF(Nacsport!G259&lt;&gt;"",LEFT(Nacsport!G259,FIND(";",Nacsport!G259)-1),"")</f>
        <v/>
      </c>
      <c r="N258" s="1" t="str">
        <f>IFERROR(MID(Nacsport!G259,FIND(";", Nacsport!G259)+1,IFERROR(FIND(" ", Nacsport!G259 &amp; " ", FIND(";", Nacsport!G259)+1) - FIND(";", Nacsport!G259)-1,LEN(Nacsport!G259))),"")</f>
        <v/>
      </c>
      <c r="O258" s="1" t="str">
        <f>+CONCATENATE(Nacsport!K259,Nacsport!L259,Nacsport!M259,Nacsport!N259,Nacsport!O259,Nacsport!P259,Nacsport!Q259,Nacsport!R259,Nacsport!S259,Nacsport!T259,Nacsport!U259,Nacsport!V259,Nacsport!W259,Nacsport!X259,Nacsport!Y259,Nacsport!Z259)</f>
        <v/>
      </c>
      <c r="P258" s="1" t="str">
        <f>IF(ISNA(LOOKUP(2,1/(Nacsport!AA259:BY259&lt;&gt;""),Nacsport!AA259:BY259)),"",LOOKUP(2,1/(Nacsport!AA259:BY259&lt;&gt;""),Nacsport!AA259:BY259))</f>
        <v/>
      </c>
      <c r="Q258" s="1" t="str">
        <f t="array" ref="Q258">+IF(+COUNTIF(Nacsport!AA259:BY259,"*")&gt;1,INDEX(Nacsport!Z259:BX259,MATCH(TRUE,Nacsport!Z259:BX259&gt;0,0)),"")</f>
        <v/>
      </c>
      <c r="R258" s="1" t="str">
        <f>+CONCATENATE(Nacsport!BZ259,Nacsport!CA259)</f>
        <v/>
      </c>
      <c r="S258" s="1" t="str">
        <f>+CONCATENATE(Nacsport!CB259,Nacsport!CC259,Nacsport!CD259)</f>
        <v/>
      </c>
      <c r="T258" s="1" t="str">
        <f>+CONCATENATE(Nacsport!CE259,Nacsport!CF259,Nacsport!CG259,Nacsport!CH259)</f>
        <v/>
      </c>
      <c r="U258" s="1" t="str">
        <f>+CONCATENATE(Nacsport!CI259,Nacsport!CJ259,Nacsport!CK259,Nacsport!CL259,Nacsport!CM259,Nacsport!CN259,Nacsport!CO259,Nacsport!CP259)</f>
        <v/>
      </c>
      <c r="V258" s="1" t="str">
        <f>+CONCATENATE(Nacsport!CQ259,Nacsport!CR259,Nacsport!CS259,Nacsport!CT259,Nacsport!CU259,Nacsport!CV259)</f>
        <v/>
      </c>
      <c r="W258" s="1" t="str">
        <f>+CONCATENATE(Nacsport!CW259,Nacsport!CX259,Nacsport!CY259,Nacsport!CZ259,Nacsport!DA259,Nacsport!DB259,Nacsport!DC259)</f>
        <v/>
      </c>
      <c r="X258" s="1" t="str">
        <f>+CONCATENATE(Nacsport!DD259,Nacsport!DE259,Nacsport!DF259,Nacsport!DG259,Nacsport!DH259,Nacsport!DI259,Nacsport!DJ259,Nacsport!DK259,Nacsport!DL259,Nacsport!DM259,Nacsport!DN259)</f>
        <v/>
      </c>
      <c r="Y258" s="1" t="str">
        <f>+CONCATENATE(Nacsport!DO259,Nacsport!DP259,Nacsport!DQ259,Nacsport!DR259,Nacsport!DS259,Nacsport!DT259,Nacsport!DU259,Nacsport!DV259,)</f>
        <v/>
      </c>
      <c r="Z258" s="1" t="str">
        <f>+CONCATENATE(Nacsport!DW259,Nacsport!DX259,Nacsport!DY259,Nacsport!DZ259)</f>
        <v/>
      </c>
      <c r="AA258" s="1" t="str">
        <f>+CONCATENATE(Nacsport!EA259,Nacsport!EB259,Nacsport!EC259,Nacsport!ED259,Nacsport!EE259)</f>
        <v/>
      </c>
      <c r="AB258" s="1" t="str">
        <f>+CONCATENATE(Nacsport!EF259,Nacsport!EG259,Nacsport!EH259,Nacsport!EI259,Nacsport!EJ259,Nacsport!EK259)</f>
        <v/>
      </c>
      <c r="AC258" s="1" t="str">
        <f>+CONCATENATE(Nacsport!EL259,Nacsport!EM259,Nacsport!EN259,Nacsport!EO259,Nacsport!EP259,Nacsport!EQ259,Nacsport!ER259)</f>
        <v/>
      </c>
      <c r="AD258" s="1" t="str">
        <f>+CONCATENATE(Nacsport!ES259,Nacsport!ET259,Nacsport!EU259,Nacsport!EV259,Nacsport!EW259,Nacsport!EX259,Nacsport!EY259,Nacsport!EZ259)</f>
        <v/>
      </c>
      <c r="AE258" s="1" t="str">
        <f>+CONCATENATE(Nacsport!FA259,Nacsport!FB259,Nacsport!FC259)</f>
        <v/>
      </c>
      <c r="AF258" s="1" t="str">
        <f>+CONCATENATE(Nacsport!FD259,Nacsport!FE259)</f>
        <v/>
      </c>
      <c r="AG258" s="1" t="str">
        <f>+CONCATENATE(Nacsport!FF259,Nacsport!FG259,Nacsport!FH259,Nacsport!FI259,Nacsport!FJ259)</f>
        <v/>
      </c>
      <c r="AH258" s="1" t="str">
        <f t="shared" si="19"/>
        <v/>
      </c>
      <c r="AI258" s="1" t="str">
        <f>+CONCATENATE(Nacsport!FK259,Nacsport!FL259)</f>
        <v/>
      </c>
      <c r="AJ258" s="34" t="str">
        <f>+CONCATENATE(Nacsport!FM259,Nacsport!FN259)</f>
        <v/>
      </c>
      <c r="AK258" s="1" t="str">
        <f>+IF(OR(K258="ATTACCO",K258="DIFESA"),+CONCATENATE(Nacsport!FO259,Nacsport!FP258,Nacsport!FQ259,Nacsport!FR259,Nacsport!FS259,Nacsport!FT259,Nacsport!FU259,),"")</f>
        <v/>
      </c>
      <c r="AL258" s="1" t="str">
        <f>+IF(OR(K258="ATAQUE",K258="DEFENSA"),+CONCATENATE(Nacsport!FV259,Nacsport!FW259,Nacsport!FX259,Nacsport!FY259,Nacsport!FZ259,Nacsport!GA259,Nacsport!GB259,),"")</f>
        <v/>
      </c>
      <c r="AM258" s="1" t="str">
        <f>+CONCATENATE(Nacsport!GC259,Nacsport!GD259,Nacsport!GE259,Nacsport!GF259,Nacsport!GG259,Nacsport!GH259,Nacsport!GI259,Nacsport!GJ259,)</f>
        <v/>
      </c>
      <c r="AN258" s="1" t="str">
        <f>IF(K258="PUNTOS",LOOKUP(2,1/($K$3:K258="ATAQUE"),$AN$3:AN258),IF(+COUNTIF(Nacsport!GK259:'Nacsport'!GS259,"*")&gt;0,+COUNTIF(Nacsport!GK259:'Nacsport'!GS259,"*"),""))</f>
        <v/>
      </c>
      <c r="AO258" t="str">
        <f ca="1">+IF(K258="QUIEBRE",+IF(L258="SAN LUIS",+COUNTIF(K258:INDIRECT(ADDRESS((LOOKUP(2,1/($K$1:K258="ATAQUE"),Nacsport!$A$1:A259)),3,4)),"RUCK")+1,+COUNTIF(K258:INDIRECT(ADDRESS((LOOKUP(2,1/($K$1:K258="DEFENSA"),Nacsport!$A$1:A259)),3,4)),"RUCK")+1),"")</f>
        <v/>
      </c>
      <c r="AP258" t="str">
        <f ca="1">+IF(OR(K258="PUNTOS",K258="QUIEBRE"),+IF(L258="SAN LUIS",+COUNTIF(K258:INDIRECT(ADDRESS((LOOKUP(2,1/($K$1:K258="ATAQUE"),Nacsport!$A$1:A259)),3,4)),"PASE"),+COUNTIF(K258:INDIRECT(ADDRESS((LOOKUP(2,1/($K$1:K258="DEFENSA"),Nacsport!$A$1:A259)),3,4)),"PASE")),"")</f>
        <v/>
      </c>
      <c r="AQ258" t="str">
        <f>IF(K258="QUIEBRE",LOOKUP(2,1/($K$3:K258="ATAQUE"),$AL$3:AL258),IF(+COUNTIF(Nacsport!GK259:'Nacsport'!GS259,"*")&gt;0,+COUNTIF(Nacsport!GK259:'Nacsport'!GS259,"*"),""))</f>
        <v/>
      </c>
      <c r="AR258" s="1" t="str">
        <f>IF(OR(K258="ATTACCO",K258="DIFESA"),J258,IF(AND(OR(K258="PUNTOS",K258="RUCK",K258="QUIEBRE"),L258="AVEZZANO"),LOOKUP(2,1/($K$3:K258="ATTACCO"),$J$3:J259),IF(AND(OR(K258="PUNTOS",K258="RUCK",K258="QUIEBRE"),L258="RIVAL"),LOOKUP(2,1/($K$3:K258="DIFESA"),$J$3:J259),"")))</f>
        <v/>
      </c>
      <c r="AS258" s="17"/>
    </row>
    <row r="259" spans="1:45" ht="15.75" customHeight="1" x14ac:dyDescent="0.2">
      <c r="A259">
        <f>+Nacsport!A260</f>
        <v>260</v>
      </c>
      <c r="B259">
        <f t="shared" si="17"/>
        <v>258</v>
      </c>
      <c r="C259">
        <f t="shared" si="18"/>
        <v>258</v>
      </c>
      <c r="D259" s="12">
        <v>1</v>
      </c>
      <c r="E259" s="1" t="s">
        <v>1295</v>
      </c>
      <c r="F259" s="14">
        <f>CONVERT(LEFT(Nacsport!E260,2),"mn","hr")/24+CONVERT(MID(Nacsport!E260,4,2),"sec","hr")/24</f>
        <v>3.1909722222222221E-2</v>
      </c>
      <c r="G259" s="15">
        <f>CONVERT((CONVERT(LEFT(Nacsport!F260,2),"mn","hr")/24+CONVERT(MID(Nacsport!F260,4,2),"sec","hr")/24)-(CONVERT(LEFT(Nacsport!E260,2),"mn","hr")/24+CONVERT(MID(Nacsport!E260,4,2),"sec","hr")/24),"hr","sec")*24</f>
        <v>0.99999999999995648</v>
      </c>
      <c r="H259" s="15">
        <f t="shared" ref="H259:H322" si="20">(+CONVERT(F259,"hr","sec")*24)-5</f>
        <v>2752</v>
      </c>
      <c r="I259" s="15">
        <f t="shared" si="16"/>
        <v>45.95</v>
      </c>
      <c r="J259" s="1">
        <f>+Nacsport!B260</f>
        <v>25</v>
      </c>
      <c r="K259" s="1" t="str">
        <f>+Nacsport!C260</f>
        <v>END</v>
      </c>
      <c r="L259" s="1" t="str">
        <f>+CONCATENATE(Nacsport!I260,Nacsport!J260)</f>
        <v/>
      </c>
      <c r="M259" s="29" t="str">
        <f>IF(Nacsport!G260&lt;&gt;"",LEFT(Nacsport!G260,FIND(";",Nacsport!G260)-1),"")</f>
        <v/>
      </c>
      <c r="N259" s="1" t="str">
        <f>IFERROR(MID(Nacsport!G260,FIND(";", Nacsport!G260)+1,IFERROR(FIND(" ", Nacsport!G260 &amp; " ", FIND(";", Nacsport!G260)+1) - FIND(";", Nacsport!G260)-1,LEN(Nacsport!G260))),"")</f>
        <v/>
      </c>
      <c r="O259" s="1" t="str">
        <f>+CONCATENATE(Nacsport!K260,Nacsport!L260,Nacsport!M260,Nacsport!N260,Nacsport!O260,Nacsport!P260,Nacsport!Q260,Nacsport!R260,Nacsport!S260,Nacsport!T260,Nacsport!U260,Nacsport!V260,Nacsport!W260,Nacsport!X260,Nacsport!Y260,Nacsport!Z260)</f>
        <v/>
      </c>
      <c r="P259" s="1" t="str">
        <f>IF(ISNA(LOOKUP(2,1/(Nacsport!AA260:BY260&lt;&gt;""),Nacsport!AA260:BY260)),"",LOOKUP(2,1/(Nacsport!AA260:BY260&lt;&gt;""),Nacsport!AA260:BY260))</f>
        <v/>
      </c>
      <c r="Q259" s="1" t="str">
        <f t="array" ref="Q259">+IF(+COUNTIF(Nacsport!AA260:BY260,"*")&gt;1,INDEX(Nacsport!Z260:BX260,MATCH(TRUE,Nacsport!Z260:BX260&gt;0,0)),"")</f>
        <v/>
      </c>
      <c r="R259" s="1" t="str">
        <f>+CONCATENATE(Nacsport!BZ260,Nacsport!CA260)</f>
        <v/>
      </c>
      <c r="S259" s="1" t="str">
        <f>+CONCATENATE(Nacsport!CB260,Nacsport!CC260,Nacsport!CD260)</f>
        <v/>
      </c>
      <c r="T259" s="1" t="str">
        <f>+CONCATENATE(Nacsport!CE260,Nacsport!CF260,Nacsport!CG260,Nacsport!CH260)</f>
        <v/>
      </c>
      <c r="U259" s="1" t="str">
        <f>+CONCATENATE(Nacsport!CI260,Nacsport!CJ260,Nacsport!CK260,Nacsport!CL260,Nacsport!CM260,Nacsport!CN260,Nacsport!CO260,Nacsport!CP260)</f>
        <v/>
      </c>
      <c r="V259" s="1" t="str">
        <f>+CONCATENATE(Nacsport!CQ260,Nacsport!CR260,Nacsport!CS260,Nacsport!CT260,Nacsport!CU260,Nacsport!CV260)</f>
        <v/>
      </c>
      <c r="W259" s="1" t="str">
        <f>+CONCATENATE(Nacsport!CW260,Nacsport!CX260,Nacsport!CY260,Nacsport!CZ260,Nacsport!DA260,Nacsport!DB260,Nacsport!DC260)</f>
        <v/>
      </c>
      <c r="X259" s="1" t="str">
        <f>+CONCATENATE(Nacsport!DD260,Nacsport!DE260,Nacsport!DF260,Nacsport!DG260,Nacsport!DH260,Nacsport!DI260,Nacsport!DJ260,Nacsport!DK260,Nacsport!DL260,Nacsport!DM260,Nacsport!DN260)</f>
        <v/>
      </c>
      <c r="Y259" s="1" t="str">
        <f>+CONCATENATE(Nacsport!DO260,Nacsport!DP260,Nacsport!DQ260,Nacsport!DR260,Nacsport!DS260,Nacsport!DT260,Nacsport!DU260,Nacsport!DV260,)</f>
        <v/>
      </c>
      <c r="Z259" s="1" t="str">
        <f>+CONCATENATE(Nacsport!DW260,Nacsport!DX260,Nacsport!DY260,Nacsport!DZ260)</f>
        <v/>
      </c>
      <c r="AA259" s="1" t="str">
        <f>+CONCATENATE(Nacsport!EA260,Nacsport!EB260,Nacsport!EC260,Nacsport!ED260,Nacsport!EE260)</f>
        <v/>
      </c>
      <c r="AB259" s="1" t="str">
        <f>+CONCATENATE(Nacsport!EF260,Nacsport!EG260,Nacsport!EH260,Nacsport!EI260,Nacsport!EJ260,Nacsport!EK260)</f>
        <v/>
      </c>
      <c r="AC259" s="1" t="str">
        <f>+CONCATENATE(Nacsport!EL260,Nacsport!EM260,Nacsport!EN260,Nacsport!EO260,Nacsport!EP260,Nacsport!EQ260,Nacsport!ER260)</f>
        <v/>
      </c>
      <c r="AD259" s="1" t="str">
        <f>+CONCATENATE(Nacsport!ES260,Nacsport!ET260,Nacsport!EU260,Nacsport!EV260,Nacsport!EW260,Nacsport!EX260,Nacsport!EY260,Nacsport!EZ260)</f>
        <v/>
      </c>
      <c r="AE259" s="1" t="str">
        <f>+CONCATENATE(Nacsport!FA260,Nacsport!FB260,Nacsport!FC260)</f>
        <v/>
      </c>
      <c r="AF259" s="1" t="str">
        <f>+CONCATENATE(Nacsport!FD260,Nacsport!FE260)</f>
        <v/>
      </c>
      <c r="AG259" s="1" t="str">
        <f>+CONCATENATE(Nacsport!FF260,Nacsport!FG260,Nacsport!FH260,Nacsport!FI260,Nacsport!FJ260)</f>
        <v/>
      </c>
      <c r="AH259" s="1" t="str">
        <f t="shared" si="19"/>
        <v/>
      </c>
      <c r="AI259" s="1" t="str">
        <f>+CONCATENATE(Nacsport!FK260,Nacsport!FL260)</f>
        <v/>
      </c>
      <c r="AJ259" s="34" t="str">
        <f>+CONCATENATE(Nacsport!FM260,Nacsport!FN260)</f>
        <v/>
      </c>
      <c r="AK259" s="1" t="str">
        <f>+IF(OR(K259="ATTACCO",K259="DIFESA"),+CONCATENATE(Nacsport!FO260,Nacsport!FP259,Nacsport!FQ260,Nacsport!FR260,Nacsport!FS260,Nacsport!FT260,Nacsport!FU260,),"")</f>
        <v/>
      </c>
      <c r="AL259" s="1" t="str">
        <f>+IF(OR(K259="ATAQUE",K259="DEFENSA"),+CONCATENATE(Nacsport!FV260,Nacsport!FW260,Nacsport!FX260,Nacsport!FY260,Nacsport!FZ260,Nacsport!GA260,Nacsport!GB260,),"")</f>
        <v/>
      </c>
      <c r="AM259" s="1" t="str">
        <f>+CONCATENATE(Nacsport!GC260,Nacsport!GD260,Nacsport!GE260,Nacsport!GF260,Nacsport!GG260,Nacsport!GH260,Nacsport!GI260,Nacsport!GJ260,)</f>
        <v/>
      </c>
      <c r="AN259" s="1" t="str">
        <f>IF(K259="PUNTOS",LOOKUP(2,1/($K$3:K259="ATAQUE"),$AN$3:AN259),IF(+COUNTIF(Nacsport!GK260:'Nacsport'!GS260,"*")&gt;0,+COUNTIF(Nacsport!GK260:'Nacsport'!GS260,"*"),""))</f>
        <v/>
      </c>
      <c r="AO259" t="str">
        <f ca="1">+IF(K259="QUIEBRE",+IF(L259="SAN LUIS",+COUNTIF(K259:INDIRECT(ADDRESS((LOOKUP(2,1/($K$1:K259="ATAQUE"),Nacsport!$A$1:A260)),3,4)),"RUCK")+1,+COUNTIF(K259:INDIRECT(ADDRESS((LOOKUP(2,1/($K$1:K259="DEFENSA"),Nacsport!$A$1:A260)),3,4)),"RUCK")+1),"")</f>
        <v/>
      </c>
      <c r="AP259" t="str">
        <f ca="1">+IF(OR(K259="PUNTOS",K259="QUIEBRE"),+IF(L259="SAN LUIS",+COUNTIF(K259:INDIRECT(ADDRESS((LOOKUP(2,1/($K$1:K259="ATAQUE"),Nacsport!$A$1:A260)),3,4)),"PASE"),+COUNTIF(K259:INDIRECT(ADDRESS((LOOKUP(2,1/($K$1:K259="DEFENSA"),Nacsport!$A$1:A260)),3,4)),"PASE")),"")</f>
        <v/>
      </c>
      <c r="AQ259" t="str">
        <f>IF(K259="QUIEBRE",LOOKUP(2,1/($K$3:K259="ATAQUE"),$AL$3:AL259),IF(+COUNTIF(Nacsport!GK260:'Nacsport'!GS260,"*")&gt;0,+COUNTIF(Nacsport!GK260:'Nacsport'!GS260,"*"),""))</f>
        <v/>
      </c>
      <c r="AR259" s="1" t="str">
        <f>IF(OR(K259="ATTACCO",K259="DIFESA"),J259,IF(AND(OR(K259="PUNTOS",K259="RUCK",K259="QUIEBRE"),L259="AVEZZANO"),LOOKUP(2,1/($K$3:K259="ATTACCO"),$J$3:J260),IF(AND(OR(K259="PUNTOS",K259="RUCK",K259="QUIEBRE"),L259="RIVAL"),LOOKUP(2,1/($K$3:K259="DIFESA"),$J$3:J260),"")))</f>
        <v/>
      </c>
      <c r="AS259" s="17"/>
    </row>
    <row r="260" spans="1:45" ht="15.75" customHeight="1" x14ac:dyDescent="0.2">
      <c r="A260">
        <f>+Nacsport!A261</f>
        <v>261</v>
      </c>
      <c r="B260">
        <f t="shared" si="17"/>
        <v>259</v>
      </c>
      <c r="C260">
        <f t="shared" si="18"/>
        <v>259</v>
      </c>
      <c r="D260" s="12">
        <v>1</v>
      </c>
      <c r="E260" s="1" t="s">
        <v>1295</v>
      </c>
      <c r="F260" s="14">
        <f>CONVERT(LEFT(Nacsport!E261,2),"mn","hr")/24+CONVERT(MID(Nacsport!E261,4,2),"sec","hr")/24</f>
        <v>3.2245370370370376E-2</v>
      </c>
      <c r="G260" s="15">
        <f>CONVERT((CONVERT(LEFT(Nacsport!F261,2),"mn","hr")/24+CONVERT(MID(Nacsport!F261,4,2),"sec","hr")/24)-(CONVERT(LEFT(Nacsport!E261,2),"mn","hr")/24+CONVERT(MID(Nacsport!E261,4,2),"sec","hr")/24),"hr","sec")*24</f>
        <v>11.000000000000121</v>
      </c>
      <c r="H260" s="15">
        <f t="shared" si="20"/>
        <v>2781.0000000000005</v>
      </c>
      <c r="I260" s="15">
        <f t="shared" ref="I260:I323" si="21">+CONVERT(F260,"hr","mn")*24</f>
        <v>46.433333333333344</v>
      </c>
      <c r="J260" s="1">
        <f>+Nacsport!B261</f>
        <v>16</v>
      </c>
      <c r="K260" s="1" t="str">
        <f>+Nacsport!C261</f>
        <v>DEFENCE</v>
      </c>
      <c r="L260" s="1" t="str">
        <f>+CONCATENATE(Nacsport!I261,Nacsport!J261)</f>
        <v/>
      </c>
      <c r="M260" s="29" t="str">
        <f>IF(Nacsport!G261&lt;&gt;"",LEFT(Nacsport!G261,FIND(";",Nacsport!G261)-1),"")</f>
        <v>1</v>
      </c>
      <c r="N260" s="1" t="str">
        <f>IFERROR(MID(Nacsport!G261,FIND(";", Nacsport!G261)+1,IFERROR(FIND(" ", Nacsport!G261 &amp; " ", FIND(";", Nacsport!G261)+1) - FIND(";", Nacsport!G261)-1,LEN(Nacsport!G261))),"")</f>
        <v>32</v>
      </c>
      <c r="O260" s="1" t="str">
        <f>+CONCATENATE(Nacsport!K261,Nacsport!L261,Nacsport!M261,Nacsport!N261,Nacsport!O261,Nacsport!P261,Nacsport!Q261,Nacsport!R261,Nacsport!S261,Nacsport!T261,Nacsport!U261,Nacsport!V261,Nacsport!W261,Nacsport!X261,Nacsport!Y261,Nacsport!Z261)</f>
        <v/>
      </c>
      <c r="P260" s="1" t="str">
        <f>IF(ISNA(LOOKUP(2,1/(Nacsport!AA261:BY261&lt;&gt;""),Nacsport!AA261:BY261)),"",LOOKUP(2,1/(Nacsport!AA261:BY261&lt;&gt;""),Nacsport!AA261:BY261))</f>
        <v/>
      </c>
      <c r="Q260" s="1" t="str">
        <f t="array" ref="Q260">+IF(+COUNTIF(Nacsport!AA261:BY261,"*")&gt;1,INDEX(Nacsport!Z261:BX261,MATCH(TRUE,Nacsport!Z261:BX261&gt;0,0)),"")</f>
        <v/>
      </c>
      <c r="R260" s="1" t="str">
        <f>+CONCATENATE(Nacsport!BZ261,Nacsport!CA261)</f>
        <v/>
      </c>
      <c r="S260" s="1" t="str">
        <f>+CONCATENATE(Nacsport!CB261,Nacsport!CC261,Nacsport!CD261)</f>
        <v/>
      </c>
      <c r="T260" s="1" t="str">
        <f>+CONCATENATE(Nacsport!CE261,Nacsport!CF261,Nacsport!CG261,Nacsport!CH261)</f>
        <v/>
      </c>
      <c r="U260" s="1" t="str">
        <f>+CONCATENATE(Nacsport!CI261,Nacsport!CJ261,Nacsport!CK261,Nacsport!CL261,Nacsport!CM261,Nacsport!CN261,Nacsport!CO261,Nacsport!CP261)</f>
        <v/>
      </c>
      <c r="V260" s="1" t="str">
        <f>+CONCATENATE(Nacsport!CQ261,Nacsport!CR261,Nacsport!CS261,Nacsport!CT261,Nacsport!CU261,Nacsport!CV261)</f>
        <v/>
      </c>
      <c r="W260" s="1" t="str">
        <f>+CONCATENATE(Nacsport!CW261,Nacsport!CX261,Nacsport!CY261,Nacsport!CZ261,Nacsport!DA261,Nacsport!DB261,Nacsport!DC261)</f>
        <v/>
      </c>
      <c r="X260" s="1" t="str">
        <f>+CONCATENATE(Nacsport!DD261,Nacsport!DE261,Nacsport!DF261,Nacsport!DG261,Nacsport!DH261,Nacsport!DI261,Nacsport!DJ261,Nacsport!DK261,Nacsport!DL261,Nacsport!DM261,Nacsport!DN261)</f>
        <v/>
      </c>
      <c r="Y260" s="1" t="str">
        <f>+CONCATENATE(Nacsport!DO261,Nacsport!DP261,Nacsport!DQ261,Nacsport!DR261,Nacsport!DS261,Nacsport!DT261,Nacsport!DU261,Nacsport!DV261,)</f>
        <v/>
      </c>
      <c r="Z260" s="1" t="str">
        <f>+CONCATENATE(Nacsport!DW261,Nacsport!DX261,Nacsport!DY261,Nacsport!DZ261)</f>
        <v/>
      </c>
      <c r="AA260" s="1" t="str">
        <f>+CONCATENATE(Nacsport!EA261,Nacsport!EB261,Nacsport!EC261,Nacsport!ED261,Nacsport!EE261)</f>
        <v/>
      </c>
      <c r="AB260" s="1" t="str">
        <f>+CONCATENATE(Nacsport!EF261,Nacsport!EG261,Nacsport!EH261,Nacsport!EI261,Nacsport!EJ261,Nacsport!EK261)</f>
        <v/>
      </c>
      <c r="AC260" s="1" t="str">
        <f>+CONCATENATE(Nacsport!EL261,Nacsport!EM261,Nacsport!EN261,Nacsport!EO261,Nacsport!EP261,Nacsport!EQ261,Nacsport!ER261)</f>
        <v/>
      </c>
      <c r="AD260" s="1" t="str">
        <f>+CONCATENATE(Nacsport!ES261,Nacsport!ET261,Nacsport!EU261,Nacsport!EV261,Nacsport!EW261,Nacsport!EX261,Nacsport!EY261,Nacsport!EZ261)</f>
        <v/>
      </c>
      <c r="AE260" s="1" t="str">
        <f>+CONCATENATE(Nacsport!FA261,Nacsport!FB261,Nacsport!FC261)</f>
        <v/>
      </c>
      <c r="AF260" s="1" t="str">
        <f>+CONCATENATE(Nacsport!FD261,Nacsport!FE261)</f>
        <v/>
      </c>
      <c r="AG260" s="1" t="str">
        <f>+CONCATENATE(Nacsport!FF261,Nacsport!FG261,Nacsport!FH261,Nacsport!FI261,Nacsport!FJ261)</f>
        <v/>
      </c>
      <c r="AH260" s="1" t="str">
        <f t="shared" si="19"/>
        <v/>
      </c>
      <c r="AI260" s="1" t="str">
        <f>+CONCATENATE(Nacsport!FK261,Nacsport!FL261)</f>
        <v/>
      </c>
      <c r="AJ260" s="34" t="str">
        <f>+CONCATENATE(Nacsport!FM261,Nacsport!FN261)</f>
        <v/>
      </c>
      <c r="AK260" s="1" t="str">
        <f>+IF(OR(K260="ATTACCO",K260="DIFESA"),+CONCATENATE(Nacsport!FO261,Nacsport!FP260,Nacsport!FQ261,Nacsport!FR261,Nacsport!FS261,Nacsport!FT261,Nacsport!FU261,),"")</f>
        <v/>
      </c>
      <c r="AL260" s="1" t="str">
        <f>+IF(OR(K260="ATAQUE",K260="DEFENSA"),+CONCATENATE(Nacsport!FV261,Nacsport!FW261,Nacsport!FX261,Nacsport!FY261,Nacsport!FZ261,Nacsport!GA261,Nacsport!GB261,),"")</f>
        <v/>
      </c>
      <c r="AM260" s="1" t="str">
        <f>+CONCATENATE(Nacsport!GC261,Nacsport!GD261,Nacsport!GE261,Nacsport!GF261,Nacsport!GG261,Nacsport!GH261,Nacsport!GI261,Nacsport!GJ261,)</f>
        <v/>
      </c>
      <c r="AN260" s="1" t="str">
        <f>IF(K260="PUNTOS",LOOKUP(2,1/($K$3:K260="ATAQUE"),$AN$3:AN260),IF(+COUNTIF(Nacsport!GK261:'Nacsport'!GS261,"*")&gt;0,+COUNTIF(Nacsport!GK261:'Nacsport'!GS261,"*"),""))</f>
        <v/>
      </c>
      <c r="AO260" t="str">
        <f ca="1">+IF(K260="QUIEBRE",+IF(L260="SAN LUIS",+COUNTIF(K260:INDIRECT(ADDRESS((LOOKUP(2,1/($K$1:K260="ATAQUE"),Nacsport!$A$1:A261)),3,4)),"RUCK")+1,+COUNTIF(K260:INDIRECT(ADDRESS((LOOKUP(2,1/($K$1:K260="DEFENSA"),Nacsport!$A$1:A261)),3,4)),"RUCK")+1),"")</f>
        <v/>
      </c>
      <c r="AP260" t="str">
        <f ca="1">+IF(OR(K260="PUNTOS",K260="QUIEBRE"),+IF(L260="SAN LUIS",+COUNTIF(K260:INDIRECT(ADDRESS((LOOKUP(2,1/($K$1:K260="ATAQUE"),Nacsport!$A$1:A261)),3,4)),"PASE"),+COUNTIF(K260:INDIRECT(ADDRESS((LOOKUP(2,1/($K$1:K260="DEFENSA"),Nacsport!$A$1:A261)),3,4)),"PASE")),"")</f>
        <v/>
      </c>
      <c r="AQ260" t="str">
        <f>IF(K260="QUIEBRE",LOOKUP(2,1/($K$3:K260="ATAQUE"),$AL$3:AL260),IF(+COUNTIF(Nacsport!GK261:'Nacsport'!GS261,"*")&gt;0,+COUNTIF(Nacsport!GK261:'Nacsport'!GS261,"*"),""))</f>
        <v/>
      </c>
      <c r="AR260" s="1" t="str">
        <f>IF(OR(K260="ATTACCO",K260="DIFESA"),J260,IF(AND(OR(K260="PUNTOS",K260="RUCK",K260="QUIEBRE"),L260="AVEZZANO"),LOOKUP(2,1/($K$3:K260="ATTACCO"),$J$3:J261),IF(AND(OR(K260="PUNTOS",K260="RUCK",K260="QUIEBRE"),L260="RIVAL"),LOOKUP(2,1/($K$3:K260="DIFESA"),$J$3:J261),"")))</f>
        <v/>
      </c>
      <c r="AS260" s="17"/>
    </row>
    <row r="261" spans="1:45" ht="15.75" customHeight="1" x14ac:dyDescent="0.2">
      <c r="A261">
        <f>+Nacsport!A262</f>
        <v>262</v>
      </c>
      <c r="B261">
        <f t="shared" si="17"/>
        <v>260</v>
      </c>
      <c r="C261">
        <f t="shared" si="18"/>
        <v>260</v>
      </c>
      <c r="D261" s="12">
        <v>1</v>
      </c>
      <c r="E261" s="1" t="s">
        <v>1295</v>
      </c>
      <c r="F261" s="14">
        <f>CONVERT(LEFT(Nacsport!E262,2),"mn","hr")/24+CONVERT(MID(Nacsport!E262,4,2),"sec","hr")/24</f>
        <v>3.2245370370370376E-2</v>
      </c>
      <c r="G261" s="15">
        <f>CONVERT((CONVERT(LEFT(Nacsport!F262,2),"mn","hr")/24+CONVERT(MID(Nacsport!F262,4,2),"sec","hr")/24)-(CONVERT(LEFT(Nacsport!E262,2),"mn","hr")/24+CONVERT(MID(Nacsport!E262,4,2),"sec","hr")/24),"hr","sec")*24</f>
        <v>16.999999999999858</v>
      </c>
      <c r="H261" s="15">
        <f t="shared" si="20"/>
        <v>2781.0000000000005</v>
      </c>
      <c r="I261" s="15">
        <f t="shared" si="21"/>
        <v>46.433333333333344</v>
      </c>
      <c r="J261" s="1">
        <f>+Nacsport!B262</f>
        <v>27</v>
      </c>
      <c r="K261" s="1" t="str">
        <f>+Nacsport!C262</f>
        <v>SHORT-MATCH</v>
      </c>
      <c r="L261" s="1" t="str">
        <f>+CONCATENATE(Nacsport!I262,Nacsport!J262)</f>
        <v/>
      </c>
      <c r="M261" s="29" t="str">
        <f>IF(Nacsport!G262&lt;&gt;"",LEFT(Nacsport!G262,FIND(";",Nacsport!G262)-1),"")</f>
        <v>1</v>
      </c>
      <c r="N261" s="1" t="str">
        <f>IFERROR(MID(Nacsport!G262,FIND(";", Nacsport!G262)+1,IFERROR(FIND(" ", Nacsport!G262 &amp; " ", FIND(";", Nacsport!G262)+1) - FIND(";", Nacsport!G262)-1,LEN(Nacsport!G262))),"")</f>
        <v>32</v>
      </c>
      <c r="O261" s="1" t="str">
        <f>+CONCATENATE(Nacsport!K262,Nacsport!L262,Nacsport!M262,Nacsport!N262,Nacsport!O262,Nacsport!P262,Nacsport!Q262,Nacsport!R262,Nacsport!S262,Nacsport!T262,Nacsport!U262,Nacsport!V262,Nacsport!W262,Nacsport!X262,Nacsport!Y262,Nacsport!Z262)</f>
        <v/>
      </c>
      <c r="P261" s="1" t="str">
        <f>IF(ISNA(LOOKUP(2,1/(Nacsport!AA262:BY262&lt;&gt;""),Nacsport!AA262:BY262)),"",LOOKUP(2,1/(Nacsport!AA262:BY262&lt;&gt;""),Nacsport!AA262:BY262))</f>
        <v/>
      </c>
      <c r="Q261" s="1" t="str">
        <f t="array" ref="Q261">+IF(+COUNTIF(Nacsport!AA262:BY262,"*")&gt;1,INDEX(Nacsport!Z262:BX262,MATCH(TRUE,Nacsport!Z262:BX262&gt;0,0)),"")</f>
        <v/>
      </c>
      <c r="R261" s="1" t="str">
        <f>+CONCATENATE(Nacsport!BZ262,Nacsport!CA262)</f>
        <v/>
      </c>
      <c r="S261" s="1" t="str">
        <f>+CONCATENATE(Nacsport!CB262,Nacsport!CC262,Nacsport!CD262)</f>
        <v/>
      </c>
      <c r="T261" s="1" t="str">
        <f>+CONCATENATE(Nacsport!CE262,Nacsport!CF262,Nacsport!CG262,Nacsport!CH262)</f>
        <v/>
      </c>
      <c r="U261" s="1" t="str">
        <f>+CONCATENATE(Nacsport!CI262,Nacsport!CJ262,Nacsport!CK262,Nacsport!CL262,Nacsport!CM262,Nacsport!CN262,Nacsport!CO262,Nacsport!CP262)</f>
        <v/>
      </c>
      <c r="V261" s="1" t="str">
        <f>+CONCATENATE(Nacsport!CQ262,Nacsport!CR262,Nacsport!CS262,Nacsport!CT262,Nacsport!CU262,Nacsport!CV262)</f>
        <v/>
      </c>
      <c r="W261" s="1" t="str">
        <f>+CONCATENATE(Nacsport!CW262,Nacsport!CX262,Nacsport!CY262,Nacsport!CZ262,Nacsport!DA262,Nacsport!DB262,Nacsport!DC262)</f>
        <v/>
      </c>
      <c r="X261" s="1" t="str">
        <f>+CONCATENATE(Nacsport!DD262,Nacsport!DE262,Nacsport!DF262,Nacsport!DG262,Nacsport!DH262,Nacsport!DI262,Nacsport!DJ262,Nacsport!DK262,Nacsport!DL262,Nacsport!DM262,Nacsport!DN262)</f>
        <v/>
      </c>
      <c r="Y261" s="1" t="str">
        <f>+CONCATENATE(Nacsport!DO262,Nacsport!DP262,Nacsport!DQ262,Nacsport!DR262,Nacsport!DS262,Nacsport!DT262,Nacsport!DU262,Nacsport!DV262,)</f>
        <v/>
      </c>
      <c r="Z261" s="1" t="str">
        <f>+CONCATENATE(Nacsport!DW262,Nacsport!DX262,Nacsport!DY262,Nacsport!DZ262)</f>
        <v/>
      </c>
      <c r="AA261" s="1" t="str">
        <f>+CONCATENATE(Nacsport!EA262,Nacsport!EB262,Nacsport!EC262,Nacsport!ED262,Nacsport!EE262)</f>
        <v/>
      </c>
      <c r="AB261" s="1" t="str">
        <f>+CONCATENATE(Nacsport!EF262,Nacsport!EG262,Nacsport!EH262,Nacsport!EI262,Nacsport!EJ262,Nacsport!EK262)</f>
        <v/>
      </c>
      <c r="AC261" s="1" t="str">
        <f>+CONCATENATE(Nacsport!EL262,Nacsport!EM262,Nacsport!EN262,Nacsport!EO262,Nacsport!EP262,Nacsport!EQ262,Nacsport!ER262)</f>
        <v/>
      </c>
      <c r="AD261" s="1" t="str">
        <f>+CONCATENATE(Nacsport!ES262,Nacsport!ET262,Nacsport!EU262,Nacsport!EV262,Nacsport!EW262,Nacsport!EX262,Nacsport!EY262,Nacsport!EZ262)</f>
        <v/>
      </c>
      <c r="AE261" s="1" t="str">
        <f>+CONCATENATE(Nacsport!FA262,Nacsport!FB262,Nacsport!FC262)</f>
        <v/>
      </c>
      <c r="AF261" s="1" t="str">
        <f>+CONCATENATE(Nacsport!FD262,Nacsport!FE262)</f>
        <v/>
      </c>
      <c r="AG261" s="1" t="str">
        <f>+CONCATENATE(Nacsport!FF262,Nacsport!FG262,Nacsport!FH262,Nacsport!FI262,Nacsport!FJ262)</f>
        <v/>
      </c>
      <c r="AH261" s="1" t="str">
        <f t="shared" si="19"/>
        <v/>
      </c>
      <c r="AI261" s="1" t="str">
        <f>+CONCATENATE(Nacsport!FK262,Nacsport!FL262)</f>
        <v/>
      </c>
      <c r="AJ261" s="34" t="str">
        <f>+CONCATENATE(Nacsport!FM262,Nacsport!FN262)</f>
        <v/>
      </c>
      <c r="AK261" s="1" t="str">
        <f>+IF(OR(K261="ATTACCO",K261="DIFESA"),+CONCATENATE(Nacsport!FO262,Nacsport!FP261,Nacsport!FQ262,Nacsport!FR262,Nacsport!FS262,Nacsport!FT262,Nacsport!FU262,),"")</f>
        <v/>
      </c>
      <c r="AL261" s="1" t="str">
        <f>+IF(OR(K261="ATAQUE",K261="DEFENSA"),+CONCATENATE(Nacsport!FV262,Nacsport!FW262,Nacsport!FX262,Nacsport!FY262,Nacsport!FZ262,Nacsport!GA262,Nacsport!GB262,),"")</f>
        <v/>
      </c>
      <c r="AM261" s="1" t="str">
        <f>+CONCATENATE(Nacsport!GC262,Nacsport!GD262,Nacsport!GE262,Nacsport!GF262,Nacsport!GG262,Nacsport!GH262,Nacsport!GI262,Nacsport!GJ262,)</f>
        <v/>
      </c>
      <c r="AN261" s="1" t="str">
        <f>IF(K261="PUNTOS",LOOKUP(2,1/($K$3:K261="ATAQUE"),$AN$3:AN261),IF(+COUNTIF(Nacsport!GK262:'Nacsport'!GS262,"*")&gt;0,+COUNTIF(Nacsport!GK262:'Nacsport'!GS262,"*"),""))</f>
        <v/>
      </c>
      <c r="AO261" t="str">
        <f ca="1">+IF(K261="QUIEBRE",+IF(L261="SAN LUIS",+COUNTIF(K261:INDIRECT(ADDRESS((LOOKUP(2,1/($K$1:K261="ATAQUE"),Nacsport!$A$1:A262)),3,4)),"RUCK")+1,+COUNTIF(K261:INDIRECT(ADDRESS((LOOKUP(2,1/($K$1:K261="DEFENSA"),Nacsport!$A$1:A262)),3,4)),"RUCK")+1),"")</f>
        <v/>
      </c>
      <c r="AP261" t="str">
        <f ca="1">+IF(OR(K261="PUNTOS",K261="QUIEBRE"),+IF(L261="SAN LUIS",+COUNTIF(K261:INDIRECT(ADDRESS((LOOKUP(2,1/($K$1:K261="ATAQUE"),Nacsport!$A$1:A262)),3,4)),"PASE"),+COUNTIF(K261:INDIRECT(ADDRESS((LOOKUP(2,1/($K$1:K261="DEFENSA"),Nacsport!$A$1:A262)),3,4)),"PASE")),"")</f>
        <v/>
      </c>
      <c r="AQ261" t="str">
        <f>IF(K261="QUIEBRE",LOOKUP(2,1/($K$3:K261="ATAQUE"),$AL$3:AL261),IF(+COUNTIF(Nacsport!GK262:'Nacsport'!GS262,"*")&gt;0,+COUNTIF(Nacsport!GK262:'Nacsport'!GS262,"*"),""))</f>
        <v/>
      </c>
      <c r="AR261" s="1" t="str">
        <f>IF(OR(K261="ATTACCO",K261="DIFESA"),J261,IF(AND(OR(K261="PUNTOS",K261="RUCK",K261="QUIEBRE"),L261="AVEZZANO"),LOOKUP(2,1/($K$3:K261="ATTACCO"),$J$3:J262),IF(AND(OR(K261="PUNTOS",K261="RUCK",K261="QUIEBRE"),L261="RIVAL"),LOOKUP(2,1/($K$3:K261="DIFESA"),$J$3:J262),"")))</f>
        <v/>
      </c>
      <c r="AS261" s="17"/>
    </row>
    <row r="262" spans="1:45" ht="15.75" customHeight="1" x14ac:dyDescent="0.2">
      <c r="A262">
        <f>+Nacsport!A263</f>
        <v>263</v>
      </c>
      <c r="B262">
        <f t="shared" si="17"/>
        <v>261</v>
      </c>
      <c r="C262">
        <f t="shared" si="18"/>
        <v>261</v>
      </c>
      <c r="D262" s="12">
        <v>1</v>
      </c>
      <c r="E262" s="1" t="s">
        <v>1295</v>
      </c>
      <c r="F262" s="14">
        <f>CONVERT(LEFT(Nacsport!E263,2),"mn","hr")/24+CONVERT(MID(Nacsport!E263,4,2),"sec","hr")/24</f>
        <v>3.2372685185185192E-2</v>
      </c>
      <c r="G262" s="15">
        <f>CONVERT((CONVERT(LEFT(Nacsport!F263,2),"mn","hr")/24+CONVERT(MID(Nacsport!F263,4,2),"sec","hr")/24)-(CONVERT(LEFT(Nacsport!E263,2),"mn","hr")/24+CONVERT(MID(Nacsport!E263,4,2),"sec","hr")/24),"hr","sec")*24</f>
        <v>6.9999999999996954</v>
      </c>
      <c r="H262" s="15">
        <f t="shared" si="20"/>
        <v>2792.0000000000005</v>
      </c>
      <c r="I262" s="15">
        <f t="shared" si="21"/>
        <v>46.616666666666674</v>
      </c>
      <c r="J262" s="1">
        <f>+Nacsport!B263</f>
        <v>11</v>
      </c>
      <c r="K262" s="1" t="str">
        <f>+Nacsport!C263</f>
        <v>LINEOUT</v>
      </c>
      <c r="L262" s="1" t="str">
        <f>+CONCATENATE(Nacsport!I263,Nacsport!J263)</f>
        <v>OPPONENT</v>
      </c>
      <c r="M262" s="29" t="str">
        <f>IF(Nacsport!G263&lt;&gt;"",LEFT(Nacsport!G263,FIND(";",Nacsport!G263)-1),"")</f>
        <v>1</v>
      </c>
      <c r="N262" s="1" t="str">
        <f>IFERROR(MID(Nacsport!G263,FIND(";", Nacsport!G263)+1,IFERROR(FIND(" ", Nacsport!G263 &amp; " ", FIND(";", Nacsport!G263)+1) - FIND(";", Nacsport!G263)-1,LEN(Nacsport!G263))),"")</f>
        <v>32</v>
      </c>
      <c r="O262" s="1" t="str">
        <f>+CONCATENATE(Nacsport!K263,Nacsport!L263,Nacsport!M263,Nacsport!N263,Nacsport!O263,Nacsport!P263,Nacsport!Q263,Nacsport!R263,Nacsport!S263,Nacsport!T263,Nacsport!U263,Nacsport!V263,Nacsport!W263,Nacsport!X263,Nacsport!Y263,Nacsport!Z263)</f>
        <v>T2A</v>
      </c>
      <c r="P262" s="1" t="str">
        <f>IF(ISNA(LOOKUP(2,1/(Nacsport!AA263:BY263&lt;&gt;""),Nacsport!AA263:BY263)),"",LOOKUP(2,1/(Nacsport!AA263:BY263&lt;&gt;""),Nacsport!AA263:BY263))</f>
        <v/>
      </c>
      <c r="Q262" s="1" t="str">
        <f t="array" ref="Q262">+IF(+COUNTIF(Nacsport!AA263:BY263,"*")&gt;1,INDEX(Nacsport!Z263:BX263,MATCH(TRUE,Nacsport!Z263:BX263&gt;0,0)),"")</f>
        <v/>
      </c>
      <c r="R262" s="1" t="str">
        <f>+CONCATENATE(Nacsport!BZ263,Nacsport!CA263)</f>
        <v/>
      </c>
      <c r="S262" s="1" t="str">
        <f>+CONCATENATE(Nacsport!CB263,Nacsport!CC263,Nacsport!CD263)</f>
        <v/>
      </c>
      <c r="T262" s="1" t="str">
        <f>+CONCATENATE(Nacsport!CE263,Nacsport!CF263,Nacsport!CG263,Nacsport!CH263)</f>
        <v>LOST L</v>
      </c>
      <c r="U262" s="1" t="str">
        <f>+CONCATENATE(Nacsport!CI263,Nacsport!CJ263,Nacsport!CK263,Nacsport!CL263,Nacsport!CM263,Nacsport!CN263,Nacsport!CO263,Nacsport!CP263)</f>
        <v>L7</v>
      </c>
      <c r="V262" s="1" t="str">
        <f>+CONCATENATE(Nacsport!CQ263,Nacsport!CR263,Nacsport!CS263,Nacsport!CT263,Nacsport!CU263,Nacsport!CV263)</f>
        <v>B</v>
      </c>
      <c r="W262" s="1" t="str">
        <f>+CONCATENATE(Nacsport!CW263,Nacsport!CX263,Nacsport!CY263,Nacsport!CZ263,Nacsport!DA263,Nacsport!DB263,Nacsport!DC263)</f>
        <v/>
      </c>
      <c r="X262" s="1" t="str">
        <f>+CONCATENATE(Nacsport!DD263,Nacsport!DE263,Nacsport!DF263,Nacsport!DG263,Nacsport!DH263,Nacsport!DI263,Nacsport!DJ263,Nacsport!DK263,Nacsport!DL263,Nacsport!DM263,Nacsport!DN263)</f>
        <v/>
      </c>
      <c r="Y262" s="1" t="str">
        <f>+CONCATENATE(Nacsport!DO263,Nacsport!DP263,Nacsport!DQ263,Nacsport!DR263,Nacsport!DS263,Nacsport!DT263,Nacsport!DU263,Nacsport!DV263,)</f>
        <v/>
      </c>
      <c r="Z262" s="1" t="str">
        <f>+CONCATENATE(Nacsport!DW263,Nacsport!DX263,Nacsport!DY263,Nacsport!DZ263)</f>
        <v/>
      </c>
      <c r="AA262" s="1" t="str">
        <f>+CONCATENATE(Nacsport!EA263,Nacsport!EB263,Nacsport!EC263,Nacsport!ED263,Nacsport!EE263)</f>
        <v/>
      </c>
      <c r="AB262" s="1" t="str">
        <f>+CONCATENATE(Nacsport!EF263,Nacsport!EG263,Nacsport!EH263,Nacsport!EI263,Nacsport!EJ263,Nacsport!EK263)</f>
        <v/>
      </c>
      <c r="AC262" s="1" t="str">
        <f>+CONCATENATE(Nacsport!EL263,Nacsport!EM263,Nacsport!EN263,Nacsport!EO263,Nacsport!EP263,Nacsport!EQ263,Nacsport!ER263)</f>
        <v/>
      </c>
      <c r="AD262" s="1" t="str">
        <f>+CONCATENATE(Nacsport!ES263,Nacsport!ET263,Nacsport!EU263,Nacsport!EV263,Nacsport!EW263,Nacsport!EX263,Nacsport!EY263,Nacsport!EZ263)</f>
        <v/>
      </c>
      <c r="AE262" s="1" t="str">
        <f>+CONCATENATE(Nacsport!FA263,Nacsport!FB263,Nacsport!FC263)</f>
        <v/>
      </c>
      <c r="AF262" s="1" t="str">
        <f>+CONCATENATE(Nacsport!FD263,Nacsport!FE263)</f>
        <v/>
      </c>
      <c r="AG262" s="1" t="str">
        <f>+CONCATENATE(Nacsport!FF263,Nacsport!FG263,Nacsport!FH263,Nacsport!FI263,Nacsport!FJ263)</f>
        <v/>
      </c>
      <c r="AH262" s="1" t="str">
        <f t="shared" si="19"/>
        <v/>
      </c>
      <c r="AI262" s="1" t="str">
        <f>+CONCATENATE(Nacsport!FK263,Nacsport!FL263)</f>
        <v/>
      </c>
      <c r="AJ262" s="34" t="str">
        <f>+CONCATENATE(Nacsport!FM263,Nacsport!FN263)</f>
        <v/>
      </c>
      <c r="AK262" s="1" t="str">
        <f>+IF(OR(K262="ATTACCO",K262="DIFESA"),+CONCATENATE(Nacsport!FO263,Nacsport!FP262,Nacsport!FQ263,Nacsport!FR263,Nacsport!FS263,Nacsport!FT263,Nacsport!FU263,),"")</f>
        <v/>
      </c>
      <c r="AL262" s="1" t="str">
        <f>+IF(OR(K262="ATAQUE",K262="DEFENSA"),+CONCATENATE(Nacsport!FV263,Nacsport!FW263,Nacsport!FX263,Nacsport!FY263,Nacsport!FZ263,Nacsport!GA263,Nacsport!GB263,),"")</f>
        <v/>
      </c>
      <c r="AM262" s="1" t="str">
        <f>+CONCATENATE(Nacsport!GC263,Nacsport!GD263,Nacsport!GE263,Nacsport!GF263,Nacsport!GG263,Nacsport!GH263,Nacsport!GI263,Nacsport!GJ263,)</f>
        <v/>
      </c>
      <c r="AN262" s="1" t="str">
        <f>IF(K262="PUNTOS",LOOKUP(2,1/($K$3:K262="ATAQUE"),$AN$3:AN262),IF(+COUNTIF(Nacsport!GK263:'Nacsport'!GS263,"*")&gt;0,+COUNTIF(Nacsport!GK263:'Nacsport'!GS263,"*"),""))</f>
        <v/>
      </c>
      <c r="AO262" t="str">
        <f ca="1">+IF(K262="QUIEBRE",+IF(L262="SAN LUIS",+COUNTIF(K262:INDIRECT(ADDRESS((LOOKUP(2,1/($K$1:K262="ATAQUE"),Nacsport!$A$1:A263)),3,4)),"RUCK")+1,+COUNTIF(K262:INDIRECT(ADDRESS((LOOKUP(2,1/($K$1:K262="DEFENSA"),Nacsport!$A$1:A263)),3,4)),"RUCK")+1),"")</f>
        <v/>
      </c>
      <c r="AP262" t="str">
        <f ca="1">+IF(OR(K262="PUNTOS",K262="QUIEBRE"),+IF(L262="SAN LUIS",+COUNTIF(K262:INDIRECT(ADDRESS((LOOKUP(2,1/($K$1:K262="ATAQUE"),Nacsport!$A$1:A263)),3,4)),"PASE"),+COUNTIF(K262:INDIRECT(ADDRESS((LOOKUP(2,1/($K$1:K262="DEFENSA"),Nacsport!$A$1:A263)),3,4)),"PASE")),"")</f>
        <v/>
      </c>
      <c r="AQ262" t="str">
        <f>IF(K262="QUIEBRE",LOOKUP(2,1/($K$3:K262="ATAQUE"),$AL$3:AL262),IF(+COUNTIF(Nacsport!GK263:'Nacsport'!GS263,"*")&gt;0,+COUNTIF(Nacsport!GK263:'Nacsport'!GS263,"*"),""))</f>
        <v/>
      </c>
      <c r="AR262" s="1" t="str">
        <f>IF(OR(K262="ATTACCO",K262="DIFESA"),J262,IF(AND(OR(K262="PUNTOS",K262="RUCK",K262="QUIEBRE"),L262="AVEZZANO"),LOOKUP(2,1/($K$3:K262="ATTACCO"),$J$3:J263),IF(AND(OR(K262="PUNTOS",K262="RUCK",K262="QUIEBRE"),L262="RIVAL"),LOOKUP(2,1/($K$3:K262="DIFESA"),$J$3:J263),"")))</f>
        <v/>
      </c>
      <c r="AS262" s="17"/>
    </row>
    <row r="263" spans="1:45" ht="15.75" customHeight="1" x14ac:dyDescent="0.2">
      <c r="A263">
        <f>+Nacsport!A264</f>
        <v>264</v>
      </c>
      <c r="B263">
        <f t="shared" si="17"/>
        <v>262</v>
      </c>
      <c r="C263">
        <f t="shared" si="18"/>
        <v>262</v>
      </c>
      <c r="D263" s="12">
        <v>1</v>
      </c>
      <c r="E263" s="1" t="s">
        <v>1295</v>
      </c>
      <c r="F263" s="14">
        <f>CONVERT(LEFT(Nacsport!E264,2),"mn","hr")/24+CONVERT(MID(Nacsport!E264,4,2),"sec","hr")/24</f>
        <v>3.2372685185185192E-2</v>
      </c>
      <c r="G263" s="15">
        <f>CONVERT((CONVERT(LEFT(Nacsport!F264,2),"mn","hr")/24+CONVERT(MID(Nacsport!F264,4,2),"sec","hr")/24)-(CONVERT(LEFT(Nacsport!E264,2),"mn","hr")/24+CONVERT(MID(Nacsport!E264,4,2),"sec","hr")/24),"hr","sec")*24</f>
        <v>5.9999999999997389</v>
      </c>
      <c r="H263" s="15">
        <f t="shared" si="20"/>
        <v>2792.0000000000005</v>
      </c>
      <c r="I263" s="15">
        <f t="shared" si="21"/>
        <v>46.616666666666674</v>
      </c>
      <c r="J263" s="1">
        <f>+Nacsport!B264</f>
        <v>22</v>
      </c>
      <c r="K263" s="1" t="str">
        <f>+Nacsport!C264</f>
        <v>ATTACK</v>
      </c>
      <c r="L263" s="1" t="str">
        <f>+CONCATENATE(Nacsport!I264,Nacsport!J264)</f>
        <v/>
      </c>
      <c r="M263" s="29" t="str">
        <f>IF(Nacsport!G264&lt;&gt;"",LEFT(Nacsport!G264,FIND(";",Nacsport!G264)-1),"")</f>
        <v>4</v>
      </c>
      <c r="N263" s="1" t="str">
        <f>IFERROR(MID(Nacsport!G264,FIND(";", Nacsport!G264)+1,IFERROR(FIND(" ", Nacsport!G264 &amp; " ", FIND(";", Nacsport!G264)+1) - FIND(";", Nacsport!G264)-1,LEN(Nacsport!G264))),"")</f>
        <v>37</v>
      </c>
      <c r="O263" s="1" t="str">
        <f>+CONCATENATE(Nacsport!K264,Nacsport!L264,Nacsport!M264,Nacsport!N264,Nacsport!O264,Nacsport!P264,Nacsport!Q264,Nacsport!R264,Nacsport!S264,Nacsport!T264,Nacsport!U264,Nacsport!V264,Nacsport!W264,Nacsport!X264,Nacsport!Y264,Nacsport!Z264)</f>
        <v/>
      </c>
      <c r="P263" s="1" t="str">
        <f>IF(ISNA(LOOKUP(2,1/(Nacsport!AA264:BY264&lt;&gt;""),Nacsport!AA264:BY264)),"",LOOKUP(2,1/(Nacsport!AA264:BY264&lt;&gt;""),Nacsport!AA264:BY264))</f>
        <v/>
      </c>
      <c r="Q263" s="1" t="str">
        <f t="array" ref="Q263">+IF(+COUNTIF(Nacsport!AA264:BY264,"*")&gt;1,INDEX(Nacsport!Z264:BX264,MATCH(TRUE,Nacsport!Z264:BX264&gt;0,0)),"")</f>
        <v/>
      </c>
      <c r="R263" s="1" t="str">
        <f>+CONCATENATE(Nacsport!BZ264,Nacsport!CA264)</f>
        <v/>
      </c>
      <c r="S263" s="1" t="str">
        <f>+CONCATENATE(Nacsport!CB264,Nacsport!CC264,Nacsport!CD264)</f>
        <v/>
      </c>
      <c r="T263" s="1" t="str">
        <f>+CONCATENATE(Nacsport!CE264,Nacsport!CF264,Nacsport!CG264,Nacsport!CH264)</f>
        <v/>
      </c>
      <c r="U263" s="1" t="str">
        <f>+CONCATENATE(Nacsport!CI264,Nacsport!CJ264,Nacsport!CK264,Nacsport!CL264,Nacsport!CM264,Nacsport!CN264,Nacsport!CO264,Nacsport!CP264)</f>
        <v/>
      </c>
      <c r="V263" s="1" t="str">
        <f>+CONCATENATE(Nacsport!CQ264,Nacsport!CR264,Nacsport!CS264,Nacsport!CT264,Nacsport!CU264,Nacsport!CV264)</f>
        <v/>
      </c>
      <c r="W263" s="1" t="str">
        <f>+CONCATENATE(Nacsport!CW264,Nacsport!CX264,Nacsport!CY264,Nacsport!CZ264,Nacsport!DA264,Nacsport!DB264,Nacsport!DC264)</f>
        <v/>
      </c>
      <c r="X263" s="1" t="str">
        <f>+CONCATENATE(Nacsport!DD264,Nacsport!DE264,Nacsport!DF264,Nacsport!DG264,Nacsport!DH264,Nacsport!DI264,Nacsport!DJ264,Nacsport!DK264,Nacsport!DL264,Nacsport!DM264,Nacsport!DN264)</f>
        <v/>
      </c>
      <c r="Y263" s="1" t="str">
        <f>+CONCATENATE(Nacsport!DO264,Nacsport!DP264,Nacsport!DQ264,Nacsport!DR264,Nacsport!DS264,Nacsport!DT264,Nacsport!DU264,Nacsport!DV264,)</f>
        <v/>
      </c>
      <c r="Z263" s="1" t="str">
        <f>+CONCATENATE(Nacsport!DW264,Nacsport!DX264,Nacsport!DY264,Nacsport!DZ264)</f>
        <v/>
      </c>
      <c r="AA263" s="1" t="str">
        <f>+CONCATENATE(Nacsport!EA264,Nacsport!EB264,Nacsport!EC264,Nacsport!ED264,Nacsport!EE264)</f>
        <v/>
      </c>
      <c r="AB263" s="1" t="str">
        <f>+CONCATENATE(Nacsport!EF264,Nacsport!EG264,Nacsport!EH264,Nacsport!EI264,Nacsport!EJ264,Nacsport!EK264)</f>
        <v/>
      </c>
      <c r="AC263" s="1" t="str">
        <f>+CONCATENATE(Nacsport!EL264,Nacsport!EM264,Nacsport!EN264,Nacsport!EO264,Nacsport!EP264,Nacsport!EQ264,Nacsport!ER264)</f>
        <v/>
      </c>
      <c r="AD263" s="1" t="str">
        <f>+CONCATENATE(Nacsport!ES264,Nacsport!ET264,Nacsport!EU264,Nacsport!EV264,Nacsport!EW264,Nacsport!EX264,Nacsport!EY264,Nacsport!EZ264)</f>
        <v/>
      </c>
      <c r="AE263" s="1" t="str">
        <f>+CONCATENATE(Nacsport!FA264,Nacsport!FB264,Nacsport!FC264)</f>
        <v/>
      </c>
      <c r="AF263" s="1" t="str">
        <f>+CONCATENATE(Nacsport!FD264,Nacsport!FE264)</f>
        <v/>
      </c>
      <c r="AG263" s="1" t="str">
        <f>+CONCATENATE(Nacsport!FF264,Nacsport!FG264,Nacsport!FH264,Nacsport!FI264,Nacsport!FJ264)</f>
        <v/>
      </c>
      <c r="AH263" s="1" t="str">
        <f t="shared" si="19"/>
        <v/>
      </c>
      <c r="AI263" s="1" t="str">
        <f>+CONCATENATE(Nacsport!FK264,Nacsport!FL264)</f>
        <v/>
      </c>
      <c r="AJ263" s="34" t="str">
        <f>+CONCATENATE(Nacsport!FM264,Nacsport!FN264)</f>
        <v/>
      </c>
      <c r="AK263" s="1" t="str">
        <f>+IF(OR(K263="ATTACCO",K263="DIFESA"),+CONCATENATE(Nacsport!FO264,Nacsport!FP263,Nacsport!FQ264,Nacsport!FR264,Nacsport!FS264,Nacsport!FT264,Nacsport!FU264,),"")</f>
        <v/>
      </c>
      <c r="AL263" s="1" t="str">
        <f>+IF(OR(K263="ATAQUE",K263="DEFENSA"),+CONCATENATE(Nacsport!FV264,Nacsport!FW264,Nacsport!FX264,Nacsport!FY264,Nacsport!FZ264,Nacsport!GA264,Nacsport!GB264,),"")</f>
        <v/>
      </c>
      <c r="AM263" s="1" t="str">
        <f>+CONCATENATE(Nacsport!GC264,Nacsport!GD264,Nacsport!GE264,Nacsport!GF264,Nacsport!GG264,Nacsport!GH264,Nacsport!GI264,Nacsport!GJ264,)</f>
        <v/>
      </c>
      <c r="AN263" s="1" t="str">
        <f>IF(K263="PUNTOS",LOOKUP(2,1/($K$3:K263="ATAQUE"),$AN$3:AN263),IF(+COUNTIF(Nacsport!GK264:'Nacsport'!GS264,"*")&gt;0,+COUNTIF(Nacsport!GK264:'Nacsport'!GS264,"*"),""))</f>
        <v/>
      </c>
      <c r="AO263" t="str">
        <f ca="1">+IF(K263="QUIEBRE",+IF(L263="SAN LUIS",+COUNTIF(K263:INDIRECT(ADDRESS((LOOKUP(2,1/($K$1:K263="ATAQUE"),Nacsport!$A$1:A264)),3,4)),"RUCK")+1,+COUNTIF(K263:INDIRECT(ADDRESS((LOOKUP(2,1/($K$1:K263="DEFENSA"),Nacsport!$A$1:A264)),3,4)),"RUCK")+1),"")</f>
        <v/>
      </c>
      <c r="AP263" t="str">
        <f ca="1">+IF(OR(K263="PUNTOS",K263="QUIEBRE"),+IF(L263="SAN LUIS",+COUNTIF(K263:INDIRECT(ADDRESS((LOOKUP(2,1/($K$1:K263="ATAQUE"),Nacsport!$A$1:A264)),3,4)),"PASE"),+COUNTIF(K263:INDIRECT(ADDRESS((LOOKUP(2,1/($K$1:K263="DEFENSA"),Nacsport!$A$1:A264)),3,4)),"PASE")),"")</f>
        <v/>
      </c>
      <c r="AQ263" t="str">
        <f>IF(K263="QUIEBRE",LOOKUP(2,1/($K$3:K263="ATAQUE"),$AL$3:AL263),IF(+COUNTIF(Nacsport!GK264:'Nacsport'!GS264,"*")&gt;0,+COUNTIF(Nacsport!GK264:'Nacsport'!GS264,"*"),""))</f>
        <v/>
      </c>
      <c r="AR263" s="1" t="str">
        <f>IF(OR(K263="ATTACCO",K263="DIFESA"),J263,IF(AND(OR(K263="PUNTOS",K263="RUCK",K263="QUIEBRE"),L263="AVEZZANO"),LOOKUP(2,1/($K$3:K263="ATTACCO"),$J$3:J264),IF(AND(OR(K263="PUNTOS",K263="RUCK",K263="QUIEBRE"),L263="RIVAL"),LOOKUP(2,1/($K$3:K263="DIFESA"),$J$3:J264),"")))</f>
        <v/>
      </c>
      <c r="AS263" s="17"/>
    </row>
    <row r="264" spans="1:45" ht="15.75" customHeight="1" x14ac:dyDescent="0.2">
      <c r="A264">
        <f>+Nacsport!A265</f>
        <v>265</v>
      </c>
      <c r="B264">
        <f t="shared" si="17"/>
        <v>263</v>
      </c>
      <c r="C264">
        <f t="shared" si="18"/>
        <v>263</v>
      </c>
      <c r="D264" s="12">
        <v>1</v>
      </c>
      <c r="E264" s="1" t="s">
        <v>1295</v>
      </c>
      <c r="F264" s="14">
        <f>CONVERT(LEFT(Nacsport!E265,2),"mn","hr")/24+CONVERT(MID(Nacsport!E265,4,2),"sec","hr")/24</f>
        <v>3.243055555555556E-2</v>
      </c>
      <c r="G264" s="15">
        <f>CONVERT((CONVERT(LEFT(Nacsport!F265,2),"mn","hr")/24+CONVERT(MID(Nacsport!F265,4,2),"sec","hr")/24)-(CONVERT(LEFT(Nacsport!E265,2),"mn","hr")/24+CONVERT(MID(Nacsport!E265,4,2),"sec","hr")/24),"hr","sec")*24</f>
        <v>2.9999999999998694</v>
      </c>
      <c r="H264" s="15">
        <f t="shared" si="20"/>
        <v>2797.0000000000005</v>
      </c>
      <c r="I264" s="15">
        <f t="shared" si="21"/>
        <v>46.7</v>
      </c>
      <c r="J264" s="1">
        <f>+Nacsport!B265</f>
        <v>8</v>
      </c>
      <c r="K264" s="1" t="str">
        <f>+Nacsport!C265</f>
        <v>MISSED-TACKLE</v>
      </c>
      <c r="L264" s="1" t="str">
        <f>+CONCATENATE(Nacsport!I265,Nacsport!J265)</f>
        <v>OPPONENT</v>
      </c>
      <c r="M264" s="29" t="str">
        <f>IF(Nacsport!G265&lt;&gt;"",LEFT(Nacsport!G265,FIND(";",Nacsport!G265)-1),"")</f>
        <v/>
      </c>
      <c r="N264" s="1" t="str">
        <f>IFERROR(MID(Nacsport!G265,FIND(";", Nacsport!G265)+1,IFERROR(FIND(" ", Nacsport!G265 &amp; " ", FIND(";", Nacsport!G265)+1) - FIND(";", Nacsport!G265)-1,LEN(Nacsport!G265))),"")</f>
        <v/>
      </c>
      <c r="O264" s="1" t="str">
        <f>+CONCATENATE(Nacsport!K265,Nacsport!L265,Nacsport!M265,Nacsport!N265,Nacsport!O265,Nacsport!P265,Nacsport!Q265,Nacsport!R265,Nacsport!S265,Nacsport!T265,Nacsport!U265,Nacsport!V265,Nacsport!W265,Nacsport!X265,Nacsport!Y265,Nacsport!Z265)</f>
        <v/>
      </c>
      <c r="P264" s="1" t="str">
        <f>IF(ISNA(LOOKUP(2,1/(Nacsport!AA265:BY265&lt;&gt;""),Nacsport!AA265:BY265)),"",LOOKUP(2,1/(Nacsport!AA265:BY265&lt;&gt;""),Nacsport!AA265:BY265))</f>
        <v/>
      </c>
      <c r="Q264" s="1" t="str">
        <f t="array" ref="Q264">+IF(+COUNTIF(Nacsport!AA265:BY265,"*")&gt;1,INDEX(Nacsport!Z265:BX265,MATCH(TRUE,Nacsport!Z265:BX265&gt;0,0)),"")</f>
        <v/>
      </c>
      <c r="R264" s="1" t="str">
        <f>+CONCATENATE(Nacsport!BZ265,Nacsport!CA265)</f>
        <v/>
      </c>
      <c r="S264" s="1" t="str">
        <f>+CONCATENATE(Nacsport!CB265,Nacsport!CC265,Nacsport!CD265)</f>
        <v/>
      </c>
      <c r="T264" s="1" t="str">
        <f>+CONCATENATE(Nacsport!CE265,Nacsport!CF265,Nacsport!CG265,Nacsport!CH265)</f>
        <v/>
      </c>
      <c r="U264" s="1" t="str">
        <f>+CONCATENATE(Nacsport!CI265,Nacsport!CJ265,Nacsport!CK265,Nacsport!CL265,Nacsport!CM265,Nacsport!CN265,Nacsport!CO265,Nacsport!CP265)</f>
        <v/>
      </c>
      <c r="V264" s="1" t="str">
        <f>+CONCATENATE(Nacsport!CQ265,Nacsport!CR265,Nacsport!CS265,Nacsport!CT265,Nacsport!CU265,Nacsport!CV265)</f>
        <v/>
      </c>
      <c r="W264" s="1" t="str">
        <f>+CONCATENATE(Nacsport!CW265,Nacsport!CX265,Nacsport!CY265,Nacsport!CZ265,Nacsport!DA265,Nacsport!DB265,Nacsport!DC265)</f>
        <v/>
      </c>
      <c r="X264" s="1" t="str">
        <f>+CONCATENATE(Nacsport!DD265,Nacsport!DE265,Nacsport!DF265,Nacsport!DG265,Nacsport!DH265,Nacsport!DI265,Nacsport!DJ265,Nacsport!DK265,Nacsport!DL265,Nacsport!DM265,Nacsport!DN265)</f>
        <v/>
      </c>
      <c r="Y264" s="1" t="str">
        <f>+CONCATENATE(Nacsport!DO265,Nacsport!DP265,Nacsport!DQ265,Nacsport!DR265,Nacsport!DS265,Nacsport!DT265,Nacsport!DU265,Nacsport!DV265,)</f>
        <v/>
      </c>
      <c r="Z264" s="1" t="str">
        <f>+CONCATENATE(Nacsport!DW265,Nacsport!DX265,Nacsport!DY265,Nacsport!DZ265)</f>
        <v/>
      </c>
      <c r="AA264" s="1" t="str">
        <f>+CONCATENATE(Nacsport!EA265,Nacsport!EB265,Nacsport!EC265,Nacsport!ED265,Nacsport!EE265)</f>
        <v/>
      </c>
      <c r="AB264" s="1" t="str">
        <f>+CONCATENATE(Nacsport!EF265,Nacsport!EG265,Nacsport!EH265,Nacsport!EI265,Nacsport!EJ265,Nacsport!EK265)</f>
        <v/>
      </c>
      <c r="AC264" s="1" t="str">
        <f>+CONCATENATE(Nacsport!EL265,Nacsport!EM265,Nacsport!EN265,Nacsport!EO265,Nacsport!EP265,Nacsport!EQ265,Nacsport!ER265)</f>
        <v/>
      </c>
      <c r="AD264" s="1" t="str">
        <f>+CONCATENATE(Nacsport!ES265,Nacsport!ET265,Nacsport!EU265,Nacsport!EV265,Nacsport!EW265,Nacsport!EX265,Nacsport!EY265,Nacsport!EZ265)</f>
        <v/>
      </c>
      <c r="AE264" s="1" t="str">
        <f>+CONCATENATE(Nacsport!FA265,Nacsport!FB265,Nacsport!FC265)</f>
        <v/>
      </c>
      <c r="AF264" s="1" t="str">
        <f>+CONCATENATE(Nacsport!FD265,Nacsport!FE265)</f>
        <v/>
      </c>
      <c r="AG264" s="1" t="str">
        <f>+CONCATENATE(Nacsport!FF265,Nacsport!FG265,Nacsport!FH265,Nacsport!FI265,Nacsport!FJ265)</f>
        <v/>
      </c>
      <c r="AH264" s="1" t="str">
        <f t="shared" si="19"/>
        <v/>
      </c>
      <c r="AI264" s="1" t="str">
        <f>+CONCATENATE(Nacsport!FK265,Nacsport!FL265)</f>
        <v/>
      </c>
      <c r="AJ264" s="34" t="str">
        <f>+CONCATENATE(Nacsport!FM265,Nacsport!FN265)</f>
        <v/>
      </c>
      <c r="AK264" s="1" t="str">
        <f>+IF(OR(K264="ATTACCO",K264="DIFESA"),+CONCATENATE(Nacsport!FO265,Nacsport!FP264,Nacsport!FQ265,Nacsport!FR265,Nacsport!FS265,Nacsport!FT265,Nacsport!FU265,),"")</f>
        <v/>
      </c>
      <c r="AL264" s="1" t="str">
        <f>+IF(OR(K264="ATAQUE",K264="DEFENSA"),+CONCATENATE(Nacsport!FV265,Nacsport!FW265,Nacsport!FX265,Nacsport!FY265,Nacsport!FZ265,Nacsport!GA265,Nacsport!GB265,),"")</f>
        <v/>
      </c>
      <c r="AM264" s="1" t="str">
        <f>+CONCATENATE(Nacsport!GC265,Nacsport!GD265,Nacsport!GE265,Nacsport!GF265,Nacsport!GG265,Nacsport!GH265,Nacsport!GI265,Nacsport!GJ265,)</f>
        <v/>
      </c>
      <c r="AN264" s="1" t="str">
        <f>IF(K264="PUNTOS",LOOKUP(2,1/($K$3:K264="ATAQUE"),$AN$3:AN264),IF(+COUNTIF(Nacsport!GK265:'Nacsport'!GS265,"*")&gt;0,+COUNTIF(Nacsport!GK265:'Nacsport'!GS265,"*"),""))</f>
        <v/>
      </c>
      <c r="AO264" t="str">
        <f ca="1">+IF(K264="QUIEBRE",+IF(L264="SAN LUIS",+COUNTIF(K264:INDIRECT(ADDRESS((LOOKUP(2,1/($K$1:K264="ATAQUE"),Nacsport!$A$1:A265)),3,4)),"RUCK")+1,+COUNTIF(K264:INDIRECT(ADDRESS((LOOKUP(2,1/($K$1:K264="DEFENSA"),Nacsport!$A$1:A265)),3,4)),"RUCK")+1),"")</f>
        <v/>
      </c>
      <c r="AP264" t="str">
        <f ca="1">+IF(OR(K264="PUNTOS",K264="QUIEBRE"),+IF(L264="SAN LUIS",+COUNTIF(K264:INDIRECT(ADDRESS((LOOKUP(2,1/($K$1:K264="ATAQUE"),Nacsport!$A$1:A265)),3,4)),"PASE"),+COUNTIF(K264:INDIRECT(ADDRESS((LOOKUP(2,1/($K$1:K264="DEFENSA"),Nacsport!$A$1:A265)),3,4)),"PASE")),"")</f>
        <v/>
      </c>
      <c r="AQ264" t="str">
        <f>IF(K264="QUIEBRE",LOOKUP(2,1/($K$3:K264="ATAQUE"),$AL$3:AL264),IF(+COUNTIF(Nacsport!GK265:'Nacsport'!GS265,"*")&gt;0,+COUNTIF(Nacsport!GK265:'Nacsport'!GS265,"*"),""))</f>
        <v/>
      </c>
      <c r="AR264" s="1" t="str">
        <f>IF(OR(K264="ATTACCO",K264="DIFESA"),J264,IF(AND(OR(K264="PUNTOS",K264="RUCK",K264="QUIEBRE"),L264="AVEZZANO"),LOOKUP(2,1/($K$3:K264="ATTACCO"),$J$3:J265),IF(AND(OR(K264="PUNTOS",K264="RUCK",K264="QUIEBRE"),L264="RIVAL"),LOOKUP(2,1/($K$3:K264="DIFESA"),$J$3:J265),"")))</f>
        <v/>
      </c>
      <c r="AS264" s="17"/>
    </row>
    <row r="265" spans="1:45" ht="15.75" customHeight="1" x14ac:dyDescent="0.2">
      <c r="A265">
        <f>+Nacsport!A266</f>
        <v>266</v>
      </c>
      <c r="B265">
        <f t="shared" si="17"/>
        <v>264</v>
      </c>
      <c r="C265">
        <f t="shared" si="18"/>
        <v>264</v>
      </c>
      <c r="D265" s="12">
        <v>1</v>
      </c>
      <c r="E265" s="1" t="s">
        <v>1295</v>
      </c>
      <c r="F265" s="14">
        <f>CONVERT(LEFT(Nacsport!E266,2),"mn","hr")/24+CONVERT(MID(Nacsport!E266,4,2),"sec","hr")/24</f>
        <v>3.2442129629629633E-2</v>
      </c>
      <c r="G265" s="15">
        <v>8</v>
      </c>
      <c r="H265" s="15">
        <f t="shared" si="20"/>
        <v>2798.0000000000005</v>
      </c>
      <c r="I265" s="15">
        <f t="shared" si="21"/>
        <v>46.716666666666676</v>
      </c>
      <c r="J265" s="1">
        <f>+Nacsport!B266</f>
        <v>10</v>
      </c>
      <c r="K265" s="1" t="str">
        <f>+Nacsport!C266</f>
        <v>PENALTY</v>
      </c>
      <c r="L265" s="1" t="str">
        <f>+CONCATENATE(Nacsport!I266,Nacsport!J266)</f>
        <v>OPPONENT</v>
      </c>
      <c r="M265" s="29" t="str">
        <f>IF(Nacsport!G266&lt;&gt;"",LEFT(Nacsport!G266,FIND(";",Nacsport!G266)-1),"")</f>
        <v>4</v>
      </c>
      <c r="N265" s="1" t="str">
        <f>IFERROR(MID(Nacsport!G266,FIND(";", Nacsport!G266)+1,IFERROR(FIND(" ", Nacsport!G266 &amp; " ", FIND(";", Nacsport!G266)+1) - FIND(";", Nacsport!G266)-1,LEN(Nacsport!G266))),"")</f>
        <v>37</v>
      </c>
      <c r="O265" s="1" t="str">
        <f>+CONCATENATE(Nacsport!K266,Nacsport!L266,Nacsport!M266,Nacsport!N266,Nacsport!O266,Nacsport!P266,Nacsport!Q266,Nacsport!R266,Nacsport!S266,Nacsport!T266,Nacsport!U266,Nacsport!V266,Nacsport!W266,Nacsport!X266,Nacsport!Y266,Nacsport!Z266)</f>
        <v>T2A</v>
      </c>
      <c r="P265" s="1" t="str">
        <f>IF(ISNA(LOOKUP(2,1/(Nacsport!AA266:BY266&lt;&gt;""),Nacsport!AA266:BY266)),"",LOOKUP(2,1/(Nacsport!AA266:BY266&lt;&gt;""),Nacsport!AA266:BY266))</f>
        <v/>
      </c>
      <c r="Q265" s="1" t="str">
        <f t="array" ref="Q265">+IF(+COUNTIF(Nacsport!AA266:BY266,"*")&gt;1,INDEX(Nacsport!Z266:BX266,MATCH(TRUE,Nacsport!Z266:BX266&gt;0,0)),"")</f>
        <v/>
      </c>
      <c r="R265" s="1" t="str">
        <f>+CONCATENATE(Nacsport!BZ266,Nacsport!CA266)</f>
        <v/>
      </c>
      <c r="S265" s="1" t="str">
        <f>+CONCATENATE(Nacsport!CB266,Nacsport!CC266,Nacsport!CD266)</f>
        <v/>
      </c>
      <c r="T265" s="1" t="str">
        <f>+CONCATENATE(Nacsport!CE266,Nacsport!CF266,Nacsport!CG266,Nacsport!CH266)</f>
        <v/>
      </c>
      <c r="U265" s="1" t="str">
        <f>+CONCATENATE(Nacsport!CI266,Nacsport!CJ266,Nacsport!CK266,Nacsport!CL266,Nacsport!CM266,Nacsport!CN266,Nacsport!CO266,Nacsport!CP266)</f>
        <v/>
      </c>
      <c r="V265" s="1" t="str">
        <f>+CONCATENATE(Nacsport!CQ266,Nacsport!CR266,Nacsport!CS266,Nacsport!CT266,Nacsport!CU266,Nacsport!CV266)</f>
        <v/>
      </c>
      <c r="W265" s="1" t="str">
        <f>+CONCATENATE(Nacsport!CW266,Nacsport!CX266,Nacsport!CY266,Nacsport!CZ266,Nacsport!DA266,Nacsport!DB266,Nacsport!DC266)</f>
        <v/>
      </c>
      <c r="X265" s="1" t="str">
        <f>+CONCATENATE(Nacsport!DD266,Nacsport!DE266,Nacsport!DF266,Nacsport!DG266,Nacsport!DH266,Nacsport!DI266,Nacsport!DJ266,Nacsport!DK266,Nacsport!DL266,Nacsport!DM266,Nacsport!DN266)</f>
        <v/>
      </c>
      <c r="Y265" s="1" t="str">
        <f>+CONCATENATE(Nacsport!DO266,Nacsport!DP266,Nacsport!DQ266,Nacsport!DR266,Nacsport!DS266,Nacsport!DT266,Nacsport!DU266,Nacsport!DV266,)</f>
        <v/>
      </c>
      <c r="Z265" s="1" t="str">
        <f>+CONCATENATE(Nacsport!DW266,Nacsport!DX266,Nacsport!DY266,Nacsport!DZ266)</f>
        <v/>
      </c>
      <c r="AA265" s="1" t="str">
        <f>+CONCATENATE(Nacsport!EA266,Nacsport!EB266,Nacsport!EC266,Nacsport!ED266,Nacsport!EE266)</f>
        <v/>
      </c>
      <c r="AB265" s="1" t="str">
        <f>+CONCATENATE(Nacsport!EF266,Nacsport!EG266,Nacsport!EH266,Nacsport!EI266,Nacsport!EJ266,Nacsport!EK266)</f>
        <v/>
      </c>
      <c r="AC265" s="1" t="str">
        <f>+CONCATENATE(Nacsport!EL266,Nacsport!EM266,Nacsport!EN266,Nacsport!EO266,Nacsport!EP266,Nacsport!EQ266,Nacsport!ER266)</f>
        <v>FOUL-PLAY</v>
      </c>
      <c r="AD265" s="1" t="str">
        <f>+CONCATENATE(Nacsport!ES266,Nacsport!ET266,Nacsport!EU266,Nacsport!EV266,Nacsport!EW266,Nacsport!EX266,Nacsport!EY266,Nacsport!EZ266)</f>
        <v/>
      </c>
      <c r="AE265" s="1" t="str">
        <f>+CONCATENATE(Nacsport!FA266,Nacsport!FB266,Nacsport!FC266)</f>
        <v/>
      </c>
      <c r="AF265" s="1" t="str">
        <f>+CONCATENATE(Nacsport!FD266,Nacsport!FE266)</f>
        <v/>
      </c>
      <c r="AG265" s="1" t="str">
        <f>+CONCATENATE(Nacsport!FF266,Nacsport!FG266,Nacsport!FH266,Nacsport!FI266,Nacsport!FJ266)</f>
        <v/>
      </c>
      <c r="AH265" s="1" t="str">
        <f t="shared" si="19"/>
        <v/>
      </c>
      <c r="AI265" s="1" t="str">
        <f>+CONCATENATE(Nacsport!FK266,Nacsport!FL266)</f>
        <v/>
      </c>
      <c r="AJ265" s="34" t="str">
        <f>+CONCATENATE(Nacsport!FM266,Nacsport!FN266)</f>
        <v/>
      </c>
      <c r="AK265" s="1" t="str">
        <f>+IF(OR(K265="ATTACCO",K265="DIFESA"),+CONCATENATE(Nacsport!FO266,Nacsport!FP265,Nacsport!FQ266,Nacsport!FR266,Nacsport!FS266,Nacsport!FT266,Nacsport!FU266,),"")</f>
        <v/>
      </c>
      <c r="AL265" s="1" t="str">
        <f>+IF(OR(K265="ATAQUE",K265="DEFENSA"),+CONCATENATE(Nacsport!FV266,Nacsport!FW266,Nacsport!FX266,Nacsport!FY266,Nacsport!FZ266,Nacsport!GA266,Nacsport!GB266,),"")</f>
        <v/>
      </c>
      <c r="AM265" s="1" t="str">
        <f>+CONCATENATE(Nacsport!GC266,Nacsport!GD266,Nacsport!GE266,Nacsport!GF266,Nacsport!GG266,Nacsport!GH266,Nacsport!GI266,Nacsport!GJ266,)</f>
        <v/>
      </c>
      <c r="AN265" s="1" t="str">
        <f>IF(K265="PUNTOS",LOOKUP(2,1/($K$3:K265="ATAQUE"),$AN$3:AN265),IF(+COUNTIF(Nacsport!GK266:'Nacsport'!GS266,"*")&gt;0,+COUNTIF(Nacsport!GK266:'Nacsport'!GS266,"*"),""))</f>
        <v/>
      </c>
      <c r="AO265" t="str">
        <f ca="1">+IF(K265="QUIEBRE",+IF(L265="SAN LUIS",+COUNTIF(K265:INDIRECT(ADDRESS((LOOKUP(2,1/($K$1:K265="ATAQUE"),Nacsport!$A$1:A266)),3,4)),"RUCK")+1,+COUNTIF(K265:INDIRECT(ADDRESS((LOOKUP(2,1/($K$1:K265="DEFENSA"),Nacsport!$A$1:A266)),3,4)),"RUCK")+1),"")</f>
        <v/>
      </c>
      <c r="AP265" t="str">
        <f ca="1">+IF(OR(K265="PUNTOS",K265="QUIEBRE"),+IF(L265="SAN LUIS",+COUNTIF(K265:INDIRECT(ADDRESS((LOOKUP(2,1/($K$1:K265="ATAQUE"),Nacsport!$A$1:A266)),3,4)),"PASE"),+COUNTIF(K265:INDIRECT(ADDRESS((LOOKUP(2,1/($K$1:K265="DEFENSA"),Nacsport!$A$1:A266)),3,4)),"PASE")),"")</f>
        <v/>
      </c>
      <c r="AQ265" t="str">
        <f>IF(K265="QUIEBRE",LOOKUP(2,1/($K$3:K265="ATAQUE"),$AL$3:AL265),IF(+COUNTIF(Nacsport!GK266:'Nacsport'!GS266,"*")&gt;0,+COUNTIF(Nacsport!GK266:'Nacsport'!GS266,"*"),""))</f>
        <v/>
      </c>
      <c r="AR265" s="1" t="str">
        <f>IF(OR(K265="ATTACCO",K265="DIFESA"),J265,IF(AND(OR(K265="PUNTOS",K265="RUCK",K265="QUIEBRE"),L265="AVEZZANO"),LOOKUP(2,1/($K$3:K265="ATTACCO"),$J$3:J266),IF(AND(OR(K265="PUNTOS",K265="RUCK",K265="QUIEBRE"),L265="RIVAL"),LOOKUP(2,1/($K$3:K265="DIFESA"),$J$3:J266),"")))</f>
        <v/>
      </c>
      <c r="AS265" s="17"/>
    </row>
    <row r="266" spans="1:45" ht="15.75" customHeight="1" x14ac:dyDescent="0.2">
      <c r="A266">
        <f>+Nacsport!A267</f>
        <v>267</v>
      </c>
      <c r="B266">
        <f t="shared" si="17"/>
        <v>265</v>
      </c>
      <c r="C266">
        <f t="shared" si="18"/>
        <v>265</v>
      </c>
      <c r="D266" s="12">
        <v>1</v>
      </c>
      <c r="E266" s="1" t="s">
        <v>1295</v>
      </c>
      <c r="F266" s="14">
        <f>CONVERT(LEFT(Nacsport!E267,2),"mn","hr")/24+CONVERT(MID(Nacsport!E267,4,2),"sec","hr")/24</f>
        <v>3.2442129629629633E-2</v>
      </c>
      <c r="G266" s="15">
        <f>CONVERT((CONVERT(LEFT(Nacsport!F267,2),"mn","hr")/24+CONVERT(MID(Nacsport!F267,4,2),"sec","hr")/24)-(CONVERT(LEFT(Nacsport!E267,2),"mn","hr")/24+CONVERT(MID(Nacsport!E267,4,2),"sec","hr")/24),"hr","sec")*24</f>
        <v>0.99999999999995648</v>
      </c>
      <c r="H266" s="15">
        <f t="shared" si="20"/>
        <v>2798.0000000000005</v>
      </c>
      <c r="I266" s="15">
        <f t="shared" si="21"/>
        <v>46.716666666666676</v>
      </c>
      <c r="J266" s="1">
        <f>+Nacsport!B267</f>
        <v>26</v>
      </c>
      <c r="K266" s="1" t="str">
        <f>+Nacsport!C267</f>
        <v>END</v>
      </c>
      <c r="L266" s="1" t="str">
        <f>+CONCATENATE(Nacsport!I267,Nacsport!J267)</f>
        <v/>
      </c>
      <c r="M266" s="29" t="str">
        <f>IF(Nacsport!G267&lt;&gt;"",LEFT(Nacsport!G267,FIND(";",Nacsport!G267)-1),"")</f>
        <v/>
      </c>
      <c r="N266" s="1" t="str">
        <f>IFERROR(MID(Nacsport!G267,FIND(";", Nacsport!G267)+1,IFERROR(FIND(" ", Nacsport!G267 &amp; " ", FIND(";", Nacsport!G267)+1) - FIND(";", Nacsport!G267)-1,LEN(Nacsport!G267))),"")</f>
        <v/>
      </c>
      <c r="O266" s="1" t="str">
        <f>+CONCATENATE(Nacsport!K267,Nacsport!L267,Nacsport!M267,Nacsport!N267,Nacsport!O267,Nacsport!P267,Nacsport!Q267,Nacsport!R267,Nacsport!S267,Nacsport!T267,Nacsport!U267,Nacsport!V267,Nacsport!W267,Nacsport!X267,Nacsport!Y267,Nacsport!Z267)</f>
        <v/>
      </c>
      <c r="P266" s="1" t="str">
        <f>IF(ISNA(LOOKUP(2,1/(Nacsport!AA267:BY267&lt;&gt;""),Nacsport!AA267:BY267)),"",LOOKUP(2,1/(Nacsport!AA267:BY267&lt;&gt;""),Nacsport!AA267:BY267))</f>
        <v/>
      </c>
      <c r="Q266" s="1" t="str">
        <f t="array" ref="Q266">+IF(+COUNTIF(Nacsport!AA267:BY267,"*")&gt;1,INDEX(Nacsport!Z267:BX267,MATCH(TRUE,Nacsport!Z267:BX267&gt;0,0)),"")</f>
        <v/>
      </c>
      <c r="R266" s="1" t="str">
        <f>+CONCATENATE(Nacsport!BZ267,Nacsport!CA267)</f>
        <v/>
      </c>
      <c r="S266" s="1" t="str">
        <f>+CONCATENATE(Nacsport!CB267,Nacsport!CC267,Nacsport!CD267)</f>
        <v/>
      </c>
      <c r="T266" s="1" t="str">
        <f>+CONCATENATE(Nacsport!CE267,Nacsport!CF267,Nacsport!CG267,Nacsport!CH267)</f>
        <v/>
      </c>
      <c r="U266" s="1" t="str">
        <f>+CONCATENATE(Nacsport!CI267,Nacsport!CJ267,Nacsport!CK267,Nacsport!CL267,Nacsport!CM267,Nacsport!CN267,Nacsport!CO267,Nacsport!CP267)</f>
        <v/>
      </c>
      <c r="V266" s="1" t="str">
        <f>+CONCATENATE(Nacsport!CQ267,Nacsport!CR267,Nacsport!CS267,Nacsport!CT267,Nacsport!CU267,Nacsport!CV267)</f>
        <v/>
      </c>
      <c r="W266" s="1" t="str">
        <f>+CONCATENATE(Nacsport!CW267,Nacsport!CX267,Nacsport!CY267,Nacsport!CZ267,Nacsport!DA267,Nacsport!DB267,Nacsport!DC267)</f>
        <v/>
      </c>
      <c r="X266" s="1" t="str">
        <f>+CONCATENATE(Nacsport!DD267,Nacsport!DE267,Nacsport!DF267,Nacsport!DG267,Nacsport!DH267,Nacsport!DI267,Nacsport!DJ267,Nacsport!DK267,Nacsport!DL267,Nacsport!DM267,Nacsport!DN267)</f>
        <v/>
      </c>
      <c r="Y266" s="1" t="str">
        <f>+CONCATENATE(Nacsport!DO267,Nacsport!DP267,Nacsport!DQ267,Nacsport!DR267,Nacsport!DS267,Nacsport!DT267,Nacsport!DU267,Nacsport!DV267,)</f>
        <v/>
      </c>
      <c r="Z266" s="1" t="str">
        <f>+CONCATENATE(Nacsport!DW267,Nacsport!DX267,Nacsport!DY267,Nacsport!DZ267)</f>
        <v/>
      </c>
      <c r="AA266" s="1" t="str">
        <f>+CONCATENATE(Nacsport!EA267,Nacsport!EB267,Nacsport!EC267,Nacsport!ED267,Nacsport!EE267)</f>
        <v/>
      </c>
      <c r="AB266" s="1" t="str">
        <f>+CONCATENATE(Nacsport!EF267,Nacsport!EG267,Nacsport!EH267,Nacsport!EI267,Nacsport!EJ267,Nacsport!EK267)</f>
        <v/>
      </c>
      <c r="AC266" s="1" t="str">
        <f>+CONCATENATE(Nacsport!EL267,Nacsport!EM267,Nacsport!EN267,Nacsport!EO267,Nacsport!EP267,Nacsport!EQ267,Nacsport!ER267)</f>
        <v/>
      </c>
      <c r="AD266" s="1" t="str">
        <f>+CONCATENATE(Nacsport!ES267,Nacsport!ET267,Nacsport!EU267,Nacsport!EV267,Nacsport!EW267,Nacsport!EX267,Nacsport!EY267,Nacsport!EZ267)</f>
        <v/>
      </c>
      <c r="AE266" s="1" t="str">
        <f>+CONCATENATE(Nacsport!FA267,Nacsport!FB267,Nacsport!FC267)</f>
        <v/>
      </c>
      <c r="AF266" s="1" t="str">
        <f>+CONCATENATE(Nacsport!FD267,Nacsport!FE267)</f>
        <v/>
      </c>
      <c r="AG266" s="1" t="str">
        <f>+CONCATENATE(Nacsport!FF267,Nacsport!FG267,Nacsport!FH267,Nacsport!FI267,Nacsport!FJ267)</f>
        <v/>
      </c>
      <c r="AH266" s="1" t="str">
        <f t="shared" si="19"/>
        <v/>
      </c>
      <c r="AI266" s="1" t="str">
        <f>+CONCATENATE(Nacsport!FK267,Nacsport!FL267)</f>
        <v/>
      </c>
      <c r="AJ266" s="34" t="str">
        <f>+CONCATENATE(Nacsport!FM267,Nacsport!FN267)</f>
        <v/>
      </c>
      <c r="AK266" s="1" t="str">
        <f>+IF(OR(K266="ATTACCO",K266="DIFESA"),+CONCATENATE(Nacsport!FO267,Nacsport!FP266,Nacsport!FQ267,Nacsport!FR267,Nacsport!FS267,Nacsport!FT267,Nacsport!FU267,),"")</f>
        <v/>
      </c>
      <c r="AL266" s="1" t="str">
        <f>+IF(OR(K266="ATAQUE",K266="DEFENSA"),+CONCATENATE(Nacsport!FV267,Nacsport!FW267,Nacsport!FX267,Nacsport!FY267,Nacsport!FZ267,Nacsport!GA267,Nacsport!GB267,),"")</f>
        <v/>
      </c>
      <c r="AM266" s="1" t="str">
        <f>+CONCATENATE(Nacsport!GC267,Nacsport!GD267,Nacsport!GE267,Nacsport!GF267,Nacsport!GG267,Nacsport!GH267,Nacsport!GI267,Nacsport!GJ267,)</f>
        <v/>
      </c>
      <c r="AN266" s="1" t="str">
        <f>IF(K266="PUNTOS",LOOKUP(2,1/($K$3:K266="ATAQUE"),$AN$3:AN266),IF(+COUNTIF(Nacsport!GK267:'Nacsport'!GS267,"*")&gt;0,+COUNTIF(Nacsport!GK267:'Nacsport'!GS267,"*"),""))</f>
        <v/>
      </c>
      <c r="AO266" t="str">
        <f ca="1">+IF(K266="QUIEBRE",+IF(L266="SAN LUIS",+COUNTIF(K266:INDIRECT(ADDRESS((LOOKUP(2,1/($K$1:K266="ATAQUE"),Nacsport!$A$1:A267)),3,4)),"RUCK")+1,+COUNTIF(K266:INDIRECT(ADDRESS((LOOKUP(2,1/($K$1:K266="DEFENSA"),Nacsport!$A$1:A267)),3,4)),"RUCK")+1),"")</f>
        <v/>
      </c>
      <c r="AP266" t="str">
        <f ca="1">+IF(OR(K266="PUNTOS",K266="QUIEBRE"),+IF(L266="SAN LUIS",+COUNTIF(K266:INDIRECT(ADDRESS((LOOKUP(2,1/($K$1:K266="ATAQUE"),Nacsport!$A$1:A267)),3,4)),"PASE"),+COUNTIF(K266:INDIRECT(ADDRESS((LOOKUP(2,1/($K$1:K266="DEFENSA"),Nacsport!$A$1:A267)),3,4)),"PASE")),"")</f>
        <v/>
      </c>
      <c r="AQ266" t="str">
        <f>IF(K266="QUIEBRE",LOOKUP(2,1/($K$3:K266="ATAQUE"),$AL$3:AL266),IF(+COUNTIF(Nacsport!GK267:'Nacsport'!GS267,"*")&gt;0,+COUNTIF(Nacsport!GK267:'Nacsport'!GS267,"*"),""))</f>
        <v/>
      </c>
      <c r="AR266" s="1" t="str">
        <f>IF(OR(K266="ATTACCO",K266="DIFESA"),J266,IF(AND(OR(K266="PUNTOS",K266="RUCK",K266="QUIEBRE"),L266="AVEZZANO"),LOOKUP(2,1/($K$3:K266="ATTACCO"),$J$3:J267),IF(AND(OR(K266="PUNTOS",K266="RUCK",K266="QUIEBRE"),L266="RIVAL"),LOOKUP(2,1/($K$3:K266="DIFESA"),$J$3:J267),"")))</f>
        <v/>
      </c>
      <c r="AS266" s="17"/>
    </row>
    <row r="267" spans="1:45" ht="15.75" customHeight="1" x14ac:dyDescent="0.2">
      <c r="A267">
        <f>+Nacsport!A268</f>
        <v>268</v>
      </c>
      <c r="B267">
        <f t="shared" si="17"/>
        <v>266</v>
      </c>
      <c r="C267">
        <f t="shared" si="18"/>
        <v>266</v>
      </c>
      <c r="D267" s="12">
        <v>1</v>
      </c>
      <c r="E267" s="1" t="s">
        <v>1295</v>
      </c>
      <c r="F267" s="14">
        <f>CONVERT(LEFT(Nacsport!E268,2),"mn","hr")/24+CONVERT(MID(Nacsport!E268,4,2),"sec","hr")/24</f>
        <v>3.3113425925925928E-2</v>
      </c>
      <c r="G267" s="15">
        <f>CONVERT((CONVERT(LEFT(Nacsport!F268,2),"mn","hr")/24+CONVERT(MID(Nacsport!F268,4,2),"sec","hr")/24)-(CONVERT(LEFT(Nacsport!E268,2),"mn","hr")/24+CONVERT(MID(Nacsport!E268,4,2),"sec","hr")/24),"hr","sec")*24</f>
        <v>52.999999999999488</v>
      </c>
      <c r="H267" s="15">
        <f t="shared" si="20"/>
        <v>2856</v>
      </c>
      <c r="I267" s="15">
        <f t="shared" si="21"/>
        <v>47.683333333333337</v>
      </c>
      <c r="J267" s="1">
        <f>+Nacsport!B268</f>
        <v>23</v>
      </c>
      <c r="K267" s="1" t="str">
        <f>+Nacsport!C268</f>
        <v>ATTACK</v>
      </c>
      <c r="L267" s="1" t="str">
        <f>+CONCATENATE(Nacsport!I268,Nacsport!J268)</f>
        <v/>
      </c>
      <c r="M267" s="29" t="str">
        <f>IF(Nacsport!G268&lt;&gt;"",LEFT(Nacsport!G268,FIND(";",Nacsport!G268)-1),"")</f>
        <v>30</v>
      </c>
      <c r="N267" s="1" t="str">
        <f>IFERROR(MID(Nacsport!G268,FIND(";", Nacsport!G268)+1,IFERROR(FIND(" ", Nacsport!G268 &amp; " ", FIND(";", Nacsport!G268)+1) - FIND(";", Nacsport!G268)-1,LEN(Nacsport!G268))),"")</f>
        <v>4</v>
      </c>
      <c r="O267" s="1" t="str">
        <f>+CONCATENATE(Nacsport!K268,Nacsport!L268,Nacsport!M268,Nacsport!N268,Nacsport!O268,Nacsport!P268,Nacsport!Q268,Nacsport!R268,Nacsport!S268,Nacsport!T268,Nacsport!U268,Nacsport!V268,Nacsport!W268,Nacsport!X268,Nacsport!Y268,Nacsport!Z268)</f>
        <v/>
      </c>
      <c r="P267" s="1" t="str">
        <f>IF(ISNA(LOOKUP(2,1/(Nacsport!AA268:BY268&lt;&gt;""),Nacsport!AA268:BY268)),"",LOOKUP(2,1/(Nacsport!AA268:BY268&lt;&gt;""),Nacsport!AA268:BY268))</f>
        <v/>
      </c>
      <c r="Q267" s="1" t="str">
        <f t="array" ref="Q267">+IF(+COUNTIF(Nacsport!AA268:BY268,"*")&gt;1,INDEX(Nacsport!Z268:BX268,MATCH(TRUE,Nacsport!Z268:BX268&gt;0,0)),"")</f>
        <v/>
      </c>
      <c r="R267" s="1" t="str">
        <f>+CONCATENATE(Nacsport!BZ268,Nacsport!CA268)</f>
        <v/>
      </c>
      <c r="S267" s="1" t="str">
        <f>+CONCATENATE(Nacsport!CB268,Nacsport!CC268,Nacsport!CD268)</f>
        <v/>
      </c>
      <c r="T267" s="1" t="str">
        <f>+CONCATENATE(Nacsport!CE268,Nacsport!CF268,Nacsport!CG268,Nacsport!CH268)</f>
        <v/>
      </c>
      <c r="U267" s="1" t="str">
        <f>+CONCATENATE(Nacsport!CI268,Nacsport!CJ268,Nacsport!CK268,Nacsport!CL268,Nacsport!CM268,Nacsport!CN268,Nacsport!CO268,Nacsport!CP268)</f>
        <v/>
      </c>
      <c r="V267" s="1" t="str">
        <f>+CONCATENATE(Nacsport!CQ268,Nacsport!CR268,Nacsport!CS268,Nacsport!CT268,Nacsport!CU268,Nacsport!CV268)</f>
        <v/>
      </c>
      <c r="W267" s="1" t="str">
        <f>+CONCATENATE(Nacsport!CW268,Nacsport!CX268,Nacsport!CY268,Nacsport!CZ268,Nacsport!DA268,Nacsport!DB268,Nacsport!DC268)</f>
        <v/>
      </c>
      <c r="X267" s="1" t="str">
        <f>+CONCATENATE(Nacsport!DD268,Nacsport!DE268,Nacsport!DF268,Nacsport!DG268,Nacsport!DH268,Nacsport!DI268,Nacsport!DJ268,Nacsport!DK268,Nacsport!DL268,Nacsport!DM268,Nacsport!DN268)</f>
        <v/>
      </c>
      <c r="Y267" s="1" t="str">
        <f>+CONCATENATE(Nacsport!DO268,Nacsport!DP268,Nacsport!DQ268,Nacsport!DR268,Nacsport!DS268,Nacsport!DT268,Nacsport!DU268,Nacsport!DV268,)</f>
        <v/>
      </c>
      <c r="Z267" s="1" t="str">
        <f>+CONCATENATE(Nacsport!DW268,Nacsport!DX268,Nacsport!DY268,Nacsport!DZ268)</f>
        <v/>
      </c>
      <c r="AA267" s="1" t="str">
        <f>+CONCATENATE(Nacsport!EA268,Nacsport!EB268,Nacsport!EC268,Nacsport!ED268,Nacsport!EE268)</f>
        <v/>
      </c>
      <c r="AB267" s="1" t="str">
        <f>+CONCATENATE(Nacsport!EF268,Nacsport!EG268,Nacsport!EH268,Nacsport!EI268,Nacsport!EJ268,Nacsport!EK268)</f>
        <v/>
      </c>
      <c r="AC267" s="1" t="str">
        <f>+CONCATENATE(Nacsport!EL268,Nacsport!EM268,Nacsport!EN268,Nacsport!EO268,Nacsport!EP268,Nacsport!EQ268,Nacsport!ER268)</f>
        <v/>
      </c>
      <c r="AD267" s="1" t="str">
        <f>+CONCATENATE(Nacsport!ES268,Nacsport!ET268,Nacsport!EU268,Nacsport!EV268,Nacsport!EW268,Nacsport!EX268,Nacsport!EY268,Nacsport!EZ268)</f>
        <v/>
      </c>
      <c r="AE267" s="1" t="str">
        <f>+CONCATENATE(Nacsport!FA268,Nacsport!FB268,Nacsport!FC268)</f>
        <v/>
      </c>
      <c r="AF267" s="1" t="str">
        <f>+CONCATENATE(Nacsport!FD268,Nacsport!FE268)</f>
        <v/>
      </c>
      <c r="AG267" s="1" t="str">
        <f>+CONCATENATE(Nacsport!FF268,Nacsport!FG268,Nacsport!FH268,Nacsport!FI268,Nacsport!FJ268)</f>
        <v/>
      </c>
      <c r="AH267" s="1" t="str">
        <f t="shared" si="19"/>
        <v/>
      </c>
      <c r="AI267" s="1" t="str">
        <f>+CONCATENATE(Nacsport!FK268,Nacsport!FL268)</f>
        <v/>
      </c>
      <c r="AJ267" s="34" t="str">
        <f>+CONCATENATE(Nacsport!FM268,Nacsport!FN268)</f>
        <v/>
      </c>
      <c r="AK267" s="1" t="str">
        <f>+IF(OR(K267="ATTACCO",K267="DIFESA"),+CONCATENATE(Nacsport!FO268,Nacsport!FP267,Nacsport!FQ268,Nacsport!FR268,Nacsport!FS268,Nacsport!FT268,Nacsport!FU268,),"")</f>
        <v/>
      </c>
      <c r="AL267" s="1" t="str">
        <f>+IF(OR(K267="ATAQUE",K267="DEFENSA"),+CONCATENATE(Nacsport!FV268,Nacsport!FW268,Nacsport!FX268,Nacsport!FY268,Nacsport!FZ268,Nacsport!GA268,Nacsport!GB268,),"")</f>
        <v/>
      </c>
      <c r="AM267" s="1" t="str">
        <f>+CONCATENATE(Nacsport!GC268,Nacsport!GD268,Nacsport!GE268,Nacsport!GF268,Nacsport!GG268,Nacsport!GH268,Nacsport!GI268,Nacsport!GJ268,)</f>
        <v/>
      </c>
      <c r="AN267" s="1" t="str">
        <f>IF(K267="PUNTOS",LOOKUP(2,1/($K$3:K267="ATAQUE"),$AN$3:AN267),IF(+COUNTIF(Nacsport!GK268:'Nacsport'!GS268,"*")&gt;0,+COUNTIF(Nacsport!GK268:'Nacsport'!GS268,"*"),""))</f>
        <v/>
      </c>
      <c r="AO267" t="str">
        <f ca="1">+IF(K267="QUIEBRE",+IF(L267="SAN LUIS",+COUNTIF(K267:INDIRECT(ADDRESS((LOOKUP(2,1/($K$1:K267="ATAQUE"),Nacsport!$A$1:A268)),3,4)),"RUCK")+1,+COUNTIF(K267:INDIRECT(ADDRESS((LOOKUP(2,1/($K$1:K267="DEFENSA"),Nacsport!$A$1:A268)),3,4)),"RUCK")+1),"")</f>
        <v/>
      </c>
      <c r="AP267" t="str">
        <f ca="1">+IF(OR(K267="PUNTOS",K267="QUIEBRE"),+IF(L267="SAN LUIS",+COUNTIF(K267:INDIRECT(ADDRESS((LOOKUP(2,1/($K$1:K267="ATAQUE"),Nacsport!$A$1:A268)),3,4)),"PASE"),+COUNTIF(K267:INDIRECT(ADDRESS((LOOKUP(2,1/($K$1:K267="DEFENSA"),Nacsport!$A$1:A268)),3,4)),"PASE")),"")</f>
        <v/>
      </c>
      <c r="AQ267" t="str">
        <f>IF(K267="QUIEBRE",LOOKUP(2,1/($K$3:K267="ATAQUE"),$AL$3:AL267),IF(+COUNTIF(Nacsport!GK268:'Nacsport'!GS268,"*")&gt;0,+COUNTIF(Nacsport!GK268:'Nacsport'!GS268,"*"),""))</f>
        <v/>
      </c>
      <c r="AR267" s="1" t="str">
        <f>IF(OR(K267="ATTACCO",K267="DIFESA"),J267,IF(AND(OR(K267="PUNTOS",K267="RUCK",K267="QUIEBRE"),L267="AVEZZANO"),LOOKUP(2,1/($K$3:K267="ATTACCO"),$J$3:J268),IF(AND(OR(K267="PUNTOS",K267="RUCK",K267="QUIEBRE"),L267="RIVAL"),LOOKUP(2,1/($K$3:K267="DIFESA"),$J$3:J268),"")))</f>
        <v/>
      </c>
      <c r="AS267" s="17"/>
    </row>
    <row r="268" spans="1:45" ht="15.75" customHeight="1" x14ac:dyDescent="0.2">
      <c r="A268">
        <f>+Nacsport!A269</f>
        <v>269</v>
      </c>
      <c r="B268">
        <f t="shared" si="17"/>
        <v>267</v>
      </c>
      <c r="C268">
        <f t="shared" si="18"/>
        <v>267</v>
      </c>
      <c r="D268" s="12">
        <v>1</v>
      </c>
      <c r="E268" s="1" t="s">
        <v>1295</v>
      </c>
      <c r="F268" s="14">
        <f>CONVERT(LEFT(Nacsport!E269,2),"mn","hr")/24+CONVERT(MID(Nacsport!E269,4,2),"sec","hr")/24</f>
        <v>3.3113425925925928E-2</v>
      </c>
      <c r="G268" s="15">
        <f>CONVERT((CONVERT(LEFT(Nacsport!F269,2),"mn","hr")/24+CONVERT(MID(Nacsport!F269,4,2),"sec","hr")/24)-(CONVERT(LEFT(Nacsport!E269,2),"mn","hr")/24+CONVERT(MID(Nacsport!E269,4,2),"sec","hr")/24),"hr","sec")*24</f>
        <v>52.999999999999488</v>
      </c>
      <c r="H268" s="15">
        <f t="shared" si="20"/>
        <v>2856</v>
      </c>
      <c r="I268" s="15">
        <f t="shared" si="21"/>
        <v>47.683333333333337</v>
      </c>
      <c r="J268" s="1">
        <f>+Nacsport!B269</f>
        <v>28</v>
      </c>
      <c r="K268" s="1" t="str">
        <f>+Nacsport!C269</f>
        <v>SHORT-MATCH</v>
      </c>
      <c r="L268" s="1" t="str">
        <f>+CONCATENATE(Nacsport!I269,Nacsport!J269)</f>
        <v/>
      </c>
      <c r="M268" s="29" t="str">
        <f>IF(Nacsport!G269&lt;&gt;"",LEFT(Nacsport!G269,FIND(";",Nacsport!G269)-1),"")</f>
        <v>30</v>
      </c>
      <c r="N268" s="1" t="str">
        <f>IFERROR(MID(Nacsport!G269,FIND(";", Nacsport!G269)+1,IFERROR(FIND(" ", Nacsport!G269 &amp; " ", FIND(";", Nacsport!G269)+1) - FIND(";", Nacsport!G269)-1,LEN(Nacsport!G269))),"")</f>
        <v>4</v>
      </c>
      <c r="O268" s="1" t="str">
        <f>+CONCATENATE(Nacsport!K269,Nacsport!L269,Nacsport!M269,Nacsport!N269,Nacsport!O269,Nacsport!P269,Nacsport!Q269,Nacsport!R269,Nacsport!S269,Nacsport!T269,Nacsport!U269,Nacsport!V269,Nacsport!W269,Nacsport!X269,Nacsport!Y269,Nacsport!Z269)</f>
        <v/>
      </c>
      <c r="P268" s="1" t="str">
        <f>IF(ISNA(LOOKUP(2,1/(Nacsport!AA269:BY269&lt;&gt;""),Nacsport!AA269:BY269)),"",LOOKUP(2,1/(Nacsport!AA269:BY269&lt;&gt;""),Nacsport!AA269:BY269))</f>
        <v/>
      </c>
      <c r="Q268" s="1" t="str">
        <f t="array" ref="Q268">+IF(+COUNTIF(Nacsport!AA269:BY269,"*")&gt;1,INDEX(Nacsport!Z269:BX269,MATCH(TRUE,Nacsport!Z269:BX269&gt;0,0)),"")</f>
        <v/>
      </c>
      <c r="R268" s="1" t="str">
        <f>+CONCATENATE(Nacsport!BZ269,Nacsport!CA269)</f>
        <v/>
      </c>
      <c r="S268" s="1" t="str">
        <f>+CONCATENATE(Nacsport!CB269,Nacsport!CC269,Nacsport!CD269)</f>
        <v/>
      </c>
      <c r="T268" s="1" t="str">
        <f>+CONCATENATE(Nacsport!CE269,Nacsport!CF269,Nacsport!CG269,Nacsport!CH269)</f>
        <v/>
      </c>
      <c r="U268" s="1" t="str">
        <f>+CONCATENATE(Nacsport!CI269,Nacsport!CJ269,Nacsport!CK269,Nacsport!CL269,Nacsport!CM269,Nacsport!CN269,Nacsport!CO269,Nacsport!CP269)</f>
        <v/>
      </c>
      <c r="V268" s="1" t="str">
        <f>+CONCATENATE(Nacsport!CQ269,Nacsport!CR269,Nacsport!CS269,Nacsport!CT269,Nacsport!CU269,Nacsport!CV269)</f>
        <v/>
      </c>
      <c r="W268" s="1" t="str">
        <f>+CONCATENATE(Nacsport!CW269,Nacsport!CX269,Nacsport!CY269,Nacsport!CZ269,Nacsport!DA269,Nacsport!DB269,Nacsport!DC269)</f>
        <v/>
      </c>
      <c r="X268" s="1" t="str">
        <f>+CONCATENATE(Nacsport!DD269,Nacsport!DE269,Nacsport!DF269,Nacsport!DG269,Nacsport!DH269,Nacsport!DI269,Nacsport!DJ269,Nacsport!DK269,Nacsport!DL269,Nacsport!DM269,Nacsport!DN269)</f>
        <v/>
      </c>
      <c r="Y268" s="1" t="str">
        <f>+CONCATENATE(Nacsport!DO269,Nacsport!DP269,Nacsport!DQ269,Nacsport!DR269,Nacsport!DS269,Nacsport!DT269,Nacsport!DU269,Nacsport!DV269,)</f>
        <v/>
      </c>
      <c r="Z268" s="1" t="str">
        <f>+CONCATENATE(Nacsport!DW269,Nacsport!DX269,Nacsport!DY269,Nacsport!DZ269)</f>
        <v/>
      </c>
      <c r="AA268" s="1" t="str">
        <f>+CONCATENATE(Nacsport!EA269,Nacsport!EB269,Nacsport!EC269,Nacsport!ED269,Nacsport!EE269)</f>
        <v/>
      </c>
      <c r="AB268" s="1" t="str">
        <f>+CONCATENATE(Nacsport!EF269,Nacsport!EG269,Nacsport!EH269,Nacsport!EI269,Nacsport!EJ269,Nacsport!EK269)</f>
        <v/>
      </c>
      <c r="AC268" s="1" t="str">
        <f>+CONCATENATE(Nacsport!EL269,Nacsport!EM269,Nacsport!EN269,Nacsport!EO269,Nacsport!EP269,Nacsport!EQ269,Nacsport!ER269)</f>
        <v/>
      </c>
      <c r="AD268" s="1" t="str">
        <f>+CONCATENATE(Nacsport!ES269,Nacsport!ET269,Nacsport!EU269,Nacsport!EV269,Nacsport!EW269,Nacsport!EX269,Nacsport!EY269,Nacsport!EZ269)</f>
        <v/>
      </c>
      <c r="AE268" s="1" t="str">
        <f>+CONCATENATE(Nacsport!FA269,Nacsport!FB269,Nacsport!FC269)</f>
        <v/>
      </c>
      <c r="AF268" s="1" t="str">
        <f>+CONCATENATE(Nacsport!FD269,Nacsport!FE269)</f>
        <v/>
      </c>
      <c r="AG268" s="1" t="str">
        <f>+CONCATENATE(Nacsport!FF269,Nacsport!FG269,Nacsport!FH269,Nacsport!FI269,Nacsport!FJ269)</f>
        <v/>
      </c>
      <c r="AH268" s="1" t="str">
        <f t="shared" si="19"/>
        <v/>
      </c>
      <c r="AI268" s="1" t="str">
        <f>+CONCATENATE(Nacsport!FK269,Nacsport!FL269)</f>
        <v/>
      </c>
      <c r="AJ268" s="34" t="str">
        <f>+CONCATENATE(Nacsport!FM269,Nacsport!FN269)</f>
        <v/>
      </c>
      <c r="AK268" s="1" t="str">
        <f>+IF(OR(K268="ATTACCO",K268="DIFESA"),+CONCATENATE(Nacsport!FO269,Nacsport!FP268,Nacsport!FQ269,Nacsport!FR269,Nacsport!FS269,Nacsport!FT269,Nacsport!FU269,),"")</f>
        <v/>
      </c>
      <c r="AL268" s="1" t="str">
        <f>+IF(OR(K268="ATAQUE",K268="DEFENSA"),+CONCATENATE(Nacsport!FV269,Nacsport!FW269,Nacsport!FX269,Nacsport!FY269,Nacsport!FZ269,Nacsport!GA269,Nacsport!GB269,),"")</f>
        <v/>
      </c>
      <c r="AM268" s="1" t="str">
        <f>+CONCATENATE(Nacsport!GC269,Nacsport!GD269,Nacsport!GE269,Nacsport!GF269,Nacsport!GG269,Nacsport!GH269,Nacsport!GI269,Nacsport!GJ269,)</f>
        <v/>
      </c>
      <c r="AN268" s="1" t="str">
        <f>IF(K268="PUNTOS",LOOKUP(2,1/($K$3:K268="ATAQUE"),$AN$3:AN268),IF(+COUNTIF(Nacsport!GK269:'Nacsport'!GS269,"*")&gt;0,+COUNTIF(Nacsport!GK269:'Nacsport'!GS269,"*"),""))</f>
        <v/>
      </c>
      <c r="AO268" t="str">
        <f ca="1">+IF(K268="QUIEBRE",+IF(L268="SAN LUIS",+COUNTIF(K268:INDIRECT(ADDRESS((LOOKUP(2,1/($K$1:K268="ATAQUE"),Nacsport!$A$1:A269)),3,4)),"RUCK")+1,+COUNTIF(K268:INDIRECT(ADDRESS((LOOKUP(2,1/($K$1:K268="DEFENSA"),Nacsport!$A$1:A269)),3,4)),"RUCK")+1),"")</f>
        <v/>
      </c>
      <c r="AP268" t="str">
        <f ca="1">+IF(OR(K268="PUNTOS",K268="QUIEBRE"),+IF(L268="SAN LUIS",+COUNTIF(K268:INDIRECT(ADDRESS((LOOKUP(2,1/($K$1:K268="ATAQUE"),Nacsport!$A$1:A269)),3,4)),"PASE"),+COUNTIF(K268:INDIRECT(ADDRESS((LOOKUP(2,1/($K$1:K268="DEFENSA"),Nacsport!$A$1:A269)),3,4)),"PASE")),"")</f>
        <v/>
      </c>
      <c r="AQ268" t="str">
        <f>IF(K268="QUIEBRE",LOOKUP(2,1/($K$3:K268="ATAQUE"),$AL$3:AL268),IF(+COUNTIF(Nacsport!GK269:'Nacsport'!GS269,"*")&gt;0,+COUNTIF(Nacsport!GK269:'Nacsport'!GS269,"*"),""))</f>
        <v/>
      </c>
      <c r="AR268" s="1" t="str">
        <f>IF(OR(K268="ATTACCO",K268="DIFESA"),J268,IF(AND(OR(K268="PUNTOS",K268="RUCK",K268="QUIEBRE"),L268="AVEZZANO"),LOOKUP(2,1/($K$3:K268="ATTACCO"),$J$3:J269),IF(AND(OR(K268="PUNTOS",K268="RUCK",K268="QUIEBRE"),L268="RIVAL"),LOOKUP(2,1/($K$3:K268="DIFESA"),$J$3:J269),"")))</f>
        <v/>
      </c>
      <c r="AS268" s="17"/>
    </row>
    <row r="269" spans="1:45" ht="15.75" customHeight="1" x14ac:dyDescent="0.2">
      <c r="A269">
        <f>+Nacsport!A270</f>
        <v>270</v>
      </c>
      <c r="B269">
        <f t="shared" si="17"/>
        <v>268</v>
      </c>
      <c r="C269">
        <f t="shared" si="18"/>
        <v>268</v>
      </c>
      <c r="D269" s="12">
        <v>1</v>
      </c>
      <c r="E269" s="1" t="s">
        <v>1295</v>
      </c>
      <c r="F269" s="14">
        <f>CONVERT(LEFT(Nacsport!E270,2),"mn","hr")/24+CONVERT(MID(Nacsport!E270,4,2),"sec","hr")/24</f>
        <v>3.318287037037037E-2</v>
      </c>
      <c r="G269" s="15">
        <f>CONVERT((CONVERT(LEFT(Nacsport!F270,2),"mn","hr")/24+CONVERT(MID(Nacsport!F270,4,2),"sec","hr")/24)-(CONVERT(LEFT(Nacsport!E270,2),"mn","hr")/24+CONVERT(MID(Nacsport!E270,4,2),"sec","hr")/24),"hr","sec")*24</f>
        <v>7.0000000000002949</v>
      </c>
      <c r="H269" s="15">
        <f t="shared" si="20"/>
        <v>2862</v>
      </c>
      <c r="I269" s="15">
        <f t="shared" si="21"/>
        <v>47.783333333333331</v>
      </c>
      <c r="J269" s="1">
        <f>+Nacsport!B270</f>
        <v>12</v>
      </c>
      <c r="K269" s="1" t="str">
        <f>+Nacsport!C270</f>
        <v>LINEOUT</v>
      </c>
      <c r="L269" s="1" t="str">
        <f>+CONCATENATE(Nacsport!I270,Nacsport!J270)</f>
        <v>SAN BENEDETTO</v>
      </c>
      <c r="M269" s="29" t="str">
        <f>IF(Nacsport!G270&lt;&gt;"",LEFT(Nacsport!G270,FIND(";",Nacsport!G270)-1),"")</f>
        <v/>
      </c>
      <c r="N269" s="1" t="str">
        <f>IFERROR(MID(Nacsport!G270,FIND(";", Nacsport!G270)+1,IFERROR(FIND(" ", Nacsport!G270 &amp; " ", FIND(";", Nacsport!G270)+1) - FIND(";", Nacsport!G270)-1,LEN(Nacsport!G270))),"")</f>
        <v/>
      </c>
      <c r="O269" s="1" t="str">
        <f>+CONCATENATE(Nacsport!K270,Nacsport!L270,Nacsport!M270,Nacsport!N270,Nacsport!O270,Nacsport!P270,Nacsport!Q270,Nacsport!R270,Nacsport!S270,Nacsport!T270,Nacsport!U270,Nacsport!V270,Nacsport!W270,Nacsport!X270,Nacsport!Y270,Nacsport!Z270)</f>
        <v/>
      </c>
      <c r="P269" s="1" t="str">
        <f>IF(ISNA(LOOKUP(2,1/(Nacsport!AA270:BY270&lt;&gt;""),Nacsport!AA270:BY270)),"",LOOKUP(2,1/(Nacsport!AA270:BY270&lt;&gt;""),Nacsport!AA270:BY270))</f>
        <v/>
      </c>
      <c r="Q269" s="1" t="str">
        <f t="array" ref="Q269">+IF(+COUNTIF(Nacsport!AA270:BY270,"*")&gt;1,INDEX(Nacsport!Z270:BX270,MATCH(TRUE,Nacsport!Z270:BX270&gt;0,0)),"")</f>
        <v/>
      </c>
      <c r="R269" s="1" t="str">
        <f>+CONCATENATE(Nacsport!BZ270,Nacsport!CA270)</f>
        <v/>
      </c>
      <c r="S269" s="1" t="str">
        <f>+CONCATENATE(Nacsport!CB270,Nacsport!CC270,Nacsport!CD270)</f>
        <v/>
      </c>
      <c r="T269" s="1" t="str">
        <f>+CONCATENATE(Nacsport!CE270,Nacsport!CF270,Nacsport!CG270,Nacsport!CH270)</f>
        <v>CLEAN</v>
      </c>
      <c r="U269" s="1" t="str">
        <f>+CONCATENATE(Nacsport!CI270,Nacsport!CJ270,Nacsport!CK270,Nacsport!CL270,Nacsport!CM270,Nacsport!CN270,Nacsport!CO270,Nacsport!CP270)</f>
        <v>L4</v>
      </c>
      <c r="V269" s="1" t="str">
        <f>+CONCATENATE(Nacsport!CQ270,Nacsport!CR270,Nacsport!CS270,Nacsport!CT270,Nacsport!CU270,Nacsport!CV270)</f>
        <v>ALTRO</v>
      </c>
      <c r="W269" s="1" t="str">
        <f>+CONCATENATE(Nacsport!CW270,Nacsport!CX270,Nacsport!CY270,Nacsport!CZ270,Nacsport!DA270,Nacsport!DB270,Nacsport!DC270)</f>
        <v/>
      </c>
      <c r="X269" s="1" t="str">
        <f>+CONCATENATE(Nacsport!DD270,Nacsport!DE270,Nacsport!DF270,Nacsport!DG270,Nacsport!DH270,Nacsport!DI270,Nacsport!DJ270,Nacsport!DK270,Nacsport!DL270,Nacsport!DM270,Nacsport!DN270)</f>
        <v/>
      </c>
      <c r="Y269" s="1" t="str">
        <f>+CONCATENATE(Nacsport!DO270,Nacsport!DP270,Nacsport!DQ270,Nacsport!DR270,Nacsport!DS270,Nacsport!DT270,Nacsport!DU270,Nacsport!DV270,)</f>
        <v/>
      </c>
      <c r="Z269" s="1" t="str">
        <f>+CONCATENATE(Nacsport!DW270,Nacsport!DX270,Nacsport!DY270,Nacsport!DZ270)</f>
        <v/>
      </c>
      <c r="AA269" s="1" t="str">
        <f>+CONCATENATE(Nacsport!EA270,Nacsport!EB270,Nacsport!EC270,Nacsport!ED270,Nacsport!EE270)</f>
        <v/>
      </c>
      <c r="AB269" s="1" t="str">
        <f>+CONCATENATE(Nacsport!EF270,Nacsport!EG270,Nacsport!EH270,Nacsport!EI270,Nacsport!EJ270,Nacsport!EK270)</f>
        <v/>
      </c>
      <c r="AC269" s="1" t="str">
        <f>+CONCATENATE(Nacsport!EL270,Nacsport!EM270,Nacsport!EN270,Nacsport!EO270,Nacsport!EP270,Nacsport!EQ270,Nacsport!ER270)</f>
        <v/>
      </c>
      <c r="AD269" s="1" t="str">
        <f>+CONCATENATE(Nacsport!ES270,Nacsport!ET270,Nacsport!EU270,Nacsport!EV270,Nacsport!EW270,Nacsport!EX270,Nacsport!EY270,Nacsport!EZ270)</f>
        <v/>
      </c>
      <c r="AE269" s="1" t="str">
        <f>+CONCATENATE(Nacsport!FA270,Nacsport!FB270,Nacsport!FC270)</f>
        <v/>
      </c>
      <c r="AF269" s="1" t="str">
        <f>+CONCATENATE(Nacsport!FD270,Nacsport!FE270)</f>
        <v/>
      </c>
      <c r="AG269" s="1" t="str">
        <f>+CONCATENATE(Nacsport!FF270,Nacsport!FG270,Nacsport!FH270,Nacsport!FI270,Nacsport!FJ270)</f>
        <v/>
      </c>
      <c r="AH269" s="1" t="str">
        <f t="shared" si="19"/>
        <v/>
      </c>
      <c r="AI269" s="1" t="str">
        <f>+CONCATENATE(Nacsport!FK270,Nacsport!FL270)</f>
        <v/>
      </c>
      <c r="AJ269" s="34" t="str">
        <f>+CONCATENATE(Nacsport!FM270,Nacsport!FN270)</f>
        <v/>
      </c>
      <c r="AK269" s="1" t="str">
        <f>+IF(OR(K269="ATTACCO",K269="DIFESA"),+CONCATENATE(Nacsport!FO270,Nacsport!FP269,Nacsport!FQ270,Nacsport!FR270,Nacsport!FS270,Nacsport!FT270,Nacsport!FU270,),"")</f>
        <v/>
      </c>
      <c r="AL269" s="1" t="str">
        <f>+IF(OR(K269="ATAQUE",K269="DEFENSA"),+CONCATENATE(Nacsport!FV270,Nacsport!FW270,Nacsport!FX270,Nacsport!FY270,Nacsport!FZ270,Nacsport!GA270,Nacsport!GB270,),"")</f>
        <v/>
      </c>
      <c r="AM269" s="1" t="str">
        <f>+CONCATENATE(Nacsport!GC270,Nacsport!GD270,Nacsport!GE270,Nacsport!GF270,Nacsport!GG270,Nacsport!GH270,Nacsport!GI270,Nacsport!GJ270,)</f>
        <v/>
      </c>
      <c r="AN269" s="1" t="str">
        <f>IF(K269="PUNTOS",LOOKUP(2,1/($K$3:K269="ATAQUE"),$AN$3:AN269),IF(+COUNTIF(Nacsport!GK270:'Nacsport'!GS270,"*")&gt;0,+COUNTIF(Nacsport!GK270:'Nacsport'!GS270,"*"),""))</f>
        <v/>
      </c>
      <c r="AO269" t="str">
        <f ca="1">+IF(K269="QUIEBRE",+IF(L269="SAN LUIS",+COUNTIF(K269:INDIRECT(ADDRESS((LOOKUP(2,1/($K$1:K269="ATAQUE"),Nacsport!$A$1:A270)),3,4)),"RUCK")+1,+COUNTIF(K269:INDIRECT(ADDRESS((LOOKUP(2,1/($K$1:K269="DEFENSA"),Nacsport!$A$1:A270)),3,4)),"RUCK")+1),"")</f>
        <v/>
      </c>
      <c r="AP269" t="str">
        <f ca="1">+IF(OR(K269="PUNTOS",K269="QUIEBRE"),+IF(L269="SAN LUIS",+COUNTIF(K269:INDIRECT(ADDRESS((LOOKUP(2,1/($K$1:K269="ATAQUE"),Nacsport!$A$1:A270)),3,4)),"PASE"),+COUNTIF(K269:INDIRECT(ADDRESS((LOOKUP(2,1/($K$1:K269="DEFENSA"),Nacsport!$A$1:A270)),3,4)),"PASE")),"")</f>
        <v/>
      </c>
      <c r="AQ269" t="str">
        <f>IF(K269="QUIEBRE",LOOKUP(2,1/($K$3:K269="ATAQUE"),$AL$3:AL269),IF(+COUNTIF(Nacsport!GK270:'Nacsport'!GS270,"*")&gt;0,+COUNTIF(Nacsport!GK270:'Nacsport'!GS270,"*"),""))</f>
        <v/>
      </c>
      <c r="AR269" s="1" t="str">
        <f>IF(OR(K269="ATTACCO",K269="DIFESA"),J269,IF(AND(OR(K269="PUNTOS",K269="RUCK",K269="QUIEBRE"),L269="AVEZZANO"),LOOKUP(2,1/($K$3:K269="ATTACCO"),$J$3:J270),IF(AND(OR(K269="PUNTOS",K269="RUCK",K269="QUIEBRE"),L269="RIVAL"),LOOKUP(2,1/($K$3:K269="DIFESA"),$J$3:J270),"")))</f>
        <v/>
      </c>
      <c r="AS269" s="17"/>
    </row>
    <row r="270" spans="1:45" ht="15.75" customHeight="1" x14ac:dyDescent="0.2">
      <c r="A270">
        <f>+Nacsport!A271</f>
        <v>271</v>
      </c>
      <c r="B270">
        <f t="shared" si="17"/>
        <v>269</v>
      </c>
      <c r="C270">
        <f t="shared" si="18"/>
        <v>269</v>
      </c>
      <c r="D270" s="12">
        <v>1</v>
      </c>
      <c r="E270" s="1" t="s">
        <v>1295</v>
      </c>
      <c r="F270" s="14">
        <f>CONVERT(LEFT(Nacsport!E271,2),"mn","hr")/24+CONVERT(MID(Nacsport!E271,4,2),"sec","hr")/24</f>
        <v>3.3217592592592597E-2</v>
      </c>
      <c r="G270" s="15">
        <f>(CONVERT((CONVERT(LEFT(Nacsport!F271,2),"mn","hr")/24+CONVERT(MID(Nacsport!F271,4,2),"sec","hr")/24)-(CONVERT(LEFT(Nacsport!E271,2),"mn","hr")/24+CONVERT(MID(Nacsport!E271,4,2),"sec","hr")/24),"hr","sec")*24)+2</f>
        <v>4.9999999999998694</v>
      </c>
      <c r="H270" s="15">
        <f t="shared" si="20"/>
        <v>2865</v>
      </c>
      <c r="I270" s="15">
        <f t="shared" si="21"/>
        <v>47.833333333333343</v>
      </c>
      <c r="J270" s="1">
        <f>+Nacsport!B271</f>
        <v>43</v>
      </c>
      <c r="K270" s="1" t="str">
        <f>+Nacsport!C271</f>
        <v>TACKLE</v>
      </c>
      <c r="L270" s="1" t="str">
        <f>+CONCATENATE(Nacsport!I271,Nacsport!J271)</f>
        <v>OPPONENT</v>
      </c>
      <c r="M270" s="29" t="str">
        <f>IF(Nacsport!G271&lt;&gt;"",LEFT(Nacsport!G271,FIND(";",Nacsport!G271)-1),"")</f>
        <v/>
      </c>
      <c r="N270" s="1" t="str">
        <f>IFERROR(MID(Nacsport!G271,FIND(";", Nacsport!G271)+1,IFERROR(FIND(" ", Nacsport!G271 &amp; " ", FIND(";", Nacsport!G271)+1) - FIND(";", Nacsport!G271)-1,LEN(Nacsport!G271))),"")</f>
        <v/>
      </c>
      <c r="O270" s="1" t="str">
        <f>+CONCATENATE(Nacsport!K271,Nacsport!L271,Nacsport!M271,Nacsport!N271,Nacsport!O271,Nacsport!P271,Nacsport!Q271,Nacsport!R271,Nacsport!S271,Nacsport!T271,Nacsport!U271,Nacsport!V271,Nacsport!W271,Nacsport!X271,Nacsport!Y271,Nacsport!Z271)</f>
        <v/>
      </c>
      <c r="P270" s="1" t="str">
        <f>IF(ISNA(LOOKUP(2,1/(Nacsport!AA271:BY271&lt;&gt;""),Nacsport!AA271:BY271)),"",LOOKUP(2,1/(Nacsport!AA271:BY271&lt;&gt;""),Nacsport!AA271:BY271))</f>
        <v/>
      </c>
      <c r="Q270" s="1" t="str">
        <f t="array" ref="Q270">+IF(+COUNTIF(Nacsport!AA271:BY271,"*")&gt;1,INDEX(Nacsport!Z271:BX271,MATCH(TRUE,Nacsport!Z271:BX271&gt;0,0)),"")</f>
        <v/>
      </c>
      <c r="R270" s="1" t="str">
        <f>+CONCATENATE(Nacsport!BZ271,Nacsport!CA271)</f>
        <v/>
      </c>
      <c r="S270" s="1" t="str">
        <f>+CONCATENATE(Nacsport!CB271,Nacsport!CC271,Nacsport!CD271)</f>
        <v/>
      </c>
      <c r="T270" s="1" t="str">
        <f>+CONCATENATE(Nacsport!CE271,Nacsport!CF271,Nacsport!CG271,Nacsport!CH271)</f>
        <v/>
      </c>
      <c r="U270" s="1" t="str">
        <f>+CONCATENATE(Nacsport!CI271,Nacsport!CJ271,Nacsport!CK271,Nacsport!CL271,Nacsport!CM271,Nacsport!CN271,Nacsport!CO271,Nacsport!CP271)</f>
        <v/>
      </c>
      <c r="V270" s="1" t="str">
        <f>+CONCATENATE(Nacsport!CQ271,Nacsport!CR271,Nacsport!CS271,Nacsport!CT271,Nacsport!CU271,Nacsport!CV271)</f>
        <v/>
      </c>
      <c r="W270" s="1" t="str">
        <f>+CONCATENATE(Nacsport!CW271,Nacsport!CX271,Nacsport!CY271,Nacsport!CZ271,Nacsport!DA271,Nacsport!DB271,Nacsport!DC271)</f>
        <v/>
      </c>
      <c r="X270" s="1" t="str">
        <f>+CONCATENATE(Nacsport!DD271,Nacsport!DE271,Nacsport!DF271,Nacsport!DG271,Nacsport!DH271,Nacsport!DI271,Nacsport!DJ271,Nacsport!DK271,Nacsport!DL271,Nacsport!DM271,Nacsport!DN271)</f>
        <v/>
      </c>
      <c r="Y270" s="1" t="str">
        <f>+CONCATENATE(Nacsport!DO271,Nacsport!DP271,Nacsport!DQ271,Nacsport!DR271,Nacsport!DS271,Nacsport!DT271,Nacsport!DU271,Nacsport!DV271,)</f>
        <v/>
      </c>
      <c r="Z270" s="1" t="str">
        <f>+CONCATENATE(Nacsport!DW271,Nacsport!DX271,Nacsport!DY271,Nacsport!DZ271)</f>
        <v/>
      </c>
      <c r="AA270" s="1" t="str">
        <f>+CONCATENATE(Nacsport!EA271,Nacsport!EB271,Nacsport!EC271,Nacsport!ED271,Nacsport!EE271)</f>
        <v/>
      </c>
      <c r="AB270" s="1" t="str">
        <f>+CONCATENATE(Nacsport!EF271,Nacsport!EG271,Nacsport!EH271,Nacsport!EI271,Nacsport!EJ271,Nacsport!EK271)</f>
        <v/>
      </c>
      <c r="AC270" s="1" t="str">
        <f>+CONCATENATE(Nacsport!EL271,Nacsport!EM271,Nacsport!EN271,Nacsport!EO271,Nacsport!EP271,Nacsport!EQ271,Nacsport!ER271)</f>
        <v/>
      </c>
      <c r="AD270" s="1" t="str">
        <f>+CONCATENATE(Nacsport!ES271,Nacsport!ET271,Nacsport!EU271,Nacsport!EV271,Nacsport!EW271,Nacsport!EX271,Nacsport!EY271,Nacsport!EZ271)</f>
        <v/>
      </c>
      <c r="AE270" s="1" t="str">
        <f>+CONCATENATE(Nacsport!FA271,Nacsport!FB271,Nacsport!FC271)</f>
        <v/>
      </c>
      <c r="AF270" s="1" t="str">
        <f>+CONCATENATE(Nacsport!FD271,Nacsport!FE271)</f>
        <v/>
      </c>
      <c r="AG270" s="1" t="str">
        <f>+CONCATENATE(Nacsport!FF271,Nacsport!FG271,Nacsport!FH271,Nacsport!FI271,Nacsport!FJ271)</f>
        <v/>
      </c>
      <c r="AH270" s="1" t="str">
        <f t="shared" si="19"/>
        <v/>
      </c>
      <c r="AI270" s="1" t="str">
        <f>+CONCATENATE(Nacsport!FK271,Nacsport!FL271)</f>
        <v/>
      </c>
      <c r="AJ270" s="34" t="str">
        <f>+CONCATENATE(Nacsport!FM271,Nacsport!FN271)</f>
        <v/>
      </c>
      <c r="AK270" s="1" t="str">
        <f>+IF(OR(K270="ATTACCO",K270="DIFESA"),+CONCATENATE(Nacsport!FO271,Nacsport!FP270,Nacsport!FQ271,Nacsport!FR271,Nacsport!FS271,Nacsport!FT271,Nacsport!FU271,),"")</f>
        <v/>
      </c>
      <c r="AL270" s="1" t="str">
        <f>+IF(OR(K270="ATAQUE",K270="DEFENSA"),+CONCATENATE(Nacsport!FV271,Nacsport!FW271,Nacsport!FX271,Nacsport!FY271,Nacsport!FZ271,Nacsport!GA271,Nacsport!GB271,),"")</f>
        <v/>
      </c>
      <c r="AM270" s="1" t="str">
        <f>+CONCATENATE(Nacsport!GC271,Nacsport!GD271,Nacsport!GE271,Nacsport!GF271,Nacsport!GG271,Nacsport!GH271,Nacsport!GI271,Nacsport!GJ271,)</f>
        <v/>
      </c>
      <c r="AN270" s="1" t="str">
        <f>IF(K270="PUNTOS",LOOKUP(2,1/($K$3:K270="ATAQUE"),$AN$3:AN270),IF(+COUNTIF(Nacsport!GK271:'Nacsport'!GS271,"*")&gt;0,+COUNTIF(Nacsport!GK271:'Nacsport'!GS271,"*"),""))</f>
        <v/>
      </c>
      <c r="AO270" t="str">
        <f ca="1">+IF(K270="QUIEBRE",+IF(L270="SAN LUIS",+COUNTIF(K270:INDIRECT(ADDRESS((LOOKUP(2,1/($K$1:K270="ATAQUE"),Nacsport!$A$1:A271)),3,4)),"RUCK")+1,+COUNTIF(K270:INDIRECT(ADDRESS((LOOKUP(2,1/($K$1:K270="DEFENSA"),Nacsport!$A$1:A271)),3,4)),"RUCK")+1),"")</f>
        <v/>
      </c>
      <c r="AP270" t="str">
        <f ca="1">+IF(OR(K270="PUNTOS",K270="QUIEBRE"),+IF(L270="SAN LUIS",+COUNTIF(K270:INDIRECT(ADDRESS((LOOKUP(2,1/($K$1:K270="ATAQUE"),Nacsport!$A$1:A271)),3,4)),"PASE"),+COUNTIF(K270:INDIRECT(ADDRESS((LOOKUP(2,1/($K$1:K270="DEFENSA"),Nacsport!$A$1:A271)),3,4)),"PASE")),"")</f>
        <v/>
      </c>
      <c r="AQ270" t="str">
        <f>IF(K270="QUIEBRE",LOOKUP(2,1/($K$3:K270="ATAQUE"),$AL$3:AL270),IF(+COUNTIF(Nacsport!GK271:'Nacsport'!GS271,"*")&gt;0,+COUNTIF(Nacsport!GK271:'Nacsport'!GS271,"*"),""))</f>
        <v/>
      </c>
      <c r="AR270" s="1" t="str">
        <f>IF(OR(K270="ATTACCO",K270="DIFESA"),J270,IF(AND(OR(K270="PUNTOS",K270="RUCK",K270="QUIEBRE"),L270="AVEZZANO"),LOOKUP(2,1/($K$3:K270="ATTACCO"),$J$3:J271),IF(AND(OR(K270="PUNTOS",K270="RUCK",K270="QUIEBRE"),L270="RIVAL"),LOOKUP(2,1/($K$3:K270="DIFESA"),$J$3:J271),"")))</f>
        <v/>
      </c>
      <c r="AS270" s="17"/>
    </row>
    <row r="271" spans="1:45" ht="15.75" customHeight="1" x14ac:dyDescent="0.2">
      <c r="A271">
        <f>+Nacsport!A272</f>
        <v>272</v>
      </c>
      <c r="B271">
        <f t="shared" si="17"/>
        <v>270</v>
      </c>
      <c r="C271">
        <f t="shared" si="18"/>
        <v>270</v>
      </c>
      <c r="D271" s="12">
        <v>1</v>
      </c>
      <c r="E271" s="1" t="s">
        <v>1295</v>
      </c>
      <c r="F271" s="14">
        <f>CONVERT(LEFT(Nacsport!E272,2),"mn","hr")/24+CONVERT(MID(Nacsport!E272,4,2),"sec","hr")/24</f>
        <v>3.3252314814814818E-2</v>
      </c>
      <c r="G271" s="15">
        <f>CONVERT((CONVERT(LEFT(Nacsport!F272,2),"mn","hr")/24+CONVERT(MID(Nacsport!F272,4,2),"sec","hr")/24)-(CONVERT(LEFT(Nacsport!E272,2),"mn","hr")/24+CONVERT(MID(Nacsport!E272,4,2),"sec","hr")/24),"hr","sec")*24</f>
        <v>2.9999999999998694</v>
      </c>
      <c r="H271" s="15">
        <f t="shared" si="20"/>
        <v>2868</v>
      </c>
      <c r="I271" s="15">
        <f t="shared" si="21"/>
        <v>47.88333333333334</v>
      </c>
      <c r="J271" s="1">
        <f>+Nacsport!B272</f>
        <v>38</v>
      </c>
      <c r="K271" s="1" t="str">
        <f>+Nacsport!C272</f>
        <v>RUCK</v>
      </c>
      <c r="L271" s="1" t="str">
        <f>+CONCATENATE(Nacsport!I272,Nacsport!J272)</f>
        <v>SAN BENEDETTO</v>
      </c>
      <c r="M271" s="29" t="str">
        <f>IF(Nacsport!G272&lt;&gt;"",LEFT(Nacsport!G272,FIND(";",Nacsport!G272)-1),"")</f>
        <v>30</v>
      </c>
      <c r="N271" s="1" t="str">
        <f>IFERROR(MID(Nacsport!G272,FIND(";", Nacsport!G272)+1,IFERROR(FIND(" ", Nacsport!G272 &amp; " ", FIND(";", Nacsport!G272)+1) - FIND(";", Nacsport!G272)-1,LEN(Nacsport!G272))),"")</f>
        <v>4</v>
      </c>
      <c r="O271" s="1" t="str">
        <f>+CONCATENATE(Nacsport!K272,Nacsport!L272,Nacsport!M272,Nacsport!N272,Nacsport!O272,Nacsport!P272,Nacsport!Q272,Nacsport!R272,Nacsport!S272,Nacsport!T272,Nacsport!U272,Nacsport!V272,Nacsport!W272,Nacsport!X272,Nacsport!Y272,Nacsport!Z272)</f>
        <v>DB</v>
      </c>
      <c r="P271" s="1" t="str">
        <f>IF(ISNA(LOOKUP(2,1/(Nacsport!AA272:BY272&lt;&gt;""),Nacsport!AA272:BY272)),"",LOOKUP(2,1/(Nacsport!AA272:BY272&lt;&gt;""),Nacsport!AA272:BY272))</f>
        <v/>
      </c>
      <c r="Q271" s="1" t="str">
        <f t="array" ref="Q271">+IF(+COUNTIF(Nacsport!AA272:BY272,"*")&gt;1,INDEX(Nacsport!Z272:BX272,MATCH(TRUE,Nacsport!Z272:BX272&gt;0,0)),"")</f>
        <v/>
      </c>
      <c r="R271" s="1" t="str">
        <f>+CONCATENATE(Nacsport!BZ272,Nacsport!CA272)</f>
        <v/>
      </c>
      <c r="S271" s="1" t="str">
        <f>+CONCATENATE(Nacsport!CB272,Nacsport!CC272,Nacsport!CD272)</f>
        <v/>
      </c>
      <c r="T271" s="1" t="str">
        <f>+CONCATENATE(Nacsport!CE272,Nacsport!CF272,Nacsport!CG272,Nacsport!CH272)</f>
        <v/>
      </c>
      <c r="U271" s="1" t="str">
        <f>+CONCATENATE(Nacsport!CI272,Nacsport!CJ272,Nacsport!CK272,Nacsport!CL272,Nacsport!CM272,Nacsport!CN272,Nacsport!CO272,Nacsport!CP272)</f>
        <v/>
      </c>
      <c r="V271" s="1" t="str">
        <f>+CONCATENATE(Nacsport!CQ272,Nacsport!CR272,Nacsport!CS272,Nacsport!CT272,Nacsport!CU272,Nacsport!CV272)</f>
        <v/>
      </c>
      <c r="W271" s="1" t="str">
        <f>+CONCATENATE(Nacsport!CW272,Nacsport!CX272,Nacsport!CY272,Nacsport!CZ272,Nacsport!DA272,Nacsport!DB272,Nacsport!DC272)</f>
        <v/>
      </c>
      <c r="X271" s="1" t="str">
        <f>+CONCATENATE(Nacsport!DD272,Nacsport!DE272,Nacsport!DF272,Nacsport!DG272,Nacsport!DH272,Nacsport!DI272,Nacsport!DJ272,Nacsport!DK272,Nacsport!DL272,Nacsport!DM272,Nacsport!DN272)</f>
        <v/>
      </c>
      <c r="Y271" s="1" t="str">
        <f>+CONCATENATE(Nacsport!DO272,Nacsport!DP272,Nacsport!DQ272,Nacsport!DR272,Nacsport!DS272,Nacsport!DT272,Nacsport!DU272,Nacsport!DV272,)</f>
        <v/>
      </c>
      <c r="Z271" s="1" t="str">
        <f>+CONCATENATE(Nacsport!DW272,Nacsport!DX272,Nacsport!DY272,Nacsport!DZ272)</f>
        <v/>
      </c>
      <c r="AA271" s="1" t="str">
        <f>+CONCATENATE(Nacsport!EA272,Nacsport!EB272,Nacsport!EC272,Nacsport!ED272,Nacsport!EE272)</f>
        <v/>
      </c>
      <c r="AB271" s="1" t="str">
        <f>+CONCATENATE(Nacsport!EF272,Nacsport!EG272,Nacsport!EH272,Nacsport!EI272,Nacsport!EJ272,Nacsport!EK272)</f>
        <v/>
      </c>
      <c r="AC271" s="1" t="str">
        <f>+CONCATENATE(Nacsport!EL272,Nacsport!EM272,Nacsport!EN272,Nacsport!EO272,Nacsport!EP272,Nacsport!EQ272,Nacsport!ER272)</f>
        <v/>
      </c>
      <c r="AD271" s="1" t="str">
        <f>+CONCATENATE(Nacsport!ES272,Nacsport!ET272,Nacsport!EU272,Nacsport!EV272,Nacsport!EW272,Nacsport!EX272,Nacsport!EY272,Nacsport!EZ272)</f>
        <v/>
      </c>
      <c r="AE271" s="1" t="str">
        <f>+CONCATENATE(Nacsport!FA272,Nacsport!FB272,Nacsport!FC272)</f>
        <v/>
      </c>
      <c r="AF271" s="1" t="str">
        <f>+CONCATENATE(Nacsport!FD272,Nacsport!FE272)</f>
        <v>SLOW</v>
      </c>
      <c r="AG271" s="1" t="str">
        <f>+CONCATENATE(Nacsport!FF272,Nacsport!FG272,Nacsport!FH272,Nacsport!FI272,Nacsport!FJ272)</f>
        <v/>
      </c>
      <c r="AH271" s="1" t="str">
        <f t="shared" si="19"/>
        <v/>
      </c>
      <c r="AI271" s="1" t="str">
        <f>+CONCATENATE(Nacsport!FK272,Nacsport!FL272)</f>
        <v/>
      </c>
      <c r="AJ271" s="34" t="str">
        <f>+CONCATENATE(Nacsport!FM272,Nacsport!FN272)</f>
        <v/>
      </c>
      <c r="AK271" s="1" t="str">
        <f>+IF(OR(K271="ATTACCO",K271="DIFESA"),+CONCATENATE(Nacsport!FO272,Nacsport!FP271,Nacsport!FQ272,Nacsport!FR272,Nacsport!FS272,Nacsport!FT272,Nacsport!FU272,),"")</f>
        <v/>
      </c>
      <c r="AL271" s="1" t="str">
        <f>+IF(OR(K271="ATAQUE",K271="DEFENSA"),+CONCATENATE(Nacsport!FV272,Nacsport!FW272,Nacsport!FX272,Nacsport!FY272,Nacsport!FZ272,Nacsport!GA272,Nacsport!GB272,),"")</f>
        <v/>
      </c>
      <c r="AM271" s="1" t="str">
        <f>+CONCATENATE(Nacsport!GC272,Nacsport!GD272,Nacsport!GE272,Nacsport!GF272,Nacsport!GG272,Nacsport!GH272,Nacsport!GI272,Nacsport!GJ272,)</f>
        <v/>
      </c>
      <c r="AN271" s="1" t="str">
        <f>IF(K271="PUNTOS",LOOKUP(2,1/($K$3:K271="ATAQUE"),$AN$3:AN271),IF(+COUNTIF(Nacsport!GK272:'Nacsport'!GS272,"*")&gt;0,+COUNTIF(Nacsport!GK272:'Nacsport'!GS272,"*"),""))</f>
        <v/>
      </c>
      <c r="AO271" t="str">
        <f ca="1">+IF(K271="QUIEBRE",+IF(L271="SAN LUIS",+COUNTIF(K271:INDIRECT(ADDRESS((LOOKUP(2,1/($K$1:K271="ATAQUE"),Nacsport!$A$1:A272)),3,4)),"RUCK")+1,+COUNTIF(K271:INDIRECT(ADDRESS((LOOKUP(2,1/($K$1:K271="DEFENSA"),Nacsport!$A$1:A272)),3,4)),"RUCK")+1),"")</f>
        <v/>
      </c>
      <c r="AP271" t="str">
        <f ca="1">+IF(OR(K271="PUNTOS",K271="QUIEBRE"),+IF(L271="SAN LUIS",+COUNTIF(K271:INDIRECT(ADDRESS((LOOKUP(2,1/($K$1:K271="ATAQUE"),Nacsport!$A$1:A272)),3,4)),"PASE"),+COUNTIF(K271:INDIRECT(ADDRESS((LOOKUP(2,1/($K$1:K271="DEFENSA"),Nacsport!$A$1:A272)),3,4)),"PASE")),"")</f>
        <v/>
      </c>
      <c r="AQ271" t="str">
        <f>IF(K271="QUIEBRE",LOOKUP(2,1/($K$3:K271="ATAQUE"),$AL$3:AL271),IF(+COUNTIF(Nacsport!GK272:'Nacsport'!GS272,"*")&gt;0,+COUNTIF(Nacsport!GK272:'Nacsport'!GS272,"*"),""))</f>
        <v/>
      </c>
      <c r="AR271" s="1" t="str">
        <f>IF(OR(K271="ATTACCO",K271="DIFESA"),J271,IF(AND(OR(K271="PUNTOS",K271="RUCK",K271="QUIEBRE"),L271="AVEZZANO"),LOOKUP(2,1/($K$3:K271="ATTACCO"),$J$3:J272),IF(AND(OR(K271="PUNTOS",K271="RUCK",K271="QUIEBRE"),L271="RIVAL"),LOOKUP(2,1/($K$3:K271="DIFESA"),$J$3:J272),"")))</f>
        <v/>
      </c>
      <c r="AS271" s="17"/>
    </row>
    <row r="272" spans="1:45" ht="15.75" customHeight="1" x14ac:dyDescent="0.2">
      <c r="A272">
        <f>+Nacsport!A273</f>
        <v>273</v>
      </c>
      <c r="B272">
        <f t="shared" si="17"/>
        <v>271</v>
      </c>
      <c r="C272">
        <f t="shared" si="18"/>
        <v>271</v>
      </c>
      <c r="D272" s="12">
        <v>1</v>
      </c>
      <c r="E272" s="1" t="s">
        <v>1295</v>
      </c>
      <c r="F272" s="14">
        <f>CONVERT(LEFT(Nacsport!E273,2),"mn","hr")/24+CONVERT(MID(Nacsport!E273,4,2),"sec","hr")/24</f>
        <v>3.3425925925925928E-2</v>
      </c>
      <c r="G272" s="15">
        <f>(CONVERT((CONVERT(LEFT(Nacsport!F273,2),"mn","hr")/24+CONVERT(MID(Nacsport!F273,4,2),"sec","hr")/24)-(CONVERT(LEFT(Nacsport!E273,2),"mn","hr")/24+CONVERT(MID(Nacsport!E273,4,2),"sec","hr")/24),"hr","sec")*24)+2</f>
        <v>4.9999999999998694</v>
      </c>
      <c r="H272" s="15">
        <f t="shared" si="20"/>
        <v>2883</v>
      </c>
      <c r="I272" s="15">
        <f t="shared" si="21"/>
        <v>48.133333333333333</v>
      </c>
      <c r="J272" s="1">
        <f>+Nacsport!B273</f>
        <v>44</v>
      </c>
      <c r="K272" s="1" t="str">
        <f>+Nacsport!C273</f>
        <v>TACKLE</v>
      </c>
      <c r="L272" s="1" t="str">
        <f>+CONCATENATE(Nacsport!I273,Nacsport!J273)</f>
        <v>OPPONENT</v>
      </c>
      <c r="M272" s="29" t="str">
        <f>IF(Nacsport!G273&lt;&gt;"",LEFT(Nacsport!G273,FIND(";",Nacsport!G273)-1),"")</f>
        <v/>
      </c>
      <c r="N272" s="1" t="str">
        <f>IFERROR(MID(Nacsport!G273,FIND(";", Nacsport!G273)+1,IFERROR(FIND(" ", Nacsport!G273 &amp; " ", FIND(";", Nacsport!G273)+1) - FIND(";", Nacsport!G273)-1,LEN(Nacsport!G273))),"")</f>
        <v/>
      </c>
      <c r="O272" s="1" t="str">
        <f>+CONCATENATE(Nacsport!K273,Nacsport!L273,Nacsport!M273,Nacsport!N273,Nacsport!O273,Nacsport!P273,Nacsport!Q273,Nacsport!R273,Nacsport!S273,Nacsport!T273,Nacsport!U273,Nacsport!V273,Nacsport!W273,Nacsport!X273,Nacsport!Y273,Nacsport!Z273)</f>
        <v/>
      </c>
      <c r="P272" s="1" t="str">
        <f>IF(ISNA(LOOKUP(2,1/(Nacsport!AA273:BY273&lt;&gt;""),Nacsport!AA273:BY273)),"",LOOKUP(2,1/(Nacsport!AA273:BY273&lt;&gt;""),Nacsport!AA273:BY273))</f>
        <v/>
      </c>
      <c r="Q272" s="1" t="str">
        <f t="array" ref="Q272">+IF(+COUNTIF(Nacsport!AA273:BY273,"*")&gt;1,INDEX(Nacsport!Z273:BX273,MATCH(TRUE,Nacsport!Z273:BX273&gt;0,0)),"")</f>
        <v/>
      </c>
      <c r="R272" s="1" t="str">
        <f>+CONCATENATE(Nacsport!BZ273,Nacsport!CA273)</f>
        <v/>
      </c>
      <c r="S272" s="1" t="str">
        <f>+CONCATENATE(Nacsport!CB273,Nacsport!CC273,Nacsport!CD273)</f>
        <v/>
      </c>
      <c r="T272" s="1" t="str">
        <f>+CONCATENATE(Nacsport!CE273,Nacsport!CF273,Nacsport!CG273,Nacsport!CH273)</f>
        <v/>
      </c>
      <c r="U272" s="1" t="str">
        <f>+CONCATENATE(Nacsport!CI273,Nacsport!CJ273,Nacsport!CK273,Nacsport!CL273,Nacsport!CM273,Nacsport!CN273,Nacsport!CO273,Nacsport!CP273)</f>
        <v/>
      </c>
      <c r="V272" s="1" t="str">
        <f>+CONCATENATE(Nacsport!CQ273,Nacsport!CR273,Nacsport!CS273,Nacsport!CT273,Nacsport!CU273,Nacsport!CV273)</f>
        <v/>
      </c>
      <c r="W272" s="1" t="str">
        <f>+CONCATENATE(Nacsport!CW273,Nacsport!CX273,Nacsport!CY273,Nacsport!CZ273,Nacsport!DA273,Nacsport!DB273,Nacsport!DC273)</f>
        <v/>
      </c>
      <c r="X272" s="1" t="str">
        <f>+CONCATENATE(Nacsport!DD273,Nacsport!DE273,Nacsport!DF273,Nacsport!DG273,Nacsport!DH273,Nacsport!DI273,Nacsport!DJ273,Nacsport!DK273,Nacsport!DL273,Nacsport!DM273,Nacsport!DN273)</f>
        <v/>
      </c>
      <c r="Y272" s="1" t="str">
        <f>+CONCATENATE(Nacsport!DO273,Nacsport!DP273,Nacsport!DQ273,Nacsport!DR273,Nacsport!DS273,Nacsport!DT273,Nacsport!DU273,Nacsport!DV273,)</f>
        <v/>
      </c>
      <c r="Z272" s="1" t="str">
        <f>+CONCATENATE(Nacsport!DW273,Nacsport!DX273,Nacsport!DY273,Nacsport!DZ273)</f>
        <v/>
      </c>
      <c r="AA272" s="1" t="str">
        <f>+CONCATENATE(Nacsport!EA273,Nacsport!EB273,Nacsport!EC273,Nacsport!ED273,Nacsport!EE273)</f>
        <v/>
      </c>
      <c r="AB272" s="1" t="str">
        <f>+CONCATENATE(Nacsport!EF273,Nacsport!EG273,Nacsport!EH273,Nacsport!EI273,Nacsport!EJ273,Nacsport!EK273)</f>
        <v/>
      </c>
      <c r="AC272" s="1" t="str">
        <f>+CONCATENATE(Nacsport!EL273,Nacsport!EM273,Nacsport!EN273,Nacsport!EO273,Nacsport!EP273,Nacsport!EQ273,Nacsport!ER273)</f>
        <v/>
      </c>
      <c r="AD272" s="1" t="str">
        <f>+CONCATENATE(Nacsport!ES273,Nacsport!ET273,Nacsport!EU273,Nacsport!EV273,Nacsport!EW273,Nacsport!EX273,Nacsport!EY273,Nacsport!EZ273)</f>
        <v/>
      </c>
      <c r="AE272" s="1" t="str">
        <f>+CONCATENATE(Nacsport!FA273,Nacsport!FB273,Nacsport!FC273)</f>
        <v/>
      </c>
      <c r="AF272" s="1" t="str">
        <f>+CONCATENATE(Nacsport!FD273,Nacsport!FE273)</f>
        <v/>
      </c>
      <c r="AG272" s="1" t="str">
        <f>+CONCATENATE(Nacsport!FF273,Nacsport!FG273,Nacsport!FH273,Nacsport!FI273,Nacsport!FJ273)</f>
        <v/>
      </c>
      <c r="AH272" s="1" t="str">
        <f t="shared" si="19"/>
        <v/>
      </c>
      <c r="AI272" s="1" t="str">
        <f>+CONCATENATE(Nacsport!FK273,Nacsport!FL273)</f>
        <v/>
      </c>
      <c r="AJ272" s="34" t="str">
        <f>+CONCATENATE(Nacsport!FM273,Nacsport!FN273)</f>
        <v/>
      </c>
      <c r="AK272" s="1" t="str">
        <f>+IF(OR(K272="ATTACCO",K272="DIFESA"),+CONCATENATE(Nacsport!FO273,Nacsport!FP272,Nacsport!FQ273,Nacsport!FR273,Nacsport!FS273,Nacsport!FT273,Nacsport!FU273,),"")</f>
        <v/>
      </c>
      <c r="AL272" s="1" t="str">
        <f>+IF(OR(K272="ATAQUE",K272="DEFENSA"),+CONCATENATE(Nacsport!FV273,Nacsport!FW273,Nacsport!FX273,Nacsport!FY273,Nacsport!FZ273,Nacsport!GA273,Nacsport!GB273,),"")</f>
        <v/>
      </c>
      <c r="AM272" s="1" t="str">
        <f>+CONCATENATE(Nacsport!GC273,Nacsport!GD273,Nacsport!GE273,Nacsport!GF273,Nacsport!GG273,Nacsport!GH273,Nacsport!GI273,Nacsport!GJ273,)</f>
        <v/>
      </c>
      <c r="AN272" s="1" t="str">
        <f>IF(K272="PUNTOS",LOOKUP(2,1/($K$3:K272="ATAQUE"),$AN$3:AN272),IF(+COUNTIF(Nacsport!GK273:'Nacsport'!GS273,"*")&gt;0,+COUNTIF(Nacsport!GK273:'Nacsport'!GS273,"*"),""))</f>
        <v/>
      </c>
      <c r="AO272" t="str">
        <f ca="1">+IF(K272="QUIEBRE",+IF(L272="SAN LUIS",+COUNTIF(K272:INDIRECT(ADDRESS((LOOKUP(2,1/($K$1:K272="ATAQUE"),Nacsport!$A$1:A273)),3,4)),"RUCK")+1,+COUNTIF(K272:INDIRECT(ADDRESS((LOOKUP(2,1/($K$1:K272="DEFENSA"),Nacsport!$A$1:A273)),3,4)),"RUCK")+1),"")</f>
        <v/>
      </c>
      <c r="AP272" t="str">
        <f ca="1">+IF(OR(K272="PUNTOS",K272="QUIEBRE"),+IF(L272="SAN LUIS",+COUNTIF(K272:INDIRECT(ADDRESS((LOOKUP(2,1/($K$1:K272="ATAQUE"),Nacsport!$A$1:A273)),3,4)),"PASE"),+COUNTIF(K272:INDIRECT(ADDRESS((LOOKUP(2,1/($K$1:K272="DEFENSA"),Nacsport!$A$1:A273)),3,4)),"PASE")),"")</f>
        <v/>
      </c>
      <c r="AQ272" t="str">
        <f>IF(K272="QUIEBRE",LOOKUP(2,1/($K$3:K272="ATAQUE"),$AL$3:AL272),IF(+COUNTIF(Nacsport!GK273:'Nacsport'!GS273,"*")&gt;0,+COUNTIF(Nacsport!GK273:'Nacsport'!GS273,"*"),""))</f>
        <v/>
      </c>
      <c r="AR272" s="1" t="str">
        <f>IF(OR(K272="ATTACCO",K272="DIFESA"),J272,IF(AND(OR(K272="PUNTOS",K272="RUCK",K272="QUIEBRE"),L272="AVEZZANO"),LOOKUP(2,1/($K$3:K272="ATTACCO"),$J$3:J273),IF(AND(OR(K272="PUNTOS",K272="RUCK",K272="QUIEBRE"),L272="RIVAL"),LOOKUP(2,1/($K$3:K272="DIFESA"),$J$3:J273),"")))</f>
        <v/>
      </c>
      <c r="AS272" s="17"/>
    </row>
    <row r="273" spans="1:45" ht="15.75" customHeight="1" x14ac:dyDescent="0.2">
      <c r="A273">
        <f>+Nacsport!A274</f>
        <v>274</v>
      </c>
      <c r="B273">
        <f t="shared" si="17"/>
        <v>272</v>
      </c>
      <c r="C273">
        <f t="shared" si="18"/>
        <v>272</v>
      </c>
      <c r="D273" s="12">
        <v>1</v>
      </c>
      <c r="E273" s="1" t="s">
        <v>1295</v>
      </c>
      <c r="F273" s="14">
        <f>CONVERT(LEFT(Nacsport!E274,2),"mn","hr")/24+CONVERT(MID(Nacsport!E274,4,2),"sec","hr")/24</f>
        <v>3.3425925925925928E-2</v>
      </c>
      <c r="G273" s="15">
        <f>CONVERT((CONVERT(LEFT(Nacsport!F274,2),"mn","hr")/24+CONVERT(MID(Nacsport!F274,4,2),"sec","hr")/24)-(CONVERT(LEFT(Nacsport!E274,2),"mn","hr")/24+CONVERT(MID(Nacsport!E274,4,2),"sec","hr")/24),"hr","sec")*24</f>
        <v>2.9999999999998694</v>
      </c>
      <c r="H273" s="15">
        <f t="shared" si="20"/>
        <v>2883</v>
      </c>
      <c r="I273" s="15">
        <f t="shared" si="21"/>
        <v>48.133333333333333</v>
      </c>
      <c r="J273" s="1">
        <f>+Nacsport!B274</f>
        <v>39</v>
      </c>
      <c r="K273" s="1" t="str">
        <f>+Nacsport!C274</f>
        <v>RUCK</v>
      </c>
      <c r="L273" s="1" t="str">
        <f>+CONCATENATE(Nacsport!I274,Nacsport!J274)</f>
        <v>SAN BENEDETTO</v>
      </c>
      <c r="M273" s="29" t="str">
        <f>IF(Nacsport!G274&lt;&gt;"",LEFT(Nacsport!G274,FIND(";",Nacsport!G274)-1),"")</f>
        <v>68</v>
      </c>
      <c r="N273" s="1" t="str">
        <f>IFERROR(MID(Nacsport!G274,FIND(";", Nacsport!G274)+1,IFERROR(FIND(" ", Nacsport!G274 &amp; " ", FIND(";", Nacsport!G274)+1) - FIND(";", Nacsport!G274)-1,LEN(Nacsport!G274))),"")</f>
        <v>3</v>
      </c>
      <c r="O273" s="1" t="str">
        <f>+CONCATENATE(Nacsport!K274,Nacsport!L274,Nacsport!M274,Nacsport!N274,Nacsport!O274,Nacsport!P274,Nacsport!Q274,Nacsport!R274,Nacsport!S274,Nacsport!T274,Nacsport!U274,Nacsport!V274,Nacsport!W274,Nacsport!X274,Nacsport!Y274,Nacsport!Z274)</f>
        <v>DD</v>
      </c>
      <c r="P273" s="1" t="str">
        <f>IF(ISNA(LOOKUP(2,1/(Nacsport!AA274:BY274&lt;&gt;""),Nacsport!AA274:BY274)),"",LOOKUP(2,1/(Nacsport!AA274:BY274&lt;&gt;""),Nacsport!AA274:BY274))</f>
        <v/>
      </c>
      <c r="Q273" s="1" t="str">
        <f t="array" ref="Q273">+IF(+COUNTIF(Nacsport!AA274:BY274,"*")&gt;1,INDEX(Nacsport!Z274:BX274,MATCH(TRUE,Nacsport!Z274:BX274&gt;0,0)),"")</f>
        <v/>
      </c>
      <c r="R273" s="1" t="str">
        <f>+CONCATENATE(Nacsport!BZ274,Nacsport!CA274)</f>
        <v/>
      </c>
      <c r="S273" s="1" t="str">
        <f>+CONCATENATE(Nacsport!CB274,Nacsport!CC274,Nacsport!CD274)</f>
        <v/>
      </c>
      <c r="T273" s="1" t="str">
        <f>+CONCATENATE(Nacsport!CE274,Nacsport!CF274,Nacsport!CG274,Nacsport!CH274)</f>
        <v/>
      </c>
      <c r="U273" s="1" t="str">
        <f>+CONCATENATE(Nacsport!CI274,Nacsport!CJ274,Nacsport!CK274,Nacsport!CL274,Nacsport!CM274,Nacsport!CN274,Nacsport!CO274,Nacsport!CP274)</f>
        <v/>
      </c>
      <c r="V273" s="1" t="str">
        <f>+CONCATENATE(Nacsport!CQ274,Nacsport!CR274,Nacsport!CS274,Nacsport!CT274,Nacsport!CU274,Nacsport!CV274)</f>
        <v/>
      </c>
      <c r="W273" s="1" t="str">
        <f>+CONCATENATE(Nacsport!CW274,Nacsport!CX274,Nacsport!CY274,Nacsport!CZ274,Nacsport!DA274,Nacsport!DB274,Nacsport!DC274)</f>
        <v/>
      </c>
      <c r="X273" s="1" t="str">
        <f>+CONCATENATE(Nacsport!DD274,Nacsport!DE274,Nacsport!DF274,Nacsport!DG274,Nacsport!DH274,Nacsport!DI274,Nacsport!DJ274,Nacsport!DK274,Nacsport!DL274,Nacsport!DM274,Nacsport!DN274)</f>
        <v/>
      </c>
      <c r="Y273" s="1" t="str">
        <f>+CONCATENATE(Nacsport!DO274,Nacsport!DP274,Nacsport!DQ274,Nacsport!DR274,Nacsport!DS274,Nacsport!DT274,Nacsport!DU274,Nacsport!DV274,)</f>
        <v/>
      </c>
      <c r="Z273" s="1" t="str">
        <f>+CONCATENATE(Nacsport!DW274,Nacsport!DX274,Nacsport!DY274,Nacsport!DZ274)</f>
        <v/>
      </c>
      <c r="AA273" s="1" t="str">
        <f>+CONCATENATE(Nacsport!EA274,Nacsport!EB274,Nacsport!EC274,Nacsport!ED274,Nacsport!EE274)</f>
        <v/>
      </c>
      <c r="AB273" s="1" t="str">
        <f>+CONCATENATE(Nacsport!EF274,Nacsport!EG274,Nacsport!EH274,Nacsport!EI274,Nacsport!EJ274,Nacsport!EK274)</f>
        <v/>
      </c>
      <c r="AC273" s="1" t="str">
        <f>+CONCATENATE(Nacsport!EL274,Nacsport!EM274,Nacsport!EN274,Nacsport!EO274,Nacsport!EP274,Nacsport!EQ274,Nacsport!ER274)</f>
        <v/>
      </c>
      <c r="AD273" s="1" t="str">
        <f>+CONCATENATE(Nacsport!ES274,Nacsport!ET274,Nacsport!EU274,Nacsport!EV274,Nacsport!EW274,Nacsport!EX274,Nacsport!EY274,Nacsport!EZ274)</f>
        <v/>
      </c>
      <c r="AE273" s="1" t="str">
        <f>+CONCATENATE(Nacsport!FA274,Nacsport!FB274,Nacsport!FC274)</f>
        <v/>
      </c>
      <c r="AF273" s="1" t="str">
        <f>+CONCATENATE(Nacsport!FD274,Nacsport!FE274)</f>
        <v>SLOW</v>
      </c>
      <c r="AG273" s="1" t="str">
        <f>+CONCATENATE(Nacsport!FF274,Nacsport!FG274,Nacsport!FH274,Nacsport!FI274,Nacsport!FJ274)</f>
        <v/>
      </c>
      <c r="AH273" s="1" t="str">
        <f t="shared" si="19"/>
        <v/>
      </c>
      <c r="AI273" s="1" t="str">
        <f>+CONCATENATE(Nacsport!FK274,Nacsport!FL274)</f>
        <v/>
      </c>
      <c r="AJ273" s="34" t="str">
        <f>+CONCATENATE(Nacsport!FM274,Nacsport!FN274)</f>
        <v/>
      </c>
      <c r="AK273" s="1" t="str">
        <f>+IF(OR(K273="ATTACCO",K273="DIFESA"),+CONCATENATE(Nacsport!FO274,Nacsport!FP273,Nacsport!FQ274,Nacsport!FR274,Nacsport!FS274,Nacsport!FT274,Nacsport!FU274,),"")</f>
        <v/>
      </c>
      <c r="AL273" s="1" t="str">
        <f>+IF(OR(K273="ATAQUE",K273="DEFENSA"),+CONCATENATE(Nacsport!FV274,Nacsport!FW274,Nacsport!FX274,Nacsport!FY274,Nacsport!FZ274,Nacsport!GA274,Nacsport!GB274,),"")</f>
        <v/>
      </c>
      <c r="AM273" s="1" t="str">
        <f>+CONCATENATE(Nacsport!GC274,Nacsport!GD274,Nacsport!GE274,Nacsport!GF274,Nacsport!GG274,Nacsport!GH274,Nacsport!GI274,Nacsport!GJ274,)</f>
        <v/>
      </c>
      <c r="AN273" s="1" t="str">
        <f>IF(K273="PUNTOS",LOOKUP(2,1/($K$3:K273="ATAQUE"),$AN$3:AN273),IF(+COUNTIF(Nacsport!GK274:'Nacsport'!GS274,"*")&gt;0,+COUNTIF(Nacsport!GK274:'Nacsport'!GS274,"*"),""))</f>
        <v/>
      </c>
      <c r="AO273" t="str">
        <f ca="1">+IF(K273="QUIEBRE",+IF(L273="SAN LUIS",+COUNTIF(K273:INDIRECT(ADDRESS((LOOKUP(2,1/($K$1:K273="ATAQUE"),Nacsport!$A$1:A274)),3,4)),"RUCK")+1,+COUNTIF(K273:INDIRECT(ADDRESS((LOOKUP(2,1/($K$1:K273="DEFENSA"),Nacsport!$A$1:A274)),3,4)),"RUCK")+1),"")</f>
        <v/>
      </c>
      <c r="AP273" t="str">
        <f ca="1">+IF(OR(K273="PUNTOS",K273="QUIEBRE"),+IF(L273="SAN LUIS",+COUNTIF(K273:INDIRECT(ADDRESS((LOOKUP(2,1/($K$1:K273="ATAQUE"),Nacsport!$A$1:A274)),3,4)),"PASE"),+COUNTIF(K273:INDIRECT(ADDRESS((LOOKUP(2,1/($K$1:K273="DEFENSA"),Nacsport!$A$1:A274)),3,4)),"PASE")),"")</f>
        <v/>
      </c>
      <c r="AQ273" t="str">
        <f>IF(K273="QUIEBRE",LOOKUP(2,1/($K$3:K273="ATAQUE"),$AL$3:AL273),IF(+COUNTIF(Nacsport!GK274:'Nacsport'!GS274,"*")&gt;0,+COUNTIF(Nacsport!GK274:'Nacsport'!GS274,"*"),""))</f>
        <v/>
      </c>
      <c r="AR273" s="1" t="str">
        <f>IF(OR(K273="ATTACCO",K273="DIFESA"),J273,IF(AND(OR(K273="PUNTOS",K273="RUCK",K273="QUIEBRE"),L273="AVEZZANO"),LOOKUP(2,1/($K$3:K273="ATTACCO"),$J$3:J274),IF(AND(OR(K273="PUNTOS",K273="RUCK",K273="QUIEBRE"),L273="RIVAL"),LOOKUP(2,1/($K$3:K273="DIFESA"),$J$3:J274),"")))</f>
        <v/>
      </c>
      <c r="AS273" s="17"/>
    </row>
    <row r="274" spans="1:45" ht="15.75" customHeight="1" x14ac:dyDescent="0.2">
      <c r="A274">
        <f>+Nacsport!A275</f>
        <v>275</v>
      </c>
      <c r="B274">
        <f t="shared" si="17"/>
        <v>273</v>
      </c>
      <c r="C274">
        <f t="shared" si="18"/>
        <v>273</v>
      </c>
      <c r="D274" s="12">
        <v>1</v>
      </c>
      <c r="E274" s="1" t="s">
        <v>1295</v>
      </c>
      <c r="F274" s="14">
        <f>CONVERT(LEFT(Nacsport!E275,2),"mn","hr")/24+CONVERT(MID(Nacsport!E275,4,2),"sec","hr")/24</f>
        <v>3.3506944444444443E-2</v>
      </c>
      <c r="G274" s="15">
        <f>(CONVERT((CONVERT(LEFT(Nacsport!F275,2),"mn","hr")/24+CONVERT(MID(Nacsport!F275,4,2),"sec","hr")/24)-(CONVERT(LEFT(Nacsport!E275,2),"mn","hr")/24+CONVERT(MID(Nacsport!E275,4,2),"sec","hr")/24),"hr","sec")*24)+2</f>
        <v>4.9999999999998694</v>
      </c>
      <c r="H274" s="15">
        <f t="shared" si="20"/>
        <v>2890</v>
      </c>
      <c r="I274" s="15">
        <f t="shared" si="21"/>
        <v>48.25</v>
      </c>
      <c r="J274" s="1">
        <f>+Nacsport!B275</f>
        <v>45</v>
      </c>
      <c r="K274" s="1" t="str">
        <f>+Nacsport!C275</f>
        <v>TACKLE</v>
      </c>
      <c r="L274" s="1" t="str">
        <f>+CONCATENATE(Nacsport!I275,Nacsport!J275)</f>
        <v>OPPONENT</v>
      </c>
      <c r="M274" s="29" t="str">
        <f>IF(Nacsport!G275&lt;&gt;"",LEFT(Nacsport!G275,FIND(";",Nacsport!G275)-1),"")</f>
        <v/>
      </c>
      <c r="N274" s="1" t="str">
        <f>IFERROR(MID(Nacsport!G275,FIND(";", Nacsport!G275)+1,IFERROR(FIND(" ", Nacsport!G275 &amp; " ", FIND(";", Nacsport!G275)+1) - FIND(";", Nacsport!G275)-1,LEN(Nacsport!G275))),"")</f>
        <v/>
      </c>
      <c r="O274" s="1" t="str">
        <f>+CONCATENATE(Nacsport!K275,Nacsport!L275,Nacsport!M275,Nacsport!N275,Nacsport!O275,Nacsport!P275,Nacsport!Q275,Nacsport!R275,Nacsport!S275,Nacsport!T275,Nacsport!U275,Nacsport!V275,Nacsport!W275,Nacsport!X275,Nacsport!Y275,Nacsport!Z275)</f>
        <v/>
      </c>
      <c r="P274" s="1" t="str">
        <f>IF(ISNA(LOOKUP(2,1/(Nacsport!AA275:BY275&lt;&gt;""),Nacsport!AA275:BY275)),"",LOOKUP(2,1/(Nacsport!AA275:BY275&lt;&gt;""),Nacsport!AA275:BY275))</f>
        <v/>
      </c>
      <c r="Q274" s="1" t="str">
        <f t="array" ref="Q274">+IF(+COUNTIF(Nacsport!AA275:BY275,"*")&gt;1,INDEX(Nacsport!Z275:BX275,MATCH(TRUE,Nacsport!Z275:BX275&gt;0,0)),"")</f>
        <v/>
      </c>
      <c r="R274" s="1" t="str">
        <f>+CONCATENATE(Nacsport!BZ275,Nacsport!CA275)</f>
        <v/>
      </c>
      <c r="S274" s="1" t="str">
        <f>+CONCATENATE(Nacsport!CB275,Nacsport!CC275,Nacsport!CD275)</f>
        <v/>
      </c>
      <c r="T274" s="1" t="str">
        <f>+CONCATENATE(Nacsport!CE275,Nacsport!CF275,Nacsport!CG275,Nacsport!CH275)</f>
        <v/>
      </c>
      <c r="U274" s="1" t="str">
        <f>+CONCATENATE(Nacsport!CI275,Nacsport!CJ275,Nacsport!CK275,Nacsport!CL275,Nacsport!CM275,Nacsport!CN275,Nacsport!CO275,Nacsport!CP275)</f>
        <v/>
      </c>
      <c r="V274" s="1" t="str">
        <f>+CONCATENATE(Nacsport!CQ275,Nacsport!CR275,Nacsport!CS275,Nacsport!CT275,Nacsport!CU275,Nacsport!CV275)</f>
        <v/>
      </c>
      <c r="W274" s="1" t="str">
        <f>+CONCATENATE(Nacsport!CW275,Nacsport!CX275,Nacsport!CY275,Nacsport!CZ275,Nacsport!DA275,Nacsport!DB275,Nacsport!DC275)</f>
        <v/>
      </c>
      <c r="X274" s="1" t="str">
        <f>+CONCATENATE(Nacsport!DD275,Nacsport!DE275,Nacsport!DF275,Nacsport!DG275,Nacsport!DH275,Nacsport!DI275,Nacsport!DJ275,Nacsport!DK275,Nacsport!DL275,Nacsport!DM275,Nacsport!DN275)</f>
        <v/>
      </c>
      <c r="Y274" s="1" t="str">
        <f>+CONCATENATE(Nacsport!DO275,Nacsport!DP275,Nacsport!DQ275,Nacsport!DR275,Nacsport!DS275,Nacsport!DT275,Nacsport!DU275,Nacsport!DV275,)</f>
        <v/>
      </c>
      <c r="Z274" s="1" t="str">
        <f>+CONCATENATE(Nacsport!DW275,Nacsport!DX275,Nacsport!DY275,Nacsport!DZ275)</f>
        <v/>
      </c>
      <c r="AA274" s="1" t="str">
        <f>+CONCATENATE(Nacsport!EA275,Nacsport!EB275,Nacsport!EC275,Nacsport!ED275,Nacsport!EE275)</f>
        <v/>
      </c>
      <c r="AB274" s="1" t="str">
        <f>+CONCATENATE(Nacsport!EF275,Nacsport!EG275,Nacsport!EH275,Nacsport!EI275,Nacsport!EJ275,Nacsport!EK275)</f>
        <v/>
      </c>
      <c r="AC274" s="1" t="str">
        <f>+CONCATENATE(Nacsport!EL275,Nacsport!EM275,Nacsport!EN275,Nacsport!EO275,Nacsport!EP275,Nacsport!EQ275,Nacsport!ER275)</f>
        <v/>
      </c>
      <c r="AD274" s="1" t="str">
        <f>+CONCATENATE(Nacsport!ES275,Nacsport!ET275,Nacsport!EU275,Nacsport!EV275,Nacsport!EW275,Nacsport!EX275,Nacsport!EY275,Nacsport!EZ275)</f>
        <v/>
      </c>
      <c r="AE274" s="1" t="str">
        <f>+CONCATENATE(Nacsport!FA275,Nacsport!FB275,Nacsport!FC275)</f>
        <v/>
      </c>
      <c r="AF274" s="1" t="str">
        <f>+CONCATENATE(Nacsport!FD275,Nacsport!FE275)</f>
        <v/>
      </c>
      <c r="AG274" s="1" t="str">
        <f>+CONCATENATE(Nacsport!FF275,Nacsport!FG275,Nacsport!FH275,Nacsport!FI275,Nacsport!FJ275)</f>
        <v/>
      </c>
      <c r="AH274" s="1" t="str">
        <f t="shared" si="19"/>
        <v/>
      </c>
      <c r="AI274" s="1" t="str">
        <f>+CONCATENATE(Nacsport!FK275,Nacsport!FL275)</f>
        <v/>
      </c>
      <c r="AJ274" s="34" t="str">
        <f>+CONCATENATE(Nacsport!FM275,Nacsport!FN275)</f>
        <v/>
      </c>
      <c r="AK274" s="1" t="str">
        <f>+IF(OR(K274="ATTACCO",K274="DIFESA"),+CONCATENATE(Nacsport!FO275,Nacsport!FP274,Nacsport!FQ275,Nacsport!FR275,Nacsport!FS275,Nacsport!FT275,Nacsport!FU275,),"")</f>
        <v/>
      </c>
      <c r="AL274" s="1" t="str">
        <f>+IF(OR(K274="ATAQUE",K274="DEFENSA"),+CONCATENATE(Nacsport!FV275,Nacsport!FW275,Nacsport!FX275,Nacsport!FY275,Nacsport!FZ275,Nacsport!GA275,Nacsport!GB275,),"")</f>
        <v/>
      </c>
      <c r="AM274" s="1" t="str">
        <f>+CONCATENATE(Nacsport!GC275,Nacsport!GD275,Nacsport!GE275,Nacsport!GF275,Nacsport!GG275,Nacsport!GH275,Nacsport!GI275,Nacsport!GJ275,)</f>
        <v/>
      </c>
      <c r="AN274" s="1" t="str">
        <f>IF(K274="PUNTOS",LOOKUP(2,1/($K$3:K274="ATAQUE"),$AN$3:AN274),IF(+COUNTIF(Nacsport!GK275:'Nacsport'!GS275,"*")&gt;0,+COUNTIF(Nacsport!GK275:'Nacsport'!GS275,"*"),""))</f>
        <v/>
      </c>
      <c r="AO274" t="str">
        <f ca="1">+IF(K274="QUIEBRE",+IF(L274="SAN LUIS",+COUNTIF(K274:INDIRECT(ADDRESS((LOOKUP(2,1/($K$1:K274="ATAQUE"),Nacsport!$A$1:A275)),3,4)),"RUCK")+1,+COUNTIF(K274:INDIRECT(ADDRESS((LOOKUP(2,1/($K$1:K274="DEFENSA"),Nacsport!$A$1:A275)),3,4)),"RUCK")+1),"")</f>
        <v/>
      </c>
      <c r="AP274" t="str">
        <f ca="1">+IF(OR(K274="PUNTOS",K274="QUIEBRE"),+IF(L274="SAN LUIS",+COUNTIF(K274:INDIRECT(ADDRESS((LOOKUP(2,1/($K$1:K274="ATAQUE"),Nacsport!$A$1:A275)),3,4)),"PASE"),+COUNTIF(K274:INDIRECT(ADDRESS((LOOKUP(2,1/($K$1:K274="DEFENSA"),Nacsport!$A$1:A275)),3,4)),"PASE")),"")</f>
        <v/>
      </c>
      <c r="AQ274" t="str">
        <f>IF(K274="QUIEBRE",LOOKUP(2,1/($K$3:K274="ATAQUE"),$AL$3:AL274),IF(+COUNTIF(Nacsport!GK275:'Nacsport'!GS275,"*")&gt;0,+COUNTIF(Nacsport!GK275:'Nacsport'!GS275,"*"),""))</f>
        <v/>
      </c>
      <c r="AR274" s="1" t="str">
        <f>IF(OR(K274="ATTACCO",K274="DIFESA"),J274,IF(AND(OR(K274="PUNTOS",K274="RUCK",K274="QUIEBRE"),L274="AVEZZANO"),LOOKUP(2,1/($K$3:K274="ATTACCO"),$J$3:J275),IF(AND(OR(K274="PUNTOS",K274="RUCK",K274="QUIEBRE"),L274="RIVAL"),LOOKUP(2,1/($K$3:K274="DIFESA"),$J$3:J275),"")))</f>
        <v/>
      </c>
      <c r="AS274" s="17"/>
    </row>
    <row r="275" spans="1:45" ht="15.75" customHeight="1" x14ac:dyDescent="0.2">
      <c r="A275">
        <f>+Nacsport!A276</f>
        <v>276</v>
      </c>
      <c r="B275">
        <f t="shared" si="17"/>
        <v>274</v>
      </c>
      <c r="C275">
        <f t="shared" si="18"/>
        <v>274</v>
      </c>
      <c r="D275" s="12">
        <v>1</v>
      </c>
      <c r="E275" s="1" t="s">
        <v>1295</v>
      </c>
      <c r="F275" s="14">
        <f>CONVERT(LEFT(Nacsport!E276,2),"mn","hr")/24+CONVERT(MID(Nacsport!E276,4,2),"sec","hr")/24</f>
        <v>3.3530092592592591E-2</v>
      </c>
      <c r="G275" s="15">
        <f>CONVERT((CONVERT(LEFT(Nacsport!F276,2),"mn","hr")/24+CONVERT(MID(Nacsport!F276,4,2),"sec","hr")/24)-(CONVERT(LEFT(Nacsport!E276,2),"mn","hr")/24+CONVERT(MID(Nacsport!E276,4,2),"sec","hr")/24),"hr","sec")*24</f>
        <v>2.9999999999998694</v>
      </c>
      <c r="H275" s="15">
        <f t="shared" si="20"/>
        <v>2892</v>
      </c>
      <c r="I275" s="15">
        <f t="shared" si="21"/>
        <v>48.283333333333331</v>
      </c>
      <c r="J275" s="1">
        <f>+Nacsport!B276</f>
        <v>40</v>
      </c>
      <c r="K275" s="1" t="str">
        <f>+Nacsport!C276</f>
        <v>RUCK</v>
      </c>
      <c r="L275" s="1" t="str">
        <f>+CONCATENATE(Nacsport!I276,Nacsport!J276)</f>
        <v>SAN BENEDETTO</v>
      </c>
      <c r="M275" s="29" t="str">
        <f>IF(Nacsport!G276&lt;&gt;"",LEFT(Nacsport!G276,FIND(";",Nacsport!G276)-1),"")</f>
        <v>70</v>
      </c>
      <c r="N275" s="1" t="str">
        <f>IFERROR(MID(Nacsport!G276,FIND(";", Nacsport!G276)+1,IFERROR(FIND(" ", Nacsport!G276 &amp; " ", FIND(";", Nacsport!G276)+1) - FIND(";", Nacsport!G276)-1,LEN(Nacsport!G276))),"")</f>
        <v>13</v>
      </c>
      <c r="O275" s="1" t="str">
        <f>+CONCATENATE(Nacsport!K276,Nacsport!L276,Nacsport!M276,Nacsport!N276,Nacsport!O276,Nacsport!P276,Nacsport!Q276,Nacsport!R276,Nacsport!S276,Nacsport!T276,Nacsport!U276,Nacsport!V276,Nacsport!W276,Nacsport!X276,Nacsport!Y276,Nacsport!Z276)</f>
        <v>DD</v>
      </c>
      <c r="P275" s="1" t="str">
        <f>IF(ISNA(LOOKUP(2,1/(Nacsport!AA276:BY276&lt;&gt;""),Nacsport!AA276:BY276)),"",LOOKUP(2,1/(Nacsport!AA276:BY276&lt;&gt;""),Nacsport!AA276:BY276))</f>
        <v/>
      </c>
      <c r="Q275" s="1" t="str">
        <f t="array" ref="Q275">+IF(+COUNTIF(Nacsport!AA276:BY276,"*")&gt;1,INDEX(Nacsport!Z276:BX276,MATCH(TRUE,Nacsport!Z276:BX276&gt;0,0)),"")</f>
        <v/>
      </c>
      <c r="R275" s="1" t="str">
        <f>+CONCATENATE(Nacsport!BZ276,Nacsport!CA276)</f>
        <v/>
      </c>
      <c r="S275" s="1" t="str">
        <f>+CONCATENATE(Nacsport!CB276,Nacsport!CC276,Nacsport!CD276)</f>
        <v/>
      </c>
      <c r="T275" s="1" t="str">
        <f>+CONCATENATE(Nacsport!CE276,Nacsport!CF276,Nacsport!CG276,Nacsport!CH276)</f>
        <v/>
      </c>
      <c r="U275" s="1" t="str">
        <f>+CONCATENATE(Nacsport!CI276,Nacsport!CJ276,Nacsport!CK276,Nacsport!CL276,Nacsport!CM276,Nacsport!CN276,Nacsport!CO276,Nacsport!CP276)</f>
        <v/>
      </c>
      <c r="V275" s="1" t="str">
        <f>+CONCATENATE(Nacsport!CQ276,Nacsport!CR276,Nacsport!CS276,Nacsport!CT276,Nacsport!CU276,Nacsport!CV276)</f>
        <v/>
      </c>
      <c r="W275" s="1" t="str">
        <f>+CONCATENATE(Nacsport!CW276,Nacsport!CX276,Nacsport!CY276,Nacsport!CZ276,Nacsport!DA276,Nacsport!DB276,Nacsport!DC276)</f>
        <v/>
      </c>
      <c r="X275" s="1" t="str">
        <f>+CONCATENATE(Nacsport!DD276,Nacsport!DE276,Nacsport!DF276,Nacsport!DG276,Nacsport!DH276,Nacsport!DI276,Nacsport!DJ276,Nacsport!DK276,Nacsport!DL276,Nacsport!DM276,Nacsport!DN276)</f>
        <v/>
      </c>
      <c r="Y275" s="1" t="str">
        <f>+CONCATENATE(Nacsport!DO276,Nacsport!DP276,Nacsport!DQ276,Nacsport!DR276,Nacsport!DS276,Nacsport!DT276,Nacsport!DU276,Nacsport!DV276,)</f>
        <v/>
      </c>
      <c r="Z275" s="1" t="str">
        <f>+CONCATENATE(Nacsport!DW276,Nacsport!DX276,Nacsport!DY276,Nacsport!DZ276)</f>
        <v/>
      </c>
      <c r="AA275" s="1" t="str">
        <f>+CONCATENATE(Nacsport!EA276,Nacsport!EB276,Nacsport!EC276,Nacsport!ED276,Nacsport!EE276)</f>
        <v/>
      </c>
      <c r="AB275" s="1" t="str">
        <f>+CONCATENATE(Nacsport!EF276,Nacsport!EG276,Nacsport!EH276,Nacsport!EI276,Nacsport!EJ276,Nacsport!EK276)</f>
        <v/>
      </c>
      <c r="AC275" s="1" t="str">
        <f>+CONCATENATE(Nacsport!EL276,Nacsport!EM276,Nacsport!EN276,Nacsport!EO276,Nacsport!EP276,Nacsport!EQ276,Nacsport!ER276)</f>
        <v/>
      </c>
      <c r="AD275" s="1" t="str">
        <f>+CONCATENATE(Nacsport!ES276,Nacsport!ET276,Nacsport!EU276,Nacsport!EV276,Nacsport!EW276,Nacsport!EX276,Nacsport!EY276,Nacsport!EZ276)</f>
        <v/>
      </c>
      <c r="AE275" s="1" t="str">
        <f>+CONCATENATE(Nacsport!FA276,Nacsport!FB276,Nacsport!FC276)</f>
        <v/>
      </c>
      <c r="AF275" s="1" t="str">
        <f>+CONCATENATE(Nacsport!FD276,Nacsport!FE276)</f>
        <v>SLOW</v>
      </c>
      <c r="AG275" s="1" t="str">
        <f>+CONCATENATE(Nacsport!FF276,Nacsport!FG276,Nacsport!FH276,Nacsport!FI276,Nacsport!FJ276)</f>
        <v/>
      </c>
      <c r="AH275" s="1" t="str">
        <f t="shared" si="19"/>
        <v/>
      </c>
      <c r="AI275" s="1" t="str">
        <f>+CONCATENATE(Nacsport!FK276,Nacsport!FL276)</f>
        <v/>
      </c>
      <c r="AJ275" s="34" t="str">
        <f>+CONCATENATE(Nacsport!FM276,Nacsport!FN276)</f>
        <v/>
      </c>
      <c r="AK275" s="1" t="str">
        <f>+IF(OR(K275="ATTACCO",K275="DIFESA"),+CONCATENATE(Nacsport!FO276,Nacsport!FP275,Nacsport!FQ276,Nacsport!FR276,Nacsport!FS276,Nacsport!FT276,Nacsport!FU276,),"")</f>
        <v/>
      </c>
      <c r="AL275" s="1" t="str">
        <f>+IF(OR(K275="ATAQUE",K275="DEFENSA"),+CONCATENATE(Nacsport!FV276,Nacsport!FW276,Nacsport!FX276,Nacsport!FY276,Nacsport!FZ276,Nacsport!GA276,Nacsport!GB276,),"")</f>
        <v/>
      </c>
      <c r="AM275" s="1" t="str">
        <f>+CONCATENATE(Nacsport!GC276,Nacsport!GD276,Nacsport!GE276,Nacsport!GF276,Nacsport!GG276,Nacsport!GH276,Nacsport!GI276,Nacsport!GJ276,)</f>
        <v/>
      </c>
      <c r="AN275" s="1" t="str">
        <f>IF(K275="PUNTOS",LOOKUP(2,1/($K$3:K275="ATAQUE"),$AN$3:AN275),IF(+COUNTIF(Nacsport!GK276:'Nacsport'!GS276,"*")&gt;0,+COUNTIF(Nacsport!GK276:'Nacsport'!GS276,"*"),""))</f>
        <v/>
      </c>
      <c r="AO275" t="str">
        <f ca="1">+IF(K275="QUIEBRE",+IF(L275="SAN LUIS",+COUNTIF(K275:INDIRECT(ADDRESS((LOOKUP(2,1/($K$1:K275="ATAQUE"),Nacsport!$A$1:A276)),3,4)),"RUCK")+1,+COUNTIF(K275:INDIRECT(ADDRESS((LOOKUP(2,1/($K$1:K275="DEFENSA"),Nacsport!$A$1:A276)),3,4)),"RUCK")+1),"")</f>
        <v/>
      </c>
      <c r="AP275" t="str">
        <f ca="1">+IF(OR(K275="PUNTOS",K275="QUIEBRE"),+IF(L275="SAN LUIS",+COUNTIF(K275:INDIRECT(ADDRESS((LOOKUP(2,1/($K$1:K275="ATAQUE"),Nacsport!$A$1:A276)),3,4)),"PASE"),+COUNTIF(K275:INDIRECT(ADDRESS((LOOKUP(2,1/($K$1:K275="DEFENSA"),Nacsport!$A$1:A276)),3,4)),"PASE")),"")</f>
        <v/>
      </c>
      <c r="AQ275" t="str">
        <f>IF(K275="QUIEBRE",LOOKUP(2,1/($K$3:K275="ATAQUE"),$AL$3:AL275),IF(+COUNTIF(Nacsport!GK276:'Nacsport'!GS276,"*")&gt;0,+COUNTIF(Nacsport!GK276:'Nacsport'!GS276,"*"),""))</f>
        <v/>
      </c>
      <c r="AR275" s="1" t="str">
        <f>IF(OR(K275="ATTACCO",K275="DIFESA"),J275,IF(AND(OR(K275="PUNTOS",K275="RUCK",K275="QUIEBRE"),L275="AVEZZANO"),LOOKUP(2,1/($K$3:K275="ATTACCO"),$J$3:J276),IF(AND(OR(K275="PUNTOS",K275="RUCK",K275="QUIEBRE"),L275="RIVAL"),LOOKUP(2,1/($K$3:K275="DIFESA"),$J$3:J276),"")))</f>
        <v/>
      </c>
      <c r="AS275" s="17"/>
    </row>
    <row r="276" spans="1:45" ht="15.75" customHeight="1" x14ac:dyDescent="0.2">
      <c r="A276">
        <f>+Nacsport!A277</f>
        <v>277</v>
      </c>
      <c r="B276">
        <f t="shared" si="17"/>
        <v>275</v>
      </c>
      <c r="C276">
        <f t="shared" si="18"/>
        <v>275</v>
      </c>
      <c r="D276" s="12">
        <v>1</v>
      </c>
      <c r="E276" s="1" t="s">
        <v>1295</v>
      </c>
      <c r="F276" s="14">
        <f>CONVERT(LEFT(Nacsport!E277,2),"mn","hr")/24+CONVERT(MID(Nacsport!E277,4,2),"sec","hr")/24</f>
        <v>3.3599537037037039E-2</v>
      </c>
      <c r="G276" s="15">
        <f>(CONVERT((CONVERT(LEFT(Nacsport!F277,2),"mn","hr")/24+CONVERT(MID(Nacsport!F277,4,2),"sec","hr")/24)-(CONVERT(LEFT(Nacsport!E277,2),"mn","hr")/24+CONVERT(MID(Nacsport!E277,4,2),"sec","hr")/24),"hr","sec")*24)+2</f>
        <v>4.9999999999998694</v>
      </c>
      <c r="H276" s="15">
        <f t="shared" si="20"/>
        <v>2898</v>
      </c>
      <c r="I276" s="15">
        <f t="shared" si="21"/>
        <v>48.38333333333334</v>
      </c>
      <c r="J276" s="1">
        <f>+Nacsport!B277</f>
        <v>46</v>
      </c>
      <c r="K276" s="1" t="str">
        <f>+Nacsport!C277</f>
        <v>TACKLE</v>
      </c>
      <c r="L276" s="1" t="str">
        <f>+CONCATENATE(Nacsport!I277,Nacsport!J277)</f>
        <v>OPPONENT</v>
      </c>
      <c r="M276" s="29" t="str">
        <f>IF(Nacsport!G277&lt;&gt;"",LEFT(Nacsport!G277,FIND(";",Nacsport!G277)-1),"")</f>
        <v/>
      </c>
      <c r="N276" s="1" t="str">
        <f>IFERROR(MID(Nacsport!G277,FIND(";", Nacsport!G277)+1,IFERROR(FIND(" ", Nacsport!G277 &amp; " ", FIND(";", Nacsport!G277)+1) - FIND(";", Nacsport!G277)-1,LEN(Nacsport!G277))),"")</f>
        <v/>
      </c>
      <c r="O276" s="1" t="str">
        <f>+CONCATENATE(Nacsport!K277,Nacsport!L277,Nacsport!M277,Nacsport!N277,Nacsport!O277,Nacsport!P277,Nacsport!Q277,Nacsport!R277,Nacsport!S277,Nacsport!T277,Nacsport!U277,Nacsport!V277,Nacsport!W277,Nacsport!X277,Nacsport!Y277,Nacsport!Z277)</f>
        <v/>
      </c>
      <c r="P276" s="1" t="str">
        <f>IF(ISNA(LOOKUP(2,1/(Nacsport!AA277:BY277&lt;&gt;""),Nacsport!AA277:BY277)),"",LOOKUP(2,1/(Nacsport!AA277:BY277&lt;&gt;""),Nacsport!AA277:BY277))</f>
        <v/>
      </c>
      <c r="Q276" s="1" t="str">
        <f t="array" ref="Q276">+IF(+COUNTIF(Nacsport!AA277:BY277,"*")&gt;1,INDEX(Nacsport!Z277:BX277,MATCH(TRUE,Nacsport!Z277:BX277&gt;0,0)),"")</f>
        <v/>
      </c>
      <c r="R276" s="1" t="str">
        <f>+CONCATENATE(Nacsport!BZ277,Nacsport!CA277)</f>
        <v/>
      </c>
      <c r="S276" s="1" t="str">
        <f>+CONCATENATE(Nacsport!CB277,Nacsport!CC277,Nacsport!CD277)</f>
        <v/>
      </c>
      <c r="T276" s="1" t="str">
        <f>+CONCATENATE(Nacsport!CE277,Nacsport!CF277,Nacsport!CG277,Nacsport!CH277)</f>
        <v/>
      </c>
      <c r="U276" s="1" t="str">
        <f>+CONCATENATE(Nacsport!CI277,Nacsport!CJ277,Nacsport!CK277,Nacsport!CL277,Nacsport!CM277,Nacsport!CN277,Nacsport!CO277,Nacsport!CP277)</f>
        <v/>
      </c>
      <c r="V276" s="1" t="str">
        <f>+CONCATENATE(Nacsport!CQ277,Nacsport!CR277,Nacsport!CS277,Nacsport!CT277,Nacsport!CU277,Nacsport!CV277)</f>
        <v/>
      </c>
      <c r="W276" s="1" t="str">
        <f>+CONCATENATE(Nacsport!CW277,Nacsport!CX277,Nacsport!CY277,Nacsport!CZ277,Nacsport!DA277,Nacsport!DB277,Nacsport!DC277)</f>
        <v/>
      </c>
      <c r="X276" s="1" t="str">
        <f>+CONCATENATE(Nacsport!DD277,Nacsport!DE277,Nacsport!DF277,Nacsport!DG277,Nacsport!DH277,Nacsport!DI277,Nacsport!DJ277,Nacsport!DK277,Nacsport!DL277,Nacsport!DM277,Nacsport!DN277)</f>
        <v/>
      </c>
      <c r="Y276" s="1" t="str">
        <f>+CONCATENATE(Nacsport!DO277,Nacsport!DP277,Nacsport!DQ277,Nacsport!DR277,Nacsport!DS277,Nacsport!DT277,Nacsport!DU277,Nacsport!DV277,)</f>
        <v/>
      </c>
      <c r="Z276" s="1" t="str">
        <f>+CONCATENATE(Nacsport!DW277,Nacsport!DX277,Nacsport!DY277,Nacsport!DZ277)</f>
        <v/>
      </c>
      <c r="AA276" s="1" t="str">
        <f>+CONCATENATE(Nacsport!EA277,Nacsport!EB277,Nacsport!EC277,Nacsport!ED277,Nacsport!EE277)</f>
        <v/>
      </c>
      <c r="AB276" s="1" t="str">
        <f>+CONCATENATE(Nacsport!EF277,Nacsport!EG277,Nacsport!EH277,Nacsport!EI277,Nacsport!EJ277,Nacsport!EK277)</f>
        <v/>
      </c>
      <c r="AC276" s="1" t="str">
        <f>+CONCATENATE(Nacsport!EL277,Nacsport!EM277,Nacsport!EN277,Nacsport!EO277,Nacsport!EP277,Nacsport!EQ277,Nacsport!ER277)</f>
        <v/>
      </c>
      <c r="AD276" s="1" t="str">
        <f>+CONCATENATE(Nacsport!ES277,Nacsport!ET277,Nacsport!EU277,Nacsport!EV277,Nacsport!EW277,Nacsport!EX277,Nacsport!EY277,Nacsport!EZ277)</f>
        <v/>
      </c>
      <c r="AE276" s="1" t="str">
        <f>+CONCATENATE(Nacsport!FA277,Nacsport!FB277,Nacsport!FC277)</f>
        <v/>
      </c>
      <c r="AF276" s="1" t="str">
        <f>+CONCATENATE(Nacsport!FD277,Nacsport!FE277)</f>
        <v/>
      </c>
      <c r="AG276" s="1" t="str">
        <f>+CONCATENATE(Nacsport!FF277,Nacsport!FG277,Nacsport!FH277,Nacsport!FI277,Nacsport!FJ277)</f>
        <v/>
      </c>
      <c r="AH276" s="1" t="str">
        <f t="shared" si="19"/>
        <v/>
      </c>
      <c r="AI276" s="1" t="str">
        <f>+CONCATENATE(Nacsport!FK277,Nacsport!FL277)</f>
        <v/>
      </c>
      <c r="AJ276" s="34" t="str">
        <f>+CONCATENATE(Nacsport!FM277,Nacsport!FN277)</f>
        <v/>
      </c>
      <c r="AK276" s="1" t="str">
        <f>+IF(OR(K276="ATTACCO",K276="DIFESA"),+CONCATENATE(Nacsport!FO277,Nacsport!FP276,Nacsport!FQ277,Nacsport!FR277,Nacsport!FS277,Nacsport!FT277,Nacsport!FU277,),"")</f>
        <v/>
      </c>
      <c r="AL276" s="1" t="str">
        <f>+IF(OR(K276="ATAQUE",K276="DEFENSA"),+CONCATENATE(Nacsport!FV277,Nacsport!FW277,Nacsport!FX277,Nacsport!FY277,Nacsport!FZ277,Nacsport!GA277,Nacsport!GB277,),"")</f>
        <v/>
      </c>
      <c r="AM276" s="1" t="str">
        <f>+CONCATENATE(Nacsport!GC277,Nacsport!GD277,Nacsport!GE277,Nacsport!GF277,Nacsport!GG277,Nacsport!GH277,Nacsport!GI277,Nacsport!GJ277,)</f>
        <v/>
      </c>
      <c r="AN276" s="1" t="str">
        <f>IF(K276="PUNTOS",LOOKUP(2,1/($K$3:K276="ATAQUE"),$AN$3:AN276),IF(+COUNTIF(Nacsport!GK277:'Nacsport'!GS277,"*")&gt;0,+COUNTIF(Nacsport!GK277:'Nacsport'!GS277,"*"),""))</f>
        <v/>
      </c>
      <c r="AO276" t="str">
        <f ca="1">+IF(K276="QUIEBRE",+IF(L276="SAN LUIS",+COUNTIF(K276:INDIRECT(ADDRESS((LOOKUP(2,1/($K$1:K276="ATAQUE"),Nacsport!$A$1:A277)),3,4)),"RUCK")+1,+COUNTIF(K276:INDIRECT(ADDRESS((LOOKUP(2,1/($K$1:K276="DEFENSA"),Nacsport!$A$1:A277)),3,4)),"RUCK")+1),"")</f>
        <v/>
      </c>
      <c r="AP276" t="str">
        <f ca="1">+IF(OR(K276="PUNTOS",K276="QUIEBRE"),+IF(L276="SAN LUIS",+COUNTIF(K276:INDIRECT(ADDRESS((LOOKUP(2,1/($K$1:K276="ATAQUE"),Nacsport!$A$1:A277)),3,4)),"PASE"),+COUNTIF(K276:INDIRECT(ADDRESS((LOOKUP(2,1/($K$1:K276="DEFENSA"),Nacsport!$A$1:A277)),3,4)),"PASE")),"")</f>
        <v/>
      </c>
      <c r="AQ276" t="str">
        <f>IF(K276="QUIEBRE",LOOKUP(2,1/($K$3:K276="ATAQUE"),$AL$3:AL276),IF(+COUNTIF(Nacsport!GK277:'Nacsport'!GS277,"*")&gt;0,+COUNTIF(Nacsport!GK277:'Nacsport'!GS277,"*"),""))</f>
        <v/>
      </c>
      <c r="AR276" s="1" t="str">
        <f>IF(OR(K276="ATTACCO",K276="DIFESA"),J276,IF(AND(OR(K276="PUNTOS",K276="RUCK",K276="QUIEBRE"),L276="AVEZZANO"),LOOKUP(2,1/($K$3:K276="ATTACCO"),$J$3:J277),IF(AND(OR(K276="PUNTOS",K276="RUCK",K276="QUIEBRE"),L276="RIVAL"),LOOKUP(2,1/($K$3:K276="DIFESA"),$J$3:J277),"")))</f>
        <v/>
      </c>
      <c r="AS276" s="17"/>
    </row>
    <row r="277" spans="1:45" ht="15.75" customHeight="1" x14ac:dyDescent="0.2">
      <c r="A277">
        <f>+Nacsport!A278</f>
        <v>278</v>
      </c>
      <c r="B277">
        <f t="shared" si="17"/>
        <v>276</v>
      </c>
      <c r="C277">
        <f t="shared" si="18"/>
        <v>276</v>
      </c>
      <c r="D277" s="12">
        <v>1</v>
      </c>
      <c r="E277" s="1" t="s">
        <v>1295</v>
      </c>
      <c r="F277" s="14">
        <f>CONVERT(LEFT(Nacsport!E278,2),"mn","hr")/24+CONVERT(MID(Nacsport!E278,4,2),"sec","hr")/24</f>
        <v>3.3622685185185186E-2</v>
      </c>
      <c r="G277" s="15">
        <f>CONVERT((CONVERT(LEFT(Nacsport!F278,2),"mn","hr")/24+CONVERT(MID(Nacsport!F278,4,2),"sec","hr")/24)-(CONVERT(LEFT(Nacsport!E278,2),"mn","hr")/24+CONVERT(MID(Nacsport!E278,4,2),"sec","hr")/24),"hr","sec")*24</f>
        <v>2.9999999999998694</v>
      </c>
      <c r="H277" s="15">
        <f t="shared" si="20"/>
        <v>2900</v>
      </c>
      <c r="I277" s="15">
        <f t="shared" si="21"/>
        <v>48.416666666666671</v>
      </c>
      <c r="J277" s="1">
        <f>+Nacsport!B278</f>
        <v>41</v>
      </c>
      <c r="K277" s="1" t="str">
        <f>+Nacsport!C278</f>
        <v>RUCK</v>
      </c>
      <c r="L277" s="1" t="str">
        <f>+CONCATENATE(Nacsport!I278,Nacsport!J278)</f>
        <v>SAN BENEDETTO</v>
      </c>
      <c r="M277" s="29" t="str">
        <f>IF(Nacsport!G278&lt;&gt;"",LEFT(Nacsport!G278,FIND(";",Nacsport!G278)-1),"")</f>
        <v>45</v>
      </c>
      <c r="N277" s="1" t="str">
        <f>IFERROR(MID(Nacsport!G278,FIND(";", Nacsport!G278)+1,IFERROR(FIND(" ", Nacsport!G278 &amp; " ", FIND(";", Nacsport!G278)+1) - FIND(";", Nacsport!G278)-1,LEN(Nacsport!G278))),"")</f>
        <v>15</v>
      </c>
      <c r="O277" s="1" t="str">
        <f>+CONCATENATE(Nacsport!K278,Nacsport!L278,Nacsport!M278,Nacsport!N278,Nacsport!O278,Nacsport!P278,Nacsport!Q278,Nacsport!R278,Nacsport!S278,Nacsport!T278,Nacsport!U278,Nacsport!V278,Nacsport!W278,Nacsport!X278,Nacsport!Y278,Nacsport!Z278)</f>
        <v>DC</v>
      </c>
      <c r="P277" s="1" t="str">
        <f>IF(ISNA(LOOKUP(2,1/(Nacsport!AA278:BY278&lt;&gt;""),Nacsport!AA278:BY278)),"",LOOKUP(2,1/(Nacsport!AA278:BY278&lt;&gt;""),Nacsport!AA278:BY278))</f>
        <v/>
      </c>
      <c r="Q277" s="1" t="str">
        <f t="array" ref="Q277">+IF(+COUNTIF(Nacsport!AA278:BY278,"*")&gt;1,INDEX(Nacsport!Z278:BX278,MATCH(TRUE,Nacsport!Z278:BX278&gt;0,0)),"")</f>
        <v/>
      </c>
      <c r="R277" s="1" t="str">
        <f>+CONCATENATE(Nacsport!BZ278,Nacsport!CA278)</f>
        <v/>
      </c>
      <c r="S277" s="1" t="str">
        <f>+CONCATENATE(Nacsport!CB278,Nacsport!CC278,Nacsport!CD278)</f>
        <v/>
      </c>
      <c r="T277" s="1" t="str">
        <f>+CONCATENATE(Nacsport!CE278,Nacsport!CF278,Nacsport!CG278,Nacsport!CH278)</f>
        <v/>
      </c>
      <c r="U277" s="1" t="str">
        <f>+CONCATENATE(Nacsport!CI278,Nacsport!CJ278,Nacsport!CK278,Nacsport!CL278,Nacsport!CM278,Nacsport!CN278,Nacsport!CO278,Nacsport!CP278)</f>
        <v/>
      </c>
      <c r="V277" s="1" t="str">
        <f>+CONCATENATE(Nacsport!CQ278,Nacsport!CR278,Nacsport!CS278,Nacsport!CT278,Nacsport!CU278,Nacsport!CV278)</f>
        <v/>
      </c>
      <c r="W277" s="1" t="str">
        <f>+CONCATENATE(Nacsport!CW278,Nacsport!CX278,Nacsport!CY278,Nacsport!CZ278,Nacsport!DA278,Nacsport!DB278,Nacsport!DC278)</f>
        <v/>
      </c>
      <c r="X277" s="1" t="str">
        <f>+CONCATENATE(Nacsport!DD278,Nacsport!DE278,Nacsport!DF278,Nacsport!DG278,Nacsport!DH278,Nacsport!DI278,Nacsport!DJ278,Nacsport!DK278,Nacsport!DL278,Nacsport!DM278,Nacsport!DN278)</f>
        <v/>
      </c>
      <c r="Y277" s="1" t="str">
        <f>+CONCATENATE(Nacsport!DO278,Nacsport!DP278,Nacsport!DQ278,Nacsport!DR278,Nacsport!DS278,Nacsport!DT278,Nacsport!DU278,Nacsport!DV278,)</f>
        <v/>
      </c>
      <c r="Z277" s="1" t="str">
        <f>+CONCATENATE(Nacsport!DW278,Nacsport!DX278,Nacsport!DY278,Nacsport!DZ278)</f>
        <v/>
      </c>
      <c r="AA277" s="1" t="str">
        <f>+CONCATENATE(Nacsport!EA278,Nacsport!EB278,Nacsport!EC278,Nacsport!ED278,Nacsport!EE278)</f>
        <v/>
      </c>
      <c r="AB277" s="1" t="str">
        <f>+CONCATENATE(Nacsport!EF278,Nacsport!EG278,Nacsport!EH278,Nacsport!EI278,Nacsport!EJ278,Nacsport!EK278)</f>
        <v/>
      </c>
      <c r="AC277" s="1" t="str">
        <f>+CONCATENATE(Nacsport!EL278,Nacsport!EM278,Nacsport!EN278,Nacsport!EO278,Nacsport!EP278,Nacsport!EQ278,Nacsport!ER278)</f>
        <v/>
      </c>
      <c r="AD277" s="1" t="str">
        <f>+CONCATENATE(Nacsport!ES278,Nacsport!ET278,Nacsport!EU278,Nacsport!EV278,Nacsport!EW278,Nacsport!EX278,Nacsport!EY278,Nacsport!EZ278)</f>
        <v/>
      </c>
      <c r="AE277" s="1" t="str">
        <f>+CONCATENATE(Nacsport!FA278,Nacsport!FB278,Nacsport!FC278)</f>
        <v/>
      </c>
      <c r="AF277" s="1" t="str">
        <f>+CONCATENATE(Nacsport!FD278,Nacsport!FE278)</f>
        <v>SLOW</v>
      </c>
      <c r="AG277" s="1" t="str">
        <f>+CONCATENATE(Nacsport!FF278,Nacsport!FG278,Nacsport!FH278,Nacsport!FI278,Nacsport!FJ278)</f>
        <v/>
      </c>
      <c r="AH277" s="1" t="str">
        <f t="shared" si="19"/>
        <v/>
      </c>
      <c r="AI277" s="1" t="str">
        <f>+CONCATENATE(Nacsport!FK278,Nacsport!FL278)</f>
        <v/>
      </c>
      <c r="AJ277" s="34" t="str">
        <f>+CONCATENATE(Nacsport!FM278,Nacsport!FN278)</f>
        <v/>
      </c>
      <c r="AK277" s="1" t="str">
        <f>+IF(OR(K277="ATTACCO",K277="DIFESA"),+CONCATENATE(Nacsport!FO278,Nacsport!FP277,Nacsport!FQ278,Nacsport!FR278,Nacsport!FS278,Nacsport!FT278,Nacsport!FU278,),"")</f>
        <v/>
      </c>
      <c r="AL277" s="1" t="str">
        <f>+IF(OR(K277="ATAQUE",K277="DEFENSA"),+CONCATENATE(Nacsport!FV278,Nacsport!FW278,Nacsport!FX278,Nacsport!FY278,Nacsport!FZ278,Nacsport!GA278,Nacsport!GB278,),"")</f>
        <v/>
      </c>
      <c r="AM277" s="1" t="str">
        <f>+CONCATENATE(Nacsport!GC278,Nacsport!GD278,Nacsport!GE278,Nacsport!GF278,Nacsport!GG278,Nacsport!GH278,Nacsport!GI278,Nacsport!GJ278,)</f>
        <v/>
      </c>
      <c r="AN277" s="1" t="str">
        <f>IF(K277="PUNTOS",LOOKUP(2,1/($K$3:K277="ATAQUE"),$AN$3:AN277),IF(+COUNTIF(Nacsport!GK278:'Nacsport'!GS278,"*")&gt;0,+COUNTIF(Nacsport!GK278:'Nacsport'!GS278,"*"),""))</f>
        <v/>
      </c>
      <c r="AO277" t="str">
        <f ca="1">+IF(K277="QUIEBRE",+IF(L277="SAN LUIS",+COUNTIF(K277:INDIRECT(ADDRESS((LOOKUP(2,1/($K$1:K277="ATAQUE"),Nacsport!$A$1:A278)),3,4)),"RUCK")+1,+COUNTIF(K277:INDIRECT(ADDRESS((LOOKUP(2,1/($K$1:K277="DEFENSA"),Nacsport!$A$1:A278)),3,4)),"RUCK")+1),"")</f>
        <v/>
      </c>
      <c r="AP277" t="str">
        <f ca="1">+IF(OR(K277="PUNTOS",K277="QUIEBRE"),+IF(L277="SAN LUIS",+COUNTIF(K277:INDIRECT(ADDRESS((LOOKUP(2,1/($K$1:K277="ATAQUE"),Nacsport!$A$1:A278)),3,4)),"PASE"),+COUNTIF(K277:INDIRECT(ADDRESS((LOOKUP(2,1/($K$1:K277="DEFENSA"),Nacsport!$A$1:A278)),3,4)),"PASE")),"")</f>
        <v/>
      </c>
      <c r="AQ277" t="str">
        <f>IF(K277="QUIEBRE",LOOKUP(2,1/($K$3:K277="ATAQUE"),$AL$3:AL277),IF(+COUNTIF(Nacsport!GK278:'Nacsport'!GS278,"*")&gt;0,+COUNTIF(Nacsport!GK278:'Nacsport'!GS278,"*"),""))</f>
        <v/>
      </c>
      <c r="AR277" s="1" t="str">
        <f>IF(OR(K277="ATTACCO",K277="DIFESA"),J277,IF(AND(OR(K277="PUNTOS",K277="RUCK",K277="QUIEBRE"),L277="AVEZZANO"),LOOKUP(2,1/($K$3:K277="ATTACCO"),$J$3:J278),IF(AND(OR(K277="PUNTOS",K277="RUCK",K277="QUIEBRE"),L277="RIVAL"),LOOKUP(2,1/($K$3:K277="DIFESA"),$J$3:J278),"")))</f>
        <v/>
      </c>
      <c r="AS277" s="17"/>
    </row>
    <row r="278" spans="1:45" ht="15.75" customHeight="1" x14ac:dyDescent="0.2">
      <c r="A278">
        <f>+Nacsport!A279</f>
        <v>279</v>
      </c>
      <c r="B278">
        <f t="shared" si="17"/>
        <v>277</v>
      </c>
      <c r="C278">
        <f t="shared" si="18"/>
        <v>277</v>
      </c>
      <c r="D278" s="12">
        <v>1</v>
      </c>
      <c r="E278" s="1" t="s">
        <v>1295</v>
      </c>
      <c r="F278" s="14">
        <f>CONVERT(LEFT(Nacsport!E279,2),"mn","hr")/24+CONVERT(MID(Nacsport!E279,4,2),"sec","hr")/24</f>
        <v>3.3703703703703701E-2</v>
      </c>
      <c r="G278" s="15">
        <f>(CONVERT((CONVERT(LEFT(Nacsport!F279,2),"mn","hr")/24+CONVERT(MID(Nacsport!F279,4,2),"sec","hr")/24)-(CONVERT(LEFT(Nacsport!E279,2),"mn","hr")/24+CONVERT(MID(Nacsport!E279,4,2),"sec","hr")/24),"hr","sec")*24)+2</f>
        <v>5.000000000000469</v>
      </c>
      <c r="H278" s="15">
        <f t="shared" si="20"/>
        <v>2907</v>
      </c>
      <c r="I278" s="15">
        <f t="shared" si="21"/>
        <v>48.533333333333331</v>
      </c>
      <c r="J278" s="1">
        <f>+Nacsport!B279</f>
        <v>47</v>
      </c>
      <c r="K278" s="1" t="str">
        <f>+Nacsport!C279</f>
        <v>TACKLE</v>
      </c>
      <c r="L278" s="1" t="str">
        <f>+CONCATENATE(Nacsport!I279,Nacsport!J279)</f>
        <v>OPPONENT</v>
      </c>
      <c r="M278" s="29" t="str">
        <f>IF(Nacsport!G279&lt;&gt;"",LEFT(Nacsport!G279,FIND(";",Nacsport!G279)-1),"")</f>
        <v/>
      </c>
      <c r="N278" s="1" t="str">
        <f>IFERROR(MID(Nacsport!G279,FIND(";", Nacsport!G279)+1,IFERROR(FIND(" ", Nacsport!G279 &amp; " ", FIND(";", Nacsport!G279)+1) - FIND(";", Nacsport!G279)-1,LEN(Nacsport!G279))),"")</f>
        <v/>
      </c>
      <c r="O278" s="1" t="str">
        <f>+CONCATENATE(Nacsport!K279,Nacsport!L279,Nacsport!M279,Nacsport!N279,Nacsport!O279,Nacsport!P279,Nacsport!Q279,Nacsport!R279,Nacsport!S279,Nacsport!T279,Nacsport!U279,Nacsport!V279,Nacsport!W279,Nacsport!X279,Nacsport!Y279,Nacsport!Z279)</f>
        <v/>
      </c>
      <c r="P278" s="1" t="str">
        <f>IF(ISNA(LOOKUP(2,1/(Nacsport!AA279:BY279&lt;&gt;""),Nacsport!AA279:BY279)),"",LOOKUP(2,1/(Nacsport!AA279:BY279&lt;&gt;""),Nacsport!AA279:BY279))</f>
        <v/>
      </c>
      <c r="Q278" s="1" t="str">
        <f t="array" ref="Q278">+IF(+COUNTIF(Nacsport!AA279:BY279,"*")&gt;1,INDEX(Nacsport!Z279:BX279,MATCH(TRUE,Nacsport!Z279:BX279&gt;0,0)),"")</f>
        <v/>
      </c>
      <c r="R278" s="1" t="str">
        <f>+CONCATENATE(Nacsport!BZ279,Nacsport!CA279)</f>
        <v/>
      </c>
      <c r="S278" s="1" t="str">
        <f>+CONCATENATE(Nacsport!CB279,Nacsport!CC279,Nacsport!CD279)</f>
        <v/>
      </c>
      <c r="T278" s="1" t="str">
        <f>+CONCATENATE(Nacsport!CE279,Nacsport!CF279,Nacsport!CG279,Nacsport!CH279)</f>
        <v/>
      </c>
      <c r="U278" s="1" t="str">
        <f>+CONCATENATE(Nacsport!CI279,Nacsport!CJ279,Nacsport!CK279,Nacsport!CL279,Nacsport!CM279,Nacsport!CN279,Nacsport!CO279,Nacsport!CP279)</f>
        <v/>
      </c>
      <c r="V278" s="1" t="str">
        <f>+CONCATENATE(Nacsport!CQ279,Nacsport!CR279,Nacsport!CS279,Nacsport!CT279,Nacsport!CU279,Nacsport!CV279)</f>
        <v/>
      </c>
      <c r="W278" s="1" t="str">
        <f>+CONCATENATE(Nacsport!CW279,Nacsport!CX279,Nacsport!CY279,Nacsport!CZ279,Nacsport!DA279,Nacsport!DB279,Nacsport!DC279)</f>
        <v/>
      </c>
      <c r="X278" s="1" t="str">
        <f>+CONCATENATE(Nacsport!DD279,Nacsport!DE279,Nacsport!DF279,Nacsport!DG279,Nacsport!DH279,Nacsport!DI279,Nacsport!DJ279,Nacsport!DK279,Nacsport!DL279,Nacsport!DM279,Nacsport!DN279)</f>
        <v/>
      </c>
      <c r="Y278" s="1" t="str">
        <f>+CONCATENATE(Nacsport!DO279,Nacsport!DP279,Nacsport!DQ279,Nacsport!DR279,Nacsport!DS279,Nacsport!DT279,Nacsport!DU279,Nacsport!DV279,)</f>
        <v/>
      </c>
      <c r="Z278" s="1" t="str">
        <f>+CONCATENATE(Nacsport!DW279,Nacsport!DX279,Nacsport!DY279,Nacsport!DZ279)</f>
        <v/>
      </c>
      <c r="AA278" s="1" t="str">
        <f>+CONCATENATE(Nacsport!EA279,Nacsport!EB279,Nacsport!EC279,Nacsport!ED279,Nacsport!EE279)</f>
        <v/>
      </c>
      <c r="AB278" s="1" t="str">
        <f>+CONCATENATE(Nacsport!EF279,Nacsport!EG279,Nacsport!EH279,Nacsport!EI279,Nacsport!EJ279,Nacsport!EK279)</f>
        <v/>
      </c>
      <c r="AC278" s="1" t="str">
        <f>+CONCATENATE(Nacsport!EL279,Nacsport!EM279,Nacsport!EN279,Nacsport!EO279,Nacsport!EP279,Nacsport!EQ279,Nacsport!ER279)</f>
        <v/>
      </c>
      <c r="AD278" s="1" t="str">
        <f>+CONCATENATE(Nacsport!ES279,Nacsport!ET279,Nacsport!EU279,Nacsport!EV279,Nacsport!EW279,Nacsport!EX279,Nacsport!EY279,Nacsport!EZ279)</f>
        <v/>
      </c>
      <c r="AE278" s="1" t="str">
        <f>+CONCATENATE(Nacsport!FA279,Nacsport!FB279,Nacsport!FC279)</f>
        <v/>
      </c>
      <c r="AF278" s="1" t="str">
        <f>+CONCATENATE(Nacsport!FD279,Nacsport!FE279)</f>
        <v/>
      </c>
      <c r="AG278" s="1" t="str">
        <f>+CONCATENATE(Nacsport!FF279,Nacsport!FG279,Nacsport!FH279,Nacsport!FI279,Nacsport!FJ279)</f>
        <v/>
      </c>
      <c r="AH278" s="1" t="str">
        <f t="shared" si="19"/>
        <v/>
      </c>
      <c r="AI278" s="1" t="str">
        <f>+CONCATENATE(Nacsport!FK279,Nacsport!FL279)</f>
        <v/>
      </c>
      <c r="AJ278" s="34" t="str">
        <f>+CONCATENATE(Nacsport!FM279,Nacsport!FN279)</f>
        <v/>
      </c>
      <c r="AK278" s="1" t="str">
        <f>+IF(OR(K278="ATTACCO",K278="DIFESA"),+CONCATENATE(Nacsport!FO279,Nacsport!FP278,Nacsport!FQ279,Nacsport!FR279,Nacsport!FS279,Nacsport!FT279,Nacsport!FU279,),"")</f>
        <v/>
      </c>
      <c r="AL278" s="1" t="str">
        <f>+IF(OR(K278="ATAQUE",K278="DEFENSA"),+CONCATENATE(Nacsport!FV279,Nacsport!FW279,Nacsport!FX279,Nacsport!FY279,Nacsport!FZ279,Nacsport!GA279,Nacsport!GB279,),"")</f>
        <v/>
      </c>
      <c r="AM278" s="1" t="str">
        <f>+CONCATENATE(Nacsport!GC279,Nacsport!GD279,Nacsport!GE279,Nacsport!GF279,Nacsport!GG279,Nacsport!GH279,Nacsport!GI279,Nacsport!GJ279,)</f>
        <v/>
      </c>
      <c r="AN278" s="1" t="str">
        <f>IF(K278="PUNTOS",LOOKUP(2,1/($K$3:K278="ATAQUE"),$AN$3:AN278),IF(+COUNTIF(Nacsport!GK279:'Nacsport'!GS279,"*")&gt;0,+COUNTIF(Nacsport!GK279:'Nacsport'!GS279,"*"),""))</f>
        <v/>
      </c>
      <c r="AO278" t="str">
        <f ca="1">+IF(K278="QUIEBRE",+IF(L278="SAN LUIS",+COUNTIF(K278:INDIRECT(ADDRESS((LOOKUP(2,1/($K$1:K278="ATAQUE"),Nacsport!$A$1:A279)),3,4)),"RUCK")+1,+COUNTIF(K278:INDIRECT(ADDRESS((LOOKUP(2,1/($K$1:K278="DEFENSA"),Nacsport!$A$1:A279)),3,4)),"RUCK")+1),"")</f>
        <v/>
      </c>
      <c r="AP278" t="str">
        <f ca="1">+IF(OR(K278="PUNTOS",K278="QUIEBRE"),+IF(L278="SAN LUIS",+COUNTIF(K278:INDIRECT(ADDRESS((LOOKUP(2,1/($K$1:K278="ATAQUE"),Nacsport!$A$1:A279)),3,4)),"PASE"),+COUNTIF(K278:INDIRECT(ADDRESS((LOOKUP(2,1/($K$1:K278="DEFENSA"),Nacsport!$A$1:A279)),3,4)),"PASE")),"")</f>
        <v/>
      </c>
      <c r="AQ278" t="str">
        <f>IF(K278="QUIEBRE",LOOKUP(2,1/($K$3:K278="ATAQUE"),$AL$3:AL278),IF(+COUNTIF(Nacsport!GK279:'Nacsport'!GS279,"*")&gt;0,+COUNTIF(Nacsport!GK279:'Nacsport'!GS279,"*"),""))</f>
        <v/>
      </c>
      <c r="AR278" s="1" t="str">
        <f>IF(OR(K278="ATTACCO",K278="DIFESA"),J278,IF(AND(OR(K278="PUNTOS",K278="RUCK",K278="QUIEBRE"),L278="AVEZZANO"),LOOKUP(2,1/($K$3:K278="ATTACCO"),$J$3:J279),IF(AND(OR(K278="PUNTOS",K278="RUCK",K278="QUIEBRE"),L278="RIVAL"),LOOKUP(2,1/($K$3:K278="DIFESA"),$J$3:J279),"")))</f>
        <v/>
      </c>
      <c r="AS278" s="17"/>
    </row>
    <row r="279" spans="1:45" ht="15.75" customHeight="1" x14ac:dyDescent="0.2">
      <c r="A279">
        <f>+Nacsport!A280</f>
        <v>280</v>
      </c>
      <c r="B279">
        <f t="shared" si="17"/>
        <v>278</v>
      </c>
      <c r="C279">
        <f t="shared" si="18"/>
        <v>278</v>
      </c>
      <c r="D279" s="12">
        <v>1</v>
      </c>
      <c r="E279" s="1" t="s">
        <v>1295</v>
      </c>
      <c r="F279" s="14">
        <f>CONVERT(LEFT(Nacsport!E280,2),"mn","hr")/24+CONVERT(MID(Nacsport!E280,4,2),"sec","hr")/24</f>
        <v>3.3726851851851848E-2</v>
      </c>
      <c r="G279" s="15">
        <v>8</v>
      </c>
      <c r="H279" s="15">
        <f t="shared" si="20"/>
        <v>2909</v>
      </c>
      <c r="I279" s="15">
        <f t="shared" si="21"/>
        <v>48.566666666666663</v>
      </c>
      <c r="J279" s="1">
        <f>+Nacsport!B280</f>
        <v>11</v>
      </c>
      <c r="K279" s="1" t="str">
        <f>+Nacsport!C280</f>
        <v>PENALTY</v>
      </c>
      <c r="L279" s="1" t="str">
        <f>+CONCATENATE(Nacsport!I280,Nacsport!J280)</f>
        <v>SAN BENEDETTO</v>
      </c>
      <c r="M279" s="29" t="str">
        <f>IF(Nacsport!G280&lt;&gt;"",LEFT(Nacsport!G280,FIND(";",Nacsport!G280)-1),"")</f>
        <v>27</v>
      </c>
      <c r="N279" s="1" t="str">
        <f>IFERROR(MID(Nacsport!G280,FIND(";", Nacsport!G280)+1,IFERROR(FIND(" ", Nacsport!G280 &amp; " ", FIND(";", Nacsport!G280)+1) - FIND(";", Nacsport!G280)-1,LEN(Nacsport!G280))),"")</f>
        <v>10</v>
      </c>
      <c r="O279" s="1" t="str">
        <f>+CONCATENATE(Nacsport!K280,Nacsport!L280,Nacsport!M280,Nacsport!N280,Nacsport!O280,Nacsport!P280,Nacsport!Q280,Nacsport!R280,Nacsport!S280,Nacsport!T280,Nacsport!U280,Nacsport!V280,Nacsport!W280,Nacsport!X280,Nacsport!Y280,Nacsport!Z280)</f>
        <v>DB</v>
      </c>
      <c r="P279" s="1" t="str">
        <f>IF(ISNA(LOOKUP(2,1/(Nacsport!AA280:BY280&lt;&gt;""),Nacsport!AA280:BY280)),"",LOOKUP(2,1/(Nacsport!AA280:BY280&lt;&gt;""),Nacsport!AA280:BY280))</f>
        <v>3</v>
      </c>
      <c r="Q279" s="1" t="str">
        <f t="array" ref="Q279">+IF(+COUNTIF(Nacsport!AA280:BY280,"*")&gt;1,INDEX(Nacsport!Z280:BX280,MATCH(TRUE,Nacsport!Z280:BX280&gt;0,0)),"")</f>
        <v/>
      </c>
      <c r="R279" s="1" t="str">
        <f>+CONCATENATE(Nacsport!BZ280,Nacsport!CA280)</f>
        <v/>
      </c>
      <c r="S279" s="1" t="str">
        <f>+CONCATENATE(Nacsport!CB280,Nacsport!CC280,Nacsport!CD280)</f>
        <v/>
      </c>
      <c r="T279" s="1" t="str">
        <f>+CONCATENATE(Nacsport!CE280,Nacsport!CF280,Nacsport!CG280,Nacsport!CH280)</f>
        <v/>
      </c>
      <c r="U279" s="1" t="str">
        <f>+CONCATENATE(Nacsport!CI280,Nacsport!CJ280,Nacsport!CK280,Nacsport!CL280,Nacsport!CM280,Nacsport!CN280,Nacsport!CO280,Nacsport!CP280)</f>
        <v/>
      </c>
      <c r="V279" s="1" t="str">
        <f>+CONCATENATE(Nacsport!CQ280,Nacsport!CR280,Nacsport!CS280,Nacsport!CT280,Nacsport!CU280,Nacsport!CV280)</f>
        <v/>
      </c>
      <c r="W279" s="1" t="str">
        <f>+CONCATENATE(Nacsport!CW280,Nacsport!CX280,Nacsport!CY280,Nacsport!CZ280,Nacsport!DA280,Nacsport!DB280,Nacsport!DC280)</f>
        <v/>
      </c>
      <c r="X279" s="1" t="str">
        <f>+CONCATENATE(Nacsport!DD280,Nacsport!DE280,Nacsport!DF280,Nacsport!DG280,Nacsport!DH280,Nacsport!DI280,Nacsport!DJ280,Nacsport!DK280,Nacsport!DL280,Nacsport!DM280,Nacsport!DN280)</f>
        <v/>
      </c>
      <c r="Y279" s="1" t="str">
        <f>+CONCATENATE(Nacsport!DO280,Nacsport!DP280,Nacsport!DQ280,Nacsport!DR280,Nacsport!DS280,Nacsport!DT280,Nacsport!DU280,Nacsport!DV280,)</f>
        <v/>
      </c>
      <c r="Z279" s="1" t="str">
        <f>+CONCATENATE(Nacsport!DW280,Nacsport!DX280,Nacsport!DY280,Nacsport!DZ280)</f>
        <v/>
      </c>
      <c r="AA279" s="1" t="str">
        <f>+CONCATENATE(Nacsport!EA280,Nacsport!EB280,Nacsport!EC280,Nacsport!ED280,Nacsport!EE280)</f>
        <v/>
      </c>
      <c r="AB279" s="1" t="str">
        <f>+CONCATENATE(Nacsport!EF280,Nacsport!EG280,Nacsport!EH280,Nacsport!EI280,Nacsport!EJ280,Nacsport!EK280)</f>
        <v/>
      </c>
      <c r="AC279" s="1" t="str">
        <f>+CONCATENATE(Nacsport!EL280,Nacsport!EM280,Nacsport!EN280,Nacsport!EO280,Nacsport!EP280,Nacsport!EQ280,Nacsport!ER280)</f>
        <v>RUCK ATTACK</v>
      </c>
      <c r="AD279" s="1" t="str">
        <f>+CONCATENATE(Nacsport!ES280,Nacsport!ET280,Nacsport!EU280,Nacsport!EV280,Nacsport!EW280,Nacsport!EX280,Nacsport!EY280,Nacsport!EZ280)</f>
        <v/>
      </c>
      <c r="AE279" s="1" t="str">
        <f>+CONCATENATE(Nacsport!FA280,Nacsport!FB280,Nacsport!FC280)</f>
        <v/>
      </c>
      <c r="AF279" s="1" t="str">
        <f>+CONCATENATE(Nacsport!FD280,Nacsport!FE280)</f>
        <v/>
      </c>
      <c r="AG279" s="1" t="str">
        <f>+CONCATENATE(Nacsport!FF280,Nacsport!FG280,Nacsport!FH280,Nacsport!FI280,Nacsport!FJ280)</f>
        <v/>
      </c>
      <c r="AH279" s="1" t="str">
        <f t="shared" si="19"/>
        <v/>
      </c>
      <c r="AI279" s="1" t="str">
        <f>+CONCATENATE(Nacsport!FK280,Nacsport!FL280)</f>
        <v/>
      </c>
      <c r="AJ279" s="34" t="str">
        <f>+CONCATENATE(Nacsport!FM280,Nacsport!FN280)</f>
        <v/>
      </c>
      <c r="AK279" s="1" t="str">
        <f>+IF(OR(K279="ATTACCO",K279="DIFESA"),+CONCATENATE(Nacsport!FO280,Nacsport!FP279,Nacsport!FQ280,Nacsport!FR280,Nacsport!FS280,Nacsport!FT280,Nacsport!FU280,),"")</f>
        <v/>
      </c>
      <c r="AL279" s="1" t="str">
        <f>+IF(OR(K279="ATAQUE",K279="DEFENSA"),+CONCATENATE(Nacsport!FV280,Nacsport!FW280,Nacsport!FX280,Nacsport!FY280,Nacsport!FZ280,Nacsport!GA280,Nacsport!GB280,),"")</f>
        <v/>
      </c>
      <c r="AM279" s="1" t="str">
        <f>+CONCATENATE(Nacsport!GC280,Nacsport!GD280,Nacsport!GE280,Nacsport!GF280,Nacsport!GG280,Nacsport!GH280,Nacsport!GI280,Nacsport!GJ280,)</f>
        <v/>
      </c>
      <c r="AN279" s="1" t="str">
        <f>IF(K279="PUNTOS",LOOKUP(2,1/($K$3:K279="ATAQUE"),$AN$3:AN279),IF(+COUNTIF(Nacsport!GK280:'Nacsport'!GS280,"*")&gt;0,+COUNTIF(Nacsport!GK280:'Nacsport'!GS280,"*"),""))</f>
        <v/>
      </c>
      <c r="AO279" t="str">
        <f ca="1">+IF(K279="QUIEBRE",+IF(L279="SAN LUIS",+COUNTIF(K279:INDIRECT(ADDRESS((LOOKUP(2,1/($K$1:K279="ATAQUE"),Nacsport!$A$1:A280)),3,4)),"RUCK")+1,+COUNTIF(K279:INDIRECT(ADDRESS((LOOKUP(2,1/($K$1:K279="DEFENSA"),Nacsport!$A$1:A280)),3,4)),"RUCK")+1),"")</f>
        <v/>
      </c>
      <c r="AP279" t="str">
        <f ca="1">+IF(OR(K279="PUNTOS",K279="QUIEBRE"),+IF(L279="SAN LUIS",+COUNTIF(K279:INDIRECT(ADDRESS((LOOKUP(2,1/($K$1:K279="ATAQUE"),Nacsport!$A$1:A280)),3,4)),"PASE"),+COUNTIF(K279:INDIRECT(ADDRESS((LOOKUP(2,1/($K$1:K279="DEFENSA"),Nacsport!$A$1:A280)),3,4)),"PASE")),"")</f>
        <v/>
      </c>
      <c r="AQ279" t="str">
        <f>IF(K279="QUIEBRE",LOOKUP(2,1/($K$3:K279="ATAQUE"),$AL$3:AL279),IF(+COUNTIF(Nacsport!GK280:'Nacsport'!GS280,"*")&gt;0,+COUNTIF(Nacsport!GK280:'Nacsport'!GS280,"*"),""))</f>
        <v/>
      </c>
      <c r="AR279" s="1" t="str">
        <f>IF(OR(K279="ATTACCO",K279="DIFESA"),J279,IF(AND(OR(K279="PUNTOS",K279="RUCK",K279="QUIEBRE"),L279="AVEZZANO"),LOOKUP(2,1/($K$3:K279="ATTACCO"),$J$3:J280),IF(AND(OR(K279="PUNTOS",K279="RUCK",K279="QUIEBRE"),L279="RIVAL"),LOOKUP(2,1/($K$3:K279="DIFESA"),$J$3:J280),"")))</f>
        <v/>
      </c>
      <c r="AS279" s="17"/>
    </row>
    <row r="280" spans="1:45" ht="15.75" customHeight="1" x14ac:dyDescent="0.2">
      <c r="A280">
        <f>+Nacsport!A281</f>
        <v>281</v>
      </c>
      <c r="B280">
        <f t="shared" si="17"/>
        <v>279</v>
      </c>
      <c r="C280">
        <f t="shared" si="18"/>
        <v>279</v>
      </c>
      <c r="D280" s="12">
        <v>1</v>
      </c>
      <c r="E280" s="1" t="s">
        <v>1295</v>
      </c>
      <c r="F280" s="14">
        <f>CONVERT(LEFT(Nacsport!E281,2),"mn","hr")/24+CONVERT(MID(Nacsport!E281,4,2),"sec","hr")/24</f>
        <v>3.3726851851851848E-2</v>
      </c>
      <c r="G280" s="15">
        <f>CONVERT((CONVERT(LEFT(Nacsport!F281,2),"mn","hr")/24+CONVERT(MID(Nacsport!F281,4,2),"sec","hr")/24)-(CONVERT(LEFT(Nacsport!E281,2),"mn","hr")/24+CONVERT(MID(Nacsport!E281,4,2),"sec","hr")/24),"hr","sec")*24</f>
        <v>1.000000000000556</v>
      </c>
      <c r="H280" s="15">
        <f t="shared" si="20"/>
        <v>2909</v>
      </c>
      <c r="I280" s="15">
        <f t="shared" si="21"/>
        <v>48.566666666666663</v>
      </c>
      <c r="J280" s="1">
        <f>+Nacsport!B281</f>
        <v>27</v>
      </c>
      <c r="K280" s="1" t="str">
        <f>+Nacsport!C281</f>
        <v>END</v>
      </c>
      <c r="L280" s="1" t="str">
        <f>+CONCATENATE(Nacsport!I281,Nacsport!J281)</f>
        <v/>
      </c>
      <c r="M280" s="29" t="str">
        <f>IF(Nacsport!G281&lt;&gt;"",LEFT(Nacsport!G281,FIND(";",Nacsport!G281)-1),"")</f>
        <v/>
      </c>
      <c r="N280" s="1" t="str">
        <f>IFERROR(MID(Nacsport!G281,FIND(";", Nacsport!G281)+1,IFERROR(FIND(" ", Nacsport!G281 &amp; " ", FIND(";", Nacsport!G281)+1) - FIND(";", Nacsport!G281)-1,LEN(Nacsport!G281))),"")</f>
        <v/>
      </c>
      <c r="O280" s="1" t="str">
        <f>+CONCATENATE(Nacsport!K281,Nacsport!L281,Nacsport!M281,Nacsport!N281,Nacsport!O281,Nacsport!P281,Nacsport!Q281,Nacsport!R281,Nacsport!S281,Nacsport!T281,Nacsport!U281,Nacsport!V281,Nacsport!W281,Nacsport!X281,Nacsport!Y281,Nacsport!Z281)</f>
        <v/>
      </c>
      <c r="P280" s="1" t="str">
        <f>IF(ISNA(LOOKUP(2,1/(Nacsport!AA281:BY281&lt;&gt;""),Nacsport!AA281:BY281)),"",LOOKUP(2,1/(Nacsport!AA281:BY281&lt;&gt;""),Nacsport!AA281:BY281))</f>
        <v/>
      </c>
      <c r="Q280" s="1" t="str">
        <f t="array" ref="Q280">+IF(+COUNTIF(Nacsport!AA281:BY281,"*")&gt;1,INDEX(Nacsport!Z281:BX281,MATCH(TRUE,Nacsport!Z281:BX281&gt;0,0)),"")</f>
        <v/>
      </c>
      <c r="R280" s="1" t="str">
        <f>+CONCATENATE(Nacsport!BZ281,Nacsport!CA281)</f>
        <v/>
      </c>
      <c r="S280" s="1" t="str">
        <f>+CONCATENATE(Nacsport!CB281,Nacsport!CC281,Nacsport!CD281)</f>
        <v/>
      </c>
      <c r="T280" s="1" t="str">
        <f>+CONCATENATE(Nacsport!CE281,Nacsport!CF281,Nacsport!CG281,Nacsport!CH281)</f>
        <v/>
      </c>
      <c r="U280" s="1" t="str">
        <f>+CONCATENATE(Nacsport!CI281,Nacsport!CJ281,Nacsport!CK281,Nacsport!CL281,Nacsport!CM281,Nacsport!CN281,Nacsport!CO281,Nacsport!CP281)</f>
        <v/>
      </c>
      <c r="V280" s="1" t="str">
        <f>+CONCATENATE(Nacsport!CQ281,Nacsport!CR281,Nacsport!CS281,Nacsport!CT281,Nacsport!CU281,Nacsport!CV281)</f>
        <v/>
      </c>
      <c r="W280" s="1" t="str">
        <f>+CONCATENATE(Nacsport!CW281,Nacsport!CX281,Nacsport!CY281,Nacsport!CZ281,Nacsport!DA281,Nacsport!DB281,Nacsport!DC281)</f>
        <v/>
      </c>
      <c r="X280" s="1" t="str">
        <f>+CONCATENATE(Nacsport!DD281,Nacsport!DE281,Nacsport!DF281,Nacsport!DG281,Nacsport!DH281,Nacsport!DI281,Nacsport!DJ281,Nacsport!DK281,Nacsport!DL281,Nacsport!DM281,Nacsport!DN281)</f>
        <v/>
      </c>
      <c r="Y280" s="1" t="str">
        <f>+CONCATENATE(Nacsport!DO281,Nacsport!DP281,Nacsport!DQ281,Nacsport!DR281,Nacsport!DS281,Nacsport!DT281,Nacsport!DU281,Nacsport!DV281,)</f>
        <v/>
      </c>
      <c r="Z280" s="1" t="str">
        <f>+CONCATENATE(Nacsport!DW281,Nacsport!DX281,Nacsport!DY281,Nacsport!DZ281)</f>
        <v/>
      </c>
      <c r="AA280" s="1" t="str">
        <f>+CONCATENATE(Nacsport!EA281,Nacsport!EB281,Nacsport!EC281,Nacsport!ED281,Nacsport!EE281)</f>
        <v/>
      </c>
      <c r="AB280" s="1" t="str">
        <f>+CONCATENATE(Nacsport!EF281,Nacsport!EG281,Nacsport!EH281,Nacsport!EI281,Nacsport!EJ281,Nacsport!EK281)</f>
        <v/>
      </c>
      <c r="AC280" s="1" t="str">
        <f>+CONCATENATE(Nacsport!EL281,Nacsport!EM281,Nacsport!EN281,Nacsport!EO281,Nacsport!EP281,Nacsport!EQ281,Nacsport!ER281)</f>
        <v/>
      </c>
      <c r="AD280" s="1" t="str">
        <f>+CONCATENATE(Nacsport!ES281,Nacsport!ET281,Nacsport!EU281,Nacsport!EV281,Nacsport!EW281,Nacsport!EX281,Nacsport!EY281,Nacsport!EZ281)</f>
        <v/>
      </c>
      <c r="AE280" s="1" t="str">
        <f>+CONCATENATE(Nacsport!FA281,Nacsport!FB281,Nacsport!FC281)</f>
        <v/>
      </c>
      <c r="AF280" s="1" t="str">
        <f>+CONCATENATE(Nacsport!FD281,Nacsport!FE281)</f>
        <v/>
      </c>
      <c r="AG280" s="1" t="str">
        <f>+CONCATENATE(Nacsport!FF281,Nacsport!FG281,Nacsport!FH281,Nacsport!FI281,Nacsport!FJ281)</f>
        <v/>
      </c>
      <c r="AH280" s="1" t="str">
        <f t="shared" si="19"/>
        <v/>
      </c>
      <c r="AI280" s="1" t="str">
        <f>+CONCATENATE(Nacsport!FK281,Nacsport!FL281)</f>
        <v/>
      </c>
      <c r="AJ280" s="34" t="str">
        <f>+CONCATENATE(Nacsport!FM281,Nacsport!FN281)</f>
        <v>1</v>
      </c>
      <c r="AK280" s="1" t="str">
        <f>+IF(OR(K280="ATTACCO",K280="DIFESA"),+CONCATENATE(Nacsport!FO281,Nacsport!FP280,Nacsport!FQ281,Nacsport!FR281,Nacsport!FS281,Nacsport!FT281,Nacsport!FU281,),"")</f>
        <v/>
      </c>
      <c r="AL280" s="1" t="str">
        <f>+IF(OR(K280="ATAQUE",K280="DEFENSA"),+CONCATENATE(Nacsport!FV281,Nacsport!FW281,Nacsport!FX281,Nacsport!FY281,Nacsport!FZ281,Nacsport!GA281,Nacsport!GB281,),"")</f>
        <v/>
      </c>
      <c r="AM280" s="1" t="str">
        <f>+CONCATENATE(Nacsport!GC281,Nacsport!GD281,Nacsport!GE281,Nacsport!GF281,Nacsport!GG281,Nacsport!GH281,Nacsport!GI281,Nacsport!GJ281,)</f>
        <v/>
      </c>
      <c r="AN280" s="1" t="str">
        <f>IF(K280="PUNTOS",LOOKUP(2,1/($K$3:K280="ATAQUE"),$AN$3:AN280),IF(+COUNTIF(Nacsport!GK281:'Nacsport'!GS281,"*")&gt;0,+COUNTIF(Nacsport!GK281:'Nacsport'!GS281,"*"),""))</f>
        <v/>
      </c>
      <c r="AO280" t="str">
        <f ca="1">+IF(K280="QUIEBRE",+IF(L280="SAN LUIS",+COUNTIF(K280:INDIRECT(ADDRESS((LOOKUP(2,1/($K$1:K280="ATAQUE"),Nacsport!$A$1:A281)),3,4)),"RUCK")+1,+COUNTIF(K280:INDIRECT(ADDRESS((LOOKUP(2,1/($K$1:K280="DEFENSA"),Nacsport!$A$1:A281)),3,4)),"RUCK")+1),"")</f>
        <v/>
      </c>
      <c r="AP280" t="str">
        <f ca="1">+IF(OR(K280="PUNTOS",K280="QUIEBRE"),+IF(L280="SAN LUIS",+COUNTIF(K280:INDIRECT(ADDRESS((LOOKUP(2,1/($K$1:K280="ATAQUE"),Nacsport!$A$1:A281)),3,4)),"PASE"),+COUNTIF(K280:INDIRECT(ADDRESS((LOOKUP(2,1/($K$1:K280="DEFENSA"),Nacsport!$A$1:A281)),3,4)),"PASE")),"")</f>
        <v/>
      </c>
      <c r="AQ280" t="str">
        <f>IF(K280="QUIEBRE",LOOKUP(2,1/($K$3:K280="ATAQUE"),$AL$3:AL280),IF(+COUNTIF(Nacsport!GK281:'Nacsport'!GS281,"*")&gt;0,+COUNTIF(Nacsport!GK281:'Nacsport'!GS281,"*"),""))</f>
        <v/>
      </c>
      <c r="AR280" s="1" t="str">
        <f>IF(OR(K280="ATTACCO",K280="DIFESA"),J280,IF(AND(OR(K280="PUNTOS",K280="RUCK",K280="QUIEBRE"),L280="AVEZZANO"),LOOKUP(2,1/($K$3:K280="ATTACCO"),$J$3:J281),IF(AND(OR(K280="PUNTOS",K280="RUCK",K280="QUIEBRE"),L280="RIVAL"),LOOKUP(2,1/($K$3:K280="DIFESA"),$J$3:J281),"")))</f>
        <v/>
      </c>
      <c r="AS280" s="17"/>
    </row>
    <row r="281" spans="1:45" ht="15.75" customHeight="1" x14ac:dyDescent="0.2">
      <c r="A281">
        <f>+Nacsport!A282</f>
        <v>282</v>
      </c>
      <c r="B281">
        <f t="shared" si="17"/>
        <v>280</v>
      </c>
      <c r="C281">
        <f t="shared" si="18"/>
        <v>280</v>
      </c>
      <c r="D281" s="12">
        <v>1</v>
      </c>
      <c r="E281" s="1" t="s">
        <v>1295</v>
      </c>
      <c r="F281" s="14">
        <f>CONVERT(LEFT(Nacsport!E282,2),"mn","hr")/24+CONVERT(MID(Nacsport!E282,4,2),"sec","hr")/24</f>
        <v>3.8495370370370367E-2</v>
      </c>
      <c r="G281" s="15">
        <f>CONVERT((CONVERT(LEFT(Nacsport!F282,2),"mn","hr")/24+CONVERT(MID(Nacsport!F282,4,2),"sec","hr")/24)-(CONVERT(LEFT(Nacsport!E282,2),"mn","hr")/24+CONVERT(MID(Nacsport!E282,4,2),"sec","hr")/24),"hr","sec")*24</f>
        <v>7.9999999999996518</v>
      </c>
      <c r="H281" s="15">
        <f t="shared" si="20"/>
        <v>3320.9999999999995</v>
      </c>
      <c r="I281" s="15">
        <f t="shared" si="21"/>
        <v>55.433333333333323</v>
      </c>
      <c r="J281" s="1">
        <f>+Nacsport!B282</f>
        <v>24</v>
      </c>
      <c r="K281" s="1" t="str">
        <f>+Nacsport!C282</f>
        <v>ATTACK</v>
      </c>
      <c r="L281" s="1" t="str">
        <f>+CONCATENATE(Nacsport!I282,Nacsport!J282)</f>
        <v/>
      </c>
      <c r="M281" s="29" t="str">
        <f>IF(Nacsport!G282&lt;&gt;"",LEFT(Nacsport!G282,FIND(";",Nacsport!G282)-1),"")</f>
        <v/>
      </c>
      <c r="N281" s="1" t="str">
        <f>IFERROR(MID(Nacsport!G282,FIND(";", Nacsport!G282)+1,IFERROR(FIND(" ", Nacsport!G282 &amp; " ", FIND(";", Nacsport!G282)+1) - FIND(";", Nacsport!G282)-1,LEN(Nacsport!G282))),"")</f>
        <v/>
      </c>
      <c r="O281" s="1" t="str">
        <f>+CONCATENATE(Nacsport!K282,Nacsport!L282,Nacsport!M282,Nacsport!N282,Nacsport!O282,Nacsport!P282,Nacsport!Q282,Nacsport!R282,Nacsport!S282,Nacsport!T282,Nacsport!U282,Nacsport!V282,Nacsport!W282,Nacsport!X282,Nacsport!Y282,Nacsport!Z282)</f>
        <v/>
      </c>
      <c r="P281" s="1" t="str">
        <f>IF(ISNA(LOOKUP(2,1/(Nacsport!AA282:BY282&lt;&gt;""),Nacsport!AA282:BY282)),"",LOOKUP(2,1/(Nacsport!AA282:BY282&lt;&gt;""),Nacsport!AA282:BY282))</f>
        <v/>
      </c>
      <c r="Q281" s="1" t="str">
        <f t="array" ref="Q281">+IF(+COUNTIF(Nacsport!AA282:BY282,"*")&gt;1,INDEX(Nacsport!Z282:BX282,MATCH(TRUE,Nacsport!Z282:BX282&gt;0,0)),"")</f>
        <v/>
      </c>
      <c r="R281" s="1" t="str">
        <f>+CONCATENATE(Nacsport!BZ282,Nacsport!CA282)</f>
        <v/>
      </c>
      <c r="S281" s="1" t="str">
        <f>+CONCATENATE(Nacsport!CB282,Nacsport!CC282,Nacsport!CD282)</f>
        <v/>
      </c>
      <c r="T281" s="1" t="str">
        <f>+CONCATENATE(Nacsport!CE282,Nacsport!CF282,Nacsport!CG282,Nacsport!CH282)</f>
        <v/>
      </c>
      <c r="U281" s="1" t="str">
        <f>+CONCATENATE(Nacsport!CI282,Nacsport!CJ282,Nacsport!CK282,Nacsport!CL282,Nacsport!CM282,Nacsport!CN282,Nacsport!CO282,Nacsport!CP282)</f>
        <v/>
      </c>
      <c r="V281" s="1" t="str">
        <f>+CONCATENATE(Nacsport!CQ282,Nacsport!CR282,Nacsport!CS282,Nacsport!CT282,Nacsport!CU282,Nacsport!CV282)</f>
        <v/>
      </c>
      <c r="W281" s="1" t="str">
        <f>+CONCATENATE(Nacsport!CW282,Nacsport!CX282,Nacsport!CY282,Nacsport!CZ282,Nacsport!DA282,Nacsport!DB282,Nacsport!DC282)</f>
        <v/>
      </c>
      <c r="X281" s="1" t="str">
        <f>+CONCATENATE(Nacsport!DD282,Nacsport!DE282,Nacsport!DF282,Nacsport!DG282,Nacsport!DH282,Nacsport!DI282,Nacsport!DJ282,Nacsport!DK282,Nacsport!DL282,Nacsport!DM282,Nacsport!DN282)</f>
        <v/>
      </c>
      <c r="Y281" s="1" t="str">
        <f>+CONCATENATE(Nacsport!DO282,Nacsport!DP282,Nacsport!DQ282,Nacsport!DR282,Nacsport!DS282,Nacsport!DT282,Nacsport!DU282,Nacsport!DV282,)</f>
        <v/>
      </c>
      <c r="Z281" s="1" t="str">
        <f>+CONCATENATE(Nacsport!DW282,Nacsport!DX282,Nacsport!DY282,Nacsport!DZ282)</f>
        <v/>
      </c>
      <c r="AA281" s="1" t="str">
        <f>+CONCATENATE(Nacsport!EA282,Nacsport!EB282,Nacsport!EC282,Nacsport!ED282,Nacsport!EE282)</f>
        <v/>
      </c>
      <c r="AB281" s="1" t="str">
        <f>+CONCATENATE(Nacsport!EF282,Nacsport!EG282,Nacsport!EH282,Nacsport!EI282,Nacsport!EJ282,Nacsport!EK282)</f>
        <v/>
      </c>
      <c r="AC281" s="1" t="str">
        <f>+CONCATENATE(Nacsport!EL282,Nacsport!EM282,Nacsport!EN282,Nacsport!EO282,Nacsport!EP282,Nacsport!EQ282,Nacsport!ER282)</f>
        <v/>
      </c>
      <c r="AD281" s="1" t="str">
        <f>+CONCATENATE(Nacsport!ES282,Nacsport!ET282,Nacsport!EU282,Nacsport!EV282,Nacsport!EW282,Nacsport!EX282,Nacsport!EY282,Nacsport!EZ282)</f>
        <v/>
      </c>
      <c r="AE281" s="1" t="str">
        <f>+CONCATENATE(Nacsport!FA282,Nacsport!FB282,Nacsport!FC282)</f>
        <v/>
      </c>
      <c r="AF281" s="1" t="str">
        <f>+CONCATENATE(Nacsport!FD282,Nacsport!FE282)</f>
        <v/>
      </c>
      <c r="AG281" s="1" t="str">
        <f>+CONCATENATE(Nacsport!FF282,Nacsport!FG282,Nacsport!FH282,Nacsport!FI282,Nacsport!FJ282)</f>
        <v/>
      </c>
      <c r="AH281" s="1" t="str">
        <f t="shared" si="19"/>
        <v/>
      </c>
      <c r="AI281" s="1" t="str">
        <f>+CONCATENATE(Nacsport!FK282,Nacsport!FL282)</f>
        <v/>
      </c>
      <c r="AJ281" s="34" t="str">
        <f>+CONCATENATE(Nacsport!FM282,Nacsport!FN282)</f>
        <v/>
      </c>
      <c r="AK281" s="1" t="str">
        <f>+IF(OR(K281="ATTACCO",K281="DIFESA"),+CONCATENATE(Nacsport!FO282,Nacsport!FP281,Nacsport!FQ282,Nacsport!FR282,Nacsport!FS282,Nacsport!FT282,Nacsport!FU282,),"")</f>
        <v/>
      </c>
      <c r="AL281" s="1" t="str">
        <f>+IF(OR(K281="ATAQUE",K281="DEFENSA"),+CONCATENATE(Nacsport!FV282,Nacsport!FW282,Nacsport!FX282,Nacsport!FY282,Nacsport!FZ282,Nacsport!GA282,Nacsport!GB282,),"")</f>
        <v/>
      </c>
      <c r="AM281" s="1" t="str">
        <f>+CONCATENATE(Nacsport!GC282,Nacsport!GD282,Nacsport!GE282,Nacsport!GF282,Nacsport!GG282,Nacsport!GH282,Nacsport!GI282,Nacsport!GJ282,)</f>
        <v/>
      </c>
      <c r="AN281" s="1" t="str">
        <f>IF(K281="PUNTOS",LOOKUP(2,1/($K$3:K281="ATAQUE"),$AN$3:AN281),IF(+COUNTIF(Nacsport!GK282:'Nacsport'!GS282,"*")&gt;0,+COUNTIF(Nacsport!GK282:'Nacsport'!GS282,"*"),""))</f>
        <v/>
      </c>
      <c r="AO281" t="str">
        <f ca="1">+IF(K281="QUIEBRE",+IF(L281="SAN LUIS",+COUNTIF(K281:INDIRECT(ADDRESS((LOOKUP(2,1/($K$1:K281="ATAQUE"),Nacsport!$A$1:A282)),3,4)),"RUCK")+1,+COUNTIF(K281:INDIRECT(ADDRESS((LOOKUP(2,1/($K$1:K281="DEFENSA"),Nacsport!$A$1:A282)),3,4)),"RUCK")+1),"")</f>
        <v/>
      </c>
      <c r="AP281" t="str">
        <f ca="1">+IF(OR(K281="PUNTOS",K281="QUIEBRE"),+IF(L281="SAN LUIS",+COUNTIF(K281:INDIRECT(ADDRESS((LOOKUP(2,1/($K$1:K281="ATAQUE"),Nacsport!$A$1:A282)),3,4)),"PASE"),+COUNTIF(K281:INDIRECT(ADDRESS((LOOKUP(2,1/($K$1:K281="DEFENSA"),Nacsport!$A$1:A282)),3,4)),"PASE")),"")</f>
        <v/>
      </c>
      <c r="AQ281" t="str">
        <f>IF(K281="QUIEBRE",LOOKUP(2,1/($K$3:K281="ATAQUE"),$AL$3:AL281),IF(+COUNTIF(Nacsport!GK282:'Nacsport'!GS282,"*")&gt;0,+COUNTIF(Nacsport!GK282:'Nacsport'!GS282,"*"),""))</f>
        <v/>
      </c>
      <c r="AR281" s="1" t="str">
        <f>IF(OR(K281="ATTACCO",K281="DIFESA"),J281,IF(AND(OR(K281="PUNTOS",K281="RUCK",K281="QUIEBRE"),L281="AVEZZANO"),LOOKUP(2,1/($K$3:K281="ATTACCO"),$J$3:J282),IF(AND(OR(K281="PUNTOS",K281="RUCK",K281="QUIEBRE"),L281="RIVAL"),LOOKUP(2,1/($K$3:K281="DIFESA"),$J$3:J282),"")))</f>
        <v/>
      </c>
      <c r="AS281" s="17"/>
    </row>
    <row r="282" spans="1:45" ht="15.75" customHeight="1" x14ac:dyDescent="0.2">
      <c r="A282">
        <f>+Nacsport!A283</f>
        <v>283</v>
      </c>
      <c r="B282">
        <f t="shared" si="17"/>
        <v>281</v>
      </c>
      <c r="C282">
        <f t="shared" si="18"/>
        <v>281</v>
      </c>
      <c r="D282" s="12">
        <v>1</v>
      </c>
      <c r="E282" s="1" t="s">
        <v>1295</v>
      </c>
      <c r="F282" s="14">
        <f>CONVERT(LEFT(Nacsport!E283,2),"mn","hr")/24+CONVERT(MID(Nacsport!E283,4,2),"sec","hr")/24</f>
        <v>3.8495370370370367E-2</v>
      </c>
      <c r="G282" s="15">
        <f>CONVERT((CONVERT(LEFT(Nacsport!F283,2),"mn","hr")/24+CONVERT(MID(Nacsport!F283,4,2),"sec","hr")/24)-(CONVERT(LEFT(Nacsport!E283,2),"mn","hr")/24+CONVERT(MID(Nacsport!E283,4,2),"sec","hr")/24),"hr","sec")*24</f>
        <v>7.9999999999996518</v>
      </c>
      <c r="H282" s="15">
        <f t="shared" si="20"/>
        <v>3320.9999999999995</v>
      </c>
      <c r="I282" s="15">
        <f t="shared" si="21"/>
        <v>55.433333333333323</v>
      </c>
      <c r="J282" s="1">
        <f>+Nacsport!B283</f>
        <v>29</v>
      </c>
      <c r="K282" s="1" t="str">
        <f>+Nacsport!C283</f>
        <v>SHORT-MATCH</v>
      </c>
      <c r="L282" s="1" t="str">
        <f>+CONCATENATE(Nacsport!I283,Nacsport!J283)</f>
        <v/>
      </c>
      <c r="M282" s="29" t="str">
        <f>IF(Nacsport!G283&lt;&gt;"",LEFT(Nacsport!G283,FIND(";",Nacsport!G283)-1),"")</f>
        <v/>
      </c>
      <c r="N282" s="1" t="str">
        <f>IFERROR(MID(Nacsport!G283,FIND(";", Nacsport!G283)+1,IFERROR(FIND(" ", Nacsport!G283 &amp; " ", FIND(";", Nacsport!G283)+1) - FIND(";", Nacsport!G283)-1,LEN(Nacsport!G283))),"")</f>
        <v/>
      </c>
      <c r="O282" s="1" t="str">
        <f>+CONCATENATE(Nacsport!K283,Nacsport!L283,Nacsport!M283,Nacsport!N283,Nacsport!O283,Nacsport!P283,Nacsport!Q283,Nacsport!R283,Nacsport!S283,Nacsport!T283,Nacsport!U283,Nacsport!V283,Nacsport!W283,Nacsport!X283,Nacsport!Y283,Nacsport!Z283)</f>
        <v/>
      </c>
      <c r="P282" s="1" t="str">
        <f>IF(ISNA(LOOKUP(2,1/(Nacsport!AA283:BY283&lt;&gt;""),Nacsport!AA283:BY283)),"",LOOKUP(2,1/(Nacsport!AA283:BY283&lt;&gt;""),Nacsport!AA283:BY283))</f>
        <v/>
      </c>
      <c r="Q282" s="1" t="str">
        <f t="array" ref="Q282">+IF(+COUNTIF(Nacsport!AA283:BY283,"*")&gt;1,INDEX(Nacsport!Z283:BX283,MATCH(TRUE,Nacsport!Z283:BX283&gt;0,0)),"")</f>
        <v/>
      </c>
      <c r="R282" s="1" t="str">
        <f>+CONCATENATE(Nacsport!BZ283,Nacsport!CA283)</f>
        <v/>
      </c>
      <c r="S282" s="1" t="str">
        <f>+CONCATENATE(Nacsport!CB283,Nacsport!CC283,Nacsport!CD283)</f>
        <v/>
      </c>
      <c r="T282" s="1" t="str">
        <f>+CONCATENATE(Nacsport!CE283,Nacsport!CF283,Nacsport!CG283,Nacsport!CH283)</f>
        <v/>
      </c>
      <c r="U282" s="1" t="str">
        <f>+CONCATENATE(Nacsport!CI283,Nacsport!CJ283,Nacsport!CK283,Nacsport!CL283,Nacsport!CM283,Nacsport!CN283,Nacsport!CO283,Nacsport!CP283)</f>
        <v/>
      </c>
      <c r="V282" s="1" t="str">
        <f>+CONCATENATE(Nacsport!CQ283,Nacsport!CR283,Nacsport!CS283,Nacsport!CT283,Nacsport!CU283,Nacsport!CV283)</f>
        <v/>
      </c>
      <c r="W282" s="1" t="str">
        <f>+CONCATENATE(Nacsport!CW283,Nacsport!CX283,Nacsport!CY283,Nacsport!CZ283,Nacsport!DA283,Nacsport!DB283,Nacsport!DC283)</f>
        <v/>
      </c>
      <c r="X282" s="1" t="str">
        <f>+CONCATENATE(Nacsport!DD283,Nacsport!DE283,Nacsport!DF283,Nacsport!DG283,Nacsport!DH283,Nacsport!DI283,Nacsport!DJ283,Nacsport!DK283,Nacsport!DL283,Nacsport!DM283,Nacsport!DN283)</f>
        <v/>
      </c>
      <c r="Y282" s="1" t="str">
        <f>+CONCATENATE(Nacsport!DO283,Nacsport!DP283,Nacsport!DQ283,Nacsport!DR283,Nacsport!DS283,Nacsport!DT283,Nacsport!DU283,Nacsport!DV283,)</f>
        <v/>
      </c>
      <c r="Z282" s="1" t="str">
        <f>+CONCATENATE(Nacsport!DW283,Nacsport!DX283,Nacsport!DY283,Nacsport!DZ283)</f>
        <v/>
      </c>
      <c r="AA282" s="1" t="str">
        <f>+CONCATENATE(Nacsport!EA283,Nacsport!EB283,Nacsport!EC283,Nacsport!ED283,Nacsport!EE283)</f>
        <v/>
      </c>
      <c r="AB282" s="1" t="str">
        <f>+CONCATENATE(Nacsport!EF283,Nacsport!EG283,Nacsport!EH283,Nacsport!EI283,Nacsport!EJ283,Nacsport!EK283)</f>
        <v/>
      </c>
      <c r="AC282" s="1" t="str">
        <f>+CONCATENATE(Nacsport!EL283,Nacsport!EM283,Nacsport!EN283,Nacsport!EO283,Nacsport!EP283,Nacsport!EQ283,Nacsport!ER283)</f>
        <v/>
      </c>
      <c r="AD282" s="1" t="str">
        <f>+CONCATENATE(Nacsport!ES283,Nacsport!ET283,Nacsport!EU283,Nacsport!EV283,Nacsport!EW283,Nacsport!EX283,Nacsport!EY283,Nacsport!EZ283)</f>
        <v/>
      </c>
      <c r="AE282" s="1" t="str">
        <f>+CONCATENATE(Nacsport!FA283,Nacsport!FB283,Nacsport!FC283)</f>
        <v/>
      </c>
      <c r="AF282" s="1" t="str">
        <f>+CONCATENATE(Nacsport!FD283,Nacsport!FE283)</f>
        <v/>
      </c>
      <c r="AG282" s="1" t="str">
        <f>+CONCATENATE(Nacsport!FF283,Nacsport!FG283,Nacsport!FH283,Nacsport!FI283,Nacsport!FJ283)</f>
        <v/>
      </c>
      <c r="AH282" s="1" t="str">
        <f t="shared" si="19"/>
        <v/>
      </c>
      <c r="AI282" s="1" t="str">
        <f>+CONCATENATE(Nacsport!FK283,Nacsport!FL283)</f>
        <v/>
      </c>
      <c r="AJ282" s="34" t="str">
        <f>+CONCATENATE(Nacsport!FM283,Nacsport!FN283)</f>
        <v/>
      </c>
      <c r="AK282" s="1" t="str">
        <f>+IF(OR(K282="ATTACCO",K282="DIFESA"),+CONCATENATE(Nacsport!FO283,Nacsport!FP282,Nacsport!FQ283,Nacsport!FR283,Nacsport!FS283,Nacsport!FT283,Nacsport!FU283,),"")</f>
        <v/>
      </c>
      <c r="AL282" s="1" t="str">
        <f>+IF(OR(K282="ATAQUE",K282="DEFENSA"),+CONCATENATE(Nacsport!FV283,Nacsport!FW283,Nacsport!FX283,Nacsport!FY283,Nacsport!FZ283,Nacsport!GA283,Nacsport!GB283,),"")</f>
        <v/>
      </c>
      <c r="AM282" s="1" t="str">
        <f>+CONCATENATE(Nacsport!GC283,Nacsport!GD283,Nacsport!GE283,Nacsport!GF283,Nacsport!GG283,Nacsport!GH283,Nacsport!GI283,Nacsport!GJ283,)</f>
        <v/>
      </c>
      <c r="AN282" s="1" t="str">
        <f>IF(K282="PUNTOS",LOOKUP(2,1/($K$3:K282="ATAQUE"),$AN$3:AN282),IF(+COUNTIF(Nacsport!GK283:'Nacsport'!GS283,"*")&gt;0,+COUNTIF(Nacsport!GK283:'Nacsport'!GS283,"*"),""))</f>
        <v/>
      </c>
      <c r="AO282" t="str">
        <f ca="1">+IF(K282="QUIEBRE",+IF(L282="SAN LUIS",+COUNTIF(K282:INDIRECT(ADDRESS((LOOKUP(2,1/($K$1:K282="ATAQUE"),Nacsport!$A$1:A283)),3,4)),"RUCK")+1,+COUNTIF(K282:INDIRECT(ADDRESS((LOOKUP(2,1/($K$1:K282="DEFENSA"),Nacsport!$A$1:A283)),3,4)),"RUCK")+1),"")</f>
        <v/>
      </c>
      <c r="AP282" t="str">
        <f ca="1">+IF(OR(K282="PUNTOS",K282="QUIEBRE"),+IF(L282="SAN LUIS",+COUNTIF(K282:INDIRECT(ADDRESS((LOOKUP(2,1/($K$1:K282="ATAQUE"),Nacsport!$A$1:A283)),3,4)),"PASE"),+COUNTIF(K282:INDIRECT(ADDRESS((LOOKUP(2,1/($K$1:K282="DEFENSA"),Nacsport!$A$1:A283)),3,4)),"PASE")),"")</f>
        <v/>
      </c>
      <c r="AQ282" t="str">
        <f>IF(K282="QUIEBRE",LOOKUP(2,1/($K$3:K282="ATAQUE"),$AL$3:AL282),IF(+COUNTIF(Nacsport!GK283:'Nacsport'!GS283,"*")&gt;0,+COUNTIF(Nacsport!GK283:'Nacsport'!GS283,"*"),""))</f>
        <v/>
      </c>
      <c r="AR282" s="1" t="str">
        <f>IF(OR(K282="ATTACCO",K282="DIFESA"),J282,IF(AND(OR(K282="PUNTOS",K282="RUCK",K282="QUIEBRE"),L282="AVEZZANO"),LOOKUP(2,1/($K$3:K282="ATTACCO"),$J$3:J283),IF(AND(OR(K282="PUNTOS",K282="RUCK",K282="QUIEBRE"),L282="RIVAL"),LOOKUP(2,1/($K$3:K282="DIFESA"),$J$3:J283),"")))</f>
        <v/>
      </c>
      <c r="AS282" s="17"/>
    </row>
    <row r="283" spans="1:45" ht="15.75" customHeight="1" x14ac:dyDescent="0.2">
      <c r="A283">
        <f>+Nacsport!A284</f>
        <v>284</v>
      </c>
      <c r="B283">
        <f t="shared" si="17"/>
        <v>282</v>
      </c>
      <c r="C283">
        <f t="shared" si="18"/>
        <v>282</v>
      </c>
      <c r="D283" s="12">
        <v>1</v>
      </c>
      <c r="E283" s="1" t="s">
        <v>1295</v>
      </c>
      <c r="F283" s="14">
        <f>CONVERT(LEFT(Nacsport!E284,2),"mn","hr")/24+CONVERT(MID(Nacsport!E284,4,2),"sec","hr")/24</f>
        <v>3.8495370370370367E-2</v>
      </c>
      <c r="G283" s="15">
        <f>CONVERT((CONVERT(LEFT(Nacsport!F284,2),"mn","hr")/24+CONVERT(MID(Nacsport!F284,4,2),"sec","hr")/24)-(CONVERT(LEFT(Nacsport!E284,2),"mn","hr")/24+CONVERT(MID(Nacsport!E284,4,2),"sec","hr")/24),"hr","sec")*24</f>
        <v>3.9999999999998259</v>
      </c>
      <c r="H283" s="15">
        <f t="shared" si="20"/>
        <v>3320.9999999999995</v>
      </c>
      <c r="I283" s="15">
        <f t="shared" si="21"/>
        <v>55.433333333333323</v>
      </c>
      <c r="J283" s="1">
        <f>+Nacsport!B284</f>
        <v>10</v>
      </c>
      <c r="K283" s="1" t="str">
        <f>+Nacsport!C284</f>
        <v>KICK OFF</v>
      </c>
      <c r="L283" s="1" t="str">
        <f>+CONCATENATE(Nacsport!I284,Nacsport!J284)</f>
        <v>OPPONENT</v>
      </c>
      <c r="M283" s="29" t="str">
        <f>IF(Nacsport!G284&lt;&gt;"",LEFT(Nacsport!G284,FIND(";",Nacsport!G284)-1),"")</f>
        <v/>
      </c>
      <c r="N283" s="1" t="str">
        <f>IFERROR(MID(Nacsport!G284,FIND(";", Nacsport!G284)+1,IFERROR(FIND(" ", Nacsport!G284 &amp; " ", FIND(";", Nacsport!G284)+1) - FIND(";", Nacsport!G284)-1,LEN(Nacsport!G284))),"")</f>
        <v/>
      </c>
      <c r="O283" s="1" t="str">
        <f>+CONCATENATE(Nacsport!K284,Nacsport!L284,Nacsport!M284,Nacsport!N284,Nacsport!O284,Nacsport!P284,Nacsport!Q284,Nacsport!R284,Nacsport!S284,Nacsport!T284,Nacsport!U284,Nacsport!V284,Nacsport!W284,Nacsport!X284,Nacsport!Y284,Nacsport!Z284)</f>
        <v/>
      </c>
      <c r="P283" s="1" t="str">
        <f>IF(ISNA(LOOKUP(2,1/(Nacsport!AA284:BY284&lt;&gt;""),Nacsport!AA284:BY284)),"",LOOKUP(2,1/(Nacsport!AA284:BY284&lt;&gt;""),Nacsport!AA284:BY284))</f>
        <v/>
      </c>
      <c r="Q283" s="1" t="str">
        <f t="array" ref="Q283">+IF(+COUNTIF(Nacsport!AA284:BY284,"*")&gt;1,INDEX(Nacsport!Z284:BX284,MATCH(TRUE,Nacsport!Z284:BX284&gt;0,0)),"")</f>
        <v/>
      </c>
      <c r="R283" s="1" t="str">
        <f>+CONCATENATE(Nacsport!BZ284,Nacsport!CA284)</f>
        <v/>
      </c>
      <c r="S283" s="1" t="str">
        <f>+CONCATENATE(Nacsport!CB284,Nacsport!CC284,Nacsport!CD284)</f>
        <v/>
      </c>
      <c r="T283" s="1" t="str">
        <f>+CONCATENATE(Nacsport!CE284,Nacsport!CF284,Nacsport!CG284,Nacsport!CH284)</f>
        <v/>
      </c>
      <c r="U283" s="1" t="str">
        <f>+CONCATENATE(Nacsport!CI284,Nacsport!CJ284,Nacsport!CK284,Nacsport!CL284,Nacsport!CM284,Nacsport!CN284,Nacsport!CO284,Nacsport!CP284)</f>
        <v/>
      </c>
      <c r="V283" s="1" t="str">
        <f>+CONCATENATE(Nacsport!CQ284,Nacsport!CR284,Nacsport!CS284,Nacsport!CT284,Nacsport!CU284,Nacsport!CV284)</f>
        <v/>
      </c>
      <c r="W283" s="1" t="str">
        <f>+CONCATENATE(Nacsport!CW284,Nacsport!CX284,Nacsport!CY284,Nacsport!CZ284,Nacsport!DA284,Nacsport!DB284,Nacsport!DC284)</f>
        <v/>
      </c>
      <c r="X283" s="1" t="str">
        <f>+CONCATENATE(Nacsport!DD284,Nacsport!DE284,Nacsport!DF284,Nacsport!DG284,Nacsport!DH284,Nacsport!DI284,Nacsport!DJ284,Nacsport!DK284,Nacsport!DL284,Nacsport!DM284,Nacsport!DN284)</f>
        <v/>
      </c>
      <c r="Y283" s="1" t="str">
        <f>+CONCATENATE(Nacsport!DO284,Nacsport!DP284,Nacsport!DQ284,Nacsport!DR284,Nacsport!DS284,Nacsport!DT284,Nacsport!DU284,Nacsport!DV284,)</f>
        <v/>
      </c>
      <c r="Z283" s="1" t="str">
        <f>+CONCATENATE(Nacsport!DW284,Nacsport!DX284,Nacsport!DY284,Nacsport!DZ284)</f>
        <v/>
      </c>
      <c r="AA283" s="1" t="str">
        <f>+CONCATENATE(Nacsport!EA284,Nacsport!EB284,Nacsport!EC284,Nacsport!ED284,Nacsport!EE284)</f>
        <v/>
      </c>
      <c r="AB283" s="1" t="str">
        <f>+CONCATENATE(Nacsport!EF284,Nacsport!EG284,Nacsport!EH284,Nacsport!EI284,Nacsport!EJ284,Nacsport!EK284)</f>
        <v/>
      </c>
      <c r="AC283" s="1" t="str">
        <f>+CONCATENATE(Nacsport!EL284,Nacsport!EM284,Nacsport!EN284,Nacsport!EO284,Nacsport!EP284,Nacsport!EQ284,Nacsport!ER284)</f>
        <v/>
      </c>
      <c r="AD283" s="1" t="str">
        <f>+CONCATENATE(Nacsport!ES284,Nacsport!ET284,Nacsport!EU284,Nacsport!EV284,Nacsport!EW284,Nacsport!EX284,Nacsport!EY284,Nacsport!EZ284)</f>
        <v/>
      </c>
      <c r="AE283" s="1" t="str">
        <f>+CONCATENATE(Nacsport!FA284,Nacsport!FB284,Nacsport!FC284)</f>
        <v/>
      </c>
      <c r="AF283" s="1" t="str">
        <f>+CONCATENATE(Nacsport!FD284,Nacsport!FE284)</f>
        <v/>
      </c>
      <c r="AG283" s="1" t="str">
        <f>+CONCATENATE(Nacsport!FF284,Nacsport!FG284,Nacsport!FH284,Nacsport!FI284,Nacsport!FJ284)</f>
        <v/>
      </c>
      <c r="AH283" s="1" t="str">
        <f t="shared" si="19"/>
        <v/>
      </c>
      <c r="AI283" s="1" t="str">
        <f>+CONCATENATE(Nacsport!FK284,Nacsport!FL284)</f>
        <v/>
      </c>
      <c r="AJ283" s="34" t="str">
        <f>+CONCATENATE(Nacsport!FM284,Nacsport!FN284)</f>
        <v>2</v>
      </c>
      <c r="AK283" s="1" t="str">
        <f>+IF(OR(K283="ATTACCO",K283="DIFESA"),+CONCATENATE(Nacsport!FO284,Nacsport!FP283,Nacsport!FQ284,Nacsport!FR284,Nacsport!FS284,Nacsport!FT284,Nacsport!FU284,),"")</f>
        <v/>
      </c>
      <c r="AL283" s="1" t="str">
        <f>+IF(OR(K283="ATAQUE",K283="DEFENSA"),+CONCATENATE(Nacsport!FV284,Nacsport!FW284,Nacsport!FX284,Nacsport!FY284,Nacsport!FZ284,Nacsport!GA284,Nacsport!GB284,),"")</f>
        <v/>
      </c>
      <c r="AM283" s="1" t="str">
        <f>+CONCATENATE(Nacsport!GC284,Nacsport!GD284,Nacsport!GE284,Nacsport!GF284,Nacsport!GG284,Nacsport!GH284,Nacsport!GI284,Nacsport!GJ284,)</f>
        <v/>
      </c>
      <c r="AN283" s="1" t="str">
        <f>IF(K283="PUNTOS",LOOKUP(2,1/($K$3:K283="ATAQUE"),$AN$3:AN283),IF(+COUNTIF(Nacsport!GK284:'Nacsport'!GS284,"*")&gt;0,+COUNTIF(Nacsport!GK284:'Nacsport'!GS284,"*"),""))</f>
        <v/>
      </c>
      <c r="AO283" t="str">
        <f ca="1">+IF(K283="QUIEBRE",+IF(L283="SAN LUIS",+COUNTIF(K283:INDIRECT(ADDRESS((LOOKUP(2,1/($K$1:K283="ATAQUE"),Nacsport!$A$1:A284)),3,4)),"RUCK")+1,+COUNTIF(K283:INDIRECT(ADDRESS((LOOKUP(2,1/($K$1:K283="DEFENSA"),Nacsport!$A$1:A284)),3,4)),"RUCK")+1),"")</f>
        <v/>
      </c>
      <c r="AP283" t="str">
        <f ca="1">+IF(OR(K283="PUNTOS",K283="QUIEBRE"),+IF(L283="SAN LUIS",+COUNTIF(K283:INDIRECT(ADDRESS((LOOKUP(2,1/($K$1:K283="ATAQUE"),Nacsport!$A$1:A284)),3,4)),"PASE"),+COUNTIF(K283:INDIRECT(ADDRESS((LOOKUP(2,1/($K$1:K283="DEFENSA"),Nacsport!$A$1:A284)),3,4)),"PASE")),"")</f>
        <v/>
      </c>
      <c r="AQ283" t="str">
        <f>IF(K283="QUIEBRE",LOOKUP(2,1/($K$3:K283="ATAQUE"),$AL$3:AL283),IF(+COUNTIF(Nacsport!GK284:'Nacsport'!GS284,"*")&gt;0,+COUNTIF(Nacsport!GK284:'Nacsport'!GS284,"*"),""))</f>
        <v/>
      </c>
      <c r="AR283" s="1" t="str">
        <f>IF(OR(K283="ATTACCO",K283="DIFESA"),J283,IF(AND(OR(K283="PUNTOS",K283="RUCK",K283="QUIEBRE"),L283="AVEZZANO"),LOOKUP(2,1/($K$3:K283="ATTACCO"),$J$3:J284),IF(AND(OR(K283="PUNTOS",K283="RUCK",K283="QUIEBRE"),L283="RIVAL"),LOOKUP(2,1/($K$3:K283="DIFESA"),$J$3:J284),"")))</f>
        <v/>
      </c>
      <c r="AS283" s="17"/>
    </row>
    <row r="284" spans="1:45" ht="15.75" customHeight="1" x14ac:dyDescent="0.2">
      <c r="A284">
        <f>+Nacsport!A285</f>
        <v>285</v>
      </c>
      <c r="B284">
        <f t="shared" si="17"/>
        <v>283</v>
      </c>
      <c r="C284">
        <f t="shared" si="18"/>
        <v>283</v>
      </c>
      <c r="D284" s="12">
        <v>1</v>
      </c>
      <c r="E284" s="1" t="s">
        <v>1295</v>
      </c>
      <c r="F284" s="14">
        <f>CONVERT(LEFT(Nacsport!E285,2),"mn","hr")/24+CONVERT(MID(Nacsport!E285,4,2),"sec","hr")/24</f>
        <v>3.8587962962962956E-2</v>
      </c>
      <c r="G284" s="15">
        <f>CONVERT((CONVERT(LEFT(Nacsport!F285,2),"mn","hr")/24+CONVERT(MID(Nacsport!F285,4,2),"sec","hr")/24)-(CONVERT(LEFT(Nacsport!E285,2),"mn","hr")/24+CONVERT(MID(Nacsport!E285,4,2),"sec","hr")/24),"hr","sec")*24</f>
        <v>5.0000000000003819</v>
      </c>
      <c r="H284" s="15">
        <f t="shared" si="20"/>
        <v>3328.9999999999991</v>
      </c>
      <c r="I284" s="15">
        <f t="shared" si="21"/>
        <v>55.566666666666656</v>
      </c>
      <c r="J284" s="1">
        <f>+Nacsport!B285</f>
        <v>13</v>
      </c>
      <c r="K284" s="1" t="str">
        <f>+Nacsport!C285</f>
        <v>TURNOVER-</v>
      </c>
      <c r="L284" s="1" t="str">
        <f>+CONCATENATE(Nacsport!I285,Nacsport!J285)</f>
        <v>SAN BENEDETTO</v>
      </c>
      <c r="M284" s="29" t="str">
        <f>IF(Nacsport!G285&lt;&gt;"",LEFT(Nacsport!G285,FIND(";",Nacsport!G285)-1),"")</f>
        <v/>
      </c>
      <c r="N284" s="1" t="str">
        <f>IFERROR(MID(Nacsport!G285,FIND(";", Nacsport!G285)+1,IFERROR(FIND(" ", Nacsport!G285 &amp; " ", FIND(";", Nacsport!G285)+1) - FIND(";", Nacsport!G285)-1,LEN(Nacsport!G285))),"")</f>
        <v/>
      </c>
      <c r="O284" s="1" t="str">
        <f>+CONCATENATE(Nacsport!K285,Nacsport!L285,Nacsport!M285,Nacsport!N285,Nacsport!O285,Nacsport!P285,Nacsport!Q285,Nacsport!R285,Nacsport!S285,Nacsport!T285,Nacsport!U285,Nacsport!V285,Nacsport!W285,Nacsport!X285,Nacsport!Y285,Nacsport!Z285)</f>
        <v/>
      </c>
      <c r="P284" s="1" t="str">
        <f>IF(ISNA(LOOKUP(2,1/(Nacsport!AA285:BY285&lt;&gt;""),Nacsport!AA285:BY285)),"",LOOKUP(2,1/(Nacsport!AA285:BY285&lt;&gt;""),Nacsport!AA285:BY285))</f>
        <v>8</v>
      </c>
      <c r="Q284" s="1" t="str">
        <f t="array" ref="Q284">+IF(+COUNTIF(Nacsport!AA285:BY285,"*")&gt;1,INDEX(Nacsport!Z285:BX285,MATCH(TRUE,Nacsport!Z285:BX285&gt;0,0)),"")</f>
        <v/>
      </c>
      <c r="R284" s="1" t="str">
        <f>+CONCATENATE(Nacsport!BZ285,Nacsport!CA285)</f>
        <v/>
      </c>
      <c r="S284" s="1" t="str">
        <f>+CONCATENATE(Nacsport!CB285,Nacsport!CC285,Nacsport!CD285)</f>
        <v/>
      </c>
      <c r="T284" s="1" t="str">
        <f>+CONCATENATE(Nacsport!CE285,Nacsport!CF285,Nacsport!CG285,Nacsport!CH285)</f>
        <v/>
      </c>
      <c r="U284" s="1" t="str">
        <f>+CONCATENATE(Nacsport!CI285,Nacsport!CJ285,Nacsport!CK285,Nacsport!CL285,Nacsport!CM285,Nacsport!CN285,Nacsport!CO285,Nacsport!CP285)</f>
        <v/>
      </c>
      <c r="V284" s="1" t="str">
        <f>+CONCATENATE(Nacsport!CQ285,Nacsport!CR285,Nacsport!CS285,Nacsport!CT285,Nacsport!CU285,Nacsport!CV285)</f>
        <v/>
      </c>
      <c r="W284" s="1" t="str">
        <f>+CONCATENATE(Nacsport!CW285,Nacsport!CX285,Nacsport!CY285,Nacsport!CZ285,Nacsport!DA285,Nacsport!DB285,Nacsport!DC285)</f>
        <v/>
      </c>
      <c r="X284" s="1" t="str">
        <f>+CONCATENATE(Nacsport!DD285,Nacsport!DE285,Nacsport!DF285,Nacsport!DG285,Nacsport!DH285,Nacsport!DI285,Nacsport!DJ285,Nacsport!DK285,Nacsport!DL285,Nacsport!DM285,Nacsport!DN285)</f>
        <v/>
      </c>
      <c r="Y284" s="1" t="str">
        <f>+CONCATENATE(Nacsport!DO285,Nacsport!DP285,Nacsport!DQ285,Nacsport!DR285,Nacsport!DS285,Nacsport!DT285,Nacsport!DU285,Nacsport!DV285,)</f>
        <v/>
      </c>
      <c r="Z284" s="1" t="str">
        <f>+CONCATENATE(Nacsport!DW285,Nacsport!DX285,Nacsport!DY285,Nacsport!DZ285)</f>
        <v/>
      </c>
      <c r="AA284" s="1" t="str">
        <f>+CONCATENATE(Nacsport!EA285,Nacsport!EB285,Nacsport!EC285,Nacsport!ED285,Nacsport!EE285)</f>
        <v/>
      </c>
      <c r="AB284" s="1" t="str">
        <f>+CONCATENATE(Nacsport!EF285,Nacsport!EG285,Nacsport!EH285,Nacsport!EI285,Nacsport!EJ285,Nacsport!EK285)</f>
        <v>KNOCK-ON</v>
      </c>
      <c r="AC284" s="1" t="str">
        <f>+CONCATENATE(Nacsport!EL285,Nacsport!EM285,Nacsport!EN285,Nacsport!EO285,Nacsport!EP285,Nacsport!EQ285,Nacsport!ER285)</f>
        <v/>
      </c>
      <c r="AD284" s="1" t="str">
        <f>+CONCATENATE(Nacsport!ES285,Nacsport!ET285,Nacsport!EU285,Nacsport!EV285,Nacsport!EW285,Nacsport!EX285,Nacsport!EY285,Nacsport!EZ285)</f>
        <v/>
      </c>
      <c r="AE284" s="1" t="str">
        <f>+CONCATENATE(Nacsport!FA285,Nacsport!FB285,Nacsport!FC285)</f>
        <v/>
      </c>
      <c r="AF284" s="1" t="str">
        <f>+CONCATENATE(Nacsport!FD285,Nacsport!FE285)</f>
        <v/>
      </c>
      <c r="AG284" s="1" t="str">
        <f>+CONCATENATE(Nacsport!FF285,Nacsport!FG285,Nacsport!FH285,Nacsport!FI285,Nacsport!FJ285)</f>
        <v/>
      </c>
      <c r="AH284" s="1" t="str">
        <f t="shared" si="19"/>
        <v/>
      </c>
      <c r="AI284" s="1" t="str">
        <f>+CONCATENATE(Nacsport!FK285,Nacsport!FL285)</f>
        <v/>
      </c>
      <c r="AJ284" s="34" t="str">
        <f>+CONCATENATE(Nacsport!FM285,Nacsport!FN285)</f>
        <v/>
      </c>
      <c r="AK284" s="1" t="str">
        <f>+IF(OR(K284="ATTACCO",K284="DIFESA"),+CONCATENATE(Nacsport!FO285,Nacsport!FP284,Nacsport!FQ285,Nacsport!FR285,Nacsport!FS285,Nacsport!FT285,Nacsport!FU285,),"")</f>
        <v/>
      </c>
      <c r="AL284" s="1" t="str">
        <f>+IF(OR(K284="ATAQUE",K284="DEFENSA"),+CONCATENATE(Nacsport!FV285,Nacsport!FW285,Nacsport!FX285,Nacsport!FY285,Nacsport!FZ285,Nacsport!GA285,Nacsport!GB285,),"")</f>
        <v/>
      </c>
      <c r="AM284" s="1" t="str">
        <f>+CONCATENATE(Nacsport!GC285,Nacsport!GD285,Nacsport!GE285,Nacsport!GF285,Nacsport!GG285,Nacsport!GH285,Nacsport!GI285,Nacsport!GJ285,)</f>
        <v/>
      </c>
      <c r="AN284" s="1" t="str">
        <f>IF(K284="PUNTOS",LOOKUP(2,1/($K$3:K284="ATAQUE"),$AN$3:AN284),IF(+COUNTIF(Nacsport!GK285:'Nacsport'!GS285,"*")&gt;0,+COUNTIF(Nacsport!GK285:'Nacsport'!GS285,"*"),""))</f>
        <v/>
      </c>
      <c r="AO284" t="str">
        <f ca="1">+IF(K284="QUIEBRE",+IF(L284="SAN LUIS",+COUNTIF(K284:INDIRECT(ADDRESS((LOOKUP(2,1/($K$1:K284="ATAQUE"),Nacsport!$A$1:A285)),3,4)),"RUCK")+1,+COUNTIF(K284:INDIRECT(ADDRESS((LOOKUP(2,1/($K$1:K284="DEFENSA"),Nacsport!$A$1:A285)),3,4)),"RUCK")+1),"")</f>
        <v/>
      </c>
      <c r="AP284" t="str">
        <f ca="1">+IF(OR(K284="PUNTOS",K284="QUIEBRE"),+IF(L284="SAN LUIS",+COUNTIF(K284:INDIRECT(ADDRESS((LOOKUP(2,1/($K$1:K284="ATAQUE"),Nacsport!$A$1:A285)),3,4)),"PASE"),+COUNTIF(K284:INDIRECT(ADDRESS((LOOKUP(2,1/($K$1:K284="DEFENSA"),Nacsport!$A$1:A285)),3,4)),"PASE")),"")</f>
        <v/>
      </c>
      <c r="AQ284" t="str">
        <f>IF(K284="QUIEBRE",LOOKUP(2,1/($K$3:K284="ATAQUE"),$AL$3:AL284),IF(+COUNTIF(Nacsport!GK285:'Nacsport'!GS285,"*")&gt;0,+COUNTIF(Nacsport!GK285:'Nacsport'!GS285,"*"),""))</f>
        <v/>
      </c>
      <c r="AR284" s="1" t="str">
        <f>IF(OR(K284="ATTACCO",K284="DIFESA"),J284,IF(AND(OR(K284="PUNTOS",K284="RUCK",K284="QUIEBRE"),L284="AVEZZANO"),LOOKUP(2,1/($K$3:K284="ATTACCO"),$J$3:J285),IF(AND(OR(K284="PUNTOS",K284="RUCK",K284="QUIEBRE"),L284="RIVAL"),LOOKUP(2,1/($K$3:K284="DIFESA"),$J$3:J285),"")))</f>
        <v/>
      </c>
      <c r="AS284" s="17"/>
    </row>
    <row r="285" spans="1:45" ht="15.75" customHeight="1" x14ac:dyDescent="0.2">
      <c r="A285">
        <f>+Nacsport!A286</f>
        <v>286</v>
      </c>
      <c r="B285">
        <f t="shared" si="17"/>
        <v>284</v>
      </c>
      <c r="C285">
        <f t="shared" si="18"/>
        <v>284</v>
      </c>
      <c r="D285" s="12">
        <v>1</v>
      </c>
      <c r="E285" s="1" t="s">
        <v>1295</v>
      </c>
      <c r="F285" s="14">
        <f>CONVERT(LEFT(Nacsport!E286,2),"mn","hr")/24+CONVERT(MID(Nacsport!E286,4,2),"sec","hr")/24</f>
        <v>3.8587962962962956E-2</v>
      </c>
      <c r="G285" s="15">
        <f>CONVERT((CONVERT(LEFT(Nacsport!F286,2),"mn","hr")/24+CONVERT(MID(Nacsport!F286,4,2),"sec","hr")/24)-(CONVERT(LEFT(Nacsport!E286,2),"mn","hr")/24+CONVERT(MID(Nacsport!E286,4,2),"sec","hr")/24),"hr","sec")*24</f>
        <v>1.000000000000556</v>
      </c>
      <c r="H285" s="15">
        <f t="shared" si="20"/>
        <v>3328.9999999999991</v>
      </c>
      <c r="I285" s="15">
        <f t="shared" si="21"/>
        <v>55.566666666666656</v>
      </c>
      <c r="J285" s="1">
        <f>+Nacsport!B286</f>
        <v>28</v>
      </c>
      <c r="K285" s="1" t="str">
        <f>+Nacsport!C286</f>
        <v>END</v>
      </c>
      <c r="L285" s="1" t="str">
        <f>+CONCATENATE(Nacsport!I286,Nacsport!J286)</f>
        <v/>
      </c>
      <c r="M285" s="29" t="str">
        <f>IF(Nacsport!G286&lt;&gt;"",LEFT(Nacsport!G286,FIND(";",Nacsport!G286)-1),"")</f>
        <v/>
      </c>
      <c r="N285" s="1" t="str">
        <f>IFERROR(MID(Nacsport!G286,FIND(";", Nacsport!G286)+1,IFERROR(FIND(" ", Nacsport!G286 &amp; " ", FIND(";", Nacsport!G286)+1) - FIND(";", Nacsport!G286)-1,LEN(Nacsport!G286))),"")</f>
        <v/>
      </c>
      <c r="O285" s="1" t="str">
        <f>+CONCATENATE(Nacsport!K286,Nacsport!L286,Nacsport!M286,Nacsport!N286,Nacsport!O286,Nacsport!P286,Nacsport!Q286,Nacsport!R286,Nacsport!S286,Nacsport!T286,Nacsport!U286,Nacsport!V286,Nacsport!W286,Nacsport!X286,Nacsport!Y286,Nacsport!Z286)</f>
        <v/>
      </c>
      <c r="P285" s="1" t="str">
        <f>IF(ISNA(LOOKUP(2,1/(Nacsport!AA286:BY286&lt;&gt;""),Nacsport!AA286:BY286)),"",LOOKUP(2,1/(Nacsport!AA286:BY286&lt;&gt;""),Nacsport!AA286:BY286))</f>
        <v/>
      </c>
      <c r="Q285" s="1" t="str">
        <f t="array" ref="Q285">+IF(+COUNTIF(Nacsport!AA286:BY286,"*")&gt;1,INDEX(Nacsport!Z286:BX286,MATCH(TRUE,Nacsport!Z286:BX286&gt;0,0)),"")</f>
        <v/>
      </c>
      <c r="R285" s="1" t="str">
        <f>+CONCATENATE(Nacsport!BZ286,Nacsport!CA286)</f>
        <v/>
      </c>
      <c r="S285" s="1" t="str">
        <f>+CONCATENATE(Nacsport!CB286,Nacsport!CC286,Nacsport!CD286)</f>
        <v/>
      </c>
      <c r="T285" s="1" t="str">
        <f>+CONCATENATE(Nacsport!CE286,Nacsport!CF286,Nacsport!CG286,Nacsport!CH286)</f>
        <v/>
      </c>
      <c r="U285" s="1" t="str">
        <f>+CONCATENATE(Nacsport!CI286,Nacsport!CJ286,Nacsport!CK286,Nacsport!CL286,Nacsport!CM286,Nacsport!CN286,Nacsport!CO286,Nacsport!CP286)</f>
        <v/>
      </c>
      <c r="V285" s="1" t="str">
        <f>+CONCATENATE(Nacsport!CQ286,Nacsport!CR286,Nacsport!CS286,Nacsport!CT286,Nacsport!CU286,Nacsport!CV286)</f>
        <v/>
      </c>
      <c r="W285" s="1" t="str">
        <f>+CONCATENATE(Nacsport!CW286,Nacsport!CX286,Nacsport!CY286,Nacsport!CZ286,Nacsport!DA286,Nacsport!DB286,Nacsport!DC286)</f>
        <v/>
      </c>
      <c r="X285" s="1" t="str">
        <f>+CONCATENATE(Nacsport!DD286,Nacsport!DE286,Nacsport!DF286,Nacsport!DG286,Nacsport!DH286,Nacsport!DI286,Nacsport!DJ286,Nacsport!DK286,Nacsport!DL286,Nacsport!DM286,Nacsport!DN286)</f>
        <v/>
      </c>
      <c r="Y285" s="1" t="str">
        <f>+CONCATENATE(Nacsport!DO286,Nacsport!DP286,Nacsport!DQ286,Nacsport!DR286,Nacsport!DS286,Nacsport!DT286,Nacsport!DU286,Nacsport!DV286,)</f>
        <v/>
      </c>
      <c r="Z285" s="1" t="str">
        <f>+CONCATENATE(Nacsport!DW286,Nacsport!DX286,Nacsport!DY286,Nacsport!DZ286)</f>
        <v/>
      </c>
      <c r="AA285" s="1" t="str">
        <f>+CONCATENATE(Nacsport!EA286,Nacsport!EB286,Nacsport!EC286,Nacsport!ED286,Nacsport!EE286)</f>
        <v/>
      </c>
      <c r="AB285" s="1" t="str">
        <f>+CONCATENATE(Nacsport!EF286,Nacsport!EG286,Nacsport!EH286,Nacsport!EI286,Nacsport!EJ286,Nacsport!EK286)</f>
        <v/>
      </c>
      <c r="AC285" s="1" t="str">
        <f>+CONCATENATE(Nacsport!EL286,Nacsport!EM286,Nacsport!EN286,Nacsport!EO286,Nacsport!EP286,Nacsport!EQ286,Nacsport!ER286)</f>
        <v/>
      </c>
      <c r="AD285" s="1" t="str">
        <f>+CONCATENATE(Nacsport!ES286,Nacsport!ET286,Nacsport!EU286,Nacsport!EV286,Nacsport!EW286,Nacsport!EX286,Nacsport!EY286,Nacsport!EZ286)</f>
        <v/>
      </c>
      <c r="AE285" s="1" t="str">
        <f>+CONCATENATE(Nacsport!FA286,Nacsport!FB286,Nacsport!FC286)</f>
        <v/>
      </c>
      <c r="AF285" s="1" t="str">
        <f>+CONCATENATE(Nacsport!FD286,Nacsport!FE286)</f>
        <v/>
      </c>
      <c r="AG285" s="1" t="str">
        <f>+CONCATENATE(Nacsport!FF286,Nacsport!FG286,Nacsport!FH286,Nacsport!FI286,Nacsport!FJ286)</f>
        <v/>
      </c>
      <c r="AH285" s="1" t="str">
        <f t="shared" si="19"/>
        <v/>
      </c>
      <c r="AI285" s="1" t="str">
        <f>+CONCATENATE(Nacsport!FK286,Nacsport!FL286)</f>
        <v/>
      </c>
      <c r="AJ285" s="34" t="str">
        <f>+CONCATENATE(Nacsport!FM286,Nacsport!FN286)</f>
        <v/>
      </c>
      <c r="AK285" s="1" t="str">
        <f>+IF(OR(K285="ATTACCO",K285="DIFESA"),+CONCATENATE(Nacsport!FO286,Nacsport!FP285,Nacsport!FQ286,Nacsport!FR286,Nacsport!FS286,Nacsport!FT286,Nacsport!FU286,),"")</f>
        <v/>
      </c>
      <c r="AL285" s="1" t="str">
        <f>+IF(OR(K285="ATAQUE",K285="DEFENSA"),+CONCATENATE(Nacsport!FV286,Nacsport!FW286,Nacsport!FX286,Nacsport!FY286,Nacsport!FZ286,Nacsport!GA286,Nacsport!GB286,),"")</f>
        <v/>
      </c>
      <c r="AM285" s="1" t="str">
        <f>+CONCATENATE(Nacsport!GC286,Nacsport!GD286,Nacsport!GE286,Nacsport!GF286,Nacsport!GG286,Nacsport!GH286,Nacsport!GI286,Nacsport!GJ286,)</f>
        <v/>
      </c>
      <c r="AN285" s="1" t="str">
        <f>IF(K285="PUNTOS",LOOKUP(2,1/($K$3:K285="ATAQUE"),$AN$3:AN285),IF(+COUNTIF(Nacsport!GK286:'Nacsport'!GS286,"*")&gt;0,+COUNTIF(Nacsport!GK286:'Nacsport'!GS286,"*"),""))</f>
        <v/>
      </c>
      <c r="AO285" t="str">
        <f ca="1">+IF(K285="QUIEBRE",+IF(L285="SAN LUIS",+COUNTIF(K285:INDIRECT(ADDRESS((LOOKUP(2,1/($K$1:K285="ATAQUE"),Nacsport!$A$1:A286)),3,4)),"RUCK")+1,+COUNTIF(K285:INDIRECT(ADDRESS((LOOKUP(2,1/($K$1:K285="DEFENSA"),Nacsport!$A$1:A286)),3,4)),"RUCK")+1),"")</f>
        <v/>
      </c>
      <c r="AP285" t="str">
        <f ca="1">+IF(OR(K285="PUNTOS",K285="QUIEBRE"),+IF(L285="SAN LUIS",+COUNTIF(K285:INDIRECT(ADDRESS((LOOKUP(2,1/($K$1:K285="ATAQUE"),Nacsport!$A$1:A286)),3,4)),"PASE"),+COUNTIF(K285:INDIRECT(ADDRESS((LOOKUP(2,1/($K$1:K285="DEFENSA"),Nacsport!$A$1:A286)),3,4)),"PASE")),"")</f>
        <v/>
      </c>
      <c r="AQ285" t="str">
        <f>IF(K285="QUIEBRE",LOOKUP(2,1/($K$3:K285="ATAQUE"),$AL$3:AL285),IF(+COUNTIF(Nacsport!GK286:'Nacsport'!GS286,"*")&gt;0,+COUNTIF(Nacsport!GK286:'Nacsport'!GS286,"*"),""))</f>
        <v/>
      </c>
      <c r="AR285" s="1" t="str">
        <f>IF(OR(K285="ATTACCO",K285="DIFESA"),J285,IF(AND(OR(K285="PUNTOS",K285="RUCK",K285="QUIEBRE"),L285="AVEZZANO"),LOOKUP(2,1/($K$3:K285="ATTACCO"),$J$3:J286),IF(AND(OR(K285="PUNTOS",K285="RUCK",K285="QUIEBRE"),L285="RIVAL"),LOOKUP(2,1/($K$3:K285="DIFESA"),$J$3:J286),"")))</f>
        <v/>
      </c>
      <c r="AS285" s="17"/>
    </row>
    <row r="286" spans="1:45" ht="15.75" customHeight="1" x14ac:dyDescent="0.2">
      <c r="A286">
        <f>+Nacsport!A287</f>
        <v>287</v>
      </c>
      <c r="B286">
        <f t="shared" si="17"/>
        <v>285</v>
      </c>
      <c r="C286">
        <f t="shared" si="18"/>
        <v>285</v>
      </c>
      <c r="D286" s="12">
        <v>1</v>
      </c>
      <c r="E286" s="1" t="s">
        <v>1295</v>
      </c>
      <c r="F286" s="14">
        <f>CONVERT(LEFT(Nacsport!E287,2),"mn","hr")/24+CONVERT(MID(Nacsport!E287,4,2),"sec","hr")/24</f>
        <v>3.9004629629629632E-2</v>
      </c>
      <c r="G286" s="15">
        <f>CONVERT((CONVERT(LEFT(Nacsport!F287,2),"mn","hr")/24+CONVERT(MID(Nacsport!F287,4,2),"sec","hr")/24)-(CONVERT(LEFT(Nacsport!E287,2),"mn","hr")/24+CONVERT(MID(Nacsport!E287,4,2),"sec","hr")/24),"hr","sec")*24</f>
        <v>5.9999999999997389</v>
      </c>
      <c r="H286" s="15">
        <f t="shared" si="20"/>
        <v>3365.0000000000005</v>
      </c>
      <c r="I286" s="15">
        <f t="shared" si="21"/>
        <v>56.166666666666671</v>
      </c>
      <c r="J286" s="1">
        <f>+Nacsport!B287</f>
        <v>17</v>
      </c>
      <c r="K286" s="1" t="str">
        <f>+Nacsport!C287</f>
        <v>DEFENCE</v>
      </c>
      <c r="L286" s="1" t="str">
        <f>+CONCATENATE(Nacsport!I287,Nacsport!J287)</f>
        <v/>
      </c>
      <c r="M286" s="29" t="str">
        <f>IF(Nacsport!G287&lt;&gt;"",LEFT(Nacsport!G287,FIND(";",Nacsport!G287)-1),"")</f>
        <v>61</v>
      </c>
      <c r="N286" s="1" t="str">
        <f>IFERROR(MID(Nacsport!G287,FIND(";", Nacsport!G287)+1,IFERROR(FIND(" ", Nacsport!G287 &amp; " ", FIND(";", Nacsport!G287)+1) - FIND(";", Nacsport!G287)-1,LEN(Nacsport!G287))),"")</f>
        <v>81</v>
      </c>
      <c r="O286" s="1" t="str">
        <f>+CONCATENATE(Nacsport!K287,Nacsport!L287,Nacsport!M287,Nacsport!N287,Nacsport!O287,Nacsport!P287,Nacsport!Q287,Nacsport!R287,Nacsport!S287,Nacsport!T287,Nacsport!U287,Nacsport!V287,Nacsport!W287,Nacsport!X287,Nacsport!Y287,Nacsport!Z287)</f>
        <v/>
      </c>
      <c r="P286" s="1" t="str">
        <f>IF(ISNA(LOOKUP(2,1/(Nacsport!AA287:BY287&lt;&gt;""),Nacsport!AA287:BY287)),"",LOOKUP(2,1/(Nacsport!AA287:BY287&lt;&gt;""),Nacsport!AA287:BY287))</f>
        <v/>
      </c>
      <c r="Q286" s="1" t="str">
        <f t="array" ref="Q286">+IF(+COUNTIF(Nacsport!AA287:BY287,"*")&gt;1,INDEX(Nacsport!Z287:BX287,MATCH(TRUE,Nacsport!Z287:BX287&gt;0,0)),"")</f>
        <v/>
      </c>
      <c r="R286" s="1" t="str">
        <f>+CONCATENATE(Nacsport!BZ287,Nacsport!CA287)</f>
        <v/>
      </c>
      <c r="S286" s="1" t="str">
        <f>+CONCATENATE(Nacsport!CB287,Nacsport!CC287,Nacsport!CD287)</f>
        <v/>
      </c>
      <c r="T286" s="1" t="str">
        <f>+CONCATENATE(Nacsport!CE287,Nacsport!CF287,Nacsport!CG287,Nacsport!CH287)</f>
        <v/>
      </c>
      <c r="U286" s="1" t="str">
        <f>+CONCATENATE(Nacsport!CI287,Nacsport!CJ287,Nacsport!CK287,Nacsport!CL287,Nacsport!CM287,Nacsport!CN287,Nacsport!CO287,Nacsport!CP287)</f>
        <v/>
      </c>
      <c r="V286" s="1" t="str">
        <f>+CONCATENATE(Nacsport!CQ287,Nacsport!CR287,Nacsport!CS287,Nacsport!CT287,Nacsport!CU287,Nacsport!CV287)</f>
        <v/>
      </c>
      <c r="W286" s="1" t="str">
        <f>+CONCATENATE(Nacsport!CW287,Nacsport!CX287,Nacsport!CY287,Nacsport!CZ287,Nacsport!DA287,Nacsport!DB287,Nacsport!DC287)</f>
        <v/>
      </c>
      <c r="X286" s="1" t="str">
        <f>+CONCATENATE(Nacsport!DD287,Nacsport!DE287,Nacsport!DF287,Nacsport!DG287,Nacsport!DH287,Nacsport!DI287,Nacsport!DJ287,Nacsport!DK287,Nacsport!DL287,Nacsport!DM287,Nacsport!DN287)</f>
        <v/>
      </c>
      <c r="Y286" s="1" t="str">
        <f>+CONCATENATE(Nacsport!DO287,Nacsport!DP287,Nacsport!DQ287,Nacsport!DR287,Nacsport!DS287,Nacsport!DT287,Nacsport!DU287,Nacsport!DV287,)</f>
        <v/>
      </c>
      <c r="Z286" s="1" t="str">
        <f>+CONCATENATE(Nacsport!DW287,Nacsport!DX287,Nacsport!DY287,Nacsport!DZ287)</f>
        <v/>
      </c>
      <c r="AA286" s="1" t="str">
        <f>+CONCATENATE(Nacsport!EA287,Nacsport!EB287,Nacsport!EC287,Nacsport!ED287,Nacsport!EE287)</f>
        <v/>
      </c>
      <c r="AB286" s="1" t="str">
        <f>+CONCATENATE(Nacsport!EF287,Nacsport!EG287,Nacsport!EH287,Nacsport!EI287,Nacsport!EJ287,Nacsport!EK287)</f>
        <v/>
      </c>
      <c r="AC286" s="1" t="str">
        <f>+CONCATENATE(Nacsport!EL287,Nacsport!EM287,Nacsport!EN287,Nacsport!EO287,Nacsport!EP287,Nacsport!EQ287,Nacsport!ER287)</f>
        <v/>
      </c>
      <c r="AD286" s="1" t="str">
        <f>+CONCATENATE(Nacsport!ES287,Nacsport!ET287,Nacsport!EU287,Nacsport!EV287,Nacsport!EW287,Nacsport!EX287,Nacsport!EY287,Nacsport!EZ287)</f>
        <v/>
      </c>
      <c r="AE286" s="1" t="str">
        <f>+CONCATENATE(Nacsport!FA287,Nacsport!FB287,Nacsport!FC287)</f>
        <v/>
      </c>
      <c r="AF286" s="1" t="str">
        <f>+CONCATENATE(Nacsport!FD287,Nacsport!FE287)</f>
        <v/>
      </c>
      <c r="AG286" s="1" t="str">
        <f>+CONCATENATE(Nacsport!FF287,Nacsport!FG287,Nacsport!FH287,Nacsport!FI287,Nacsport!FJ287)</f>
        <v/>
      </c>
      <c r="AH286" s="1" t="str">
        <f t="shared" si="19"/>
        <v/>
      </c>
      <c r="AI286" s="1" t="str">
        <f>+CONCATENATE(Nacsport!FK287,Nacsport!FL287)</f>
        <v/>
      </c>
      <c r="AJ286" s="34" t="str">
        <f>+CONCATENATE(Nacsport!FM287,Nacsport!FN287)</f>
        <v/>
      </c>
      <c r="AK286" s="1" t="str">
        <f>+IF(OR(K286="ATTACCO",K286="DIFESA"),+CONCATENATE(Nacsport!FO287,Nacsport!FP286,Nacsport!FQ287,Nacsport!FR287,Nacsport!FS287,Nacsport!FT287,Nacsport!FU287,),"")</f>
        <v/>
      </c>
      <c r="AL286" s="1" t="str">
        <f>+IF(OR(K286="ATAQUE",K286="DEFENSA"),+CONCATENATE(Nacsport!FV287,Nacsport!FW287,Nacsport!FX287,Nacsport!FY287,Nacsport!FZ287,Nacsport!GA287,Nacsport!GB287,),"")</f>
        <v/>
      </c>
      <c r="AM286" s="1" t="str">
        <f>+CONCATENATE(Nacsport!GC287,Nacsport!GD287,Nacsport!GE287,Nacsport!GF287,Nacsport!GG287,Nacsport!GH287,Nacsport!GI287,Nacsport!GJ287,)</f>
        <v/>
      </c>
      <c r="AN286" s="1" t="str">
        <f>IF(K286="PUNTOS",LOOKUP(2,1/($K$3:K286="ATAQUE"),$AN$3:AN286),IF(+COUNTIF(Nacsport!GK287:'Nacsport'!GS287,"*")&gt;0,+COUNTIF(Nacsport!GK287:'Nacsport'!GS287,"*"),""))</f>
        <v/>
      </c>
      <c r="AO286" t="str">
        <f ca="1">+IF(K286="QUIEBRE",+IF(L286="SAN LUIS",+COUNTIF(K286:INDIRECT(ADDRESS((LOOKUP(2,1/($K$1:K286="ATAQUE"),Nacsport!$A$1:A287)),3,4)),"RUCK")+1,+COUNTIF(K286:INDIRECT(ADDRESS((LOOKUP(2,1/($K$1:K286="DEFENSA"),Nacsport!$A$1:A287)),3,4)),"RUCK")+1),"")</f>
        <v/>
      </c>
      <c r="AP286" t="str">
        <f ca="1">+IF(OR(K286="PUNTOS",K286="QUIEBRE"),+IF(L286="SAN LUIS",+COUNTIF(K286:INDIRECT(ADDRESS((LOOKUP(2,1/($K$1:K286="ATAQUE"),Nacsport!$A$1:A287)),3,4)),"PASE"),+COUNTIF(K286:INDIRECT(ADDRESS((LOOKUP(2,1/($K$1:K286="DEFENSA"),Nacsport!$A$1:A287)),3,4)),"PASE")),"")</f>
        <v/>
      </c>
      <c r="AQ286" t="str">
        <f>IF(K286="QUIEBRE",LOOKUP(2,1/($K$3:K286="ATAQUE"),$AL$3:AL286),IF(+COUNTIF(Nacsport!GK287:'Nacsport'!GS287,"*")&gt;0,+COUNTIF(Nacsport!GK287:'Nacsport'!GS287,"*"),""))</f>
        <v/>
      </c>
      <c r="AR286" s="1" t="str">
        <f>IF(OR(K286="ATTACCO",K286="DIFESA"),J286,IF(AND(OR(K286="PUNTOS",K286="RUCK",K286="QUIEBRE"),L286="AVEZZANO"),LOOKUP(2,1/($K$3:K286="ATTACCO"),$J$3:J287),IF(AND(OR(K286="PUNTOS",K286="RUCK",K286="QUIEBRE"),L286="RIVAL"),LOOKUP(2,1/($K$3:K286="DIFESA"),$J$3:J287),"")))</f>
        <v/>
      </c>
      <c r="AS286" s="17"/>
    </row>
    <row r="287" spans="1:45" ht="15.75" customHeight="1" x14ac:dyDescent="0.2">
      <c r="A287">
        <f>+Nacsport!A288</f>
        <v>288</v>
      </c>
      <c r="B287">
        <f t="shared" si="17"/>
        <v>286</v>
      </c>
      <c r="C287">
        <f t="shared" si="18"/>
        <v>286</v>
      </c>
      <c r="D287" s="12">
        <v>1</v>
      </c>
      <c r="E287" s="1" t="s">
        <v>1295</v>
      </c>
      <c r="F287" s="14">
        <f>CONVERT(LEFT(Nacsport!E288,2),"mn","hr")/24+CONVERT(MID(Nacsport!E288,4,2),"sec","hr")/24</f>
        <v>3.9004629629629632E-2</v>
      </c>
      <c r="G287" s="15">
        <f>CONVERT((CONVERT(LEFT(Nacsport!F288,2),"mn","hr")/24+CONVERT(MID(Nacsport!F288,4,2),"sec","hr")/24)-(CONVERT(LEFT(Nacsport!E288,2),"mn","hr")/24+CONVERT(MID(Nacsport!E288,4,2),"sec","hr")/24),"hr","sec")*24</f>
        <v>13.000000000000034</v>
      </c>
      <c r="H287" s="15">
        <f t="shared" si="20"/>
        <v>3365.0000000000005</v>
      </c>
      <c r="I287" s="15">
        <f t="shared" si="21"/>
        <v>56.166666666666671</v>
      </c>
      <c r="J287" s="1">
        <f>+Nacsport!B288</f>
        <v>30</v>
      </c>
      <c r="K287" s="1" t="str">
        <f>+Nacsport!C288</f>
        <v>SHORT-MATCH</v>
      </c>
      <c r="L287" s="1" t="str">
        <f>+CONCATENATE(Nacsport!I288,Nacsport!J288)</f>
        <v/>
      </c>
      <c r="M287" s="29" t="str">
        <f>IF(Nacsport!G288&lt;&gt;"",LEFT(Nacsport!G288,FIND(";",Nacsport!G288)-1),"")</f>
        <v>61</v>
      </c>
      <c r="N287" s="1" t="str">
        <f>IFERROR(MID(Nacsport!G288,FIND(";", Nacsport!G288)+1,IFERROR(FIND(" ", Nacsport!G288 &amp; " ", FIND(";", Nacsport!G288)+1) - FIND(";", Nacsport!G288)-1,LEN(Nacsport!G288))),"")</f>
        <v>81</v>
      </c>
      <c r="O287" s="1" t="str">
        <f>+CONCATENATE(Nacsport!K288,Nacsport!L288,Nacsport!M288,Nacsport!N288,Nacsport!O288,Nacsport!P288,Nacsport!Q288,Nacsport!R288,Nacsport!S288,Nacsport!T288,Nacsport!U288,Nacsport!V288,Nacsport!W288,Nacsport!X288,Nacsport!Y288,Nacsport!Z288)</f>
        <v/>
      </c>
      <c r="P287" s="1" t="str">
        <f>IF(ISNA(LOOKUP(2,1/(Nacsport!AA288:BY288&lt;&gt;""),Nacsport!AA288:BY288)),"",LOOKUP(2,1/(Nacsport!AA288:BY288&lt;&gt;""),Nacsport!AA288:BY288))</f>
        <v/>
      </c>
      <c r="Q287" s="1" t="str">
        <f t="array" ref="Q287">+IF(+COUNTIF(Nacsport!AA288:BY288,"*")&gt;1,INDEX(Nacsport!Z288:BX288,MATCH(TRUE,Nacsport!Z288:BX288&gt;0,0)),"")</f>
        <v/>
      </c>
      <c r="R287" s="1" t="str">
        <f>+CONCATENATE(Nacsport!BZ288,Nacsport!CA288)</f>
        <v/>
      </c>
      <c r="S287" s="1" t="str">
        <f>+CONCATENATE(Nacsport!CB288,Nacsport!CC288,Nacsport!CD288)</f>
        <v/>
      </c>
      <c r="T287" s="1" t="str">
        <f>+CONCATENATE(Nacsport!CE288,Nacsport!CF288,Nacsport!CG288,Nacsport!CH288)</f>
        <v/>
      </c>
      <c r="U287" s="1" t="str">
        <f>+CONCATENATE(Nacsport!CI288,Nacsport!CJ288,Nacsport!CK288,Nacsport!CL288,Nacsport!CM288,Nacsport!CN288,Nacsport!CO288,Nacsport!CP288)</f>
        <v/>
      </c>
      <c r="V287" s="1" t="str">
        <f>+CONCATENATE(Nacsport!CQ288,Nacsport!CR288,Nacsport!CS288,Nacsport!CT288,Nacsport!CU288,Nacsport!CV288)</f>
        <v/>
      </c>
      <c r="W287" s="1" t="str">
        <f>+CONCATENATE(Nacsport!CW288,Nacsport!CX288,Nacsport!CY288,Nacsport!CZ288,Nacsport!DA288,Nacsport!DB288,Nacsport!DC288)</f>
        <v/>
      </c>
      <c r="X287" s="1" t="str">
        <f>+CONCATENATE(Nacsport!DD288,Nacsport!DE288,Nacsport!DF288,Nacsport!DG288,Nacsport!DH288,Nacsport!DI288,Nacsport!DJ288,Nacsport!DK288,Nacsport!DL288,Nacsport!DM288,Nacsport!DN288)</f>
        <v/>
      </c>
      <c r="Y287" s="1" t="str">
        <f>+CONCATENATE(Nacsport!DO288,Nacsport!DP288,Nacsport!DQ288,Nacsport!DR288,Nacsport!DS288,Nacsport!DT288,Nacsport!DU288,Nacsport!DV288,)</f>
        <v/>
      </c>
      <c r="Z287" s="1" t="str">
        <f>+CONCATENATE(Nacsport!DW288,Nacsport!DX288,Nacsport!DY288,Nacsport!DZ288)</f>
        <v/>
      </c>
      <c r="AA287" s="1" t="str">
        <f>+CONCATENATE(Nacsport!EA288,Nacsport!EB288,Nacsport!EC288,Nacsport!ED288,Nacsport!EE288)</f>
        <v/>
      </c>
      <c r="AB287" s="1" t="str">
        <f>+CONCATENATE(Nacsport!EF288,Nacsport!EG288,Nacsport!EH288,Nacsport!EI288,Nacsport!EJ288,Nacsport!EK288)</f>
        <v/>
      </c>
      <c r="AC287" s="1" t="str">
        <f>+CONCATENATE(Nacsport!EL288,Nacsport!EM288,Nacsport!EN288,Nacsport!EO288,Nacsport!EP288,Nacsport!EQ288,Nacsport!ER288)</f>
        <v/>
      </c>
      <c r="AD287" s="1" t="str">
        <f>+CONCATENATE(Nacsport!ES288,Nacsport!ET288,Nacsport!EU288,Nacsport!EV288,Nacsport!EW288,Nacsport!EX288,Nacsport!EY288,Nacsport!EZ288)</f>
        <v/>
      </c>
      <c r="AE287" s="1" t="str">
        <f>+CONCATENATE(Nacsport!FA288,Nacsport!FB288,Nacsport!FC288)</f>
        <v/>
      </c>
      <c r="AF287" s="1" t="str">
        <f>+CONCATENATE(Nacsport!FD288,Nacsport!FE288)</f>
        <v/>
      </c>
      <c r="AG287" s="1" t="str">
        <f>+CONCATENATE(Nacsport!FF288,Nacsport!FG288,Nacsport!FH288,Nacsport!FI288,Nacsport!FJ288)</f>
        <v/>
      </c>
      <c r="AH287" s="1" t="str">
        <f t="shared" si="19"/>
        <v/>
      </c>
      <c r="AI287" s="1" t="str">
        <f>+CONCATENATE(Nacsport!FK288,Nacsport!FL288)</f>
        <v/>
      </c>
      <c r="AJ287" s="34" t="str">
        <f>+CONCATENATE(Nacsport!FM288,Nacsport!FN288)</f>
        <v/>
      </c>
      <c r="AK287" s="1" t="str">
        <f>+IF(OR(K287="ATTACCO",K287="DIFESA"),+CONCATENATE(Nacsport!FO288,Nacsport!FP287,Nacsport!FQ288,Nacsport!FR288,Nacsport!FS288,Nacsport!FT288,Nacsport!FU288,),"")</f>
        <v/>
      </c>
      <c r="AL287" s="1" t="str">
        <f>+IF(OR(K287="ATAQUE",K287="DEFENSA"),+CONCATENATE(Nacsport!FV288,Nacsport!FW288,Nacsport!FX288,Nacsport!FY288,Nacsport!FZ288,Nacsport!GA288,Nacsport!GB288,),"")</f>
        <v/>
      </c>
      <c r="AM287" s="1" t="str">
        <f>+CONCATENATE(Nacsport!GC288,Nacsport!GD288,Nacsport!GE288,Nacsport!GF288,Nacsport!GG288,Nacsport!GH288,Nacsport!GI288,Nacsport!GJ288,)</f>
        <v/>
      </c>
      <c r="AN287" s="1" t="str">
        <f>IF(K287="PUNTOS",LOOKUP(2,1/($K$3:K287="ATAQUE"),$AN$3:AN287),IF(+COUNTIF(Nacsport!GK288:'Nacsport'!GS288,"*")&gt;0,+COUNTIF(Nacsport!GK288:'Nacsport'!GS288,"*"),""))</f>
        <v/>
      </c>
      <c r="AO287" t="str">
        <f ca="1">+IF(K287="QUIEBRE",+IF(L287="SAN LUIS",+COUNTIF(K287:INDIRECT(ADDRESS((LOOKUP(2,1/($K$1:K287="ATAQUE"),Nacsport!$A$1:A288)),3,4)),"RUCK")+1,+COUNTIF(K287:INDIRECT(ADDRESS((LOOKUP(2,1/($K$1:K287="DEFENSA"),Nacsport!$A$1:A288)),3,4)),"RUCK")+1),"")</f>
        <v/>
      </c>
      <c r="AP287" t="str">
        <f ca="1">+IF(OR(K287="PUNTOS",K287="QUIEBRE"),+IF(L287="SAN LUIS",+COUNTIF(K287:INDIRECT(ADDRESS((LOOKUP(2,1/($K$1:K287="ATAQUE"),Nacsport!$A$1:A288)),3,4)),"PASE"),+COUNTIF(K287:INDIRECT(ADDRESS((LOOKUP(2,1/($K$1:K287="DEFENSA"),Nacsport!$A$1:A288)),3,4)),"PASE")),"")</f>
        <v/>
      </c>
      <c r="AQ287" t="str">
        <f>IF(K287="QUIEBRE",LOOKUP(2,1/($K$3:K287="ATAQUE"),$AL$3:AL287),IF(+COUNTIF(Nacsport!GK288:'Nacsport'!GS288,"*")&gt;0,+COUNTIF(Nacsport!GK288:'Nacsport'!GS288,"*"),""))</f>
        <v/>
      </c>
      <c r="AR287" s="1" t="str">
        <f>IF(OR(K287="ATTACCO",K287="DIFESA"),J287,IF(AND(OR(K287="PUNTOS",K287="RUCK",K287="QUIEBRE"),L287="AVEZZANO"),LOOKUP(2,1/($K$3:K287="ATTACCO"),$J$3:J288),IF(AND(OR(K287="PUNTOS",K287="RUCK",K287="QUIEBRE"),L287="RIVAL"),LOOKUP(2,1/($K$3:K287="DIFESA"),$J$3:J288),"")))</f>
        <v/>
      </c>
      <c r="AS287" s="17"/>
    </row>
    <row r="288" spans="1:45" ht="15.75" customHeight="1" x14ac:dyDescent="0.2">
      <c r="A288">
        <f>+Nacsport!A289</f>
        <v>289</v>
      </c>
      <c r="B288">
        <f t="shared" si="17"/>
        <v>287</v>
      </c>
      <c r="C288">
        <f t="shared" si="18"/>
        <v>287</v>
      </c>
      <c r="D288" s="12">
        <v>1</v>
      </c>
      <c r="E288" s="1" t="s">
        <v>1295</v>
      </c>
      <c r="F288" s="14">
        <f>CONVERT(LEFT(Nacsport!E289,2),"mn","hr")/24+CONVERT(MID(Nacsport!E289,4,2),"sec","hr")/24</f>
        <v>3.9074074074074074E-2</v>
      </c>
      <c r="G288" s="15">
        <f>CONVERT((CONVERT(LEFT(Nacsport!F289,2),"mn","hr")/24+CONVERT(MID(Nacsport!F289,4,2),"sec","hr")/24)-(CONVERT(LEFT(Nacsport!E289,2),"mn","hr")/24+CONVERT(MID(Nacsport!E289,4,2),"sec","hr")/24),"hr","sec")*24</f>
        <v>3.9999999999998259</v>
      </c>
      <c r="H288" s="15">
        <f t="shared" si="20"/>
        <v>3371</v>
      </c>
      <c r="I288" s="15">
        <f t="shared" si="21"/>
        <v>56.266666666666659</v>
      </c>
      <c r="J288" s="1">
        <f>+Nacsport!B289</f>
        <v>9</v>
      </c>
      <c r="K288" s="1" t="str">
        <f>+Nacsport!C289</f>
        <v>SCRUM</v>
      </c>
      <c r="L288" s="1" t="str">
        <f>+CONCATENATE(Nacsport!I289,Nacsport!J289)</f>
        <v>OPPONENT</v>
      </c>
      <c r="M288" s="29" t="str">
        <f>IF(Nacsport!G289&lt;&gt;"",LEFT(Nacsport!G289,FIND(";",Nacsport!G289)-1),"")</f>
        <v>61</v>
      </c>
      <c r="N288" s="1" t="str">
        <f>IFERROR(MID(Nacsport!G289,FIND(";", Nacsport!G289)+1,IFERROR(FIND(" ", Nacsport!G289 &amp; " ", FIND(";", Nacsport!G289)+1) - FIND(";", Nacsport!G289)-1,LEN(Nacsport!G289))),"")</f>
        <v>81</v>
      </c>
      <c r="O288" s="1" t="str">
        <f>+CONCATENATE(Nacsport!K289,Nacsport!L289,Nacsport!M289,Nacsport!N289,Nacsport!O289,Nacsport!P289,Nacsport!Q289,Nacsport!R289,Nacsport!S289,Nacsport!T289,Nacsport!U289,Nacsport!V289,Nacsport!W289,Nacsport!X289,Nacsport!Y289,Nacsport!Z289)</f>
        <v>RD</v>
      </c>
      <c r="P288" s="1" t="str">
        <f>IF(ISNA(LOOKUP(2,1/(Nacsport!AA289:BY289&lt;&gt;""),Nacsport!AA289:BY289)),"",LOOKUP(2,1/(Nacsport!AA289:BY289&lt;&gt;""),Nacsport!AA289:BY289))</f>
        <v/>
      </c>
      <c r="Q288" s="1" t="str">
        <f t="array" ref="Q288">+IF(+COUNTIF(Nacsport!AA289:BY289,"*")&gt;1,INDEX(Nacsport!Z289:BX289,MATCH(TRUE,Nacsport!Z289:BX289&gt;0,0)),"")</f>
        <v/>
      </c>
      <c r="R288" s="1" t="str">
        <f>+CONCATENATE(Nacsport!BZ289,Nacsport!CA289)</f>
        <v>LOST</v>
      </c>
      <c r="S288" s="1" t="str">
        <f>+CONCATENATE(Nacsport!CB289,Nacsport!CC289,Nacsport!CD289)</f>
        <v>NEGATIVE</v>
      </c>
      <c r="T288" s="1" t="str">
        <f>+CONCATENATE(Nacsport!CE289,Nacsport!CF289,Nacsport!CG289,Nacsport!CH289)</f>
        <v/>
      </c>
      <c r="U288" s="1" t="str">
        <f>+CONCATENATE(Nacsport!CI289,Nacsport!CJ289,Nacsport!CK289,Nacsport!CL289,Nacsport!CM289,Nacsport!CN289,Nacsport!CO289,Nacsport!CP289)</f>
        <v/>
      </c>
      <c r="V288" s="1" t="str">
        <f>+CONCATENATE(Nacsport!CQ289,Nacsport!CR289,Nacsport!CS289,Nacsport!CT289,Nacsport!CU289,Nacsport!CV289)</f>
        <v/>
      </c>
      <c r="W288" s="1" t="str">
        <f>+CONCATENATE(Nacsport!CW289,Nacsport!CX289,Nacsport!CY289,Nacsport!CZ289,Nacsport!DA289,Nacsport!DB289,Nacsport!DC289)</f>
        <v/>
      </c>
      <c r="X288" s="1" t="str">
        <f>+CONCATENATE(Nacsport!DD289,Nacsport!DE289,Nacsport!DF289,Nacsport!DG289,Nacsport!DH289,Nacsport!DI289,Nacsport!DJ289,Nacsport!DK289,Nacsport!DL289,Nacsport!DM289,Nacsport!DN289)</f>
        <v/>
      </c>
      <c r="Y288" s="1" t="str">
        <f>+CONCATENATE(Nacsport!DO289,Nacsport!DP289,Nacsport!DQ289,Nacsport!DR289,Nacsport!DS289,Nacsport!DT289,Nacsport!DU289,Nacsport!DV289,)</f>
        <v/>
      </c>
      <c r="Z288" s="1" t="str">
        <f>+CONCATENATE(Nacsport!DW289,Nacsport!DX289,Nacsport!DY289,Nacsport!DZ289)</f>
        <v/>
      </c>
      <c r="AA288" s="1" t="str">
        <f>+CONCATENATE(Nacsport!EA289,Nacsport!EB289,Nacsport!EC289,Nacsport!ED289,Nacsport!EE289)</f>
        <v/>
      </c>
      <c r="AB288" s="1" t="str">
        <f>+CONCATENATE(Nacsport!EF289,Nacsport!EG289,Nacsport!EH289,Nacsport!EI289,Nacsport!EJ289,Nacsport!EK289)</f>
        <v/>
      </c>
      <c r="AC288" s="1" t="str">
        <f>+CONCATENATE(Nacsport!EL289,Nacsport!EM289,Nacsport!EN289,Nacsport!EO289,Nacsport!EP289,Nacsport!EQ289,Nacsport!ER289)</f>
        <v/>
      </c>
      <c r="AD288" s="1" t="str">
        <f>+CONCATENATE(Nacsport!ES289,Nacsport!ET289,Nacsport!EU289,Nacsport!EV289,Nacsport!EW289,Nacsport!EX289,Nacsport!EY289,Nacsport!EZ289)</f>
        <v/>
      </c>
      <c r="AE288" s="1" t="str">
        <f>+CONCATENATE(Nacsport!FA289,Nacsport!FB289,Nacsport!FC289)</f>
        <v/>
      </c>
      <c r="AF288" s="1" t="str">
        <f>+CONCATENATE(Nacsport!FD289,Nacsport!FE289)</f>
        <v/>
      </c>
      <c r="AG288" s="1" t="str">
        <f>+CONCATENATE(Nacsport!FF289,Nacsport!FG289,Nacsport!FH289,Nacsport!FI289,Nacsport!FJ289)</f>
        <v/>
      </c>
      <c r="AH288" s="1" t="str">
        <f t="shared" si="19"/>
        <v/>
      </c>
      <c r="AI288" s="1" t="str">
        <f>+CONCATENATE(Nacsport!FK289,Nacsport!FL289)</f>
        <v/>
      </c>
      <c r="AJ288" s="34" t="str">
        <f>+CONCATENATE(Nacsport!FM289,Nacsport!FN289)</f>
        <v/>
      </c>
      <c r="AK288" s="1" t="str">
        <f>+IF(OR(K288="ATTACCO",K288="DIFESA"),+CONCATENATE(Nacsport!FO289,Nacsport!FP288,Nacsport!FQ289,Nacsport!FR289,Nacsport!FS289,Nacsport!FT289,Nacsport!FU289,),"")</f>
        <v/>
      </c>
      <c r="AL288" s="1" t="str">
        <f>+IF(OR(K288="ATAQUE",K288="DEFENSA"),+CONCATENATE(Nacsport!FV289,Nacsport!FW289,Nacsport!FX289,Nacsport!FY289,Nacsport!FZ289,Nacsport!GA289,Nacsport!GB289,),"")</f>
        <v/>
      </c>
      <c r="AM288" s="1" t="str">
        <f>+CONCATENATE(Nacsport!GC289,Nacsport!GD289,Nacsport!GE289,Nacsport!GF289,Nacsport!GG289,Nacsport!GH289,Nacsport!GI289,Nacsport!GJ289,)</f>
        <v/>
      </c>
      <c r="AN288" s="1" t="str">
        <f>IF(K288="PUNTOS",LOOKUP(2,1/($K$3:K288="ATAQUE"),$AN$3:AN288),IF(+COUNTIF(Nacsport!GK289:'Nacsport'!GS289,"*")&gt;0,+COUNTIF(Nacsport!GK289:'Nacsport'!GS289,"*"),""))</f>
        <v/>
      </c>
      <c r="AO288" t="str">
        <f ca="1">+IF(K288="QUIEBRE",+IF(L288="SAN LUIS",+COUNTIF(K288:INDIRECT(ADDRESS((LOOKUP(2,1/($K$1:K288="ATAQUE"),Nacsport!$A$1:A289)),3,4)),"RUCK")+1,+COUNTIF(K288:INDIRECT(ADDRESS((LOOKUP(2,1/($K$1:K288="DEFENSA"),Nacsport!$A$1:A289)),3,4)),"RUCK")+1),"")</f>
        <v/>
      </c>
      <c r="AP288" t="str">
        <f ca="1">+IF(OR(K288="PUNTOS",K288="QUIEBRE"),+IF(L288="SAN LUIS",+COUNTIF(K288:INDIRECT(ADDRESS((LOOKUP(2,1/($K$1:K288="ATAQUE"),Nacsport!$A$1:A289)),3,4)),"PASE"),+COUNTIF(K288:INDIRECT(ADDRESS((LOOKUP(2,1/($K$1:K288="DEFENSA"),Nacsport!$A$1:A289)),3,4)),"PASE")),"")</f>
        <v/>
      </c>
      <c r="AQ288" t="str">
        <f>IF(K288="QUIEBRE",LOOKUP(2,1/($K$3:K288="ATAQUE"),$AL$3:AL288),IF(+COUNTIF(Nacsport!GK289:'Nacsport'!GS289,"*")&gt;0,+COUNTIF(Nacsport!GK289:'Nacsport'!GS289,"*"),""))</f>
        <v/>
      </c>
      <c r="AR288" s="1" t="str">
        <f>IF(OR(K288="ATTACCO",K288="DIFESA"),J288,IF(AND(OR(K288="PUNTOS",K288="RUCK",K288="QUIEBRE"),L288="AVEZZANO"),LOOKUP(2,1/($K$3:K288="ATTACCO"),$J$3:J289),IF(AND(OR(K288="PUNTOS",K288="RUCK",K288="QUIEBRE"),L288="RIVAL"),LOOKUP(2,1/($K$3:K288="DIFESA"),$J$3:J289),"")))</f>
        <v/>
      </c>
      <c r="AS288" s="17"/>
    </row>
    <row r="289" spans="1:45" ht="15.75" customHeight="1" x14ac:dyDescent="0.2">
      <c r="A289">
        <f>+Nacsport!A290</f>
        <v>290</v>
      </c>
      <c r="B289">
        <f t="shared" ref="B289:B352" si="22">+A289-2</f>
        <v>288</v>
      </c>
      <c r="C289">
        <f t="shared" ref="C289:C352" si="23">+B289</f>
        <v>288</v>
      </c>
      <c r="D289" s="12">
        <v>1</v>
      </c>
      <c r="E289" s="1" t="s">
        <v>1295</v>
      </c>
      <c r="F289" s="14">
        <f>CONVERT(LEFT(Nacsport!E290,2),"mn","hr")/24+CONVERT(MID(Nacsport!E290,4,2),"sec","hr")/24</f>
        <v>3.9074074074074074E-2</v>
      </c>
      <c r="G289" s="15">
        <f>CONVERT((CONVERT(LEFT(Nacsport!F290,2),"mn","hr")/24+CONVERT(MID(Nacsport!F290,4,2),"sec","hr")/24)-(CONVERT(LEFT(Nacsport!E290,2),"mn","hr")/24+CONVERT(MID(Nacsport!E290,4,2),"sec","hr")/24),"hr","sec")*24</f>
        <v>7.0000000000002949</v>
      </c>
      <c r="H289" s="15">
        <f t="shared" si="20"/>
        <v>3371</v>
      </c>
      <c r="I289" s="15">
        <f t="shared" si="21"/>
        <v>56.266666666666659</v>
      </c>
      <c r="J289" s="1">
        <f>+Nacsport!B290</f>
        <v>25</v>
      </c>
      <c r="K289" s="1" t="str">
        <f>+Nacsport!C290</f>
        <v>ATTACK</v>
      </c>
      <c r="L289" s="1" t="str">
        <f>+CONCATENATE(Nacsport!I290,Nacsport!J290)</f>
        <v/>
      </c>
      <c r="M289" s="29" t="str">
        <f>IF(Nacsport!G290&lt;&gt;"",LEFT(Nacsport!G290,FIND(";",Nacsport!G290)-1),"")</f>
        <v>37</v>
      </c>
      <c r="N289" s="1" t="str">
        <f>IFERROR(MID(Nacsport!G290,FIND(";", Nacsport!G290)+1,IFERROR(FIND(" ", Nacsport!G290 &amp; " ", FIND(";", Nacsport!G290)+1) - FIND(";", Nacsport!G290)-1,LEN(Nacsport!G290))),"")</f>
        <v>73</v>
      </c>
      <c r="O289" s="1" t="str">
        <f>+CONCATENATE(Nacsport!K290,Nacsport!L290,Nacsport!M290,Nacsport!N290,Nacsport!O290,Nacsport!P290,Nacsport!Q290,Nacsport!R290,Nacsport!S290,Nacsport!T290,Nacsport!U290,Nacsport!V290,Nacsport!W290,Nacsport!X290,Nacsport!Y290,Nacsport!Z290)</f>
        <v/>
      </c>
      <c r="P289" s="1" t="str">
        <f>IF(ISNA(LOOKUP(2,1/(Nacsport!AA290:BY290&lt;&gt;""),Nacsport!AA290:BY290)),"",LOOKUP(2,1/(Nacsport!AA290:BY290&lt;&gt;""),Nacsport!AA290:BY290))</f>
        <v/>
      </c>
      <c r="Q289" s="1" t="str">
        <f t="array" ref="Q289">+IF(+COUNTIF(Nacsport!AA290:BY290,"*")&gt;1,INDEX(Nacsport!Z290:BX290,MATCH(TRUE,Nacsport!Z290:BX290&gt;0,0)),"")</f>
        <v/>
      </c>
      <c r="R289" s="1" t="str">
        <f>+CONCATENATE(Nacsport!BZ290,Nacsport!CA290)</f>
        <v/>
      </c>
      <c r="S289" s="1" t="str">
        <f>+CONCATENATE(Nacsport!CB290,Nacsport!CC290,Nacsport!CD290)</f>
        <v/>
      </c>
      <c r="T289" s="1" t="str">
        <f>+CONCATENATE(Nacsport!CE290,Nacsport!CF290,Nacsport!CG290,Nacsport!CH290)</f>
        <v/>
      </c>
      <c r="U289" s="1" t="str">
        <f>+CONCATENATE(Nacsport!CI290,Nacsport!CJ290,Nacsport!CK290,Nacsport!CL290,Nacsport!CM290,Nacsport!CN290,Nacsport!CO290,Nacsport!CP290)</f>
        <v/>
      </c>
      <c r="V289" s="1" t="str">
        <f>+CONCATENATE(Nacsport!CQ290,Nacsport!CR290,Nacsport!CS290,Nacsport!CT290,Nacsport!CU290,Nacsport!CV290)</f>
        <v/>
      </c>
      <c r="W289" s="1" t="str">
        <f>+CONCATENATE(Nacsport!CW290,Nacsport!CX290,Nacsport!CY290,Nacsport!CZ290,Nacsport!DA290,Nacsport!DB290,Nacsport!DC290)</f>
        <v/>
      </c>
      <c r="X289" s="1" t="str">
        <f>+CONCATENATE(Nacsport!DD290,Nacsport!DE290,Nacsport!DF290,Nacsport!DG290,Nacsport!DH290,Nacsport!DI290,Nacsport!DJ290,Nacsport!DK290,Nacsport!DL290,Nacsport!DM290,Nacsport!DN290)</f>
        <v/>
      </c>
      <c r="Y289" s="1" t="str">
        <f>+CONCATENATE(Nacsport!DO290,Nacsport!DP290,Nacsport!DQ290,Nacsport!DR290,Nacsport!DS290,Nacsport!DT290,Nacsport!DU290,Nacsport!DV290,)</f>
        <v/>
      </c>
      <c r="Z289" s="1" t="str">
        <f>+CONCATENATE(Nacsport!DW290,Nacsport!DX290,Nacsport!DY290,Nacsport!DZ290)</f>
        <v/>
      </c>
      <c r="AA289" s="1" t="str">
        <f>+CONCATENATE(Nacsport!EA290,Nacsport!EB290,Nacsport!EC290,Nacsport!ED290,Nacsport!EE290)</f>
        <v/>
      </c>
      <c r="AB289" s="1" t="str">
        <f>+CONCATENATE(Nacsport!EF290,Nacsport!EG290,Nacsport!EH290,Nacsport!EI290,Nacsport!EJ290,Nacsport!EK290)</f>
        <v/>
      </c>
      <c r="AC289" s="1" t="str">
        <f>+CONCATENATE(Nacsport!EL290,Nacsport!EM290,Nacsport!EN290,Nacsport!EO290,Nacsport!EP290,Nacsport!EQ290,Nacsport!ER290)</f>
        <v/>
      </c>
      <c r="AD289" s="1" t="str">
        <f>+CONCATENATE(Nacsport!ES290,Nacsport!ET290,Nacsport!EU290,Nacsport!EV290,Nacsport!EW290,Nacsport!EX290,Nacsport!EY290,Nacsport!EZ290)</f>
        <v/>
      </c>
      <c r="AE289" s="1" t="str">
        <f>+CONCATENATE(Nacsport!FA290,Nacsport!FB290,Nacsport!FC290)</f>
        <v/>
      </c>
      <c r="AF289" s="1" t="str">
        <f>+CONCATENATE(Nacsport!FD290,Nacsport!FE290)</f>
        <v/>
      </c>
      <c r="AG289" s="1" t="str">
        <f>+CONCATENATE(Nacsport!FF290,Nacsport!FG290,Nacsport!FH290,Nacsport!FI290,Nacsport!FJ290)</f>
        <v/>
      </c>
      <c r="AH289" s="1" t="str">
        <f t="shared" si="19"/>
        <v/>
      </c>
      <c r="AI289" s="1" t="str">
        <f>+CONCATENATE(Nacsport!FK290,Nacsport!FL290)</f>
        <v/>
      </c>
      <c r="AJ289" s="34" t="str">
        <f>+CONCATENATE(Nacsport!FM290,Nacsport!FN290)</f>
        <v/>
      </c>
      <c r="AK289" s="1" t="str">
        <f>+IF(OR(K289="ATTACCO",K289="DIFESA"),+CONCATENATE(Nacsport!FO290,Nacsport!FP289,Nacsport!FQ290,Nacsport!FR290,Nacsport!FS290,Nacsport!FT290,Nacsport!FU290,),"")</f>
        <v/>
      </c>
      <c r="AL289" s="1" t="str">
        <f>+IF(OR(K289="ATAQUE",K289="DEFENSA"),+CONCATENATE(Nacsport!FV290,Nacsport!FW290,Nacsport!FX290,Nacsport!FY290,Nacsport!FZ290,Nacsport!GA290,Nacsport!GB290,),"")</f>
        <v/>
      </c>
      <c r="AM289" s="1" t="str">
        <f>+CONCATENATE(Nacsport!GC290,Nacsport!GD290,Nacsport!GE290,Nacsport!GF290,Nacsport!GG290,Nacsport!GH290,Nacsport!GI290,Nacsport!GJ290,)</f>
        <v/>
      </c>
      <c r="AN289" s="1" t="str">
        <f>IF(K289="PUNTOS",LOOKUP(2,1/($K$3:K289="ATAQUE"),$AN$3:AN289),IF(+COUNTIF(Nacsport!GK290:'Nacsport'!GS290,"*")&gt;0,+COUNTIF(Nacsport!GK290:'Nacsport'!GS290,"*"),""))</f>
        <v/>
      </c>
      <c r="AO289" t="str">
        <f ca="1">+IF(K289="QUIEBRE",+IF(L289="SAN LUIS",+COUNTIF(K289:INDIRECT(ADDRESS((LOOKUP(2,1/($K$1:K289="ATAQUE"),Nacsport!$A$1:A290)),3,4)),"RUCK")+1,+COUNTIF(K289:INDIRECT(ADDRESS((LOOKUP(2,1/($K$1:K289="DEFENSA"),Nacsport!$A$1:A290)),3,4)),"RUCK")+1),"")</f>
        <v/>
      </c>
      <c r="AP289" t="str">
        <f ca="1">+IF(OR(K289="PUNTOS",K289="QUIEBRE"),+IF(L289="SAN LUIS",+COUNTIF(K289:INDIRECT(ADDRESS((LOOKUP(2,1/($K$1:K289="ATAQUE"),Nacsport!$A$1:A290)),3,4)),"PASE"),+COUNTIF(K289:INDIRECT(ADDRESS((LOOKUP(2,1/($K$1:K289="DEFENSA"),Nacsport!$A$1:A290)),3,4)),"PASE")),"")</f>
        <v/>
      </c>
      <c r="AQ289" t="str">
        <f>IF(K289="QUIEBRE",LOOKUP(2,1/($K$3:K289="ATAQUE"),$AL$3:AL289),IF(+COUNTIF(Nacsport!GK290:'Nacsport'!GS290,"*")&gt;0,+COUNTIF(Nacsport!GK290:'Nacsport'!GS290,"*"),""))</f>
        <v/>
      </c>
      <c r="AR289" s="1" t="str">
        <f>IF(OR(K289="ATTACCO",K289="DIFESA"),J289,IF(AND(OR(K289="PUNTOS",K289="RUCK",K289="QUIEBRE"),L289="AVEZZANO"),LOOKUP(2,1/($K$3:K289="ATTACCO"),$J$3:J290),IF(AND(OR(K289="PUNTOS",K289="RUCK",K289="QUIEBRE"),L289="RIVAL"),LOOKUP(2,1/($K$3:K289="DIFESA"),$J$3:J290),"")))</f>
        <v/>
      </c>
      <c r="AS289" s="17"/>
    </row>
    <row r="290" spans="1:45" ht="15.75" customHeight="1" x14ac:dyDescent="0.2">
      <c r="A290">
        <f>+Nacsport!A291</f>
        <v>291</v>
      </c>
      <c r="B290">
        <f t="shared" si="22"/>
        <v>289</v>
      </c>
      <c r="C290">
        <f t="shared" si="23"/>
        <v>289</v>
      </c>
      <c r="D290" s="12">
        <v>1</v>
      </c>
      <c r="E290" s="1" t="s">
        <v>1295</v>
      </c>
      <c r="F290" s="14">
        <f>CONVERT(LEFT(Nacsport!E291,2),"mn","hr")/24+CONVERT(MID(Nacsport!E291,4,2),"sec","hr")/24</f>
        <v>3.9097222222222221E-2</v>
      </c>
      <c r="G290" s="15">
        <v>8</v>
      </c>
      <c r="H290" s="15">
        <f t="shared" si="20"/>
        <v>3373</v>
      </c>
      <c r="I290" s="15">
        <f t="shared" si="21"/>
        <v>56.3</v>
      </c>
      <c r="J290" s="1">
        <f>+Nacsport!B291</f>
        <v>12</v>
      </c>
      <c r="K290" s="1" t="str">
        <f>+Nacsport!C291</f>
        <v>PENALTY</v>
      </c>
      <c r="L290" s="1" t="str">
        <f>+CONCATENATE(Nacsport!I291,Nacsport!J291)</f>
        <v>OPPONENT</v>
      </c>
      <c r="M290" s="29" t="str">
        <f>IF(Nacsport!G291&lt;&gt;"",LEFT(Nacsport!G291,FIND(";",Nacsport!G291)-1),"")</f>
        <v>37</v>
      </c>
      <c r="N290" s="1" t="str">
        <f>IFERROR(MID(Nacsport!G291,FIND(";", Nacsport!G291)+1,IFERROR(FIND(" ", Nacsport!G291 &amp; " ", FIND(";", Nacsport!G291)+1) - FIND(";", Nacsport!G291)-1,LEN(Nacsport!G291))),"")</f>
        <v>73</v>
      </c>
      <c r="O290" s="1" t="str">
        <f>+CONCATENATE(Nacsport!K291,Nacsport!L291,Nacsport!M291,Nacsport!N291,Nacsport!O291,Nacsport!P291,Nacsport!Q291,Nacsport!R291,Nacsport!S291,Nacsport!T291,Nacsport!U291,Nacsport!V291,Nacsport!W291,Nacsport!X291,Nacsport!Y291,Nacsport!Z291)</f>
        <v>T1C</v>
      </c>
      <c r="P290" s="1" t="str">
        <f>IF(ISNA(LOOKUP(2,1/(Nacsport!AA291:BY291&lt;&gt;""),Nacsport!AA291:BY291)),"",LOOKUP(2,1/(Nacsport!AA291:BY291&lt;&gt;""),Nacsport!AA291:BY291))</f>
        <v/>
      </c>
      <c r="Q290" s="1" t="str">
        <f t="array" ref="Q290">+IF(+COUNTIF(Nacsport!AA291:BY291,"*")&gt;1,INDEX(Nacsport!Z291:BX291,MATCH(TRUE,Nacsport!Z291:BX291&gt;0,0)),"")</f>
        <v/>
      </c>
      <c r="R290" s="1" t="str">
        <f>+CONCATENATE(Nacsport!BZ291,Nacsport!CA291)</f>
        <v/>
      </c>
      <c r="S290" s="1" t="str">
        <f>+CONCATENATE(Nacsport!CB291,Nacsport!CC291,Nacsport!CD291)</f>
        <v/>
      </c>
      <c r="T290" s="1" t="str">
        <f>+CONCATENATE(Nacsport!CE291,Nacsport!CF291,Nacsport!CG291,Nacsport!CH291)</f>
        <v/>
      </c>
      <c r="U290" s="1" t="str">
        <f>+CONCATENATE(Nacsport!CI291,Nacsport!CJ291,Nacsport!CK291,Nacsport!CL291,Nacsport!CM291,Nacsport!CN291,Nacsport!CO291,Nacsport!CP291)</f>
        <v/>
      </c>
      <c r="V290" s="1" t="str">
        <f>+CONCATENATE(Nacsport!CQ291,Nacsport!CR291,Nacsport!CS291,Nacsport!CT291,Nacsport!CU291,Nacsport!CV291)</f>
        <v/>
      </c>
      <c r="W290" s="1" t="str">
        <f>+CONCATENATE(Nacsport!CW291,Nacsport!CX291,Nacsport!CY291,Nacsport!CZ291,Nacsport!DA291,Nacsport!DB291,Nacsport!DC291)</f>
        <v/>
      </c>
      <c r="X290" s="1" t="str">
        <f>+CONCATENATE(Nacsport!DD291,Nacsport!DE291,Nacsport!DF291,Nacsport!DG291,Nacsport!DH291,Nacsport!DI291,Nacsport!DJ291,Nacsport!DK291,Nacsport!DL291,Nacsport!DM291,Nacsport!DN291)</f>
        <v/>
      </c>
      <c r="Y290" s="1" t="str">
        <f>+CONCATENATE(Nacsport!DO291,Nacsport!DP291,Nacsport!DQ291,Nacsport!DR291,Nacsport!DS291,Nacsport!DT291,Nacsport!DU291,Nacsport!DV291,)</f>
        <v/>
      </c>
      <c r="Z290" s="1" t="str">
        <f>+CONCATENATE(Nacsport!DW291,Nacsport!DX291,Nacsport!DY291,Nacsport!DZ291)</f>
        <v/>
      </c>
      <c r="AA290" s="1" t="str">
        <f>+CONCATENATE(Nacsport!EA291,Nacsport!EB291,Nacsport!EC291,Nacsport!ED291,Nacsport!EE291)</f>
        <v/>
      </c>
      <c r="AB290" s="1" t="str">
        <f>+CONCATENATE(Nacsport!EF291,Nacsport!EG291,Nacsport!EH291,Nacsport!EI291,Nacsport!EJ291,Nacsport!EK291)</f>
        <v/>
      </c>
      <c r="AC290" s="1" t="str">
        <f>+CONCATENATE(Nacsport!EL291,Nacsport!EM291,Nacsport!EN291,Nacsport!EO291,Nacsport!EP291,Nacsport!EQ291,Nacsport!ER291)</f>
        <v>OFFSIDE</v>
      </c>
      <c r="AD290" s="1" t="str">
        <f>+CONCATENATE(Nacsport!ES291,Nacsport!ET291,Nacsport!EU291,Nacsport!EV291,Nacsport!EW291,Nacsport!EX291,Nacsport!EY291,Nacsport!EZ291)</f>
        <v/>
      </c>
      <c r="AE290" s="1" t="str">
        <f>+CONCATENATE(Nacsport!FA291,Nacsport!FB291,Nacsport!FC291)</f>
        <v/>
      </c>
      <c r="AF290" s="1" t="str">
        <f>+CONCATENATE(Nacsport!FD291,Nacsport!FE291)</f>
        <v/>
      </c>
      <c r="AG290" s="1" t="str">
        <f>+CONCATENATE(Nacsport!FF291,Nacsport!FG291,Nacsport!FH291,Nacsport!FI291,Nacsport!FJ291)</f>
        <v/>
      </c>
      <c r="AH290" s="1" t="str">
        <f t="shared" si="19"/>
        <v/>
      </c>
      <c r="AI290" s="1" t="str">
        <f>+CONCATENATE(Nacsport!FK291,Nacsport!FL291)</f>
        <v/>
      </c>
      <c r="AJ290" s="34" t="str">
        <f>+CONCATENATE(Nacsport!FM291,Nacsport!FN291)</f>
        <v/>
      </c>
      <c r="AK290" s="1" t="str">
        <f>+IF(OR(K290="ATTACCO",K290="DIFESA"),+CONCATENATE(Nacsport!FO291,Nacsport!FP290,Nacsport!FQ291,Nacsport!FR291,Nacsport!FS291,Nacsport!FT291,Nacsport!FU291,),"")</f>
        <v/>
      </c>
      <c r="AL290" s="1" t="str">
        <f>+IF(OR(K290="ATAQUE",K290="DEFENSA"),+CONCATENATE(Nacsport!FV291,Nacsport!FW291,Nacsport!FX291,Nacsport!FY291,Nacsport!FZ291,Nacsport!GA291,Nacsport!GB291,),"")</f>
        <v/>
      </c>
      <c r="AM290" s="1" t="str">
        <f>+CONCATENATE(Nacsport!GC291,Nacsport!GD291,Nacsport!GE291,Nacsport!GF291,Nacsport!GG291,Nacsport!GH291,Nacsport!GI291,Nacsport!GJ291,)</f>
        <v/>
      </c>
      <c r="AN290" s="1" t="str">
        <f>IF(K290="PUNTOS",LOOKUP(2,1/($K$3:K290="ATAQUE"),$AN$3:AN290),IF(+COUNTIF(Nacsport!GK291:'Nacsport'!GS291,"*")&gt;0,+COUNTIF(Nacsport!GK291:'Nacsport'!GS291,"*"),""))</f>
        <v/>
      </c>
      <c r="AO290" t="str">
        <f ca="1">+IF(K290="QUIEBRE",+IF(L290="SAN LUIS",+COUNTIF(K290:INDIRECT(ADDRESS((LOOKUP(2,1/($K$1:K290="ATAQUE"),Nacsport!$A$1:A291)),3,4)),"RUCK")+1,+COUNTIF(K290:INDIRECT(ADDRESS((LOOKUP(2,1/($K$1:K290="DEFENSA"),Nacsport!$A$1:A291)),3,4)),"RUCK")+1),"")</f>
        <v/>
      </c>
      <c r="AP290" t="str">
        <f ca="1">+IF(OR(K290="PUNTOS",K290="QUIEBRE"),+IF(L290="SAN LUIS",+COUNTIF(K290:INDIRECT(ADDRESS((LOOKUP(2,1/($K$1:K290="ATAQUE"),Nacsport!$A$1:A291)),3,4)),"PASE"),+COUNTIF(K290:INDIRECT(ADDRESS((LOOKUP(2,1/($K$1:K290="DEFENSA"),Nacsport!$A$1:A291)),3,4)),"PASE")),"")</f>
        <v/>
      </c>
      <c r="AQ290" t="str">
        <f>IF(K290="QUIEBRE",LOOKUP(2,1/($K$3:K290="ATAQUE"),$AL$3:AL290),IF(+COUNTIF(Nacsport!GK291:'Nacsport'!GS291,"*")&gt;0,+COUNTIF(Nacsport!GK291:'Nacsport'!GS291,"*"),""))</f>
        <v/>
      </c>
      <c r="AR290" s="1" t="str">
        <f>IF(OR(K290="ATTACCO",K290="DIFESA"),J290,IF(AND(OR(K290="PUNTOS",K290="RUCK",K290="QUIEBRE"),L290="AVEZZANO"),LOOKUP(2,1/($K$3:K290="ATTACCO"),$J$3:J291),IF(AND(OR(K290="PUNTOS",K290="RUCK",K290="QUIEBRE"),L290="RIVAL"),LOOKUP(2,1/($K$3:K290="DIFESA"),$J$3:J291),"")))</f>
        <v/>
      </c>
      <c r="AS290" s="17"/>
    </row>
    <row r="291" spans="1:45" ht="15.75" customHeight="1" x14ac:dyDescent="0.2">
      <c r="A291">
        <f>+Nacsport!A292</f>
        <v>292</v>
      </c>
      <c r="B291">
        <f t="shared" si="22"/>
        <v>290</v>
      </c>
      <c r="C291">
        <f t="shared" si="23"/>
        <v>290</v>
      </c>
      <c r="D291" s="12">
        <v>1</v>
      </c>
      <c r="E291" s="1" t="s">
        <v>1295</v>
      </c>
      <c r="F291" s="14">
        <f>CONVERT(LEFT(Nacsport!E292,2),"mn","hr")/24+CONVERT(MID(Nacsport!E292,4,2),"sec","hr")/24</f>
        <v>3.9143518518518522E-2</v>
      </c>
      <c r="G291" s="15">
        <f>CONVERT((CONVERT(LEFT(Nacsport!F292,2),"mn","hr")/24+CONVERT(MID(Nacsport!F292,4,2),"sec","hr")/24)-(CONVERT(LEFT(Nacsport!E292,2),"mn","hr")/24+CONVERT(MID(Nacsport!E292,4,2),"sec","hr")/24),"hr","sec")*24</f>
        <v>4.9999999999997824</v>
      </c>
      <c r="H291" s="15">
        <f t="shared" si="20"/>
        <v>3377.0000000000005</v>
      </c>
      <c r="I291" s="15">
        <f t="shared" si="21"/>
        <v>56.366666666666674</v>
      </c>
      <c r="J291" s="1">
        <f>+Nacsport!B292</f>
        <v>14</v>
      </c>
      <c r="K291" s="1" t="str">
        <f>+Nacsport!C292</f>
        <v>TURNOVER-</v>
      </c>
      <c r="L291" s="1" t="str">
        <f>+CONCATENATE(Nacsport!I292,Nacsport!J292)</f>
        <v>SAN BENEDETTO</v>
      </c>
      <c r="M291" s="29" t="str">
        <f>IF(Nacsport!G292&lt;&gt;"",LEFT(Nacsport!G292,FIND(";",Nacsport!G292)-1),"")</f>
        <v/>
      </c>
      <c r="N291" s="1" t="str">
        <f>IFERROR(MID(Nacsport!G292,FIND(";", Nacsport!G292)+1,IFERROR(FIND(" ", Nacsport!G292 &amp; " ", FIND(";", Nacsport!G292)+1) - FIND(";", Nacsport!G292)-1,LEN(Nacsport!G292))),"")</f>
        <v/>
      </c>
      <c r="O291" s="1" t="str">
        <f>+CONCATENATE(Nacsport!K292,Nacsport!L292,Nacsport!M292,Nacsport!N292,Nacsport!O292,Nacsport!P292,Nacsport!Q292,Nacsport!R292,Nacsport!S292,Nacsport!T292,Nacsport!U292,Nacsport!V292,Nacsport!W292,Nacsport!X292,Nacsport!Y292,Nacsport!Z292)</f>
        <v/>
      </c>
      <c r="P291" s="1" t="str">
        <f>IF(ISNA(LOOKUP(2,1/(Nacsport!AA292:BY292&lt;&gt;""),Nacsport!AA292:BY292)),"",LOOKUP(2,1/(Nacsport!AA292:BY292&lt;&gt;""),Nacsport!AA292:BY292))</f>
        <v>15</v>
      </c>
      <c r="Q291" s="1" t="str">
        <f t="array" ref="Q291">+IF(+COUNTIF(Nacsport!AA292:BY292,"*")&gt;1,INDEX(Nacsport!Z292:BX292,MATCH(TRUE,Nacsport!Z292:BX292&gt;0,0)),"")</f>
        <v/>
      </c>
      <c r="R291" s="1" t="str">
        <f>+CONCATENATE(Nacsport!BZ292,Nacsport!CA292)</f>
        <v/>
      </c>
      <c r="S291" s="1" t="str">
        <f>+CONCATENATE(Nacsport!CB292,Nacsport!CC292,Nacsport!CD292)</f>
        <v/>
      </c>
      <c r="T291" s="1" t="str">
        <f>+CONCATENATE(Nacsport!CE292,Nacsport!CF292,Nacsport!CG292,Nacsport!CH292)</f>
        <v/>
      </c>
      <c r="U291" s="1" t="str">
        <f>+CONCATENATE(Nacsport!CI292,Nacsport!CJ292,Nacsport!CK292,Nacsport!CL292,Nacsport!CM292,Nacsport!CN292,Nacsport!CO292,Nacsport!CP292)</f>
        <v/>
      </c>
      <c r="V291" s="1" t="str">
        <f>+CONCATENATE(Nacsport!CQ292,Nacsport!CR292,Nacsport!CS292,Nacsport!CT292,Nacsport!CU292,Nacsport!CV292)</f>
        <v/>
      </c>
      <c r="W291" s="1" t="str">
        <f>+CONCATENATE(Nacsport!CW292,Nacsport!CX292,Nacsport!CY292,Nacsport!CZ292,Nacsport!DA292,Nacsport!DB292,Nacsport!DC292)</f>
        <v/>
      </c>
      <c r="X291" s="1" t="str">
        <f>+CONCATENATE(Nacsport!DD292,Nacsport!DE292,Nacsport!DF292,Nacsport!DG292,Nacsport!DH292,Nacsport!DI292,Nacsport!DJ292,Nacsport!DK292,Nacsport!DL292,Nacsport!DM292,Nacsport!DN292)</f>
        <v/>
      </c>
      <c r="Y291" s="1" t="str">
        <f>+CONCATENATE(Nacsport!DO292,Nacsport!DP292,Nacsport!DQ292,Nacsport!DR292,Nacsport!DS292,Nacsport!DT292,Nacsport!DU292,Nacsport!DV292,)</f>
        <v/>
      </c>
      <c r="Z291" s="1" t="str">
        <f>+CONCATENATE(Nacsport!DW292,Nacsport!DX292,Nacsport!DY292,Nacsport!DZ292)</f>
        <v/>
      </c>
      <c r="AA291" s="1" t="str">
        <f>+CONCATENATE(Nacsport!EA292,Nacsport!EB292,Nacsport!EC292,Nacsport!ED292,Nacsport!EE292)</f>
        <v/>
      </c>
      <c r="AB291" s="1" t="str">
        <f>+CONCATENATE(Nacsport!EF292,Nacsport!EG292,Nacsport!EH292,Nacsport!EI292,Nacsport!EJ292,Nacsport!EK292)</f>
        <v>KNOCK-ON</v>
      </c>
      <c r="AC291" s="1" t="str">
        <f>+CONCATENATE(Nacsport!EL292,Nacsport!EM292,Nacsport!EN292,Nacsport!EO292,Nacsport!EP292,Nacsport!EQ292,Nacsport!ER292)</f>
        <v/>
      </c>
      <c r="AD291" s="1" t="str">
        <f>+CONCATENATE(Nacsport!ES292,Nacsport!ET292,Nacsport!EU292,Nacsport!EV292,Nacsport!EW292,Nacsport!EX292,Nacsport!EY292,Nacsport!EZ292)</f>
        <v/>
      </c>
      <c r="AE291" s="1" t="str">
        <f>+CONCATENATE(Nacsport!FA292,Nacsport!FB292,Nacsport!FC292)</f>
        <v/>
      </c>
      <c r="AF291" s="1" t="str">
        <f>+CONCATENATE(Nacsport!FD292,Nacsport!FE292)</f>
        <v/>
      </c>
      <c r="AG291" s="1" t="str">
        <f>+CONCATENATE(Nacsport!FF292,Nacsport!FG292,Nacsport!FH292,Nacsport!FI292,Nacsport!FJ292)</f>
        <v/>
      </c>
      <c r="AH291" s="1" t="str">
        <f t="shared" si="19"/>
        <v/>
      </c>
      <c r="AI291" s="1" t="str">
        <f>+CONCATENATE(Nacsport!FK292,Nacsport!FL292)</f>
        <v/>
      </c>
      <c r="AJ291" s="34" t="str">
        <f>+CONCATENATE(Nacsport!FM292,Nacsport!FN292)</f>
        <v/>
      </c>
      <c r="AK291" s="1" t="str">
        <f>+IF(OR(K291="ATTACCO",K291="DIFESA"),+CONCATENATE(Nacsport!FO292,Nacsport!FP291,Nacsport!FQ292,Nacsport!FR292,Nacsport!FS292,Nacsport!FT292,Nacsport!FU292,),"")</f>
        <v/>
      </c>
      <c r="AL291" s="1" t="str">
        <f>+IF(OR(K291="ATAQUE",K291="DEFENSA"),+CONCATENATE(Nacsport!FV292,Nacsport!FW292,Nacsport!FX292,Nacsport!FY292,Nacsport!FZ292,Nacsport!GA292,Nacsport!GB292,),"")</f>
        <v/>
      </c>
      <c r="AM291" s="1" t="str">
        <f>+CONCATENATE(Nacsport!GC292,Nacsport!GD292,Nacsport!GE292,Nacsport!GF292,Nacsport!GG292,Nacsport!GH292,Nacsport!GI292,Nacsport!GJ292,)</f>
        <v/>
      </c>
      <c r="AN291" s="1" t="str">
        <f>IF(K291="PUNTOS",LOOKUP(2,1/($K$3:K291="ATAQUE"),$AN$3:AN291),IF(+COUNTIF(Nacsport!GK292:'Nacsport'!GS292,"*")&gt;0,+COUNTIF(Nacsport!GK292:'Nacsport'!GS292,"*"),""))</f>
        <v/>
      </c>
      <c r="AO291" t="str">
        <f ca="1">+IF(K291="QUIEBRE",+IF(L291="SAN LUIS",+COUNTIF(K291:INDIRECT(ADDRESS((LOOKUP(2,1/($K$1:K291="ATAQUE"),Nacsport!$A$1:A292)),3,4)),"RUCK")+1,+COUNTIF(K291:INDIRECT(ADDRESS((LOOKUP(2,1/($K$1:K291="DEFENSA"),Nacsport!$A$1:A292)),3,4)),"RUCK")+1),"")</f>
        <v/>
      </c>
      <c r="AP291" t="str">
        <f ca="1">+IF(OR(K291="PUNTOS",K291="QUIEBRE"),+IF(L291="SAN LUIS",+COUNTIF(K291:INDIRECT(ADDRESS((LOOKUP(2,1/($K$1:K291="ATAQUE"),Nacsport!$A$1:A292)),3,4)),"PASE"),+COUNTIF(K291:INDIRECT(ADDRESS((LOOKUP(2,1/($K$1:K291="DEFENSA"),Nacsport!$A$1:A292)),3,4)),"PASE")),"")</f>
        <v/>
      </c>
      <c r="AQ291" t="str">
        <f>IF(K291="QUIEBRE",LOOKUP(2,1/($K$3:K291="ATAQUE"),$AL$3:AL291),IF(+COUNTIF(Nacsport!GK292:'Nacsport'!GS292,"*")&gt;0,+COUNTIF(Nacsport!GK292:'Nacsport'!GS292,"*"),""))</f>
        <v/>
      </c>
      <c r="AR291" s="1" t="str">
        <f>IF(OR(K291="ATTACCO",K291="DIFESA"),J291,IF(AND(OR(K291="PUNTOS",K291="RUCK",K291="QUIEBRE"),L291="AVEZZANO"),LOOKUP(2,1/($K$3:K291="ATTACCO"),$J$3:J292),IF(AND(OR(K291="PUNTOS",K291="RUCK",K291="QUIEBRE"),L291="RIVAL"),LOOKUP(2,1/($K$3:K291="DIFESA"),$J$3:J292),"")))</f>
        <v/>
      </c>
      <c r="AS291" s="17"/>
    </row>
    <row r="292" spans="1:45" ht="15.75" customHeight="1" x14ac:dyDescent="0.2">
      <c r="A292">
        <f>+Nacsport!A293</f>
        <v>293</v>
      </c>
      <c r="B292">
        <f t="shared" si="22"/>
        <v>291</v>
      </c>
      <c r="C292">
        <f t="shared" si="23"/>
        <v>291</v>
      </c>
      <c r="D292" s="12">
        <v>1</v>
      </c>
      <c r="E292" s="1" t="s">
        <v>1295</v>
      </c>
      <c r="F292" s="14">
        <f>CONVERT(LEFT(Nacsport!E293,2),"mn","hr")/24+CONVERT(MID(Nacsport!E293,4,2),"sec","hr")/24</f>
        <v>3.9155092592592596E-2</v>
      </c>
      <c r="G292" s="15">
        <f>CONVERT((CONVERT(LEFT(Nacsport!F293,2),"mn","hr")/24+CONVERT(MID(Nacsport!F293,4,2),"sec","hr")/24)-(CONVERT(LEFT(Nacsport!E293,2),"mn","hr")/24+CONVERT(MID(Nacsport!E293,4,2),"sec","hr")/24),"hr","sec")*24</f>
        <v>0.99999999999995648</v>
      </c>
      <c r="H292" s="15">
        <f t="shared" si="20"/>
        <v>3378</v>
      </c>
      <c r="I292" s="15">
        <f t="shared" si="21"/>
        <v>56.383333333333333</v>
      </c>
      <c r="J292" s="1">
        <f>+Nacsport!B293</f>
        <v>29</v>
      </c>
      <c r="K292" s="1" t="str">
        <f>+Nacsport!C293</f>
        <v>END</v>
      </c>
      <c r="L292" s="1" t="str">
        <f>+CONCATENATE(Nacsport!I293,Nacsport!J293)</f>
        <v/>
      </c>
      <c r="M292" s="29" t="str">
        <f>IF(Nacsport!G293&lt;&gt;"",LEFT(Nacsport!G293,FIND(";",Nacsport!G293)-1),"")</f>
        <v/>
      </c>
      <c r="N292" s="1" t="str">
        <f>IFERROR(MID(Nacsport!G293,FIND(";", Nacsport!G293)+1,IFERROR(FIND(" ", Nacsport!G293 &amp; " ", FIND(";", Nacsport!G293)+1) - FIND(";", Nacsport!G293)-1,LEN(Nacsport!G293))),"")</f>
        <v/>
      </c>
      <c r="O292" s="1" t="str">
        <f>+CONCATENATE(Nacsport!K293,Nacsport!L293,Nacsport!M293,Nacsport!N293,Nacsport!O293,Nacsport!P293,Nacsport!Q293,Nacsport!R293,Nacsport!S293,Nacsport!T293,Nacsport!U293,Nacsport!V293,Nacsport!W293,Nacsport!X293,Nacsport!Y293,Nacsport!Z293)</f>
        <v/>
      </c>
      <c r="P292" s="1" t="str">
        <f>IF(ISNA(LOOKUP(2,1/(Nacsport!AA293:BY293&lt;&gt;""),Nacsport!AA293:BY293)),"",LOOKUP(2,1/(Nacsport!AA293:BY293&lt;&gt;""),Nacsport!AA293:BY293))</f>
        <v/>
      </c>
      <c r="Q292" s="1" t="str">
        <f t="array" ref="Q292">+IF(+COUNTIF(Nacsport!AA293:BY293,"*")&gt;1,INDEX(Nacsport!Z293:BX293,MATCH(TRUE,Nacsport!Z293:BX293&gt;0,0)),"")</f>
        <v/>
      </c>
      <c r="R292" s="1" t="str">
        <f>+CONCATENATE(Nacsport!BZ293,Nacsport!CA293)</f>
        <v/>
      </c>
      <c r="S292" s="1" t="str">
        <f>+CONCATENATE(Nacsport!CB293,Nacsport!CC293,Nacsport!CD293)</f>
        <v/>
      </c>
      <c r="T292" s="1" t="str">
        <f>+CONCATENATE(Nacsport!CE293,Nacsport!CF293,Nacsport!CG293,Nacsport!CH293)</f>
        <v/>
      </c>
      <c r="U292" s="1" t="str">
        <f>+CONCATENATE(Nacsport!CI293,Nacsport!CJ293,Nacsport!CK293,Nacsport!CL293,Nacsport!CM293,Nacsport!CN293,Nacsport!CO293,Nacsport!CP293)</f>
        <v/>
      </c>
      <c r="V292" s="1" t="str">
        <f>+CONCATENATE(Nacsport!CQ293,Nacsport!CR293,Nacsport!CS293,Nacsport!CT293,Nacsport!CU293,Nacsport!CV293)</f>
        <v/>
      </c>
      <c r="W292" s="1" t="str">
        <f>+CONCATENATE(Nacsport!CW293,Nacsport!CX293,Nacsport!CY293,Nacsport!CZ293,Nacsport!DA293,Nacsport!DB293,Nacsport!DC293)</f>
        <v/>
      </c>
      <c r="X292" s="1" t="str">
        <f>+CONCATENATE(Nacsport!DD293,Nacsport!DE293,Nacsport!DF293,Nacsport!DG293,Nacsport!DH293,Nacsport!DI293,Nacsport!DJ293,Nacsport!DK293,Nacsport!DL293,Nacsport!DM293,Nacsport!DN293)</f>
        <v/>
      </c>
      <c r="Y292" s="1" t="str">
        <f>+CONCATENATE(Nacsport!DO293,Nacsport!DP293,Nacsport!DQ293,Nacsport!DR293,Nacsport!DS293,Nacsport!DT293,Nacsport!DU293,Nacsport!DV293,)</f>
        <v/>
      </c>
      <c r="Z292" s="1" t="str">
        <f>+CONCATENATE(Nacsport!DW293,Nacsport!DX293,Nacsport!DY293,Nacsport!DZ293)</f>
        <v/>
      </c>
      <c r="AA292" s="1" t="str">
        <f>+CONCATENATE(Nacsport!EA293,Nacsport!EB293,Nacsport!EC293,Nacsport!ED293,Nacsport!EE293)</f>
        <v/>
      </c>
      <c r="AB292" s="1" t="str">
        <f>+CONCATENATE(Nacsport!EF293,Nacsport!EG293,Nacsport!EH293,Nacsport!EI293,Nacsport!EJ293,Nacsport!EK293)</f>
        <v/>
      </c>
      <c r="AC292" s="1" t="str">
        <f>+CONCATENATE(Nacsport!EL293,Nacsport!EM293,Nacsport!EN293,Nacsport!EO293,Nacsport!EP293,Nacsport!EQ293,Nacsport!ER293)</f>
        <v/>
      </c>
      <c r="AD292" s="1" t="str">
        <f>+CONCATENATE(Nacsport!ES293,Nacsport!ET293,Nacsport!EU293,Nacsport!EV293,Nacsport!EW293,Nacsport!EX293,Nacsport!EY293,Nacsport!EZ293)</f>
        <v/>
      </c>
      <c r="AE292" s="1" t="str">
        <f>+CONCATENATE(Nacsport!FA293,Nacsport!FB293,Nacsport!FC293)</f>
        <v/>
      </c>
      <c r="AF292" s="1" t="str">
        <f>+CONCATENATE(Nacsport!FD293,Nacsport!FE293)</f>
        <v/>
      </c>
      <c r="AG292" s="1" t="str">
        <f>+CONCATENATE(Nacsport!FF293,Nacsport!FG293,Nacsport!FH293,Nacsport!FI293,Nacsport!FJ293)</f>
        <v/>
      </c>
      <c r="AH292" s="1" t="str">
        <f t="shared" si="19"/>
        <v/>
      </c>
      <c r="AI292" s="1" t="str">
        <f>+CONCATENATE(Nacsport!FK293,Nacsport!FL293)</f>
        <v/>
      </c>
      <c r="AJ292" s="34" t="str">
        <f>+CONCATENATE(Nacsport!FM293,Nacsport!FN293)</f>
        <v/>
      </c>
      <c r="AK292" s="1" t="str">
        <f>+IF(OR(K292="ATTACCO",K292="DIFESA"),+CONCATENATE(Nacsport!FO293,Nacsport!FP292,Nacsport!FQ293,Nacsport!FR293,Nacsport!FS293,Nacsport!FT293,Nacsport!FU293,),"")</f>
        <v/>
      </c>
      <c r="AL292" s="1" t="str">
        <f>+IF(OR(K292="ATAQUE",K292="DEFENSA"),+CONCATENATE(Nacsport!FV293,Nacsport!FW293,Nacsport!FX293,Nacsport!FY293,Nacsport!FZ293,Nacsport!GA293,Nacsport!GB293,),"")</f>
        <v/>
      </c>
      <c r="AM292" s="1" t="str">
        <f>+CONCATENATE(Nacsport!GC293,Nacsport!GD293,Nacsport!GE293,Nacsport!GF293,Nacsport!GG293,Nacsport!GH293,Nacsport!GI293,Nacsport!GJ293,)</f>
        <v/>
      </c>
      <c r="AN292" s="1" t="str">
        <f>IF(K292="PUNTOS",LOOKUP(2,1/($K$3:K292="ATAQUE"),$AN$3:AN292),IF(+COUNTIF(Nacsport!GK293:'Nacsport'!GS293,"*")&gt;0,+COUNTIF(Nacsport!GK293:'Nacsport'!GS293,"*"),""))</f>
        <v/>
      </c>
      <c r="AO292" t="str">
        <f ca="1">+IF(K292="QUIEBRE",+IF(L292="SAN LUIS",+COUNTIF(K292:INDIRECT(ADDRESS((LOOKUP(2,1/($K$1:K292="ATAQUE"),Nacsport!$A$1:A293)),3,4)),"RUCK")+1,+COUNTIF(K292:INDIRECT(ADDRESS((LOOKUP(2,1/($K$1:K292="DEFENSA"),Nacsport!$A$1:A293)),3,4)),"RUCK")+1),"")</f>
        <v/>
      </c>
      <c r="AP292" t="str">
        <f ca="1">+IF(OR(K292="PUNTOS",K292="QUIEBRE"),+IF(L292="SAN LUIS",+COUNTIF(K292:INDIRECT(ADDRESS((LOOKUP(2,1/($K$1:K292="ATAQUE"),Nacsport!$A$1:A293)),3,4)),"PASE"),+COUNTIF(K292:INDIRECT(ADDRESS((LOOKUP(2,1/($K$1:K292="DEFENSA"),Nacsport!$A$1:A293)),3,4)),"PASE")),"")</f>
        <v/>
      </c>
      <c r="AQ292" t="str">
        <f>IF(K292="QUIEBRE",LOOKUP(2,1/($K$3:K292="ATAQUE"),$AL$3:AL292),IF(+COUNTIF(Nacsport!GK293:'Nacsport'!GS293,"*")&gt;0,+COUNTIF(Nacsport!GK293:'Nacsport'!GS293,"*"),""))</f>
        <v/>
      </c>
      <c r="AR292" s="1" t="str">
        <f>IF(OR(K292="ATTACCO",K292="DIFESA"),J292,IF(AND(OR(K292="PUNTOS",K292="RUCK",K292="QUIEBRE"),L292="AVEZZANO"),LOOKUP(2,1/($K$3:K292="ATTACCO"),$J$3:J293),IF(AND(OR(K292="PUNTOS",K292="RUCK",K292="QUIEBRE"),L292="RIVAL"),LOOKUP(2,1/($K$3:K292="DIFESA"),$J$3:J293),"")))</f>
        <v/>
      </c>
      <c r="AS292" s="17"/>
    </row>
    <row r="293" spans="1:45" ht="15.75" customHeight="1" x14ac:dyDescent="0.2">
      <c r="A293">
        <f>+Nacsport!A294</f>
        <v>294</v>
      </c>
      <c r="B293">
        <f t="shared" si="22"/>
        <v>292</v>
      </c>
      <c r="C293">
        <f t="shared" si="23"/>
        <v>292</v>
      </c>
      <c r="D293" s="12">
        <v>1</v>
      </c>
      <c r="E293" s="1" t="s">
        <v>1295</v>
      </c>
      <c r="F293" s="14">
        <f>CONVERT(LEFT(Nacsport!E294,2),"mn","hr")/24+CONVERT(MID(Nacsport!E294,4,2),"sec","hr")/24</f>
        <v>3.9710648148148148E-2</v>
      </c>
      <c r="G293" s="15">
        <f>CONVERT((CONVERT(LEFT(Nacsport!F294,2),"mn","hr")/24+CONVERT(MID(Nacsport!F294,4,2),"sec","hr")/24)-(CONVERT(LEFT(Nacsport!E294,2),"mn","hr")/24+CONVERT(MID(Nacsport!E294,4,2),"sec","hr")/24),"hr","sec")*24</f>
        <v>4.9999999999997824</v>
      </c>
      <c r="H293" s="15">
        <f t="shared" si="20"/>
        <v>3426</v>
      </c>
      <c r="I293" s="15">
        <f t="shared" si="21"/>
        <v>57.183333333333337</v>
      </c>
      <c r="J293" s="1">
        <f>+Nacsport!B294</f>
        <v>15</v>
      </c>
      <c r="K293" s="1" t="str">
        <f>+Nacsport!C294</f>
        <v>TURNOVER-</v>
      </c>
      <c r="L293" s="1" t="str">
        <f>+CONCATENATE(Nacsport!I294,Nacsport!J294)</f>
        <v>SAN BENEDETTO</v>
      </c>
      <c r="M293" s="29" t="str">
        <f>IF(Nacsport!G294&lt;&gt;"",LEFT(Nacsport!G294,FIND(";",Nacsport!G294)-1),"")</f>
        <v/>
      </c>
      <c r="N293" s="1" t="str">
        <f>IFERROR(MID(Nacsport!G294,FIND(";", Nacsport!G294)+1,IFERROR(FIND(" ", Nacsport!G294 &amp; " ", FIND(";", Nacsport!G294)+1) - FIND(";", Nacsport!G294)-1,LEN(Nacsport!G294))),"")</f>
        <v/>
      </c>
      <c r="O293" s="1" t="str">
        <f>+CONCATENATE(Nacsport!K294,Nacsport!L294,Nacsport!M294,Nacsport!N294,Nacsport!O294,Nacsport!P294,Nacsport!Q294,Nacsport!R294,Nacsport!S294,Nacsport!T294,Nacsport!U294,Nacsport!V294,Nacsport!W294,Nacsport!X294,Nacsport!Y294,Nacsport!Z294)</f>
        <v/>
      </c>
      <c r="P293" s="1" t="str">
        <f>IF(ISNA(LOOKUP(2,1/(Nacsport!AA294:BY294&lt;&gt;""),Nacsport!AA294:BY294)),"",LOOKUP(2,1/(Nacsport!AA294:BY294&lt;&gt;""),Nacsport!AA294:BY294))</f>
        <v/>
      </c>
      <c r="Q293" s="1" t="str">
        <f t="array" ref="Q293">+IF(+COUNTIF(Nacsport!AA294:BY294,"*")&gt;1,INDEX(Nacsport!Z294:BX294,MATCH(TRUE,Nacsport!Z294:BX294&gt;0,0)),"")</f>
        <v/>
      </c>
      <c r="R293" s="1" t="str">
        <f>+CONCATENATE(Nacsport!BZ294,Nacsport!CA294)</f>
        <v/>
      </c>
      <c r="S293" s="1" t="str">
        <f>+CONCATENATE(Nacsport!CB294,Nacsport!CC294,Nacsport!CD294)</f>
        <v/>
      </c>
      <c r="T293" s="1" t="str">
        <f>+CONCATENATE(Nacsport!CE294,Nacsport!CF294,Nacsport!CG294,Nacsport!CH294)</f>
        <v/>
      </c>
      <c r="U293" s="1" t="str">
        <f>+CONCATENATE(Nacsport!CI294,Nacsport!CJ294,Nacsport!CK294,Nacsport!CL294,Nacsport!CM294,Nacsport!CN294,Nacsport!CO294,Nacsport!CP294)</f>
        <v/>
      </c>
      <c r="V293" s="1" t="str">
        <f>+CONCATENATE(Nacsport!CQ294,Nacsport!CR294,Nacsport!CS294,Nacsport!CT294,Nacsport!CU294,Nacsport!CV294)</f>
        <v/>
      </c>
      <c r="W293" s="1" t="str">
        <f>+CONCATENATE(Nacsport!CW294,Nacsport!CX294,Nacsport!CY294,Nacsport!CZ294,Nacsport!DA294,Nacsport!DB294,Nacsport!DC294)</f>
        <v/>
      </c>
      <c r="X293" s="1" t="str">
        <f>+CONCATENATE(Nacsport!DD294,Nacsport!DE294,Nacsport!DF294,Nacsport!DG294,Nacsport!DH294,Nacsport!DI294,Nacsport!DJ294,Nacsport!DK294,Nacsport!DL294,Nacsport!DM294,Nacsport!DN294)</f>
        <v/>
      </c>
      <c r="Y293" s="1" t="str">
        <f>+CONCATENATE(Nacsport!DO294,Nacsport!DP294,Nacsport!DQ294,Nacsport!DR294,Nacsport!DS294,Nacsport!DT294,Nacsport!DU294,Nacsport!DV294,)</f>
        <v/>
      </c>
      <c r="Z293" s="1" t="str">
        <f>+CONCATENATE(Nacsport!DW294,Nacsport!DX294,Nacsport!DY294,Nacsport!DZ294)</f>
        <v/>
      </c>
      <c r="AA293" s="1" t="str">
        <f>+CONCATENATE(Nacsport!EA294,Nacsport!EB294,Nacsport!EC294,Nacsport!ED294,Nacsport!EE294)</f>
        <v/>
      </c>
      <c r="AB293" s="1" t="str">
        <f>+CONCATENATE(Nacsport!EF294,Nacsport!EG294,Nacsport!EH294,Nacsport!EI294,Nacsport!EJ294,Nacsport!EK294)</f>
        <v>KICK</v>
      </c>
      <c r="AC293" s="1" t="str">
        <f>+CONCATENATE(Nacsport!EL294,Nacsport!EM294,Nacsport!EN294,Nacsport!EO294,Nacsport!EP294,Nacsport!EQ294,Nacsport!ER294)</f>
        <v/>
      </c>
      <c r="AD293" s="1" t="str">
        <f>+CONCATENATE(Nacsport!ES294,Nacsport!ET294,Nacsport!EU294,Nacsport!EV294,Nacsport!EW294,Nacsport!EX294,Nacsport!EY294,Nacsport!EZ294)</f>
        <v/>
      </c>
      <c r="AE293" s="1" t="str">
        <f>+CONCATENATE(Nacsport!FA294,Nacsport!FB294,Nacsport!FC294)</f>
        <v/>
      </c>
      <c r="AF293" s="1" t="str">
        <f>+CONCATENATE(Nacsport!FD294,Nacsport!FE294)</f>
        <v/>
      </c>
      <c r="AG293" s="1" t="str">
        <f>+CONCATENATE(Nacsport!FF294,Nacsport!FG294,Nacsport!FH294,Nacsport!FI294,Nacsport!FJ294)</f>
        <v/>
      </c>
      <c r="AH293" s="1" t="str">
        <f t="shared" si="19"/>
        <v/>
      </c>
      <c r="AI293" s="1" t="str">
        <f>+CONCATENATE(Nacsport!FK294,Nacsport!FL294)</f>
        <v/>
      </c>
      <c r="AJ293" s="34" t="str">
        <f>+CONCATENATE(Nacsport!FM294,Nacsport!FN294)</f>
        <v/>
      </c>
      <c r="AK293" s="1" t="str">
        <f>+IF(OR(K293="ATTACCO",K293="DIFESA"),+CONCATENATE(Nacsport!FO294,Nacsport!FP293,Nacsport!FQ294,Nacsport!FR294,Nacsport!FS294,Nacsport!FT294,Nacsport!FU294,),"")</f>
        <v/>
      </c>
      <c r="AL293" s="1" t="str">
        <f>+IF(OR(K293="ATAQUE",K293="DEFENSA"),+CONCATENATE(Nacsport!FV294,Nacsport!FW294,Nacsport!FX294,Nacsport!FY294,Nacsport!FZ294,Nacsport!GA294,Nacsport!GB294,),"")</f>
        <v/>
      </c>
      <c r="AM293" s="1" t="str">
        <f>+CONCATENATE(Nacsport!GC294,Nacsport!GD294,Nacsport!GE294,Nacsport!GF294,Nacsport!GG294,Nacsport!GH294,Nacsport!GI294,Nacsport!GJ294,)</f>
        <v/>
      </c>
      <c r="AN293" s="1" t="str">
        <f>IF(K293="PUNTOS",LOOKUP(2,1/($K$3:K293="ATAQUE"),$AN$3:AN293),IF(+COUNTIF(Nacsport!GK294:'Nacsport'!GS294,"*")&gt;0,+COUNTIF(Nacsport!GK294:'Nacsport'!GS294,"*"),""))</f>
        <v/>
      </c>
      <c r="AO293" t="str">
        <f ca="1">+IF(K293="QUIEBRE",+IF(L293="SAN LUIS",+COUNTIF(K293:INDIRECT(ADDRESS((LOOKUP(2,1/($K$1:K293="ATAQUE"),Nacsport!$A$1:A294)),3,4)),"RUCK")+1,+COUNTIF(K293:INDIRECT(ADDRESS((LOOKUP(2,1/($K$1:K293="DEFENSA"),Nacsport!$A$1:A294)),3,4)),"RUCK")+1),"")</f>
        <v/>
      </c>
      <c r="AP293" t="str">
        <f ca="1">+IF(OR(K293="PUNTOS",K293="QUIEBRE"),+IF(L293="SAN LUIS",+COUNTIF(K293:INDIRECT(ADDRESS((LOOKUP(2,1/($K$1:K293="ATAQUE"),Nacsport!$A$1:A294)),3,4)),"PASE"),+COUNTIF(K293:INDIRECT(ADDRESS((LOOKUP(2,1/($K$1:K293="DEFENSA"),Nacsport!$A$1:A294)),3,4)),"PASE")),"")</f>
        <v/>
      </c>
      <c r="AQ293" t="str">
        <f>IF(K293="QUIEBRE",LOOKUP(2,1/($K$3:K293="ATAQUE"),$AL$3:AL293),IF(+COUNTIF(Nacsport!GK294:'Nacsport'!GS294,"*")&gt;0,+COUNTIF(Nacsport!GK294:'Nacsport'!GS294,"*"),""))</f>
        <v/>
      </c>
      <c r="AR293" s="1" t="str">
        <f>IF(OR(K293="ATTACCO",K293="DIFESA"),J293,IF(AND(OR(K293="PUNTOS",K293="RUCK",K293="QUIEBRE"),L293="AVEZZANO"),LOOKUP(2,1/($K$3:K293="ATTACCO"),$J$3:J294),IF(AND(OR(K293="PUNTOS",K293="RUCK",K293="QUIEBRE"),L293="RIVAL"),LOOKUP(2,1/($K$3:K293="DIFESA"),$J$3:J294),"")))</f>
        <v/>
      </c>
      <c r="AS293" s="17"/>
    </row>
    <row r="294" spans="1:45" ht="15.75" customHeight="1" x14ac:dyDescent="0.2">
      <c r="A294">
        <f>+Nacsport!A295</f>
        <v>295</v>
      </c>
      <c r="B294">
        <f t="shared" si="22"/>
        <v>293</v>
      </c>
      <c r="C294">
        <f t="shared" si="23"/>
        <v>293</v>
      </c>
      <c r="D294" s="12">
        <v>1</v>
      </c>
      <c r="E294" s="1" t="s">
        <v>1295</v>
      </c>
      <c r="F294" s="14">
        <f>CONVERT(LEFT(Nacsport!E295,2),"mn","hr")/24+CONVERT(MID(Nacsport!E295,4,2),"sec","hr")/24</f>
        <v>3.9710648148148148E-2</v>
      </c>
      <c r="G294" s="15">
        <f>CONVERT((CONVERT(LEFT(Nacsport!F295,2),"mn","hr")/24+CONVERT(MID(Nacsport!F295,4,2),"sec","hr")/24)-(CONVERT(LEFT(Nacsport!E295,2),"mn","hr")/24+CONVERT(MID(Nacsport!E295,4,2),"sec","hr")/24),"hr","sec")*24</f>
        <v>32.999999999999766</v>
      </c>
      <c r="H294" s="15">
        <f t="shared" si="20"/>
        <v>3426</v>
      </c>
      <c r="I294" s="15">
        <f t="shared" si="21"/>
        <v>57.183333333333337</v>
      </c>
      <c r="J294" s="1">
        <f>+Nacsport!B295</f>
        <v>18</v>
      </c>
      <c r="K294" s="1" t="str">
        <f>+Nacsport!C295</f>
        <v>DEFENCE</v>
      </c>
      <c r="L294" s="1" t="str">
        <f>+CONCATENATE(Nacsport!I295,Nacsport!J295)</f>
        <v/>
      </c>
      <c r="M294" s="29" t="str">
        <f>IF(Nacsport!G295&lt;&gt;"",LEFT(Nacsport!G295,FIND(";",Nacsport!G295)-1),"")</f>
        <v>61</v>
      </c>
      <c r="N294" s="1" t="str">
        <f>IFERROR(MID(Nacsport!G295,FIND(";", Nacsport!G295)+1,IFERROR(FIND(" ", Nacsport!G295 &amp; " ", FIND(";", Nacsport!G295)+1) - FIND(";", Nacsport!G295)-1,LEN(Nacsport!G295))),"")</f>
        <v>4</v>
      </c>
      <c r="O294" s="1" t="str">
        <f>+CONCATENATE(Nacsport!K295,Nacsport!L295,Nacsport!M295,Nacsport!N295,Nacsport!O295,Nacsport!P295,Nacsport!Q295,Nacsport!R295,Nacsport!S295,Nacsport!T295,Nacsport!U295,Nacsport!V295,Nacsport!W295,Nacsport!X295,Nacsport!Y295,Nacsport!Z295)</f>
        <v/>
      </c>
      <c r="P294" s="1" t="str">
        <f>IF(ISNA(LOOKUP(2,1/(Nacsport!AA295:BY295&lt;&gt;""),Nacsport!AA295:BY295)),"",LOOKUP(2,1/(Nacsport!AA295:BY295&lt;&gt;""),Nacsport!AA295:BY295))</f>
        <v/>
      </c>
      <c r="Q294" s="1" t="str">
        <f t="array" ref="Q294">+IF(+COUNTIF(Nacsport!AA295:BY295,"*")&gt;1,INDEX(Nacsport!Z295:BX295,MATCH(TRUE,Nacsport!Z295:BX295&gt;0,0)),"")</f>
        <v/>
      </c>
      <c r="R294" s="1" t="str">
        <f>+CONCATENATE(Nacsport!BZ295,Nacsport!CA295)</f>
        <v/>
      </c>
      <c r="S294" s="1" t="str">
        <f>+CONCATENATE(Nacsport!CB295,Nacsport!CC295,Nacsport!CD295)</f>
        <v/>
      </c>
      <c r="T294" s="1" t="str">
        <f>+CONCATENATE(Nacsport!CE295,Nacsport!CF295,Nacsport!CG295,Nacsport!CH295)</f>
        <v/>
      </c>
      <c r="U294" s="1" t="str">
        <f>+CONCATENATE(Nacsport!CI295,Nacsport!CJ295,Nacsport!CK295,Nacsport!CL295,Nacsport!CM295,Nacsport!CN295,Nacsport!CO295,Nacsport!CP295)</f>
        <v/>
      </c>
      <c r="V294" s="1" t="str">
        <f>+CONCATENATE(Nacsport!CQ295,Nacsport!CR295,Nacsport!CS295,Nacsport!CT295,Nacsport!CU295,Nacsport!CV295)</f>
        <v/>
      </c>
      <c r="W294" s="1" t="str">
        <f>+CONCATENATE(Nacsport!CW295,Nacsport!CX295,Nacsport!CY295,Nacsport!CZ295,Nacsport!DA295,Nacsport!DB295,Nacsport!DC295)</f>
        <v/>
      </c>
      <c r="X294" s="1" t="str">
        <f>+CONCATENATE(Nacsport!DD295,Nacsport!DE295,Nacsport!DF295,Nacsport!DG295,Nacsport!DH295,Nacsport!DI295,Nacsport!DJ295,Nacsport!DK295,Nacsport!DL295,Nacsport!DM295,Nacsport!DN295)</f>
        <v/>
      </c>
      <c r="Y294" s="1" t="str">
        <f>+CONCATENATE(Nacsport!DO295,Nacsport!DP295,Nacsport!DQ295,Nacsport!DR295,Nacsport!DS295,Nacsport!DT295,Nacsport!DU295,Nacsport!DV295,)</f>
        <v/>
      </c>
      <c r="Z294" s="1" t="str">
        <f>+CONCATENATE(Nacsport!DW295,Nacsport!DX295,Nacsport!DY295,Nacsport!DZ295)</f>
        <v/>
      </c>
      <c r="AA294" s="1" t="str">
        <f>+CONCATENATE(Nacsport!EA295,Nacsport!EB295,Nacsport!EC295,Nacsport!ED295,Nacsport!EE295)</f>
        <v/>
      </c>
      <c r="AB294" s="1" t="str">
        <f>+CONCATENATE(Nacsport!EF295,Nacsport!EG295,Nacsport!EH295,Nacsport!EI295,Nacsport!EJ295,Nacsport!EK295)</f>
        <v/>
      </c>
      <c r="AC294" s="1" t="str">
        <f>+CONCATENATE(Nacsport!EL295,Nacsport!EM295,Nacsport!EN295,Nacsport!EO295,Nacsport!EP295,Nacsport!EQ295,Nacsport!ER295)</f>
        <v/>
      </c>
      <c r="AD294" s="1" t="str">
        <f>+CONCATENATE(Nacsport!ES295,Nacsport!ET295,Nacsport!EU295,Nacsport!EV295,Nacsport!EW295,Nacsport!EX295,Nacsport!EY295,Nacsport!EZ295)</f>
        <v/>
      </c>
      <c r="AE294" s="1" t="str">
        <f>+CONCATENATE(Nacsport!FA295,Nacsport!FB295,Nacsport!FC295)</f>
        <v/>
      </c>
      <c r="AF294" s="1" t="str">
        <f>+CONCATENATE(Nacsport!FD295,Nacsport!FE295)</f>
        <v/>
      </c>
      <c r="AG294" s="1" t="str">
        <f>+CONCATENATE(Nacsport!FF295,Nacsport!FG295,Nacsport!FH295,Nacsport!FI295,Nacsport!FJ295)</f>
        <v/>
      </c>
      <c r="AH294" s="1" t="str">
        <f t="shared" si="19"/>
        <v/>
      </c>
      <c r="AI294" s="1" t="str">
        <f>+CONCATENATE(Nacsport!FK295,Nacsport!FL295)</f>
        <v/>
      </c>
      <c r="AJ294" s="34" t="str">
        <f>+CONCATENATE(Nacsport!FM295,Nacsport!FN295)</f>
        <v/>
      </c>
      <c r="AK294" s="1" t="str">
        <f>+IF(OR(K294="ATTACCO",K294="DIFESA"),+CONCATENATE(Nacsport!FO295,Nacsport!FP294,Nacsport!FQ295,Nacsport!FR295,Nacsport!FS295,Nacsport!FT295,Nacsport!FU295,),"")</f>
        <v/>
      </c>
      <c r="AL294" s="1" t="str">
        <f>+IF(OR(K294="ATAQUE",K294="DEFENSA"),+CONCATENATE(Nacsport!FV295,Nacsport!FW295,Nacsport!FX295,Nacsport!FY295,Nacsport!FZ295,Nacsport!GA295,Nacsport!GB295,),"")</f>
        <v/>
      </c>
      <c r="AM294" s="1" t="str">
        <f>+CONCATENATE(Nacsport!GC295,Nacsport!GD295,Nacsport!GE295,Nacsport!GF295,Nacsport!GG295,Nacsport!GH295,Nacsport!GI295,Nacsport!GJ295,)</f>
        <v/>
      </c>
      <c r="AN294" s="1" t="str">
        <f>IF(K294="PUNTOS",LOOKUP(2,1/($K$3:K294="ATAQUE"),$AN$3:AN294),IF(+COUNTIF(Nacsport!GK295:'Nacsport'!GS295,"*")&gt;0,+COUNTIF(Nacsport!GK295:'Nacsport'!GS295,"*"),""))</f>
        <v/>
      </c>
      <c r="AO294" t="str">
        <f ca="1">+IF(K294="QUIEBRE",+IF(L294="SAN LUIS",+COUNTIF(K294:INDIRECT(ADDRESS((LOOKUP(2,1/($K$1:K294="ATAQUE"),Nacsport!$A$1:A295)),3,4)),"RUCK")+1,+COUNTIF(K294:INDIRECT(ADDRESS((LOOKUP(2,1/($K$1:K294="DEFENSA"),Nacsport!$A$1:A295)),3,4)),"RUCK")+1),"")</f>
        <v/>
      </c>
      <c r="AP294" t="str">
        <f ca="1">+IF(OR(K294="PUNTOS",K294="QUIEBRE"),+IF(L294="SAN LUIS",+COUNTIF(K294:INDIRECT(ADDRESS((LOOKUP(2,1/($K$1:K294="ATAQUE"),Nacsport!$A$1:A295)),3,4)),"PASE"),+COUNTIF(K294:INDIRECT(ADDRESS((LOOKUP(2,1/($K$1:K294="DEFENSA"),Nacsport!$A$1:A295)),3,4)),"PASE")),"")</f>
        <v/>
      </c>
      <c r="AQ294" t="str">
        <f>IF(K294="QUIEBRE",LOOKUP(2,1/($K$3:K294="ATAQUE"),$AL$3:AL294),IF(+COUNTIF(Nacsport!GK295:'Nacsport'!GS295,"*")&gt;0,+COUNTIF(Nacsport!GK295:'Nacsport'!GS295,"*"),""))</f>
        <v/>
      </c>
      <c r="AR294" s="1" t="str">
        <f>IF(OR(K294="ATTACCO",K294="DIFESA"),J294,IF(AND(OR(K294="PUNTOS",K294="RUCK",K294="QUIEBRE"),L294="AVEZZANO"),LOOKUP(2,1/($K$3:K294="ATTACCO"),$J$3:J295),IF(AND(OR(K294="PUNTOS",K294="RUCK",K294="QUIEBRE"),L294="RIVAL"),LOOKUP(2,1/($K$3:K294="DIFESA"),$J$3:J295),"")))</f>
        <v/>
      </c>
      <c r="AS294" s="17"/>
    </row>
    <row r="295" spans="1:45" ht="15.75" customHeight="1" x14ac:dyDescent="0.2">
      <c r="A295">
        <f>+Nacsport!A296</f>
        <v>296</v>
      </c>
      <c r="B295">
        <f t="shared" si="22"/>
        <v>294</v>
      </c>
      <c r="C295">
        <f t="shared" si="23"/>
        <v>294</v>
      </c>
      <c r="D295" s="12">
        <v>1</v>
      </c>
      <c r="E295" s="1" t="s">
        <v>1295</v>
      </c>
      <c r="F295" s="14">
        <f>CONVERT(LEFT(Nacsport!E296,2),"mn","hr")/24+CONVERT(MID(Nacsport!E296,4,2),"sec","hr")/24</f>
        <v>3.9710648148148148E-2</v>
      </c>
      <c r="G295" s="15">
        <f>CONVERT((CONVERT(LEFT(Nacsport!F296,2),"mn","hr")/24+CONVERT(MID(Nacsport!F296,4,2),"sec","hr")/24)-(CONVERT(LEFT(Nacsport!E296,2),"mn","hr")/24+CONVERT(MID(Nacsport!E296,4,2),"sec","hr")/24),"hr","sec")*24</f>
        <v>56.000000000000554</v>
      </c>
      <c r="H295" s="15">
        <f t="shared" si="20"/>
        <v>3426</v>
      </c>
      <c r="I295" s="15">
        <f t="shared" si="21"/>
        <v>57.183333333333337</v>
      </c>
      <c r="J295" s="1">
        <f>+Nacsport!B296</f>
        <v>31</v>
      </c>
      <c r="K295" s="1" t="str">
        <f>+Nacsport!C296</f>
        <v>SHORT-MATCH</v>
      </c>
      <c r="L295" s="1" t="str">
        <f>+CONCATENATE(Nacsport!I296,Nacsport!J296)</f>
        <v/>
      </c>
      <c r="M295" s="29" t="str">
        <f>IF(Nacsport!G296&lt;&gt;"",LEFT(Nacsport!G296,FIND(";",Nacsport!G296)-1),"")</f>
        <v>61</v>
      </c>
      <c r="N295" s="1" t="str">
        <f>IFERROR(MID(Nacsport!G296,FIND(";", Nacsport!G296)+1,IFERROR(FIND(" ", Nacsport!G296 &amp; " ", FIND(";", Nacsport!G296)+1) - FIND(";", Nacsport!G296)-1,LEN(Nacsport!G296))),"")</f>
        <v>4</v>
      </c>
      <c r="O295" s="1" t="str">
        <f>+CONCATENATE(Nacsport!K296,Nacsport!L296,Nacsport!M296,Nacsport!N296,Nacsport!O296,Nacsport!P296,Nacsport!Q296,Nacsport!R296,Nacsport!S296,Nacsport!T296,Nacsport!U296,Nacsport!V296,Nacsport!W296,Nacsport!X296,Nacsport!Y296,Nacsport!Z296)</f>
        <v/>
      </c>
      <c r="P295" s="1" t="str">
        <f>IF(ISNA(LOOKUP(2,1/(Nacsport!AA296:BY296&lt;&gt;""),Nacsport!AA296:BY296)),"",LOOKUP(2,1/(Nacsport!AA296:BY296&lt;&gt;""),Nacsport!AA296:BY296))</f>
        <v/>
      </c>
      <c r="Q295" s="1" t="str">
        <f t="array" ref="Q295">+IF(+COUNTIF(Nacsport!AA296:BY296,"*")&gt;1,INDEX(Nacsport!Z296:BX296,MATCH(TRUE,Nacsport!Z296:BX296&gt;0,0)),"")</f>
        <v/>
      </c>
      <c r="R295" s="1" t="str">
        <f>+CONCATENATE(Nacsport!BZ296,Nacsport!CA296)</f>
        <v/>
      </c>
      <c r="S295" s="1" t="str">
        <f>+CONCATENATE(Nacsport!CB296,Nacsport!CC296,Nacsport!CD296)</f>
        <v/>
      </c>
      <c r="T295" s="1" t="str">
        <f>+CONCATENATE(Nacsport!CE296,Nacsport!CF296,Nacsport!CG296,Nacsport!CH296)</f>
        <v/>
      </c>
      <c r="U295" s="1" t="str">
        <f>+CONCATENATE(Nacsport!CI296,Nacsport!CJ296,Nacsport!CK296,Nacsport!CL296,Nacsport!CM296,Nacsport!CN296,Nacsport!CO296,Nacsport!CP296)</f>
        <v/>
      </c>
      <c r="V295" s="1" t="str">
        <f>+CONCATENATE(Nacsport!CQ296,Nacsport!CR296,Nacsport!CS296,Nacsport!CT296,Nacsport!CU296,Nacsport!CV296)</f>
        <v/>
      </c>
      <c r="W295" s="1" t="str">
        <f>+CONCATENATE(Nacsport!CW296,Nacsport!CX296,Nacsport!CY296,Nacsport!CZ296,Nacsport!DA296,Nacsport!DB296,Nacsport!DC296)</f>
        <v/>
      </c>
      <c r="X295" s="1" t="str">
        <f>+CONCATENATE(Nacsport!DD296,Nacsport!DE296,Nacsport!DF296,Nacsport!DG296,Nacsport!DH296,Nacsport!DI296,Nacsport!DJ296,Nacsport!DK296,Nacsport!DL296,Nacsport!DM296,Nacsport!DN296)</f>
        <v/>
      </c>
      <c r="Y295" s="1" t="str">
        <f>+CONCATENATE(Nacsport!DO296,Nacsport!DP296,Nacsport!DQ296,Nacsport!DR296,Nacsport!DS296,Nacsport!DT296,Nacsport!DU296,Nacsport!DV296,)</f>
        <v/>
      </c>
      <c r="Z295" s="1" t="str">
        <f>+CONCATENATE(Nacsport!DW296,Nacsport!DX296,Nacsport!DY296,Nacsport!DZ296)</f>
        <v/>
      </c>
      <c r="AA295" s="1" t="str">
        <f>+CONCATENATE(Nacsport!EA296,Nacsport!EB296,Nacsport!EC296,Nacsport!ED296,Nacsport!EE296)</f>
        <v/>
      </c>
      <c r="AB295" s="1" t="str">
        <f>+CONCATENATE(Nacsport!EF296,Nacsport!EG296,Nacsport!EH296,Nacsport!EI296,Nacsport!EJ296,Nacsport!EK296)</f>
        <v/>
      </c>
      <c r="AC295" s="1" t="str">
        <f>+CONCATENATE(Nacsport!EL296,Nacsport!EM296,Nacsport!EN296,Nacsport!EO296,Nacsport!EP296,Nacsport!EQ296,Nacsport!ER296)</f>
        <v/>
      </c>
      <c r="AD295" s="1" t="str">
        <f>+CONCATENATE(Nacsport!ES296,Nacsport!ET296,Nacsport!EU296,Nacsport!EV296,Nacsport!EW296,Nacsport!EX296,Nacsport!EY296,Nacsport!EZ296)</f>
        <v/>
      </c>
      <c r="AE295" s="1" t="str">
        <f>+CONCATENATE(Nacsport!FA296,Nacsport!FB296,Nacsport!FC296)</f>
        <v/>
      </c>
      <c r="AF295" s="1" t="str">
        <f>+CONCATENATE(Nacsport!FD296,Nacsport!FE296)</f>
        <v/>
      </c>
      <c r="AG295" s="1" t="str">
        <f>+CONCATENATE(Nacsport!FF296,Nacsport!FG296,Nacsport!FH296,Nacsport!FI296,Nacsport!FJ296)</f>
        <v/>
      </c>
      <c r="AH295" s="1" t="str">
        <f t="shared" si="19"/>
        <v/>
      </c>
      <c r="AI295" s="1" t="str">
        <f>+CONCATENATE(Nacsport!FK296,Nacsport!FL296)</f>
        <v/>
      </c>
      <c r="AJ295" s="34" t="str">
        <f>+CONCATENATE(Nacsport!FM296,Nacsport!FN296)</f>
        <v/>
      </c>
      <c r="AK295" s="1" t="str">
        <f>+IF(OR(K295="ATTACCO",K295="DIFESA"),+CONCATENATE(Nacsport!FO296,Nacsport!FP295,Nacsport!FQ296,Nacsport!FR296,Nacsport!FS296,Nacsport!FT296,Nacsport!FU296,),"")</f>
        <v/>
      </c>
      <c r="AL295" s="1" t="str">
        <f>+IF(OR(K295="ATAQUE",K295="DEFENSA"),+CONCATENATE(Nacsport!FV296,Nacsport!FW296,Nacsport!FX296,Nacsport!FY296,Nacsport!FZ296,Nacsport!GA296,Nacsport!GB296,),"")</f>
        <v/>
      </c>
      <c r="AM295" s="1" t="str">
        <f>+CONCATENATE(Nacsport!GC296,Nacsport!GD296,Nacsport!GE296,Nacsport!GF296,Nacsport!GG296,Nacsport!GH296,Nacsport!GI296,Nacsport!GJ296,)</f>
        <v/>
      </c>
      <c r="AN295" s="1" t="str">
        <f>IF(K295="PUNTOS",LOOKUP(2,1/($K$3:K295="ATAQUE"),$AN$3:AN295),IF(+COUNTIF(Nacsport!GK296:'Nacsport'!GS296,"*")&gt;0,+COUNTIF(Nacsport!GK296:'Nacsport'!GS296,"*"),""))</f>
        <v/>
      </c>
      <c r="AO295" t="str">
        <f ca="1">+IF(K295="QUIEBRE",+IF(L295="SAN LUIS",+COUNTIF(K295:INDIRECT(ADDRESS((LOOKUP(2,1/($K$1:K295="ATAQUE"),Nacsport!$A$1:A296)),3,4)),"RUCK")+1,+COUNTIF(K295:INDIRECT(ADDRESS((LOOKUP(2,1/($K$1:K295="DEFENSA"),Nacsport!$A$1:A296)),3,4)),"RUCK")+1),"")</f>
        <v/>
      </c>
      <c r="AP295" t="str">
        <f ca="1">+IF(OR(K295="PUNTOS",K295="QUIEBRE"),+IF(L295="SAN LUIS",+COUNTIF(K295:INDIRECT(ADDRESS((LOOKUP(2,1/($K$1:K295="ATAQUE"),Nacsport!$A$1:A296)),3,4)),"PASE"),+COUNTIF(K295:INDIRECT(ADDRESS((LOOKUP(2,1/($K$1:K295="DEFENSA"),Nacsport!$A$1:A296)),3,4)),"PASE")),"")</f>
        <v/>
      </c>
      <c r="AQ295" t="str">
        <f>IF(K295="QUIEBRE",LOOKUP(2,1/($K$3:K295="ATAQUE"),$AL$3:AL295),IF(+COUNTIF(Nacsport!GK296:'Nacsport'!GS296,"*")&gt;0,+COUNTIF(Nacsport!GK296:'Nacsport'!GS296,"*"),""))</f>
        <v/>
      </c>
      <c r="AR295" s="1" t="str">
        <f>IF(OR(K295="ATTACCO",K295="DIFESA"),J295,IF(AND(OR(K295="PUNTOS",K295="RUCK",K295="QUIEBRE"),L295="AVEZZANO"),LOOKUP(2,1/($K$3:K295="ATTACCO"),$J$3:J296),IF(AND(OR(K295="PUNTOS",K295="RUCK",K295="QUIEBRE"),L295="RIVAL"),LOOKUP(2,1/($K$3:K295="DIFESA"),$J$3:J296),"")))</f>
        <v/>
      </c>
      <c r="AS295" s="17"/>
    </row>
    <row r="296" spans="1:45" ht="15.75" customHeight="1" x14ac:dyDescent="0.2">
      <c r="A296">
        <f>+Nacsport!A297</f>
        <v>297</v>
      </c>
      <c r="B296">
        <f t="shared" si="22"/>
        <v>295</v>
      </c>
      <c r="C296">
        <f t="shared" si="23"/>
        <v>295</v>
      </c>
      <c r="D296" s="12">
        <v>1</v>
      </c>
      <c r="E296" s="1" t="s">
        <v>1295</v>
      </c>
      <c r="F296" s="14">
        <f>CONVERT(LEFT(Nacsport!E297,2),"mn","hr")/24+CONVERT(MID(Nacsport!E297,4,2),"sec","hr")/24</f>
        <v>3.9780092592592589E-2</v>
      </c>
      <c r="G296" s="15">
        <f>CONVERT((CONVERT(LEFT(Nacsport!F297,2),"mn","hr")/24+CONVERT(MID(Nacsport!F297,4,2),"sec","hr")/24)-(CONVERT(LEFT(Nacsport!E297,2),"mn","hr")/24+CONVERT(MID(Nacsport!E297,4,2),"sec","hr")/24),"hr","sec")*24</f>
        <v>2.9999999999998694</v>
      </c>
      <c r="H296" s="15">
        <f t="shared" si="20"/>
        <v>3431.9999999999995</v>
      </c>
      <c r="I296" s="15">
        <f t="shared" si="21"/>
        <v>57.283333333333324</v>
      </c>
      <c r="J296" s="1">
        <f>+Nacsport!B297</f>
        <v>4</v>
      </c>
      <c r="K296" s="1" t="str">
        <f>+Nacsport!C297</f>
        <v>KICK</v>
      </c>
      <c r="L296" s="1" t="str">
        <f>+CONCATENATE(Nacsport!I297,Nacsport!J297)</f>
        <v>SAN BENEDETTO</v>
      </c>
      <c r="M296" s="29" t="str">
        <f>IF(Nacsport!G297&lt;&gt;"",LEFT(Nacsport!G297,FIND(";",Nacsport!G297)-1),"")</f>
        <v>48</v>
      </c>
      <c r="N296" s="1" t="str">
        <f>IFERROR(MID(Nacsport!G297,FIND(";", Nacsport!G297)+1,IFERROR(FIND(" ", Nacsport!G297 &amp; " ", FIND(";", Nacsport!G297)+1) - FIND(";", Nacsport!G297)-1,LEN(Nacsport!G297))),"")</f>
        <v>71</v>
      </c>
      <c r="O296" s="1" t="str">
        <f>+CONCATENATE(Nacsport!K297,Nacsport!L297,Nacsport!M297,Nacsport!N297,Nacsport!O297,Nacsport!P297,Nacsport!Q297,Nacsport!R297,Nacsport!S297,Nacsport!T297,Nacsport!U297,Nacsport!V297,Nacsport!W297,Nacsport!X297,Nacsport!Y297,Nacsport!Z297)</f>
        <v>T1C</v>
      </c>
      <c r="P296" s="1" t="str">
        <f>IF(ISNA(LOOKUP(2,1/(Nacsport!AA297:BY297&lt;&gt;""),Nacsport!AA297:BY297)),"",LOOKUP(2,1/(Nacsport!AA297:BY297&lt;&gt;""),Nacsport!AA297:BY297))</f>
        <v>10</v>
      </c>
      <c r="Q296" s="1" t="str">
        <f t="array" ref="Q296">+IF(+COUNTIF(Nacsport!AA297:BY297,"*")&gt;1,INDEX(Nacsport!Z297:BX297,MATCH(TRUE,Nacsport!Z297:BX297&gt;0,0)),"")</f>
        <v/>
      </c>
      <c r="R296" s="1" t="str">
        <f>+CONCATENATE(Nacsport!BZ297,Nacsport!CA297)</f>
        <v/>
      </c>
      <c r="S296" s="1" t="str">
        <f>+CONCATENATE(Nacsport!CB297,Nacsport!CC297,Nacsport!CD297)</f>
        <v/>
      </c>
      <c r="T296" s="1" t="str">
        <f>+CONCATENATE(Nacsport!CE297,Nacsport!CF297,Nacsport!CG297,Nacsport!CH297)</f>
        <v/>
      </c>
      <c r="U296" s="1" t="str">
        <f>+CONCATENATE(Nacsport!CI297,Nacsport!CJ297,Nacsport!CK297,Nacsport!CL297,Nacsport!CM297,Nacsport!CN297,Nacsport!CO297,Nacsport!CP297)</f>
        <v/>
      </c>
      <c r="V296" s="1" t="str">
        <f>+CONCATENATE(Nacsport!CQ297,Nacsport!CR297,Nacsport!CS297,Nacsport!CT297,Nacsport!CU297,Nacsport!CV297)</f>
        <v/>
      </c>
      <c r="W296" s="1" t="str">
        <f>+CONCATENATE(Nacsport!CW297,Nacsport!CX297,Nacsport!CY297,Nacsport!CZ297,Nacsport!DA297,Nacsport!DB297,Nacsport!DC297)</f>
        <v/>
      </c>
      <c r="X296" s="1" t="str">
        <f>+CONCATENATE(Nacsport!DD297,Nacsport!DE297,Nacsport!DF297,Nacsport!DG297,Nacsport!DH297,Nacsport!DI297,Nacsport!DJ297,Nacsport!DK297,Nacsport!DL297,Nacsport!DM297,Nacsport!DN297)</f>
        <v/>
      </c>
      <c r="Y296" s="1" t="str">
        <f>+CONCATENATE(Nacsport!DO297,Nacsport!DP297,Nacsport!DQ297,Nacsport!DR297,Nacsport!DS297,Nacsport!DT297,Nacsport!DU297,Nacsport!DV297,)</f>
        <v/>
      </c>
      <c r="Z296" s="1" t="str">
        <f>+CONCATENATE(Nacsport!DW297,Nacsport!DX297,Nacsport!DY297,Nacsport!DZ297)</f>
        <v/>
      </c>
      <c r="AA296" s="1" t="str">
        <f>+CONCATENATE(Nacsport!EA297,Nacsport!EB297,Nacsport!EC297,Nacsport!ED297,Nacsport!EE297)</f>
        <v/>
      </c>
      <c r="AB296" s="1" t="str">
        <f>+CONCATENATE(Nacsport!EF297,Nacsport!EG297,Nacsport!EH297,Nacsport!EI297,Nacsport!EJ297,Nacsport!EK297)</f>
        <v/>
      </c>
      <c r="AC296" s="1" t="str">
        <f>+CONCATENATE(Nacsport!EL297,Nacsport!EM297,Nacsport!EN297,Nacsport!EO297,Nacsport!EP297,Nacsport!EQ297,Nacsport!ER297)</f>
        <v/>
      </c>
      <c r="AD296" s="1" t="str">
        <f>+CONCATENATE(Nacsport!ES297,Nacsport!ET297,Nacsport!EU297,Nacsport!EV297,Nacsport!EW297,Nacsport!EX297,Nacsport!EY297,Nacsport!EZ297)</f>
        <v>PUNT</v>
      </c>
      <c r="AE296" s="1" t="str">
        <f>+CONCATENATE(Nacsport!FA297,Nacsport!FB297,Nacsport!FC297)</f>
        <v/>
      </c>
      <c r="AF296" s="1" t="str">
        <f>+CONCATENATE(Nacsport!FD297,Nacsport!FE297)</f>
        <v/>
      </c>
      <c r="AG296" s="1" t="str">
        <f>+CONCATENATE(Nacsport!FF297,Nacsport!FG297,Nacsport!FH297,Nacsport!FI297,Nacsport!FJ297)</f>
        <v/>
      </c>
      <c r="AH296" s="1" t="str">
        <f t="shared" si="19"/>
        <v/>
      </c>
      <c r="AI296" s="1" t="str">
        <f>+CONCATENATE(Nacsport!FK297,Nacsport!FL297)</f>
        <v/>
      </c>
      <c r="AJ296" s="34" t="str">
        <f>+CONCATENATE(Nacsport!FM297,Nacsport!FN297)</f>
        <v/>
      </c>
      <c r="AK296" s="1" t="str">
        <f>+IF(OR(K296="ATTACCO",K296="DIFESA"),+CONCATENATE(Nacsport!FO297,Nacsport!FP296,Nacsport!FQ297,Nacsport!FR297,Nacsport!FS297,Nacsport!FT297,Nacsport!FU297,),"")</f>
        <v/>
      </c>
      <c r="AL296" s="1" t="str">
        <f>+IF(OR(K296="ATAQUE",K296="DEFENSA"),+CONCATENATE(Nacsport!FV297,Nacsport!FW297,Nacsport!FX297,Nacsport!FY297,Nacsport!FZ297,Nacsport!GA297,Nacsport!GB297,),"")</f>
        <v/>
      </c>
      <c r="AM296" s="1" t="str">
        <f>+CONCATENATE(Nacsport!GC297,Nacsport!GD297,Nacsport!GE297,Nacsport!GF297,Nacsport!GG297,Nacsport!GH297,Nacsport!GI297,Nacsport!GJ297,)</f>
        <v/>
      </c>
      <c r="AN296" s="1" t="str">
        <f>IF(K296="PUNTOS",LOOKUP(2,1/($K$3:K296="ATAQUE"),$AN$3:AN296),IF(+COUNTIF(Nacsport!GK297:'Nacsport'!GS297,"*")&gt;0,+COUNTIF(Nacsport!GK297:'Nacsport'!GS297,"*"),""))</f>
        <v/>
      </c>
      <c r="AO296" t="str">
        <f ca="1">+IF(K296="QUIEBRE",+IF(L296="SAN LUIS",+COUNTIF(K296:INDIRECT(ADDRESS((LOOKUP(2,1/($K$1:K296="ATAQUE"),Nacsport!$A$1:A297)),3,4)),"RUCK")+1,+COUNTIF(K296:INDIRECT(ADDRESS((LOOKUP(2,1/($K$1:K296="DEFENSA"),Nacsport!$A$1:A297)),3,4)),"RUCK")+1),"")</f>
        <v/>
      </c>
      <c r="AP296" t="str">
        <f ca="1">+IF(OR(K296="PUNTOS",K296="QUIEBRE"),+IF(L296="SAN LUIS",+COUNTIF(K296:INDIRECT(ADDRESS((LOOKUP(2,1/($K$1:K296="ATAQUE"),Nacsport!$A$1:A297)),3,4)),"PASE"),+COUNTIF(K296:INDIRECT(ADDRESS((LOOKUP(2,1/($K$1:K296="DEFENSA"),Nacsport!$A$1:A297)),3,4)),"PASE")),"")</f>
        <v/>
      </c>
      <c r="AQ296" t="str">
        <f>IF(K296="QUIEBRE",LOOKUP(2,1/($K$3:K296="ATAQUE"),$AL$3:AL296),IF(+COUNTIF(Nacsport!GK297:'Nacsport'!GS297,"*")&gt;0,+COUNTIF(Nacsport!GK297:'Nacsport'!GS297,"*"),""))</f>
        <v/>
      </c>
      <c r="AR296" s="1" t="str">
        <f>IF(OR(K296="ATTACCO",K296="DIFESA"),J296,IF(AND(OR(K296="PUNTOS",K296="RUCK",K296="QUIEBRE"),L296="AVEZZANO"),LOOKUP(2,1/($K$3:K296="ATTACCO"),$J$3:J297),IF(AND(OR(K296="PUNTOS",K296="RUCK",K296="QUIEBRE"),L296="RIVAL"),LOOKUP(2,1/($K$3:K296="DIFESA"),$J$3:J297),"")))</f>
        <v/>
      </c>
      <c r="AS296" s="17"/>
    </row>
    <row r="297" spans="1:45" ht="15.75" customHeight="1" x14ac:dyDescent="0.2">
      <c r="A297">
        <f>+Nacsport!A298</f>
        <v>298</v>
      </c>
      <c r="B297">
        <f t="shared" si="22"/>
        <v>296</v>
      </c>
      <c r="C297">
        <f t="shared" si="23"/>
        <v>296</v>
      </c>
      <c r="D297" s="12">
        <v>1</v>
      </c>
      <c r="E297" s="1" t="s">
        <v>1295</v>
      </c>
      <c r="F297" s="14">
        <f>CONVERT(LEFT(Nacsport!E298,2),"mn","hr")/24+CONVERT(MID(Nacsport!E298,4,2),"sec","hr")/24</f>
        <v>3.982638888888889E-2</v>
      </c>
      <c r="G297" s="15">
        <f>(CONVERT((CONVERT(LEFT(Nacsport!F298,2),"mn","hr")/24+CONVERT(MID(Nacsport!F298,4,2),"sec","hr")/24)-(CONVERT(LEFT(Nacsport!E298,2),"mn","hr")/24+CONVERT(MID(Nacsport!E298,4,2),"sec","hr")/24),"hr","sec")*24)+2</f>
        <v>4.9999999999998694</v>
      </c>
      <c r="H297" s="15">
        <f t="shared" si="20"/>
        <v>3436</v>
      </c>
      <c r="I297" s="15">
        <f t="shared" si="21"/>
        <v>57.35</v>
      </c>
      <c r="J297" s="1">
        <f>+Nacsport!B298</f>
        <v>48</v>
      </c>
      <c r="K297" s="1" t="str">
        <f>+Nacsport!C298</f>
        <v>TACKLE</v>
      </c>
      <c r="L297" s="1" t="str">
        <f>+CONCATENATE(Nacsport!I298,Nacsport!J298)</f>
        <v>SAN BENEDETTO</v>
      </c>
      <c r="M297" s="29" t="str">
        <f>IF(Nacsport!G298&lt;&gt;"",LEFT(Nacsport!G298,FIND(";",Nacsport!G298)-1),"")</f>
        <v/>
      </c>
      <c r="N297" s="1" t="str">
        <f>IFERROR(MID(Nacsport!G298,FIND(";", Nacsport!G298)+1,IFERROR(FIND(" ", Nacsport!G298 &amp; " ", FIND(";", Nacsport!G298)+1) - FIND(";", Nacsport!G298)-1,LEN(Nacsport!G298))),"")</f>
        <v/>
      </c>
      <c r="O297" s="1" t="str">
        <f>+CONCATENATE(Nacsport!K298,Nacsport!L298,Nacsport!M298,Nacsport!N298,Nacsport!O298,Nacsport!P298,Nacsport!Q298,Nacsport!R298,Nacsport!S298,Nacsport!T298,Nacsport!U298,Nacsport!V298,Nacsport!W298,Nacsport!X298,Nacsport!Y298,Nacsport!Z298)</f>
        <v/>
      </c>
      <c r="P297" s="1" t="str">
        <f>IF(ISNA(LOOKUP(2,1/(Nacsport!AA298:BY298&lt;&gt;""),Nacsport!AA298:BY298)),"",LOOKUP(2,1/(Nacsport!AA298:BY298&lt;&gt;""),Nacsport!AA298:BY298))</f>
        <v>14</v>
      </c>
      <c r="Q297" s="1" t="str">
        <f t="array" ref="Q297">+IF(+COUNTIF(Nacsport!AA298:BY298,"*")&gt;1,INDEX(Nacsport!Z298:BX298,MATCH(TRUE,Nacsport!Z298:BX298&gt;0,0)),"")</f>
        <v/>
      </c>
      <c r="R297" s="1" t="str">
        <f>+CONCATENATE(Nacsport!BZ298,Nacsport!CA298)</f>
        <v/>
      </c>
      <c r="S297" s="1" t="str">
        <f>+CONCATENATE(Nacsport!CB298,Nacsport!CC298,Nacsport!CD298)</f>
        <v>NEGATIVE</v>
      </c>
      <c r="T297" s="1" t="str">
        <f>+CONCATENATE(Nacsport!CE298,Nacsport!CF298,Nacsport!CG298,Nacsport!CH298)</f>
        <v/>
      </c>
      <c r="U297" s="1" t="str">
        <f>+CONCATENATE(Nacsport!CI298,Nacsport!CJ298,Nacsport!CK298,Nacsport!CL298,Nacsport!CM298,Nacsport!CN298,Nacsport!CO298,Nacsport!CP298)</f>
        <v/>
      </c>
      <c r="V297" s="1" t="str">
        <f>+CONCATENATE(Nacsport!CQ298,Nacsport!CR298,Nacsport!CS298,Nacsport!CT298,Nacsport!CU298,Nacsport!CV298)</f>
        <v/>
      </c>
      <c r="W297" s="1" t="str">
        <f>+CONCATENATE(Nacsport!CW298,Nacsport!CX298,Nacsport!CY298,Nacsport!CZ298,Nacsport!DA298,Nacsport!DB298,Nacsport!DC298)</f>
        <v/>
      </c>
      <c r="X297" s="1" t="str">
        <f>+CONCATENATE(Nacsport!DD298,Nacsport!DE298,Nacsport!DF298,Nacsport!DG298,Nacsport!DH298,Nacsport!DI298,Nacsport!DJ298,Nacsport!DK298,Nacsport!DL298,Nacsport!DM298,Nacsport!DN298)</f>
        <v/>
      </c>
      <c r="Y297" s="1" t="str">
        <f>+CONCATENATE(Nacsport!DO298,Nacsport!DP298,Nacsport!DQ298,Nacsport!DR298,Nacsport!DS298,Nacsport!DT298,Nacsport!DU298,Nacsport!DV298,)</f>
        <v/>
      </c>
      <c r="Z297" s="1" t="str">
        <f>+CONCATENATE(Nacsport!DW298,Nacsport!DX298,Nacsport!DY298,Nacsport!DZ298)</f>
        <v/>
      </c>
      <c r="AA297" s="1" t="str">
        <f>+CONCATENATE(Nacsport!EA298,Nacsport!EB298,Nacsport!EC298,Nacsport!ED298,Nacsport!EE298)</f>
        <v/>
      </c>
      <c r="AB297" s="1" t="str">
        <f>+CONCATENATE(Nacsport!EF298,Nacsport!EG298,Nacsport!EH298,Nacsport!EI298,Nacsport!EJ298,Nacsport!EK298)</f>
        <v/>
      </c>
      <c r="AC297" s="1" t="str">
        <f>+CONCATENATE(Nacsport!EL298,Nacsport!EM298,Nacsport!EN298,Nacsport!EO298,Nacsport!EP298,Nacsport!EQ298,Nacsport!ER298)</f>
        <v/>
      </c>
      <c r="AD297" s="1" t="str">
        <f>+CONCATENATE(Nacsport!ES298,Nacsport!ET298,Nacsport!EU298,Nacsport!EV298,Nacsport!EW298,Nacsport!EX298,Nacsport!EY298,Nacsport!EZ298)</f>
        <v/>
      </c>
      <c r="AE297" s="1" t="str">
        <f>+CONCATENATE(Nacsport!FA298,Nacsport!FB298,Nacsport!FC298)</f>
        <v/>
      </c>
      <c r="AF297" s="1" t="str">
        <f>+CONCATENATE(Nacsport!FD298,Nacsport!FE298)</f>
        <v/>
      </c>
      <c r="AG297" s="1" t="str">
        <f>+CONCATENATE(Nacsport!FF298,Nacsport!FG298,Nacsport!FH298,Nacsport!FI298,Nacsport!FJ298)</f>
        <v/>
      </c>
      <c r="AH297" s="1" t="str">
        <f t="shared" si="19"/>
        <v/>
      </c>
      <c r="AI297" s="1" t="str">
        <f>+CONCATENATE(Nacsport!FK298,Nacsport!FL298)</f>
        <v/>
      </c>
      <c r="AJ297" s="34" t="str">
        <f>+CONCATENATE(Nacsport!FM298,Nacsport!FN298)</f>
        <v/>
      </c>
      <c r="AK297" s="1" t="str">
        <f>+IF(OR(K297="ATTACCO",K297="DIFESA"),+CONCATENATE(Nacsport!FO298,Nacsport!FP297,Nacsport!FQ298,Nacsport!FR298,Nacsport!FS298,Nacsport!FT298,Nacsport!FU298,),"")</f>
        <v/>
      </c>
      <c r="AL297" s="1" t="str">
        <f>+IF(OR(K297="ATAQUE",K297="DEFENSA"),+CONCATENATE(Nacsport!FV298,Nacsport!FW298,Nacsport!FX298,Nacsport!FY298,Nacsport!FZ298,Nacsport!GA298,Nacsport!GB298,),"")</f>
        <v/>
      </c>
      <c r="AM297" s="1" t="str">
        <f>+CONCATENATE(Nacsport!GC298,Nacsport!GD298,Nacsport!GE298,Nacsport!GF298,Nacsport!GG298,Nacsport!GH298,Nacsport!GI298,Nacsport!GJ298,)</f>
        <v/>
      </c>
      <c r="AN297" s="1" t="str">
        <f>IF(K297="PUNTOS",LOOKUP(2,1/($K$3:K297="ATAQUE"),$AN$3:AN297),IF(+COUNTIF(Nacsport!GK298:'Nacsport'!GS298,"*")&gt;0,+COUNTIF(Nacsport!GK298:'Nacsport'!GS298,"*"),""))</f>
        <v/>
      </c>
      <c r="AO297" t="str">
        <f ca="1">+IF(K297="QUIEBRE",+IF(L297="SAN LUIS",+COUNTIF(K297:INDIRECT(ADDRESS((LOOKUP(2,1/($K$1:K297="ATAQUE"),Nacsport!$A$1:A298)),3,4)),"RUCK")+1,+COUNTIF(K297:INDIRECT(ADDRESS((LOOKUP(2,1/($K$1:K297="DEFENSA"),Nacsport!$A$1:A298)),3,4)),"RUCK")+1),"")</f>
        <v/>
      </c>
      <c r="AP297" t="str">
        <f ca="1">+IF(OR(K297="PUNTOS",K297="QUIEBRE"),+IF(L297="SAN LUIS",+COUNTIF(K297:INDIRECT(ADDRESS((LOOKUP(2,1/($K$1:K297="ATAQUE"),Nacsport!$A$1:A298)),3,4)),"PASE"),+COUNTIF(K297:INDIRECT(ADDRESS((LOOKUP(2,1/($K$1:K297="DEFENSA"),Nacsport!$A$1:A298)),3,4)),"PASE")),"")</f>
        <v/>
      </c>
      <c r="AQ297" t="str">
        <f>IF(K297="QUIEBRE",LOOKUP(2,1/($K$3:K297="ATAQUE"),$AL$3:AL297),IF(+COUNTIF(Nacsport!GK298:'Nacsport'!GS298,"*")&gt;0,+COUNTIF(Nacsport!GK298:'Nacsport'!GS298,"*"),""))</f>
        <v/>
      </c>
      <c r="AR297" s="1" t="str">
        <f>IF(OR(K297="ATTACCO",K297="DIFESA"),J297,IF(AND(OR(K297="PUNTOS",K297="RUCK",K297="QUIEBRE"),L297="AVEZZANO"),LOOKUP(2,1/($K$3:K297="ATTACCO"),$J$3:J298),IF(AND(OR(K297="PUNTOS",K297="RUCK",K297="QUIEBRE"),L297="RIVAL"),LOOKUP(2,1/($K$3:K297="DIFESA"),$J$3:J298),"")))</f>
        <v/>
      </c>
      <c r="AS297" s="17"/>
    </row>
    <row r="298" spans="1:45" ht="15.75" customHeight="1" x14ac:dyDescent="0.2">
      <c r="A298">
        <f>+Nacsport!A299</f>
        <v>299</v>
      </c>
      <c r="B298">
        <f t="shared" si="22"/>
        <v>297</v>
      </c>
      <c r="C298">
        <f t="shared" si="23"/>
        <v>297</v>
      </c>
      <c r="D298" s="12">
        <v>1</v>
      </c>
      <c r="E298" s="1" t="s">
        <v>1295</v>
      </c>
      <c r="F298" s="14">
        <f>CONVERT(LEFT(Nacsport!E299,2),"mn","hr")/24+CONVERT(MID(Nacsport!E299,4,2),"sec","hr")/24</f>
        <v>3.9849537037037037E-2</v>
      </c>
      <c r="G298" s="15">
        <f>CONVERT((CONVERT(LEFT(Nacsport!F299,2),"mn","hr")/24+CONVERT(MID(Nacsport!F299,4,2),"sec","hr")/24)-(CONVERT(LEFT(Nacsport!E299,2),"mn","hr")/24+CONVERT(MID(Nacsport!E299,4,2),"sec","hr")/24),"hr","sec")*24</f>
        <v>2.9999999999998694</v>
      </c>
      <c r="H298" s="15">
        <f t="shared" si="20"/>
        <v>3438</v>
      </c>
      <c r="I298" s="15">
        <f t="shared" si="21"/>
        <v>57.38333333333334</v>
      </c>
      <c r="J298" s="1">
        <f>+Nacsport!B299</f>
        <v>42</v>
      </c>
      <c r="K298" s="1" t="str">
        <f>+Nacsport!C299</f>
        <v>RUCK</v>
      </c>
      <c r="L298" s="1" t="str">
        <f>+CONCATENATE(Nacsport!I299,Nacsport!J299)</f>
        <v>OPPONENT</v>
      </c>
      <c r="M298" s="29" t="str">
        <f>IF(Nacsport!G299&lt;&gt;"",LEFT(Nacsport!G299,FIND(";",Nacsport!G299)-1),"")</f>
        <v>61</v>
      </c>
      <c r="N298" s="1" t="str">
        <f>IFERROR(MID(Nacsport!G299,FIND(";", Nacsport!G299)+1,IFERROR(FIND(" ", Nacsport!G299 &amp; " ", FIND(";", Nacsport!G299)+1) - FIND(";", Nacsport!G299)-1,LEN(Nacsport!G299))),"")</f>
        <v>4</v>
      </c>
      <c r="O298" s="1" t="str">
        <f>+CONCATENATE(Nacsport!K299,Nacsport!L299,Nacsport!M299,Nacsport!N299,Nacsport!O299,Nacsport!P299,Nacsport!Q299,Nacsport!R299,Nacsport!S299,Nacsport!T299,Nacsport!U299,Nacsport!V299,Nacsport!W299,Nacsport!X299,Nacsport!Y299,Nacsport!Z299)</f>
        <v>DD</v>
      </c>
      <c r="P298" s="1" t="str">
        <f>IF(ISNA(LOOKUP(2,1/(Nacsport!AA299:BY299&lt;&gt;""),Nacsport!AA299:BY299)),"",LOOKUP(2,1/(Nacsport!AA299:BY299&lt;&gt;""),Nacsport!AA299:BY299))</f>
        <v/>
      </c>
      <c r="Q298" s="1" t="str">
        <f t="array" ref="Q298">+IF(+COUNTIF(Nacsport!AA299:BY299,"*")&gt;1,INDEX(Nacsport!Z299:BX299,MATCH(TRUE,Nacsport!Z299:BX299&gt;0,0)),"")</f>
        <v/>
      </c>
      <c r="R298" s="1" t="str">
        <f>+CONCATENATE(Nacsport!BZ299,Nacsport!CA299)</f>
        <v/>
      </c>
      <c r="S298" s="1" t="str">
        <f>+CONCATENATE(Nacsport!CB299,Nacsport!CC299,Nacsport!CD299)</f>
        <v/>
      </c>
      <c r="T298" s="1" t="str">
        <f>+CONCATENATE(Nacsport!CE299,Nacsport!CF299,Nacsport!CG299,Nacsport!CH299)</f>
        <v/>
      </c>
      <c r="U298" s="1" t="str">
        <f>+CONCATENATE(Nacsport!CI299,Nacsport!CJ299,Nacsport!CK299,Nacsport!CL299,Nacsport!CM299,Nacsport!CN299,Nacsport!CO299,Nacsport!CP299)</f>
        <v/>
      </c>
      <c r="V298" s="1" t="str">
        <f>+CONCATENATE(Nacsport!CQ299,Nacsport!CR299,Nacsport!CS299,Nacsport!CT299,Nacsport!CU299,Nacsport!CV299)</f>
        <v/>
      </c>
      <c r="W298" s="1" t="str">
        <f>+CONCATENATE(Nacsport!CW299,Nacsport!CX299,Nacsport!CY299,Nacsport!CZ299,Nacsport!DA299,Nacsport!DB299,Nacsport!DC299)</f>
        <v/>
      </c>
      <c r="X298" s="1" t="str">
        <f>+CONCATENATE(Nacsport!DD299,Nacsport!DE299,Nacsport!DF299,Nacsport!DG299,Nacsport!DH299,Nacsport!DI299,Nacsport!DJ299,Nacsport!DK299,Nacsport!DL299,Nacsport!DM299,Nacsport!DN299)</f>
        <v/>
      </c>
      <c r="Y298" s="1" t="str">
        <f>+CONCATENATE(Nacsport!DO299,Nacsport!DP299,Nacsport!DQ299,Nacsport!DR299,Nacsport!DS299,Nacsport!DT299,Nacsport!DU299,Nacsport!DV299,)</f>
        <v/>
      </c>
      <c r="Z298" s="1" t="str">
        <f>+CONCATENATE(Nacsport!DW299,Nacsport!DX299,Nacsport!DY299,Nacsport!DZ299)</f>
        <v/>
      </c>
      <c r="AA298" s="1" t="str">
        <f>+CONCATENATE(Nacsport!EA299,Nacsport!EB299,Nacsport!EC299,Nacsport!ED299,Nacsport!EE299)</f>
        <v/>
      </c>
      <c r="AB298" s="1" t="str">
        <f>+CONCATENATE(Nacsport!EF299,Nacsport!EG299,Nacsport!EH299,Nacsport!EI299,Nacsport!EJ299,Nacsport!EK299)</f>
        <v/>
      </c>
      <c r="AC298" s="1" t="str">
        <f>+CONCATENATE(Nacsport!EL299,Nacsport!EM299,Nacsport!EN299,Nacsport!EO299,Nacsport!EP299,Nacsport!EQ299,Nacsport!ER299)</f>
        <v/>
      </c>
      <c r="AD298" s="1" t="str">
        <f>+CONCATENATE(Nacsport!ES299,Nacsport!ET299,Nacsport!EU299,Nacsport!EV299,Nacsport!EW299,Nacsport!EX299,Nacsport!EY299,Nacsport!EZ299)</f>
        <v/>
      </c>
      <c r="AE298" s="1" t="str">
        <f>+CONCATENATE(Nacsport!FA299,Nacsport!FB299,Nacsport!FC299)</f>
        <v/>
      </c>
      <c r="AF298" s="1" t="str">
        <f>+CONCATENATE(Nacsport!FD299,Nacsport!FE299)</f>
        <v>SLOW</v>
      </c>
      <c r="AG298" s="1" t="str">
        <f>+CONCATENATE(Nacsport!FF299,Nacsport!FG299,Nacsport!FH299,Nacsport!FI299,Nacsport!FJ299)</f>
        <v/>
      </c>
      <c r="AH298" s="1" t="str">
        <f t="shared" ref="AH298:AH361" si="24">+IF(AG298="TRY",5,IF(AG298="CONVERSION",2,IF(AG298="PENALTY-KICK",3,IF(AG298="PENALTY-TRY",7,IF(AG298="DROP",3,"")))))</f>
        <v/>
      </c>
      <c r="AI298" s="1" t="str">
        <f>+CONCATENATE(Nacsport!FK299,Nacsport!FL299)</f>
        <v/>
      </c>
      <c r="AJ298" s="34" t="str">
        <f>+CONCATENATE(Nacsport!FM299,Nacsport!FN299)</f>
        <v/>
      </c>
      <c r="AK298" s="1" t="str">
        <f>+IF(OR(K298="ATTACCO",K298="DIFESA"),+CONCATENATE(Nacsport!FO299,Nacsport!FP298,Nacsport!FQ299,Nacsport!FR299,Nacsport!FS299,Nacsport!FT299,Nacsport!FU299,),"")</f>
        <v/>
      </c>
      <c r="AL298" s="1" t="str">
        <f>+IF(OR(K298="ATAQUE",K298="DEFENSA"),+CONCATENATE(Nacsport!FV299,Nacsport!FW299,Nacsport!FX299,Nacsport!FY299,Nacsport!FZ299,Nacsport!GA299,Nacsport!GB299,),"")</f>
        <v/>
      </c>
      <c r="AM298" s="1" t="str">
        <f>+CONCATENATE(Nacsport!GC299,Nacsport!GD299,Nacsport!GE299,Nacsport!GF299,Nacsport!GG299,Nacsport!GH299,Nacsport!GI299,Nacsport!GJ299,)</f>
        <v/>
      </c>
      <c r="AN298" s="1" t="str">
        <f>IF(K298="PUNTOS",LOOKUP(2,1/($K$3:K298="ATAQUE"),$AN$3:AN298),IF(+COUNTIF(Nacsport!GK299:'Nacsport'!GS299,"*")&gt;0,+COUNTIF(Nacsport!GK299:'Nacsport'!GS299,"*"),""))</f>
        <v/>
      </c>
      <c r="AO298" t="str">
        <f ca="1">+IF(K298="QUIEBRE",+IF(L298="SAN LUIS",+COUNTIF(K298:INDIRECT(ADDRESS((LOOKUP(2,1/($K$1:K298="ATAQUE"),Nacsport!$A$1:A299)),3,4)),"RUCK")+1,+COUNTIF(K298:INDIRECT(ADDRESS((LOOKUP(2,1/($K$1:K298="DEFENSA"),Nacsport!$A$1:A299)),3,4)),"RUCK")+1),"")</f>
        <v/>
      </c>
      <c r="AP298" t="str">
        <f ca="1">+IF(OR(K298="PUNTOS",K298="QUIEBRE"),+IF(L298="SAN LUIS",+COUNTIF(K298:INDIRECT(ADDRESS((LOOKUP(2,1/($K$1:K298="ATAQUE"),Nacsport!$A$1:A299)),3,4)),"PASE"),+COUNTIF(K298:INDIRECT(ADDRESS((LOOKUP(2,1/($K$1:K298="DEFENSA"),Nacsport!$A$1:A299)),3,4)),"PASE")),"")</f>
        <v/>
      </c>
      <c r="AQ298" t="str">
        <f>IF(K298="QUIEBRE",LOOKUP(2,1/($K$3:K298="ATAQUE"),$AL$3:AL298),IF(+COUNTIF(Nacsport!GK299:'Nacsport'!GS299,"*")&gt;0,+COUNTIF(Nacsport!GK299:'Nacsport'!GS299,"*"),""))</f>
        <v/>
      </c>
      <c r="AR298" s="1" t="str">
        <f>IF(OR(K298="ATTACCO",K298="DIFESA"),J298,IF(AND(OR(K298="PUNTOS",K298="RUCK",K298="QUIEBRE"),L298="AVEZZANO"),LOOKUP(2,1/($K$3:K298="ATTACCO"),$J$3:J299),IF(AND(OR(K298="PUNTOS",K298="RUCK",K298="QUIEBRE"),L298="RIVAL"),LOOKUP(2,1/($K$3:K298="DIFESA"),$J$3:J299),"")))</f>
        <v/>
      </c>
      <c r="AS298" s="17"/>
    </row>
    <row r="299" spans="1:45" ht="15.75" customHeight="1" x14ac:dyDescent="0.2">
      <c r="A299">
        <f>+Nacsport!A300</f>
        <v>300</v>
      </c>
      <c r="B299">
        <f t="shared" si="22"/>
        <v>298</v>
      </c>
      <c r="C299">
        <f t="shared" si="23"/>
        <v>298</v>
      </c>
      <c r="D299" s="12">
        <v>1</v>
      </c>
      <c r="E299" s="1" t="s">
        <v>1295</v>
      </c>
      <c r="F299" s="14">
        <f>CONVERT(LEFT(Nacsport!E300,2),"mn","hr")/24+CONVERT(MID(Nacsport!E300,4,2),"sec","hr")/24</f>
        <v>3.99537037037037E-2</v>
      </c>
      <c r="G299" s="15">
        <f>(CONVERT((CONVERT(LEFT(Nacsport!F300,2),"mn","hr")/24+CONVERT(MID(Nacsport!F300,4,2),"sec","hr")/24)-(CONVERT(LEFT(Nacsport!E300,2),"mn","hr")/24+CONVERT(MID(Nacsport!E300,4,2),"sec","hr")/24),"hr","sec")*24)+2</f>
        <v>5.000000000000469</v>
      </c>
      <c r="H299" s="15">
        <f t="shared" si="20"/>
        <v>3446.9999999999995</v>
      </c>
      <c r="I299" s="15">
        <f t="shared" si="21"/>
        <v>57.533333333333317</v>
      </c>
      <c r="J299" s="1">
        <f>+Nacsport!B300</f>
        <v>49</v>
      </c>
      <c r="K299" s="1" t="str">
        <f>+Nacsport!C300</f>
        <v>TACKLE</v>
      </c>
      <c r="L299" s="1" t="str">
        <f>+CONCATENATE(Nacsport!I300,Nacsport!J300)</f>
        <v>SAN BENEDETTO</v>
      </c>
      <c r="M299" s="29" t="str">
        <f>IF(Nacsport!G300&lt;&gt;"",LEFT(Nacsport!G300,FIND(";",Nacsport!G300)-1),"")</f>
        <v/>
      </c>
      <c r="N299" s="1" t="str">
        <f>IFERROR(MID(Nacsport!G300,FIND(";", Nacsport!G300)+1,IFERROR(FIND(" ", Nacsport!G300 &amp; " ", FIND(";", Nacsport!G300)+1) - FIND(";", Nacsport!G300)-1,LEN(Nacsport!G300))),"")</f>
        <v/>
      </c>
      <c r="O299" s="1" t="str">
        <f>+CONCATENATE(Nacsport!K300,Nacsport!L300,Nacsport!M300,Nacsport!N300,Nacsport!O300,Nacsport!P300,Nacsport!Q300,Nacsport!R300,Nacsport!S300,Nacsport!T300,Nacsport!U300,Nacsport!V300,Nacsport!W300,Nacsport!X300,Nacsport!Y300,Nacsport!Z300)</f>
        <v/>
      </c>
      <c r="P299" s="1">
        <f>IF(ISNA(LOOKUP(2,1/(Nacsport!AA300:BY300&lt;&gt;""),Nacsport!AA300:BY300)),"",LOOKUP(2,1/(Nacsport!AA300:BY300&lt;&gt;""),Nacsport!AA300:BY300))</f>
        <v>23</v>
      </c>
      <c r="Q299" s="1" t="str">
        <f t="array" ref="Q299">+IF(+COUNTIF(Nacsport!AA300:BY300,"*")&gt;1,INDEX(Nacsport!Z300:BX300,MATCH(TRUE,Nacsport!Z300:BX300&gt;0,0)),"")</f>
        <v/>
      </c>
      <c r="R299" s="1" t="str">
        <f>+CONCATENATE(Nacsport!BZ300,Nacsport!CA300)</f>
        <v/>
      </c>
      <c r="S299" s="1" t="str">
        <f>+CONCATENATE(Nacsport!CB300,Nacsport!CC300,Nacsport!CD300)</f>
        <v>NEUTRAL</v>
      </c>
      <c r="T299" s="1" t="str">
        <f>+CONCATENATE(Nacsport!CE300,Nacsport!CF300,Nacsport!CG300,Nacsport!CH300)</f>
        <v/>
      </c>
      <c r="U299" s="1" t="str">
        <f>+CONCATENATE(Nacsport!CI300,Nacsport!CJ300,Nacsport!CK300,Nacsport!CL300,Nacsport!CM300,Nacsport!CN300,Nacsport!CO300,Nacsport!CP300)</f>
        <v/>
      </c>
      <c r="V299" s="1" t="str">
        <f>+CONCATENATE(Nacsport!CQ300,Nacsport!CR300,Nacsport!CS300,Nacsport!CT300,Nacsport!CU300,Nacsport!CV300)</f>
        <v/>
      </c>
      <c r="W299" s="1" t="str">
        <f>+CONCATENATE(Nacsport!CW300,Nacsport!CX300,Nacsport!CY300,Nacsport!CZ300,Nacsport!DA300,Nacsport!DB300,Nacsport!DC300)</f>
        <v/>
      </c>
      <c r="X299" s="1" t="str">
        <f>+CONCATENATE(Nacsport!DD300,Nacsport!DE300,Nacsport!DF300,Nacsport!DG300,Nacsport!DH300,Nacsport!DI300,Nacsport!DJ300,Nacsport!DK300,Nacsport!DL300,Nacsport!DM300,Nacsport!DN300)</f>
        <v/>
      </c>
      <c r="Y299" s="1" t="str">
        <f>+CONCATENATE(Nacsport!DO300,Nacsport!DP300,Nacsport!DQ300,Nacsport!DR300,Nacsport!DS300,Nacsport!DT300,Nacsport!DU300,Nacsport!DV300,)</f>
        <v/>
      </c>
      <c r="Z299" s="1" t="str">
        <f>+CONCATENATE(Nacsport!DW300,Nacsport!DX300,Nacsport!DY300,Nacsport!DZ300)</f>
        <v/>
      </c>
      <c r="AA299" s="1" t="str">
        <f>+CONCATENATE(Nacsport!EA300,Nacsport!EB300,Nacsport!EC300,Nacsport!ED300,Nacsport!EE300)</f>
        <v/>
      </c>
      <c r="AB299" s="1" t="str">
        <f>+CONCATENATE(Nacsport!EF300,Nacsport!EG300,Nacsport!EH300,Nacsport!EI300,Nacsport!EJ300,Nacsport!EK300)</f>
        <v/>
      </c>
      <c r="AC299" s="1" t="str">
        <f>+CONCATENATE(Nacsport!EL300,Nacsport!EM300,Nacsport!EN300,Nacsport!EO300,Nacsport!EP300,Nacsport!EQ300,Nacsport!ER300)</f>
        <v/>
      </c>
      <c r="AD299" s="1" t="str">
        <f>+CONCATENATE(Nacsport!ES300,Nacsport!ET300,Nacsport!EU300,Nacsport!EV300,Nacsport!EW300,Nacsport!EX300,Nacsport!EY300,Nacsport!EZ300)</f>
        <v/>
      </c>
      <c r="AE299" s="1" t="str">
        <f>+CONCATENATE(Nacsport!FA300,Nacsport!FB300,Nacsport!FC300)</f>
        <v/>
      </c>
      <c r="AF299" s="1" t="str">
        <f>+CONCATENATE(Nacsport!FD300,Nacsport!FE300)</f>
        <v/>
      </c>
      <c r="AG299" s="1" t="str">
        <f>+CONCATENATE(Nacsport!FF300,Nacsport!FG300,Nacsport!FH300,Nacsport!FI300,Nacsport!FJ300)</f>
        <v/>
      </c>
      <c r="AH299" s="1" t="str">
        <f t="shared" si="24"/>
        <v/>
      </c>
      <c r="AI299" s="1" t="str">
        <f>+CONCATENATE(Nacsport!FK300,Nacsport!FL300)</f>
        <v/>
      </c>
      <c r="AJ299" s="34" t="str">
        <f>+CONCATENATE(Nacsport!FM300,Nacsport!FN300)</f>
        <v/>
      </c>
      <c r="AK299" s="1" t="str">
        <f>+IF(OR(K299="ATTACCO",K299="DIFESA"),+CONCATENATE(Nacsport!FO300,Nacsport!FP299,Nacsport!FQ300,Nacsport!FR300,Nacsport!FS300,Nacsport!FT300,Nacsport!FU300,),"")</f>
        <v/>
      </c>
      <c r="AL299" s="1" t="str">
        <f>+IF(OR(K299="ATAQUE",K299="DEFENSA"),+CONCATENATE(Nacsport!FV300,Nacsport!FW300,Nacsport!FX300,Nacsport!FY300,Nacsport!FZ300,Nacsport!GA300,Nacsport!GB300,),"")</f>
        <v/>
      </c>
      <c r="AM299" s="1" t="str">
        <f>+CONCATENATE(Nacsport!GC300,Nacsport!GD300,Nacsport!GE300,Nacsport!GF300,Nacsport!GG300,Nacsport!GH300,Nacsport!GI300,Nacsport!GJ300,)</f>
        <v/>
      </c>
      <c r="AN299" s="1" t="str">
        <f>IF(K299="PUNTOS",LOOKUP(2,1/($K$3:K299="ATAQUE"),$AN$3:AN299),IF(+COUNTIF(Nacsport!GK300:'Nacsport'!GS300,"*")&gt;0,+COUNTIF(Nacsport!GK300:'Nacsport'!GS300,"*"),""))</f>
        <v/>
      </c>
      <c r="AO299" t="str">
        <f ca="1">+IF(K299="QUIEBRE",+IF(L299="SAN LUIS",+COUNTIF(K299:INDIRECT(ADDRESS((LOOKUP(2,1/($K$1:K299="ATAQUE"),Nacsport!$A$1:A300)),3,4)),"RUCK")+1,+COUNTIF(K299:INDIRECT(ADDRESS((LOOKUP(2,1/($K$1:K299="DEFENSA"),Nacsport!$A$1:A300)),3,4)),"RUCK")+1),"")</f>
        <v/>
      </c>
      <c r="AP299" t="str">
        <f ca="1">+IF(OR(K299="PUNTOS",K299="QUIEBRE"),+IF(L299="SAN LUIS",+COUNTIF(K299:INDIRECT(ADDRESS((LOOKUP(2,1/($K$1:K299="ATAQUE"),Nacsport!$A$1:A300)),3,4)),"PASE"),+COUNTIF(K299:INDIRECT(ADDRESS((LOOKUP(2,1/($K$1:K299="DEFENSA"),Nacsport!$A$1:A300)),3,4)),"PASE")),"")</f>
        <v/>
      </c>
      <c r="AQ299" t="str">
        <f>IF(K299="QUIEBRE",LOOKUP(2,1/($K$3:K299="ATAQUE"),$AL$3:AL299),IF(+COUNTIF(Nacsport!GK300:'Nacsport'!GS300,"*")&gt;0,+COUNTIF(Nacsport!GK300:'Nacsport'!GS300,"*"),""))</f>
        <v/>
      </c>
      <c r="AR299" s="1" t="str">
        <f>IF(OR(K299="ATTACCO",K299="DIFESA"),J299,IF(AND(OR(K299="PUNTOS",K299="RUCK",K299="QUIEBRE"),L299="AVEZZANO"),LOOKUP(2,1/($K$3:K299="ATTACCO"),$J$3:J300),IF(AND(OR(K299="PUNTOS",K299="RUCK",K299="QUIEBRE"),L299="RIVAL"),LOOKUP(2,1/($K$3:K299="DIFESA"),$J$3:J300),"")))</f>
        <v/>
      </c>
      <c r="AS299" s="17"/>
    </row>
    <row r="300" spans="1:45" ht="15.75" customHeight="1" x14ac:dyDescent="0.2">
      <c r="A300">
        <f>+Nacsport!A301</f>
        <v>301</v>
      </c>
      <c r="B300">
        <f t="shared" si="22"/>
        <v>299</v>
      </c>
      <c r="C300">
        <f t="shared" si="23"/>
        <v>299</v>
      </c>
      <c r="D300" s="12">
        <v>1</v>
      </c>
      <c r="E300" s="1" t="s">
        <v>1295</v>
      </c>
      <c r="F300" s="14">
        <f>CONVERT(LEFT(Nacsport!E301,2),"mn","hr")/24+CONVERT(MID(Nacsport!E301,4,2),"sec","hr")/24</f>
        <v>3.9988425925925927E-2</v>
      </c>
      <c r="G300" s="15">
        <f>CONVERT((CONVERT(LEFT(Nacsport!F301,2),"mn","hr")/24+CONVERT(MID(Nacsport!F301,4,2),"sec","hr")/24)-(CONVERT(LEFT(Nacsport!E301,2),"mn","hr")/24+CONVERT(MID(Nacsport!E301,4,2),"sec","hr")/24),"hr","sec")*24</f>
        <v>2.9999999999998694</v>
      </c>
      <c r="H300" s="15">
        <f t="shared" si="20"/>
        <v>3450</v>
      </c>
      <c r="I300" s="15">
        <f t="shared" si="21"/>
        <v>57.583333333333343</v>
      </c>
      <c r="J300" s="1">
        <f>+Nacsport!B301</f>
        <v>43</v>
      </c>
      <c r="K300" s="1" t="str">
        <f>+Nacsport!C301</f>
        <v>RUCK</v>
      </c>
      <c r="L300" s="1" t="str">
        <f>+CONCATENATE(Nacsport!I301,Nacsport!J301)</f>
        <v>OPPONENT</v>
      </c>
      <c r="M300" s="29" t="str">
        <f>IF(Nacsport!G301&lt;&gt;"",LEFT(Nacsport!G301,FIND(";",Nacsport!G301)-1),"")</f>
        <v>53</v>
      </c>
      <c r="N300" s="1" t="str">
        <f>IFERROR(MID(Nacsport!G301,FIND(";", Nacsport!G301)+1,IFERROR(FIND(" ", Nacsport!G301 &amp; " ", FIND(";", Nacsport!G301)+1) - FIND(";", Nacsport!G301)-1,LEN(Nacsport!G301))),"")</f>
        <v>3</v>
      </c>
      <c r="O300" s="1" t="str">
        <f>+CONCATENATE(Nacsport!K301,Nacsport!L301,Nacsport!M301,Nacsport!N301,Nacsport!O301,Nacsport!P301,Nacsport!Q301,Nacsport!R301,Nacsport!S301,Nacsport!T301,Nacsport!U301,Nacsport!V301,Nacsport!W301,Nacsport!X301,Nacsport!Y301,Nacsport!Z301)</f>
        <v>DC</v>
      </c>
      <c r="P300" s="1" t="str">
        <f>IF(ISNA(LOOKUP(2,1/(Nacsport!AA301:BY301&lt;&gt;""),Nacsport!AA301:BY301)),"",LOOKUP(2,1/(Nacsport!AA301:BY301&lt;&gt;""),Nacsport!AA301:BY301))</f>
        <v/>
      </c>
      <c r="Q300" s="1" t="str">
        <f t="array" ref="Q300">+IF(+COUNTIF(Nacsport!AA301:BY301,"*")&gt;1,INDEX(Nacsport!Z301:BX301,MATCH(TRUE,Nacsport!Z301:BX301&gt;0,0)),"")</f>
        <v/>
      </c>
      <c r="R300" s="1" t="str">
        <f>+CONCATENATE(Nacsport!BZ301,Nacsport!CA301)</f>
        <v/>
      </c>
      <c r="S300" s="1" t="str">
        <f>+CONCATENATE(Nacsport!CB301,Nacsport!CC301,Nacsport!CD301)</f>
        <v/>
      </c>
      <c r="T300" s="1" t="str">
        <f>+CONCATENATE(Nacsport!CE301,Nacsport!CF301,Nacsport!CG301,Nacsport!CH301)</f>
        <v/>
      </c>
      <c r="U300" s="1" t="str">
        <f>+CONCATENATE(Nacsport!CI301,Nacsport!CJ301,Nacsport!CK301,Nacsport!CL301,Nacsport!CM301,Nacsport!CN301,Nacsport!CO301,Nacsport!CP301)</f>
        <v/>
      </c>
      <c r="V300" s="1" t="str">
        <f>+CONCATENATE(Nacsport!CQ301,Nacsport!CR301,Nacsport!CS301,Nacsport!CT301,Nacsport!CU301,Nacsport!CV301)</f>
        <v/>
      </c>
      <c r="W300" s="1" t="str">
        <f>+CONCATENATE(Nacsport!CW301,Nacsport!CX301,Nacsport!CY301,Nacsport!CZ301,Nacsport!DA301,Nacsport!DB301,Nacsport!DC301)</f>
        <v/>
      </c>
      <c r="X300" s="1" t="str">
        <f>+CONCATENATE(Nacsport!DD301,Nacsport!DE301,Nacsport!DF301,Nacsport!DG301,Nacsport!DH301,Nacsport!DI301,Nacsport!DJ301,Nacsport!DK301,Nacsport!DL301,Nacsport!DM301,Nacsport!DN301)</f>
        <v/>
      </c>
      <c r="Y300" s="1" t="str">
        <f>+CONCATENATE(Nacsport!DO301,Nacsport!DP301,Nacsport!DQ301,Nacsport!DR301,Nacsport!DS301,Nacsport!DT301,Nacsport!DU301,Nacsport!DV301,)</f>
        <v/>
      </c>
      <c r="Z300" s="1" t="str">
        <f>+CONCATENATE(Nacsport!DW301,Nacsport!DX301,Nacsport!DY301,Nacsport!DZ301)</f>
        <v/>
      </c>
      <c r="AA300" s="1" t="str">
        <f>+CONCATENATE(Nacsport!EA301,Nacsport!EB301,Nacsport!EC301,Nacsport!ED301,Nacsport!EE301)</f>
        <v/>
      </c>
      <c r="AB300" s="1" t="str">
        <f>+CONCATENATE(Nacsport!EF301,Nacsport!EG301,Nacsport!EH301,Nacsport!EI301,Nacsport!EJ301,Nacsport!EK301)</f>
        <v/>
      </c>
      <c r="AC300" s="1" t="str">
        <f>+CONCATENATE(Nacsport!EL301,Nacsport!EM301,Nacsport!EN301,Nacsport!EO301,Nacsport!EP301,Nacsport!EQ301,Nacsport!ER301)</f>
        <v/>
      </c>
      <c r="AD300" s="1" t="str">
        <f>+CONCATENATE(Nacsport!ES301,Nacsport!ET301,Nacsport!EU301,Nacsport!EV301,Nacsport!EW301,Nacsport!EX301,Nacsport!EY301,Nacsport!EZ301)</f>
        <v/>
      </c>
      <c r="AE300" s="1" t="str">
        <f>+CONCATENATE(Nacsport!FA301,Nacsport!FB301,Nacsport!FC301)</f>
        <v/>
      </c>
      <c r="AF300" s="1" t="str">
        <f>+CONCATENATE(Nacsport!FD301,Nacsport!FE301)</f>
        <v>SLOW</v>
      </c>
      <c r="AG300" s="1" t="str">
        <f>+CONCATENATE(Nacsport!FF301,Nacsport!FG301,Nacsport!FH301,Nacsport!FI301,Nacsport!FJ301)</f>
        <v/>
      </c>
      <c r="AH300" s="1" t="str">
        <f t="shared" si="24"/>
        <v/>
      </c>
      <c r="AI300" s="1" t="str">
        <f>+CONCATENATE(Nacsport!FK301,Nacsport!FL301)</f>
        <v/>
      </c>
      <c r="AJ300" s="34" t="str">
        <f>+CONCATENATE(Nacsport!FM301,Nacsport!FN301)</f>
        <v/>
      </c>
      <c r="AK300" s="1" t="str">
        <f>+IF(OR(K300="ATTACCO",K300="DIFESA"),+CONCATENATE(Nacsport!FO301,Nacsport!FP300,Nacsport!FQ301,Nacsport!FR301,Nacsport!FS301,Nacsport!FT301,Nacsport!FU301,),"")</f>
        <v/>
      </c>
      <c r="AL300" s="1" t="str">
        <f>+IF(OR(K300="ATAQUE",K300="DEFENSA"),+CONCATENATE(Nacsport!FV301,Nacsport!FW301,Nacsport!FX301,Nacsport!FY301,Nacsport!FZ301,Nacsport!GA301,Nacsport!GB301,),"")</f>
        <v/>
      </c>
      <c r="AM300" s="1" t="str">
        <f>+CONCATENATE(Nacsport!GC301,Nacsport!GD301,Nacsport!GE301,Nacsport!GF301,Nacsport!GG301,Nacsport!GH301,Nacsport!GI301,Nacsport!GJ301,)</f>
        <v/>
      </c>
      <c r="AN300" s="1" t="str">
        <f>IF(K300="PUNTOS",LOOKUP(2,1/($K$3:K300="ATAQUE"),$AN$3:AN300),IF(+COUNTIF(Nacsport!GK301:'Nacsport'!GS301,"*")&gt;0,+COUNTIF(Nacsport!GK301:'Nacsport'!GS301,"*"),""))</f>
        <v/>
      </c>
      <c r="AO300" t="str">
        <f ca="1">+IF(K300="QUIEBRE",+IF(L300="SAN LUIS",+COUNTIF(K300:INDIRECT(ADDRESS((LOOKUP(2,1/($K$1:K300="ATAQUE"),Nacsport!$A$1:A301)),3,4)),"RUCK")+1,+COUNTIF(K300:INDIRECT(ADDRESS((LOOKUP(2,1/($K$1:K300="DEFENSA"),Nacsport!$A$1:A301)),3,4)),"RUCK")+1),"")</f>
        <v/>
      </c>
      <c r="AP300" t="str">
        <f ca="1">+IF(OR(K300="PUNTOS",K300="QUIEBRE"),+IF(L300="SAN LUIS",+COUNTIF(K300:INDIRECT(ADDRESS((LOOKUP(2,1/($K$1:K300="ATAQUE"),Nacsport!$A$1:A301)),3,4)),"PASE"),+COUNTIF(K300:INDIRECT(ADDRESS((LOOKUP(2,1/($K$1:K300="DEFENSA"),Nacsport!$A$1:A301)),3,4)),"PASE")),"")</f>
        <v/>
      </c>
      <c r="AQ300" t="str">
        <f>IF(K300="QUIEBRE",LOOKUP(2,1/($K$3:K300="ATAQUE"),$AL$3:AL300),IF(+COUNTIF(Nacsport!GK301:'Nacsport'!GS301,"*")&gt;0,+COUNTIF(Nacsport!GK301:'Nacsport'!GS301,"*"),""))</f>
        <v/>
      </c>
      <c r="AR300" s="1" t="str">
        <f>IF(OR(K300="ATTACCO",K300="DIFESA"),J300,IF(AND(OR(K300="PUNTOS",K300="RUCK",K300="QUIEBRE"),L300="AVEZZANO"),LOOKUP(2,1/($K$3:K300="ATTACCO"),$J$3:J301),IF(AND(OR(K300="PUNTOS",K300="RUCK",K300="QUIEBRE"),L300="RIVAL"),LOOKUP(2,1/($K$3:K300="DIFESA"),$J$3:J301),"")))</f>
        <v/>
      </c>
      <c r="AS300" s="17"/>
    </row>
    <row r="301" spans="1:45" ht="15.75" customHeight="1" x14ac:dyDescent="0.2">
      <c r="A301">
        <f>+Nacsport!A302</f>
        <v>302</v>
      </c>
      <c r="B301">
        <f t="shared" si="22"/>
        <v>300</v>
      </c>
      <c r="C301">
        <f t="shared" si="23"/>
        <v>300</v>
      </c>
      <c r="D301" s="12">
        <v>1</v>
      </c>
      <c r="E301" s="1" t="s">
        <v>1295</v>
      </c>
      <c r="F301" s="14">
        <f>CONVERT(LEFT(Nacsport!E302,2),"mn","hr")/24+CONVERT(MID(Nacsport!E302,4,2),"sec","hr")/24</f>
        <v>4.0069444444444442E-2</v>
      </c>
      <c r="G301" s="15">
        <f>CONVERT((CONVERT(LEFT(Nacsport!F302,2),"mn","hr")/24+CONVERT(MID(Nacsport!F302,4,2),"sec","hr")/24)-(CONVERT(LEFT(Nacsport!E302,2),"mn","hr")/24+CONVERT(MID(Nacsport!E302,4,2),"sec","hr")/24),"hr","sec")*24</f>
        <v>4.9999999999997824</v>
      </c>
      <c r="H301" s="15">
        <f t="shared" si="20"/>
        <v>3457</v>
      </c>
      <c r="I301" s="15">
        <f t="shared" si="21"/>
        <v>57.7</v>
      </c>
      <c r="J301" s="1">
        <f>+Nacsport!B302</f>
        <v>11</v>
      </c>
      <c r="K301" s="1" t="str">
        <f>+Nacsport!C302</f>
        <v>TURNOVER+</v>
      </c>
      <c r="L301" s="1" t="str">
        <f>+CONCATENATE(Nacsport!I302,Nacsport!J302)</f>
        <v>SAN BENEDETTO</v>
      </c>
      <c r="M301" s="29" t="str">
        <f>IF(Nacsport!G302&lt;&gt;"",LEFT(Nacsport!G302,FIND(";",Nacsport!G302)-1),"")</f>
        <v/>
      </c>
      <c r="N301" s="1" t="str">
        <f>IFERROR(MID(Nacsport!G302,FIND(";", Nacsport!G302)+1,IFERROR(FIND(" ", Nacsport!G302 &amp; " ", FIND(";", Nacsport!G302)+1) - FIND(";", Nacsport!G302)-1,LEN(Nacsport!G302))),"")</f>
        <v/>
      </c>
      <c r="O301" s="1" t="str">
        <f>+CONCATENATE(Nacsport!K302,Nacsport!L302,Nacsport!M302,Nacsport!N302,Nacsport!O302,Nacsport!P302,Nacsport!Q302,Nacsport!R302,Nacsport!S302,Nacsport!T302,Nacsport!U302,Nacsport!V302,Nacsport!W302,Nacsport!X302,Nacsport!Y302,Nacsport!Z302)</f>
        <v/>
      </c>
      <c r="P301" s="1" t="str">
        <f>IF(ISNA(LOOKUP(2,1/(Nacsport!AA302:BY302&lt;&gt;""),Nacsport!AA302:BY302)),"",LOOKUP(2,1/(Nacsport!AA302:BY302&lt;&gt;""),Nacsport!AA302:BY302))</f>
        <v/>
      </c>
      <c r="Q301" s="1" t="str">
        <f t="array" ref="Q301">+IF(+COUNTIF(Nacsport!AA302:BY302,"*")&gt;1,INDEX(Nacsport!Z302:BX302,MATCH(TRUE,Nacsport!Z302:BX302&gt;0,0)),"")</f>
        <v/>
      </c>
      <c r="R301" s="1" t="str">
        <f>+CONCATENATE(Nacsport!BZ302,Nacsport!CA302)</f>
        <v/>
      </c>
      <c r="S301" s="1" t="str">
        <f>+CONCATENATE(Nacsport!CB302,Nacsport!CC302,Nacsport!CD302)</f>
        <v/>
      </c>
      <c r="T301" s="1" t="str">
        <f>+CONCATENATE(Nacsport!CE302,Nacsport!CF302,Nacsport!CG302,Nacsport!CH302)</f>
        <v/>
      </c>
      <c r="U301" s="1" t="str">
        <f>+CONCATENATE(Nacsport!CI302,Nacsport!CJ302,Nacsport!CK302,Nacsport!CL302,Nacsport!CM302,Nacsport!CN302,Nacsport!CO302,Nacsport!CP302)</f>
        <v/>
      </c>
      <c r="V301" s="1" t="str">
        <f>+CONCATENATE(Nacsport!CQ302,Nacsport!CR302,Nacsport!CS302,Nacsport!CT302,Nacsport!CU302,Nacsport!CV302)</f>
        <v/>
      </c>
      <c r="W301" s="1" t="str">
        <f>+CONCATENATE(Nacsport!CW302,Nacsport!CX302,Nacsport!CY302,Nacsport!CZ302,Nacsport!DA302,Nacsport!DB302,Nacsport!DC302)</f>
        <v/>
      </c>
      <c r="X301" s="1" t="str">
        <f>+CONCATENATE(Nacsport!DD302,Nacsport!DE302,Nacsport!DF302,Nacsport!DG302,Nacsport!DH302,Nacsport!DI302,Nacsport!DJ302,Nacsport!DK302,Nacsport!DL302,Nacsport!DM302,Nacsport!DN302)</f>
        <v/>
      </c>
      <c r="Y301" s="1" t="str">
        <f>+CONCATENATE(Nacsport!DO302,Nacsport!DP302,Nacsport!DQ302,Nacsport!DR302,Nacsport!DS302,Nacsport!DT302,Nacsport!DU302,Nacsport!DV302,)</f>
        <v/>
      </c>
      <c r="Z301" s="1" t="str">
        <f>+CONCATENATE(Nacsport!DW302,Nacsport!DX302,Nacsport!DY302,Nacsport!DZ302)</f>
        <v>KICK</v>
      </c>
      <c r="AA301" s="1" t="str">
        <f>+CONCATENATE(Nacsport!EA302,Nacsport!EB302,Nacsport!EC302,Nacsport!ED302,Nacsport!EE302)</f>
        <v/>
      </c>
      <c r="AB301" s="1" t="str">
        <f>+CONCATENATE(Nacsport!EF302,Nacsport!EG302,Nacsport!EH302,Nacsport!EI302,Nacsport!EJ302,Nacsport!EK302)</f>
        <v/>
      </c>
      <c r="AC301" s="1" t="str">
        <f>+CONCATENATE(Nacsport!EL302,Nacsport!EM302,Nacsport!EN302,Nacsport!EO302,Nacsport!EP302,Nacsport!EQ302,Nacsport!ER302)</f>
        <v/>
      </c>
      <c r="AD301" s="1" t="str">
        <f>+CONCATENATE(Nacsport!ES302,Nacsport!ET302,Nacsport!EU302,Nacsport!EV302,Nacsport!EW302,Nacsport!EX302,Nacsport!EY302,Nacsport!EZ302)</f>
        <v/>
      </c>
      <c r="AE301" s="1" t="str">
        <f>+CONCATENATE(Nacsport!FA302,Nacsport!FB302,Nacsport!FC302)</f>
        <v/>
      </c>
      <c r="AF301" s="1" t="str">
        <f>+CONCATENATE(Nacsport!FD302,Nacsport!FE302)</f>
        <v/>
      </c>
      <c r="AG301" s="1" t="str">
        <f>+CONCATENATE(Nacsport!FF302,Nacsport!FG302,Nacsport!FH302,Nacsport!FI302,Nacsport!FJ302)</f>
        <v/>
      </c>
      <c r="AH301" s="1" t="str">
        <f t="shared" si="24"/>
        <v/>
      </c>
      <c r="AI301" s="1" t="str">
        <f>+CONCATENATE(Nacsport!FK302,Nacsport!FL302)</f>
        <v/>
      </c>
      <c r="AJ301" s="34" t="str">
        <f>+CONCATENATE(Nacsport!FM302,Nacsport!FN302)</f>
        <v/>
      </c>
      <c r="AK301" s="1" t="str">
        <f>+IF(OR(K301="ATTACCO",K301="DIFESA"),+CONCATENATE(Nacsport!FO302,Nacsport!FP301,Nacsport!FQ302,Nacsport!FR302,Nacsport!FS302,Nacsport!FT302,Nacsport!FU302,),"")</f>
        <v/>
      </c>
      <c r="AL301" s="1" t="str">
        <f>+IF(OR(K301="ATAQUE",K301="DEFENSA"),+CONCATENATE(Nacsport!FV302,Nacsport!FW302,Nacsport!FX302,Nacsport!FY302,Nacsport!FZ302,Nacsport!GA302,Nacsport!GB302,),"")</f>
        <v/>
      </c>
      <c r="AM301" s="1" t="str">
        <f>+CONCATENATE(Nacsport!GC302,Nacsport!GD302,Nacsport!GE302,Nacsport!GF302,Nacsport!GG302,Nacsport!GH302,Nacsport!GI302,Nacsport!GJ302,)</f>
        <v/>
      </c>
      <c r="AN301" s="1" t="str">
        <f>IF(K301="PUNTOS",LOOKUP(2,1/($K$3:K301="ATAQUE"),$AN$3:AN301),IF(+COUNTIF(Nacsport!GK302:'Nacsport'!GS302,"*")&gt;0,+COUNTIF(Nacsport!GK302:'Nacsport'!GS302,"*"),""))</f>
        <v/>
      </c>
      <c r="AO301" t="str">
        <f ca="1">+IF(K301="QUIEBRE",+IF(L301="SAN LUIS",+COUNTIF(K301:INDIRECT(ADDRESS((LOOKUP(2,1/($K$1:K301="ATAQUE"),Nacsport!$A$1:A302)),3,4)),"RUCK")+1,+COUNTIF(K301:INDIRECT(ADDRESS((LOOKUP(2,1/($K$1:K301="DEFENSA"),Nacsport!$A$1:A302)),3,4)),"RUCK")+1),"")</f>
        <v/>
      </c>
      <c r="AP301" t="str">
        <f ca="1">+IF(OR(K301="PUNTOS",K301="QUIEBRE"),+IF(L301="SAN LUIS",+COUNTIF(K301:INDIRECT(ADDRESS((LOOKUP(2,1/($K$1:K301="ATAQUE"),Nacsport!$A$1:A302)),3,4)),"PASE"),+COUNTIF(K301:INDIRECT(ADDRESS((LOOKUP(2,1/($K$1:K301="DEFENSA"),Nacsport!$A$1:A302)),3,4)),"PASE")),"")</f>
        <v/>
      </c>
      <c r="AQ301" t="str">
        <f>IF(K301="QUIEBRE",LOOKUP(2,1/($K$3:K301="ATAQUE"),$AL$3:AL301),IF(+COUNTIF(Nacsport!GK302:'Nacsport'!GS302,"*")&gt;0,+COUNTIF(Nacsport!GK302:'Nacsport'!GS302,"*"),""))</f>
        <v/>
      </c>
      <c r="AR301" s="1" t="str">
        <f>IF(OR(K301="ATTACCO",K301="DIFESA"),J301,IF(AND(OR(K301="PUNTOS",K301="RUCK",K301="QUIEBRE"),L301="AVEZZANO"),LOOKUP(2,1/($K$3:K301="ATTACCO"),$J$3:J302),IF(AND(OR(K301="PUNTOS",K301="RUCK",K301="QUIEBRE"),L301="RIVAL"),LOOKUP(2,1/($K$3:K301="DIFESA"),$J$3:J302),"")))</f>
        <v/>
      </c>
      <c r="AS301" s="17"/>
    </row>
    <row r="302" spans="1:45" ht="15.75" customHeight="1" x14ac:dyDescent="0.2">
      <c r="A302">
        <f>+Nacsport!A303</f>
        <v>303</v>
      </c>
      <c r="B302">
        <f t="shared" si="22"/>
        <v>301</v>
      </c>
      <c r="C302">
        <f t="shared" si="23"/>
        <v>301</v>
      </c>
      <c r="D302" s="12">
        <v>1</v>
      </c>
      <c r="E302" s="1" t="s">
        <v>1295</v>
      </c>
      <c r="F302" s="14">
        <f>CONVERT(LEFT(Nacsport!E303,2),"mn","hr")/24+CONVERT(MID(Nacsport!E303,4,2),"sec","hr")/24</f>
        <v>4.0092592592592589E-2</v>
      </c>
      <c r="G302" s="15">
        <f>CONVERT((CONVERT(LEFT(Nacsport!F303,2),"mn","hr")/24+CONVERT(MID(Nacsport!F303,4,2),"sec","hr")/24)-(CONVERT(LEFT(Nacsport!E303,2),"mn","hr")/24+CONVERT(MID(Nacsport!E303,4,2),"sec","hr")/24),"hr","sec")*24</f>
        <v>23.000000000000796</v>
      </c>
      <c r="H302" s="15">
        <f t="shared" si="20"/>
        <v>3458.9999999999995</v>
      </c>
      <c r="I302" s="15">
        <f t="shared" si="21"/>
        <v>57.733333333333334</v>
      </c>
      <c r="J302" s="1">
        <f>+Nacsport!B303</f>
        <v>26</v>
      </c>
      <c r="K302" s="1" t="str">
        <f>+Nacsport!C303</f>
        <v>ATTACK</v>
      </c>
      <c r="L302" s="1" t="str">
        <f>+CONCATENATE(Nacsport!I303,Nacsport!J303)</f>
        <v/>
      </c>
      <c r="M302" s="29" t="str">
        <f>IF(Nacsport!G303&lt;&gt;"",LEFT(Nacsport!G303,FIND(";",Nacsport!G303)-1),"")</f>
        <v>8</v>
      </c>
      <c r="N302" s="1" t="str">
        <f>IFERROR(MID(Nacsport!G303,FIND(";", Nacsport!G303)+1,IFERROR(FIND(" ", Nacsport!G303 &amp; " ", FIND(";", Nacsport!G303)+1) - FIND(";", Nacsport!G303)-1,LEN(Nacsport!G303))),"")</f>
        <v>19</v>
      </c>
      <c r="O302" s="1" t="str">
        <f>+CONCATENATE(Nacsport!K303,Nacsport!L303,Nacsport!M303,Nacsport!N303,Nacsport!O303,Nacsport!P303,Nacsport!Q303,Nacsport!R303,Nacsport!S303,Nacsport!T303,Nacsport!U303,Nacsport!V303,Nacsport!W303,Nacsport!X303,Nacsport!Y303,Nacsport!Z303)</f>
        <v/>
      </c>
      <c r="P302" s="1" t="str">
        <f>IF(ISNA(LOOKUP(2,1/(Nacsport!AA303:BY303&lt;&gt;""),Nacsport!AA303:BY303)),"",LOOKUP(2,1/(Nacsport!AA303:BY303&lt;&gt;""),Nacsport!AA303:BY303))</f>
        <v/>
      </c>
      <c r="Q302" s="1" t="str">
        <f t="array" ref="Q302">+IF(+COUNTIF(Nacsport!AA303:BY303,"*")&gt;1,INDEX(Nacsport!Z303:BX303,MATCH(TRUE,Nacsport!Z303:BX303&gt;0,0)),"")</f>
        <v/>
      </c>
      <c r="R302" s="1" t="str">
        <f>+CONCATENATE(Nacsport!BZ303,Nacsport!CA303)</f>
        <v/>
      </c>
      <c r="S302" s="1" t="str">
        <f>+CONCATENATE(Nacsport!CB303,Nacsport!CC303,Nacsport!CD303)</f>
        <v/>
      </c>
      <c r="T302" s="1" t="str">
        <f>+CONCATENATE(Nacsport!CE303,Nacsport!CF303,Nacsport!CG303,Nacsport!CH303)</f>
        <v/>
      </c>
      <c r="U302" s="1" t="str">
        <f>+CONCATENATE(Nacsport!CI303,Nacsport!CJ303,Nacsport!CK303,Nacsport!CL303,Nacsport!CM303,Nacsport!CN303,Nacsport!CO303,Nacsport!CP303)</f>
        <v/>
      </c>
      <c r="V302" s="1" t="str">
        <f>+CONCATENATE(Nacsport!CQ303,Nacsport!CR303,Nacsport!CS303,Nacsport!CT303,Nacsport!CU303,Nacsport!CV303)</f>
        <v/>
      </c>
      <c r="W302" s="1" t="str">
        <f>+CONCATENATE(Nacsport!CW303,Nacsport!CX303,Nacsport!CY303,Nacsport!CZ303,Nacsport!DA303,Nacsport!DB303,Nacsport!DC303)</f>
        <v/>
      </c>
      <c r="X302" s="1" t="str">
        <f>+CONCATENATE(Nacsport!DD303,Nacsport!DE303,Nacsport!DF303,Nacsport!DG303,Nacsport!DH303,Nacsport!DI303,Nacsport!DJ303,Nacsport!DK303,Nacsport!DL303,Nacsport!DM303,Nacsport!DN303)</f>
        <v/>
      </c>
      <c r="Y302" s="1" t="str">
        <f>+CONCATENATE(Nacsport!DO303,Nacsport!DP303,Nacsport!DQ303,Nacsport!DR303,Nacsport!DS303,Nacsport!DT303,Nacsport!DU303,Nacsport!DV303,)</f>
        <v/>
      </c>
      <c r="Z302" s="1" t="str">
        <f>+CONCATENATE(Nacsport!DW303,Nacsport!DX303,Nacsport!DY303,Nacsport!DZ303)</f>
        <v/>
      </c>
      <c r="AA302" s="1" t="str">
        <f>+CONCATENATE(Nacsport!EA303,Nacsport!EB303,Nacsport!EC303,Nacsport!ED303,Nacsport!EE303)</f>
        <v/>
      </c>
      <c r="AB302" s="1" t="str">
        <f>+CONCATENATE(Nacsport!EF303,Nacsport!EG303,Nacsport!EH303,Nacsport!EI303,Nacsport!EJ303,Nacsport!EK303)</f>
        <v/>
      </c>
      <c r="AC302" s="1" t="str">
        <f>+CONCATENATE(Nacsport!EL303,Nacsport!EM303,Nacsport!EN303,Nacsport!EO303,Nacsport!EP303,Nacsport!EQ303,Nacsport!ER303)</f>
        <v/>
      </c>
      <c r="AD302" s="1" t="str">
        <f>+CONCATENATE(Nacsport!ES303,Nacsport!ET303,Nacsport!EU303,Nacsport!EV303,Nacsport!EW303,Nacsport!EX303,Nacsport!EY303,Nacsport!EZ303)</f>
        <v/>
      </c>
      <c r="AE302" s="1" t="str">
        <f>+CONCATENATE(Nacsport!FA303,Nacsport!FB303,Nacsport!FC303)</f>
        <v/>
      </c>
      <c r="AF302" s="1" t="str">
        <f>+CONCATENATE(Nacsport!FD303,Nacsport!FE303)</f>
        <v/>
      </c>
      <c r="AG302" s="1" t="str">
        <f>+CONCATENATE(Nacsport!FF303,Nacsport!FG303,Nacsport!FH303,Nacsport!FI303,Nacsport!FJ303)</f>
        <v/>
      </c>
      <c r="AH302" s="1" t="str">
        <f t="shared" si="24"/>
        <v/>
      </c>
      <c r="AI302" s="1" t="str">
        <f>+CONCATENATE(Nacsport!FK303,Nacsport!FL303)</f>
        <v/>
      </c>
      <c r="AJ302" s="34" t="str">
        <f>+CONCATENATE(Nacsport!FM303,Nacsport!FN303)</f>
        <v/>
      </c>
      <c r="AK302" s="1" t="str">
        <f>+IF(OR(K302="ATTACCO",K302="DIFESA"),+CONCATENATE(Nacsport!FO303,Nacsport!FP302,Nacsport!FQ303,Nacsport!FR303,Nacsport!FS303,Nacsport!FT303,Nacsport!FU303,),"")</f>
        <v/>
      </c>
      <c r="AL302" s="1" t="str">
        <f>+IF(OR(K302="ATAQUE",K302="DEFENSA"),+CONCATENATE(Nacsport!FV303,Nacsport!FW303,Nacsport!FX303,Nacsport!FY303,Nacsport!FZ303,Nacsport!GA303,Nacsport!GB303,),"")</f>
        <v/>
      </c>
      <c r="AM302" s="1" t="str">
        <f>+CONCATENATE(Nacsport!GC303,Nacsport!GD303,Nacsport!GE303,Nacsport!GF303,Nacsport!GG303,Nacsport!GH303,Nacsport!GI303,Nacsport!GJ303,)</f>
        <v/>
      </c>
      <c r="AN302" s="1" t="str">
        <f>IF(K302="PUNTOS",LOOKUP(2,1/($K$3:K302="ATAQUE"),$AN$3:AN302),IF(+COUNTIF(Nacsport!GK303:'Nacsport'!GS303,"*")&gt;0,+COUNTIF(Nacsport!GK303:'Nacsport'!GS303,"*"),""))</f>
        <v/>
      </c>
      <c r="AO302" t="str">
        <f ca="1">+IF(K302="QUIEBRE",+IF(L302="SAN LUIS",+COUNTIF(K302:INDIRECT(ADDRESS((LOOKUP(2,1/($K$1:K302="ATAQUE"),Nacsport!$A$1:A303)),3,4)),"RUCK")+1,+COUNTIF(K302:INDIRECT(ADDRESS((LOOKUP(2,1/($K$1:K302="DEFENSA"),Nacsport!$A$1:A303)),3,4)),"RUCK")+1),"")</f>
        <v/>
      </c>
      <c r="AP302" t="str">
        <f ca="1">+IF(OR(K302="PUNTOS",K302="QUIEBRE"),+IF(L302="SAN LUIS",+COUNTIF(K302:INDIRECT(ADDRESS((LOOKUP(2,1/($K$1:K302="ATAQUE"),Nacsport!$A$1:A303)),3,4)),"PASE"),+COUNTIF(K302:INDIRECT(ADDRESS((LOOKUP(2,1/($K$1:K302="DEFENSA"),Nacsport!$A$1:A303)),3,4)),"PASE")),"")</f>
        <v/>
      </c>
      <c r="AQ302" t="str">
        <f>IF(K302="QUIEBRE",LOOKUP(2,1/($K$3:K302="ATAQUE"),$AL$3:AL302),IF(+COUNTIF(Nacsport!GK303:'Nacsport'!GS303,"*")&gt;0,+COUNTIF(Nacsport!GK303:'Nacsport'!GS303,"*"),""))</f>
        <v/>
      </c>
      <c r="AR302" s="1" t="str">
        <f>IF(OR(K302="ATTACCO",K302="DIFESA"),J302,IF(AND(OR(K302="PUNTOS",K302="RUCK",K302="QUIEBRE"),L302="AVEZZANO"),LOOKUP(2,1/($K$3:K302="ATTACCO"),$J$3:J303),IF(AND(OR(K302="PUNTOS",K302="RUCK",K302="QUIEBRE"),L302="RIVAL"),LOOKUP(2,1/($K$3:K302="DIFESA"),$J$3:J303),"")))</f>
        <v/>
      </c>
      <c r="AS302" s="17"/>
    </row>
    <row r="303" spans="1:45" ht="15.75" customHeight="1" x14ac:dyDescent="0.2">
      <c r="A303">
        <f>+Nacsport!A304</f>
        <v>304</v>
      </c>
      <c r="B303">
        <f t="shared" si="22"/>
        <v>302</v>
      </c>
      <c r="C303">
        <f t="shared" si="23"/>
        <v>302</v>
      </c>
      <c r="D303" s="12">
        <v>1</v>
      </c>
      <c r="E303" s="1" t="s">
        <v>1295</v>
      </c>
      <c r="F303" s="14">
        <f>CONVERT(LEFT(Nacsport!E304,2),"mn","hr")/24+CONVERT(MID(Nacsport!E304,4,2),"sec","hr")/24</f>
        <v>4.0185185185185185E-2</v>
      </c>
      <c r="G303" s="15">
        <f>CONVERT((CONVERT(LEFT(Nacsport!F304,2),"mn","hr")/24+CONVERT(MID(Nacsport!F304,4,2),"sec","hr")/24)-(CONVERT(LEFT(Nacsport!E304,2),"mn","hr")/24+CONVERT(MID(Nacsport!E304,4,2),"sec","hr")/24),"hr","sec")*24</f>
        <v>2.9999999999998694</v>
      </c>
      <c r="H303" s="15">
        <f t="shared" si="20"/>
        <v>3467</v>
      </c>
      <c r="I303" s="15">
        <f t="shared" si="21"/>
        <v>57.86666666666666</v>
      </c>
      <c r="J303" s="1">
        <f>+Nacsport!B304</f>
        <v>9</v>
      </c>
      <c r="K303" s="1" t="str">
        <f>+Nacsport!C304</f>
        <v>MISSED-TACKLE</v>
      </c>
      <c r="L303" s="1" t="str">
        <f>+CONCATENATE(Nacsport!I304,Nacsport!J304)</f>
        <v>OPPONENT</v>
      </c>
      <c r="M303" s="29" t="str">
        <f>IF(Nacsport!G304&lt;&gt;"",LEFT(Nacsport!G304,FIND(";",Nacsport!G304)-1),"")</f>
        <v/>
      </c>
      <c r="N303" s="1" t="str">
        <f>IFERROR(MID(Nacsport!G304,FIND(";", Nacsport!G304)+1,IFERROR(FIND(" ", Nacsport!G304 &amp; " ", FIND(";", Nacsport!G304)+1) - FIND(";", Nacsport!G304)-1,LEN(Nacsport!G304))),"")</f>
        <v/>
      </c>
      <c r="O303" s="1" t="str">
        <f>+CONCATENATE(Nacsport!K304,Nacsport!L304,Nacsport!M304,Nacsport!N304,Nacsport!O304,Nacsport!P304,Nacsport!Q304,Nacsport!R304,Nacsport!S304,Nacsport!T304,Nacsport!U304,Nacsport!V304,Nacsport!W304,Nacsport!X304,Nacsport!Y304,Nacsport!Z304)</f>
        <v/>
      </c>
      <c r="P303" s="1" t="str">
        <f>IF(ISNA(LOOKUP(2,1/(Nacsport!AA304:BY304&lt;&gt;""),Nacsport!AA304:BY304)),"",LOOKUP(2,1/(Nacsport!AA304:BY304&lt;&gt;""),Nacsport!AA304:BY304))</f>
        <v/>
      </c>
      <c r="Q303" s="1" t="str">
        <f t="array" ref="Q303">+IF(+COUNTIF(Nacsport!AA304:BY304,"*")&gt;1,INDEX(Nacsport!Z304:BX304,MATCH(TRUE,Nacsport!Z304:BX304&gt;0,0)),"")</f>
        <v/>
      </c>
      <c r="R303" s="1" t="str">
        <f>+CONCATENATE(Nacsport!BZ304,Nacsport!CA304)</f>
        <v/>
      </c>
      <c r="S303" s="1" t="str">
        <f>+CONCATENATE(Nacsport!CB304,Nacsport!CC304,Nacsport!CD304)</f>
        <v/>
      </c>
      <c r="T303" s="1" t="str">
        <f>+CONCATENATE(Nacsport!CE304,Nacsport!CF304,Nacsport!CG304,Nacsport!CH304)</f>
        <v/>
      </c>
      <c r="U303" s="1" t="str">
        <f>+CONCATENATE(Nacsport!CI304,Nacsport!CJ304,Nacsport!CK304,Nacsport!CL304,Nacsport!CM304,Nacsport!CN304,Nacsport!CO304,Nacsport!CP304)</f>
        <v/>
      </c>
      <c r="V303" s="1" t="str">
        <f>+CONCATENATE(Nacsport!CQ304,Nacsport!CR304,Nacsport!CS304,Nacsport!CT304,Nacsport!CU304,Nacsport!CV304)</f>
        <v/>
      </c>
      <c r="W303" s="1" t="str">
        <f>+CONCATENATE(Nacsport!CW304,Nacsport!CX304,Nacsport!CY304,Nacsport!CZ304,Nacsport!DA304,Nacsport!DB304,Nacsport!DC304)</f>
        <v/>
      </c>
      <c r="X303" s="1" t="str">
        <f>+CONCATENATE(Nacsport!DD304,Nacsport!DE304,Nacsport!DF304,Nacsport!DG304,Nacsport!DH304,Nacsport!DI304,Nacsport!DJ304,Nacsport!DK304,Nacsport!DL304,Nacsport!DM304,Nacsport!DN304)</f>
        <v/>
      </c>
      <c r="Y303" s="1" t="str">
        <f>+CONCATENATE(Nacsport!DO304,Nacsport!DP304,Nacsport!DQ304,Nacsport!DR304,Nacsport!DS304,Nacsport!DT304,Nacsport!DU304,Nacsport!DV304,)</f>
        <v/>
      </c>
      <c r="Z303" s="1" t="str">
        <f>+CONCATENATE(Nacsport!DW304,Nacsport!DX304,Nacsport!DY304,Nacsport!DZ304)</f>
        <v/>
      </c>
      <c r="AA303" s="1" t="str">
        <f>+CONCATENATE(Nacsport!EA304,Nacsport!EB304,Nacsport!EC304,Nacsport!ED304,Nacsport!EE304)</f>
        <v/>
      </c>
      <c r="AB303" s="1" t="str">
        <f>+CONCATENATE(Nacsport!EF304,Nacsport!EG304,Nacsport!EH304,Nacsport!EI304,Nacsport!EJ304,Nacsport!EK304)</f>
        <v/>
      </c>
      <c r="AC303" s="1" t="str">
        <f>+CONCATENATE(Nacsport!EL304,Nacsport!EM304,Nacsport!EN304,Nacsport!EO304,Nacsport!EP304,Nacsport!EQ304,Nacsport!ER304)</f>
        <v/>
      </c>
      <c r="AD303" s="1" t="str">
        <f>+CONCATENATE(Nacsport!ES304,Nacsport!ET304,Nacsport!EU304,Nacsport!EV304,Nacsport!EW304,Nacsport!EX304,Nacsport!EY304,Nacsport!EZ304)</f>
        <v/>
      </c>
      <c r="AE303" s="1" t="str">
        <f>+CONCATENATE(Nacsport!FA304,Nacsport!FB304,Nacsport!FC304)</f>
        <v/>
      </c>
      <c r="AF303" s="1" t="str">
        <f>+CONCATENATE(Nacsport!FD304,Nacsport!FE304)</f>
        <v/>
      </c>
      <c r="AG303" s="1" t="str">
        <f>+CONCATENATE(Nacsport!FF304,Nacsport!FG304,Nacsport!FH304,Nacsport!FI304,Nacsport!FJ304)</f>
        <v/>
      </c>
      <c r="AH303" s="1" t="str">
        <f t="shared" si="24"/>
        <v/>
      </c>
      <c r="AI303" s="1" t="str">
        <f>+CONCATENATE(Nacsport!FK304,Nacsport!FL304)</f>
        <v/>
      </c>
      <c r="AJ303" s="34" t="str">
        <f>+CONCATENATE(Nacsport!FM304,Nacsport!FN304)</f>
        <v/>
      </c>
      <c r="AK303" s="1" t="str">
        <f>+IF(OR(K303="ATTACCO",K303="DIFESA"),+CONCATENATE(Nacsport!FO304,Nacsport!FP303,Nacsport!FQ304,Nacsport!FR304,Nacsport!FS304,Nacsport!FT304,Nacsport!FU304,),"")</f>
        <v/>
      </c>
      <c r="AL303" s="1" t="str">
        <f>+IF(OR(K303="ATAQUE",K303="DEFENSA"),+CONCATENATE(Nacsport!FV304,Nacsport!FW304,Nacsport!FX304,Nacsport!FY304,Nacsport!FZ304,Nacsport!GA304,Nacsport!GB304,),"")</f>
        <v/>
      </c>
      <c r="AM303" s="1" t="str">
        <f>+CONCATENATE(Nacsport!GC304,Nacsport!GD304,Nacsport!GE304,Nacsport!GF304,Nacsport!GG304,Nacsport!GH304,Nacsport!GI304,Nacsport!GJ304,)</f>
        <v/>
      </c>
      <c r="AN303" s="1" t="str">
        <f>IF(K303="PUNTOS",LOOKUP(2,1/($K$3:K303="ATAQUE"),$AN$3:AN303),IF(+COUNTIF(Nacsport!GK304:'Nacsport'!GS304,"*")&gt;0,+COUNTIF(Nacsport!GK304:'Nacsport'!GS304,"*"),""))</f>
        <v/>
      </c>
      <c r="AO303" t="str">
        <f ca="1">+IF(K303="QUIEBRE",+IF(L303="SAN LUIS",+COUNTIF(K303:INDIRECT(ADDRESS((LOOKUP(2,1/($K$1:K303="ATAQUE"),Nacsport!$A$1:A304)),3,4)),"RUCK")+1,+COUNTIF(K303:INDIRECT(ADDRESS((LOOKUP(2,1/($K$1:K303="DEFENSA"),Nacsport!$A$1:A304)),3,4)),"RUCK")+1),"")</f>
        <v/>
      </c>
      <c r="AP303" t="str">
        <f ca="1">+IF(OR(K303="PUNTOS",K303="QUIEBRE"),+IF(L303="SAN LUIS",+COUNTIF(K303:INDIRECT(ADDRESS((LOOKUP(2,1/($K$1:K303="ATAQUE"),Nacsport!$A$1:A304)),3,4)),"PASE"),+COUNTIF(K303:INDIRECT(ADDRESS((LOOKUP(2,1/($K$1:K303="DEFENSA"),Nacsport!$A$1:A304)),3,4)),"PASE")),"")</f>
        <v/>
      </c>
      <c r="AQ303" t="str">
        <f>IF(K303="QUIEBRE",LOOKUP(2,1/($K$3:K303="ATAQUE"),$AL$3:AL303),IF(+COUNTIF(Nacsport!GK304:'Nacsport'!GS304,"*")&gt;0,+COUNTIF(Nacsport!GK304:'Nacsport'!GS304,"*"),""))</f>
        <v/>
      </c>
      <c r="AR303" s="1" t="str">
        <f>IF(OR(K303="ATTACCO",K303="DIFESA"),J303,IF(AND(OR(K303="PUNTOS",K303="RUCK",K303="QUIEBRE"),L303="AVEZZANO"),LOOKUP(2,1/($K$3:K303="ATTACCO"),$J$3:J304),IF(AND(OR(K303="PUNTOS",K303="RUCK",K303="QUIEBRE"),L303="RIVAL"),LOOKUP(2,1/($K$3:K303="DIFESA"),$J$3:J304),"")))</f>
        <v/>
      </c>
      <c r="AS303" s="17"/>
    </row>
    <row r="304" spans="1:45" ht="15.75" customHeight="1" x14ac:dyDescent="0.2">
      <c r="A304">
        <f>+Nacsport!A305</f>
        <v>305</v>
      </c>
      <c r="B304">
        <f t="shared" si="22"/>
        <v>303</v>
      </c>
      <c r="C304">
        <f t="shared" si="23"/>
        <v>303</v>
      </c>
      <c r="D304" s="12">
        <v>1</v>
      </c>
      <c r="E304" s="1" t="s">
        <v>1295</v>
      </c>
      <c r="F304" s="14">
        <f>CONVERT(LEFT(Nacsport!E305,2),"mn","hr")/24+CONVERT(MID(Nacsport!E305,4,2),"sec","hr")/24</f>
        <v>4.0219907407407406E-2</v>
      </c>
      <c r="G304" s="15">
        <f>(CONVERT((CONVERT(LEFT(Nacsport!F305,2),"mn","hr")/24+CONVERT(MID(Nacsport!F305,4,2),"sec","hr")/24)-(CONVERT(LEFT(Nacsport!E305,2),"mn","hr")/24+CONVERT(MID(Nacsport!E305,4,2),"sec","hr")/24),"hr","sec")*24)+2</f>
        <v>4.9999999999998694</v>
      </c>
      <c r="H304" s="15">
        <f t="shared" si="20"/>
        <v>3470</v>
      </c>
      <c r="I304" s="15">
        <f t="shared" si="21"/>
        <v>57.916666666666657</v>
      </c>
      <c r="J304" s="1">
        <f>+Nacsport!B305</f>
        <v>50</v>
      </c>
      <c r="K304" s="1" t="str">
        <f>+Nacsport!C305</f>
        <v>TACKLE</v>
      </c>
      <c r="L304" s="1" t="str">
        <f>+CONCATENATE(Nacsport!I305,Nacsport!J305)</f>
        <v>OPPONENT</v>
      </c>
      <c r="M304" s="29" t="str">
        <f>IF(Nacsport!G305&lt;&gt;"",LEFT(Nacsport!G305,FIND(";",Nacsport!G305)-1),"")</f>
        <v>8</v>
      </c>
      <c r="N304" s="1" t="str">
        <f>IFERROR(MID(Nacsport!G305,FIND(";", Nacsport!G305)+1,IFERROR(FIND(" ", Nacsport!G305 &amp; " ", FIND(";", Nacsport!G305)+1) - FIND(";", Nacsport!G305)-1,LEN(Nacsport!G305))),"")</f>
        <v>19</v>
      </c>
      <c r="O304" s="1" t="str">
        <f>+CONCATENATE(Nacsport!K305,Nacsport!L305,Nacsport!M305,Nacsport!N305,Nacsport!O305,Nacsport!P305,Nacsport!Q305,Nacsport!R305,Nacsport!S305,Nacsport!T305,Nacsport!U305,Nacsport!V305,Nacsport!W305,Nacsport!X305,Nacsport!Y305,Nacsport!Z305)</f>
        <v>DA</v>
      </c>
      <c r="P304" s="1" t="str">
        <f>IF(ISNA(LOOKUP(2,1/(Nacsport!AA305:BY305&lt;&gt;""),Nacsport!AA305:BY305)),"",LOOKUP(2,1/(Nacsport!AA305:BY305&lt;&gt;""),Nacsport!AA305:BY305))</f>
        <v/>
      </c>
      <c r="Q304" s="1" t="str">
        <f t="array" ref="Q304">+IF(+COUNTIF(Nacsport!AA305:BY305,"*")&gt;1,INDEX(Nacsport!Z305:BX305,MATCH(TRUE,Nacsport!Z305:BX305&gt;0,0)),"")</f>
        <v/>
      </c>
      <c r="R304" s="1" t="str">
        <f>+CONCATENATE(Nacsport!BZ305,Nacsport!CA305)</f>
        <v/>
      </c>
      <c r="S304" s="1" t="str">
        <f>+CONCATENATE(Nacsport!CB305,Nacsport!CC305,Nacsport!CD305)</f>
        <v/>
      </c>
      <c r="T304" s="1" t="str">
        <f>+CONCATENATE(Nacsport!CE305,Nacsport!CF305,Nacsport!CG305,Nacsport!CH305)</f>
        <v/>
      </c>
      <c r="U304" s="1" t="str">
        <f>+CONCATENATE(Nacsport!CI305,Nacsport!CJ305,Nacsport!CK305,Nacsport!CL305,Nacsport!CM305,Nacsport!CN305,Nacsport!CO305,Nacsport!CP305)</f>
        <v/>
      </c>
      <c r="V304" s="1" t="str">
        <f>+CONCATENATE(Nacsport!CQ305,Nacsport!CR305,Nacsport!CS305,Nacsport!CT305,Nacsport!CU305,Nacsport!CV305)</f>
        <v/>
      </c>
      <c r="W304" s="1" t="str">
        <f>+CONCATENATE(Nacsport!CW305,Nacsport!CX305,Nacsport!CY305,Nacsport!CZ305,Nacsport!DA305,Nacsport!DB305,Nacsport!DC305)</f>
        <v/>
      </c>
      <c r="X304" s="1" t="str">
        <f>+CONCATENATE(Nacsport!DD305,Nacsport!DE305,Nacsport!DF305,Nacsport!DG305,Nacsport!DH305,Nacsport!DI305,Nacsport!DJ305,Nacsport!DK305,Nacsport!DL305,Nacsport!DM305,Nacsport!DN305)</f>
        <v/>
      </c>
      <c r="Y304" s="1" t="str">
        <f>+CONCATENATE(Nacsport!DO305,Nacsport!DP305,Nacsport!DQ305,Nacsport!DR305,Nacsport!DS305,Nacsport!DT305,Nacsport!DU305,Nacsport!DV305,)</f>
        <v/>
      </c>
      <c r="Z304" s="1" t="str">
        <f>+CONCATENATE(Nacsport!DW305,Nacsport!DX305,Nacsport!DY305,Nacsport!DZ305)</f>
        <v/>
      </c>
      <c r="AA304" s="1" t="str">
        <f>+CONCATENATE(Nacsport!EA305,Nacsport!EB305,Nacsport!EC305,Nacsport!ED305,Nacsport!EE305)</f>
        <v/>
      </c>
      <c r="AB304" s="1" t="str">
        <f>+CONCATENATE(Nacsport!EF305,Nacsport!EG305,Nacsport!EH305,Nacsport!EI305,Nacsport!EJ305,Nacsport!EK305)</f>
        <v/>
      </c>
      <c r="AC304" s="1" t="str">
        <f>+CONCATENATE(Nacsport!EL305,Nacsport!EM305,Nacsport!EN305,Nacsport!EO305,Nacsport!EP305,Nacsport!EQ305,Nacsport!ER305)</f>
        <v/>
      </c>
      <c r="AD304" s="1" t="str">
        <f>+CONCATENATE(Nacsport!ES305,Nacsport!ET305,Nacsport!EU305,Nacsport!EV305,Nacsport!EW305,Nacsport!EX305,Nacsport!EY305,Nacsport!EZ305)</f>
        <v/>
      </c>
      <c r="AE304" s="1" t="str">
        <f>+CONCATENATE(Nacsport!FA305,Nacsport!FB305,Nacsport!FC305)</f>
        <v/>
      </c>
      <c r="AF304" s="1" t="str">
        <f>+CONCATENATE(Nacsport!FD305,Nacsport!FE305)</f>
        <v/>
      </c>
      <c r="AG304" s="1" t="str">
        <f>+CONCATENATE(Nacsport!FF305,Nacsport!FG305,Nacsport!FH305,Nacsport!FI305,Nacsport!FJ305)</f>
        <v/>
      </c>
      <c r="AH304" s="1" t="str">
        <f t="shared" si="24"/>
        <v/>
      </c>
      <c r="AI304" s="1" t="str">
        <f>+CONCATENATE(Nacsport!FK305,Nacsport!FL305)</f>
        <v/>
      </c>
      <c r="AJ304" s="34" t="str">
        <f>+CONCATENATE(Nacsport!FM305,Nacsport!FN305)</f>
        <v/>
      </c>
      <c r="AK304" s="1" t="str">
        <f>+IF(OR(K304="ATTACCO",K304="DIFESA"),+CONCATENATE(Nacsport!FO305,Nacsport!FP304,Nacsport!FQ305,Nacsport!FR305,Nacsport!FS305,Nacsport!FT305,Nacsport!FU305,),"")</f>
        <v/>
      </c>
      <c r="AL304" s="1" t="str">
        <f>+IF(OR(K304="ATAQUE",K304="DEFENSA"),+CONCATENATE(Nacsport!FV305,Nacsport!FW305,Nacsport!FX305,Nacsport!FY305,Nacsport!FZ305,Nacsport!GA305,Nacsport!GB305,),"")</f>
        <v/>
      </c>
      <c r="AM304" s="1" t="str">
        <f>+CONCATENATE(Nacsport!GC305,Nacsport!GD305,Nacsport!GE305,Nacsport!GF305,Nacsport!GG305,Nacsport!GH305,Nacsport!GI305,Nacsport!GJ305,)</f>
        <v/>
      </c>
      <c r="AN304" s="1" t="str">
        <f>IF(K304="PUNTOS",LOOKUP(2,1/($K$3:K304="ATAQUE"),$AN$3:AN304),IF(+COUNTIF(Nacsport!GK305:'Nacsport'!GS305,"*")&gt;0,+COUNTIF(Nacsport!GK305:'Nacsport'!GS305,"*"),""))</f>
        <v/>
      </c>
      <c r="AO304" t="str">
        <f ca="1">+IF(K304="QUIEBRE",+IF(L304="SAN LUIS",+COUNTIF(K304:INDIRECT(ADDRESS((LOOKUP(2,1/($K$1:K304="ATAQUE"),Nacsport!$A$1:A305)),3,4)),"RUCK")+1,+COUNTIF(K304:INDIRECT(ADDRESS((LOOKUP(2,1/($K$1:K304="DEFENSA"),Nacsport!$A$1:A305)),3,4)),"RUCK")+1),"")</f>
        <v/>
      </c>
      <c r="AP304" t="str">
        <f ca="1">+IF(OR(K304="PUNTOS",K304="QUIEBRE"),+IF(L304="SAN LUIS",+COUNTIF(K304:INDIRECT(ADDRESS((LOOKUP(2,1/($K$1:K304="ATAQUE"),Nacsport!$A$1:A305)),3,4)),"PASE"),+COUNTIF(K304:INDIRECT(ADDRESS((LOOKUP(2,1/($K$1:K304="DEFENSA"),Nacsport!$A$1:A305)),3,4)),"PASE")),"")</f>
        <v/>
      </c>
      <c r="AQ304" t="str">
        <f>IF(K304="QUIEBRE",LOOKUP(2,1/($K$3:K304="ATAQUE"),$AL$3:AL304),IF(+COUNTIF(Nacsport!GK305:'Nacsport'!GS305,"*")&gt;0,+COUNTIF(Nacsport!GK305:'Nacsport'!GS305,"*"),""))</f>
        <v/>
      </c>
      <c r="AR304" s="1" t="str">
        <f>IF(OR(K304="ATTACCO",K304="DIFESA"),J304,IF(AND(OR(K304="PUNTOS",K304="RUCK",K304="QUIEBRE"),L304="AVEZZANO"),LOOKUP(2,1/($K$3:K304="ATTACCO"),$J$3:J305),IF(AND(OR(K304="PUNTOS",K304="RUCK",K304="QUIEBRE"),L304="RIVAL"),LOOKUP(2,1/($K$3:K304="DIFESA"),$J$3:J305),"")))</f>
        <v/>
      </c>
      <c r="AS304" s="17"/>
    </row>
    <row r="305" spans="1:45" ht="15.75" customHeight="1" x14ac:dyDescent="0.2">
      <c r="A305">
        <f>+Nacsport!A306</f>
        <v>306</v>
      </c>
      <c r="B305">
        <f t="shared" si="22"/>
        <v>304</v>
      </c>
      <c r="C305">
        <f t="shared" si="23"/>
        <v>304</v>
      </c>
      <c r="D305" s="12">
        <v>1</v>
      </c>
      <c r="E305" s="1" t="s">
        <v>1295</v>
      </c>
      <c r="F305" s="14">
        <f>CONVERT(LEFT(Nacsport!E306,2),"mn","hr")/24+CONVERT(MID(Nacsport!E306,4,2),"sec","hr")/24</f>
        <v>4.0312500000000001E-2</v>
      </c>
      <c r="G305" s="15">
        <f>CONVERT((CONVERT(LEFT(Nacsport!F306,2),"mn","hr")/24+CONVERT(MID(Nacsport!F306,4,2),"sec","hr")/24)-(CONVERT(LEFT(Nacsport!E306,2),"mn","hr")/24+CONVERT(MID(Nacsport!E306,4,2),"sec","hr")/24),"hr","sec")*24</f>
        <v>2.9999999999998694</v>
      </c>
      <c r="H305" s="15">
        <f t="shared" si="20"/>
        <v>3478</v>
      </c>
      <c r="I305" s="15">
        <f t="shared" si="21"/>
        <v>58.050000000000004</v>
      </c>
      <c r="J305" s="1">
        <f>+Nacsport!B306</f>
        <v>10</v>
      </c>
      <c r="K305" s="1" t="str">
        <f>+Nacsport!C306</f>
        <v>BREAK</v>
      </c>
      <c r="L305" s="1" t="str">
        <f>+CONCATENATE(Nacsport!I306,Nacsport!J306)</f>
        <v>SAN BENEDETTO</v>
      </c>
      <c r="M305" s="29" t="str">
        <f>IF(Nacsport!G306&lt;&gt;"",LEFT(Nacsport!G306,FIND(";",Nacsport!G306)-1),"")</f>
        <v>47</v>
      </c>
      <c r="N305" s="1" t="str">
        <f>IFERROR(MID(Nacsport!G306,FIND(";", Nacsport!G306)+1,IFERROR(FIND(" ", Nacsport!G306 &amp; " ", FIND(";", Nacsport!G306)+1) - FIND(";", Nacsport!G306)-1,LEN(Nacsport!G306))),"")</f>
        <v>17</v>
      </c>
      <c r="O305" s="1" t="str">
        <f>+CONCATENATE(Nacsport!K306,Nacsport!L306,Nacsport!M306,Nacsport!N306,Nacsport!O306,Nacsport!P306,Nacsport!Q306,Nacsport!R306,Nacsport!S306,Nacsport!T306,Nacsport!U306,Nacsport!V306,Nacsport!W306,Nacsport!X306,Nacsport!Y306,Nacsport!Z306)</f>
        <v>DC</v>
      </c>
      <c r="P305" s="1" t="str">
        <f>IF(ISNA(LOOKUP(2,1/(Nacsport!AA306:BY306&lt;&gt;""),Nacsport!AA306:BY306)),"",LOOKUP(2,1/(Nacsport!AA306:BY306&lt;&gt;""),Nacsport!AA306:BY306))</f>
        <v>19</v>
      </c>
      <c r="Q305" s="1" t="str">
        <f t="array" ref="Q305">+IF(+COUNTIF(Nacsport!AA306:BY306,"*")&gt;1,INDEX(Nacsport!Z306:BX306,MATCH(TRUE,Nacsport!Z306:BX306&gt;0,0)),"")</f>
        <v/>
      </c>
      <c r="R305" s="1" t="str">
        <f>+CONCATENATE(Nacsport!BZ306,Nacsport!CA306)</f>
        <v/>
      </c>
      <c r="S305" s="1" t="str">
        <f>+CONCATENATE(Nacsport!CB306,Nacsport!CC306,Nacsport!CD306)</f>
        <v/>
      </c>
      <c r="T305" s="1" t="str">
        <f>+CONCATENATE(Nacsport!CE306,Nacsport!CF306,Nacsport!CG306,Nacsport!CH306)</f>
        <v/>
      </c>
      <c r="U305" s="1" t="str">
        <f>+CONCATENATE(Nacsport!CI306,Nacsport!CJ306,Nacsport!CK306,Nacsport!CL306,Nacsport!CM306,Nacsport!CN306,Nacsport!CO306,Nacsport!CP306)</f>
        <v/>
      </c>
      <c r="V305" s="1" t="str">
        <f>+CONCATENATE(Nacsport!CQ306,Nacsport!CR306,Nacsport!CS306,Nacsport!CT306,Nacsport!CU306,Nacsport!CV306)</f>
        <v/>
      </c>
      <c r="W305" s="1" t="str">
        <f>+CONCATENATE(Nacsport!CW306,Nacsport!CX306,Nacsport!CY306,Nacsport!CZ306,Nacsport!DA306,Nacsport!DB306,Nacsport!DC306)</f>
        <v/>
      </c>
      <c r="X305" s="1" t="str">
        <f>+CONCATENATE(Nacsport!DD306,Nacsport!DE306,Nacsport!DF306,Nacsport!DG306,Nacsport!DH306,Nacsport!DI306,Nacsport!DJ306,Nacsport!DK306,Nacsport!DL306,Nacsport!DM306,Nacsport!DN306)</f>
        <v/>
      </c>
      <c r="Y305" s="1" t="str">
        <f>+CONCATENATE(Nacsport!DO306,Nacsport!DP306,Nacsport!DQ306,Nacsport!DR306,Nacsport!DS306,Nacsport!DT306,Nacsport!DU306,Nacsport!DV306,)</f>
        <v/>
      </c>
      <c r="Z305" s="1" t="str">
        <f>+CONCATENATE(Nacsport!DW306,Nacsport!DX306,Nacsport!DY306,Nacsport!DZ306)</f>
        <v>NUMBERS</v>
      </c>
      <c r="AA305" s="1" t="str">
        <f>+CONCATENATE(Nacsport!EA306,Nacsport!EB306,Nacsport!EC306,Nacsport!ED306,Nacsport!EE306)</f>
        <v/>
      </c>
      <c r="AB305" s="1" t="str">
        <f>+CONCATENATE(Nacsport!EF306,Nacsport!EG306,Nacsport!EH306,Nacsport!EI306,Nacsport!EJ306,Nacsport!EK306)</f>
        <v/>
      </c>
      <c r="AC305" s="1" t="str">
        <f>+CONCATENATE(Nacsport!EL306,Nacsport!EM306,Nacsport!EN306,Nacsport!EO306,Nacsport!EP306,Nacsport!EQ306,Nacsport!ER306)</f>
        <v/>
      </c>
      <c r="AD305" s="1" t="str">
        <f>+CONCATENATE(Nacsport!ES306,Nacsport!ET306,Nacsport!EU306,Nacsport!EV306,Nacsport!EW306,Nacsport!EX306,Nacsport!EY306,Nacsport!EZ306)</f>
        <v/>
      </c>
      <c r="AE305" s="1" t="str">
        <f>+CONCATENATE(Nacsport!FA306,Nacsport!FB306,Nacsport!FC306)</f>
        <v/>
      </c>
      <c r="AF305" s="1" t="str">
        <f>+CONCATENATE(Nacsport!FD306,Nacsport!FE306)</f>
        <v/>
      </c>
      <c r="AG305" s="1" t="str">
        <f>+CONCATENATE(Nacsport!FF306,Nacsport!FG306,Nacsport!FH306,Nacsport!FI306,Nacsport!FJ306)</f>
        <v/>
      </c>
      <c r="AH305" s="1" t="str">
        <f t="shared" si="24"/>
        <v/>
      </c>
      <c r="AI305" s="1" t="str">
        <f>+CONCATENATE(Nacsport!FK306,Nacsport!FL306)</f>
        <v/>
      </c>
      <c r="AJ305" s="34" t="str">
        <f>+CONCATENATE(Nacsport!FM306,Nacsport!FN306)</f>
        <v/>
      </c>
      <c r="AK305" s="1" t="str">
        <f>+IF(OR(K305="ATTACCO",K305="DIFESA"),+CONCATENATE(Nacsport!FO306,Nacsport!FP305,Nacsport!FQ306,Nacsport!FR306,Nacsport!FS306,Nacsport!FT306,Nacsport!FU306,),"")</f>
        <v/>
      </c>
      <c r="AL305" s="1" t="str">
        <f>+IF(OR(K305="ATAQUE",K305="DEFENSA"),+CONCATENATE(Nacsport!FV306,Nacsport!FW306,Nacsport!FX306,Nacsport!FY306,Nacsport!FZ306,Nacsport!GA306,Nacsport!GB306,),"")</f>
        <v/>
      </c>
      <c r="AM305" s="1" t="str">
        <f>+CONCATENATE(Nacsport!GC306,Nacsport!GD306,Nacsport!GE306,Nacsport!GF306,Nacsport!GG306,Nacsport!GH306,Nacsport!GI306,Nacsport!GJ306,)</f>
        <v/>
      </c>
      <c r="AN305" s="1" t="str">
        <f>IF(K305="PUNTOS",LOOKUP(2,1/($K$3:K305="ATAQUE"),$AN$3:AN305),IF(+COUNTIF(Nacsport!GK306:'Nacsport'!GS306,"*")&gt;0,+COUNTIF(Nacsport!GK306:'Nacsport'!GS306,"*"),""))</f>
        <v/>
      </c>
      <c r="AO305" t="str">
        <f ca="1">+IF(K305="QUIEBRE",+IF(L305="SAN LUIS",+COUNTIF(K305:INDIRECT(ADDRESS((LOOKUP(2,1/($K$1:K305="ATAQUE"),Nacsport!$A$1:A306)),3,4)),"RUCK")+1,+COUNTIF(K305:INDIRECT(ADDRESS((LOOKUP(2,1/($K$1:K305="DEFENSA"),Nacsport!$A$1:A306)),3,4)),"RUCK")+1),"")</f>
        <v/>
      </c>
      <c r="AP305" t="str">
        <f ca="1">+IF(OR(K305="PUNTOS",K305="QUIEBRE"),+IF(L305="SAN LUIS",+COUNTIF(K305:INDIRECT(ADDRESS((LOOKUP(2,1/($K$1:K305="ATAQUE"),Nacsport!$A$1:A306)),3,4)),"PASE"),+COUNTIF(K305:INDIRECT(ADDRESS((LOOKUP(2,1/($K$1:K305="DEFENSA"),Nacsport!$A$1:A306)),3,4)),"PASE")),"")</f>
        <v/>
      </c>
      <c r="AQ305" t="str">
        <f>IF(K305="QUIEBRE",LOOKUP(2,1/($K$3:K305="ATAQUE"),$AL$3:AL305),IF(+COUNTIF(Nacsport!GK306:'Nacsport'!GS306,"*")&gt;0,+COUNTIF(Nacsport!GK306:'Nacsport'!GS306,"*"),""))</f>
        <v/>
      </c>
      <c r="AR305" s="1" t="str">
        <f>IF(OR(K305="ATTACCO",K305="DIFESA"),J305,IF(AND(OR(K305="PUNTOS",K305="RUCK",K305="QUIEBRE"),L305="AVEZZANO"),LOOKUP(2,1/($K$3:K305="ATTACCO"),$J$3:J306),IF(AND(OR(K305="PUNTOS",K305="RUCK",K305="QUIEBRE"),L305="RIVAL"),LOOKUP(2,1/($K$3:K305="DIFESA"),$J$3:J306),"")))</f>
        <v/>
      </c>
      <c r="AS305" s="17"/>
    </row>
    <row r="306" spans="1:45" ht="15.75" customHeight="1" x14ac:dyDescent="0.2">
      <c r="A306">
        <f>+Nacsport!A307</f>
        <v>307</v>
      </c>
      <c r="B306">
        <f t="shared" si="22"/>
        <v>305</v>
      </c>
      <c r="C306">
        <f t="shared" si="23"/>
        <v>305</v>
      </c>
      <c r="D306" s="12">
        <v>1</v>
      </c>
      <c r="E306" s="1" t="s">
        <v>1295</v>
      </c>
      <c r="F306" s="14">
        <f>CONVERT(LEFT(Nacsport!E307,2),"mn","hr")/24+CONVERT(MID(Nacsport!E307,4,2),"sec","hr")/24</f>
        <v>4.0347222222222222E-2</v>
      </c>
      <c r="G306" s="15">
        <f>CONVERT((CONVERT(LEFT(Nacsport!F307,2),"mn","hr")/24+CONVERT(MID(Nacsport!F307,4,2),"sec","hr")/24)-(CONVERT(LEFT(Nacsport!E307,2),"mn","hr")/24+CONVERT(MID(Nacsport!E307,4,2),"sec","hr")/24),"hr","sec")*24</f>
        <v>0</v>
      </c>
      <c r="H306" s="15">
        <f t="shared" si="20"/>
        <v>3481</v>
      </c>
      <c r="I306" s="15">
        <f t="shared" si="21"/>
        <v>58.1</v>
      </c>
      <c r="J306" s="1">
        <f>+Nacsport!B307</f>
        <v>11</v>
      </c>
      <c r="K306" s="1" t="str">
        <f>+Nacsport!C307</f>
        <v>POINTS</v>
      </c>
      <c r="L306" s="1" t="str">
        <f>+CONCATENATE(Nacsport!I307,Nacsport!J307)</f>
        <v>SAN BENEDETTO</v>
      </c>
      <c r="M306" s="29" t="str">
        <f>IF(Nacsport!G307&lt;&gt;"",LEFT(Nacsport!G307,FIND(";",Nacsport!G307)-1),"")</f>
        <v>60</v>
      </c>
      <c r="N306" s="1" t="str">
        <f>IFERROR(MID(Nacsport!G307,FIND(";", Nacsport!G307)+1,IFERROR(FIND(" ", Nacsport!G307 &amp; " ", FIND(";", Nacsport!G307)+1) - FIND(";", Nacsport!G307)-1,LEN(Nacsport!G307))),"")</f>
        <v>-4</v>
      </c>
      <c r="O306" s="1" t="str">
        <f>+CONCATENATE(Nacsport!K307,Nacsport!L307,Nacsport!M307,Nacsport!N307,Nacsport!O307,Nacsport!P307,Nacsport!Q307,Nacsport!R307,Nacsport!S307,Nacsport!T307,Nacsport!U307,Nacsport!V307,Nacsport!W307,Nacsport!X307,Nacsport!Y307,Nacsport!Z307)</f>
        <v/>
      </c>
      <c r="P306" s="1" t="str">
        <f>IF(ISNA(LOOKUP(2,1/(Nacsport!AA307:BY307&lt;&gt;""),Nacsport!AA307:BY307)),"",LOOKUP(2,1/(Nacsport!AA307:BY307&lt;&gt;""),Nacsport!AA307:BY307))</f>
        <v>19</v>
      </c>
      <c r="Q306" s="1" t="str">
        <f t="array" ref="Q306">+IF(+COUNTIF(Nacsport!AA307:BY307,"*")&gt;1,INDEX(Nacsport!Z307:BX307,MATCH(TRUE,Nacsport!Z307:BX307&gt;0,0)),"")</f>
        <v/>
      </c>
      <c r="R306" s="1" t="str">
        <f>+CONCATENATE(Nacsport!BZ307,Nacsport!CA307)</f>
        <v/>
      </c>
      <c r="S306" s="1" t="str">
        <f>+CONCATENATE(Nacsport!CB307,Nacsport!CC307,Nacsport!CD307)</f>
        <v/>
      </c>
      <c r="T306" s="1" t="str">
        <f>+CONCATENATE(Nacsport!CE307,Nacsport!CF307,Nacsport!CG307,Nacsport!CH307)</f>
        <v/>
      </c>
      <c r="U306" s="1" t="str">
        <f>+CONCATENATE(Nacsport!CI307,Nacsport!CJ307,Nacsport!CK307,Nacsport!CL307,Nacsport!CM307,Nacsport!CN307,Nacsport!CO307,Nacsport!CP307)</f>
        <v/>
      </c>
      <c r="V306" s="1" t="str">
        <f>+CONCATENATE(Nacsport!CQ307,Nacsport!CR307,Nacsport!CS307,Nacsport!CT307,Nacsport!CU307,Nacsport!CV307)</f>
        <v/>
      </c>
      <c r="W306" s="1" t="str">
        <f>+CONCATENATE(Nacsport!CW307,Nacsport!CX307,Nacsport!CY307,Nacsport!CZ307,Nacsport!DA307,Nacsport!DB307,Nacsport!DC307)</f>
        <v/>
      </c>
      <c r="X306" s="1" t="str">
        <f>+CONCATENATE(Nacsport!DD307,Nacsport!DE307,Nacsport!DF307,Nacsport!DG307,Nacsport!DH307,Nacsport!DI307,Nacsport!DJ307,Nacsport!DK307,Nacsport!DL307,Nacsport!DM307,Nacsport!DN307)</f>
        <v/>
      </c>
      <c r="Y306" s="1" t="str">
        <f>+CONCATENATE(Nacsport!DO307,Nacsport!DP307,Nacsport!DQ307,Nacsport!DR307,Nacsport!DS307,Nacsport!DT307,Nacsport!DU307,Nacsport!DV307,)</f>
        <v/>
      </c>
      <c r="Z306" s="1" t="str">
        <f>+CONCATENATE(Nacsport!DW307,Nacsport!DX307,Nacsport!DY307,Nacsport!DZ307)</f>
        <v/>
      </c>
      <c r="AA306" s="1" t="str">
        <f>+CONCATENATE(Nacsport!EA307,Nacsport!EB307,Nacsport!EC307,Nacsport!ED307,Nacsport!EE307)</f>
        <v/>
      </c>
      <c r="AB306" s="1" t="str">
        <f>+CONCATENATE(Nacsport!EF307,Nacsport!EG307,Nacsport!EH307,Nacsport!EI307,Nacsport!EJ307,Nacsport!EK307)</f>
        <v/>
      </c>
      <c r="AC306" s="1" t="str">
        <f>+CONCATENATE(Nacsport!EL307,Nacsport!EM307,Nacsport!EN307,Nacsport!EO307,Nacsport!EP307,Nacsport!EQ307,Nacsport!ER307)</f>
        <v/>
      </c>
      <c r="AD306" s="1" t="str">
        <f>+CONCATENATE(Nacsport!ES307,Nacsport!ET307,Nacsport!EU307,Nacsport!EV307,Nacsport!EW307,Nacsport!EX307,Nacsport!EY307,Nacsport!EZ307)</f>
        <v/>
      </c>
      <c r="AE306" s="1" t="str">
        <f>+CONCATENATE(Nacsport!FA307,Nacsport!FB307,Nacsport!FC307)</f>
        <v/>
      </c>
      <c r="AF306" s="1" t="str">
        <f>+CONCATENATE(Nacsport!FD307,Nacsport!FE307)</f>
        <v/>
      </c>
      <c r="AG306" s="1" t="str">
        <f>+CONCATENATE(Nacsport!FF307,Nacsport!FG307,Nacsport!FH307,Nacsport!FI307,Nacsport!FJ307)</f>
        <v>TRY</v>
      </c>
      <c r="AH306" s="1">
        <f t="shared" si="24"/>
        <v>5</v>
      </c>
      <c r="AI306" s="1" t="str">
        <f>+CONCATENATE(Nacsport!FK307,Nacsport!FL307)</f>
        <v/>
      </c>
      <c r="AJ306" s="34" t="str">
        <f>+CONCATENATE(Nacsport!FM307,Nacsport!FN307)</f>
        <v/>
      </c>
      <c r="AK306" s="1" t="str">
        <f>+IF(OR(K306="ATTACCO",K306="DIFESA"),+CONCATENATE(Nacsport!FO307,Nacsport!FP306,Nacsport!FQ307,Nacsport!FR307,Nacsport!FS307,Nacsport!FT307,Nacsport!FU307,),"")</f>
        <v/>
      </c>
      <c r="AL306" s="1" t="str">
        <f>+IF(OR(K306="ATAQUE",K306="DEFENSA"),+CONCATENATE(Nacsport!FV307,Nacsport!FW307,Nacsport!FX307,Nacsport!FY307,Nacsport!FZ307,Nacsport!GA307,Nacsport!GB307,),"")</f>
        <v/>
      </c>
      <c r="AM306" s="1" t="str">
        <f>+CONCATENATE(Nacsport!GC307,Nacsport!GD307,Nacsport!GE307,Nacsport!GF307,Nacsport!GG307,Nacsport!GH307,Nacsport!GI307,Nacsport!GJ307,)</f>
        <v/>
      </c>
      <c r="AN306" s="1" t="str">
        <f>IF(K306="PUNTOS",LOOKUP(2,1/($K$3:K306="ATAQUE"),$AN$3:AN306),IF(+COUNTIF(Nacsport!GK307:'Nacsport'!GS307,"*")&gt;0,+COUNTIF(Nacsport!GK307:'Nacsport'!GS307,"*"),""))</f>
        <v/>
      </c>
      <c r="AO306" t="str">
        <f ca="1">+IF(K306="QUIEBRE",+IF(L306="SAN LUIS",+COUNTIF(K306:INDIRECT(ADDRESS((LOOKUP(2,1/($K$1:K306="ATAQUE"),Nacsport!$A$1:A307)),3,4)),"RUCK")+1,+COUNTIF(K306:INDIRECT(ADDRESS((LOOKUP(2,1/($K$1:K306="DEFENSA"),Nacsport!$A$1:A307)),3,4)),"RUCK")+1),"")</f>
        <v/>
      </c>
      <c r="AP306" t="str">
        <f ca="1">+IF(OR(K306="PUNTOS",K306="QUIEBRE"),+IF(L306="SAN LUIS",+COUNTIF(K306:INDIRECT(ADDRESS((LOOKUP(2,1/($K$1:K306="ATAQUE"),Nacsport!$A$1:A307)),3,4)),"PASE"),+COUNTIF(K306:INDIRECT(ADDRESS((LOOKUP(2,1/($K$1:K306="DEFENSA"),Nacsport!$A$1:A307)),3,4)),"PASE")),"")</f>
        <v/>
      </c>
      <c r="AQ306" t="str">
        <f>IF(K306="QUIEBRE",LOOKUP(2,1/($K$3:K306="ATAQUE"),$AL$3:AL306),IF(+COUNTIF(Nacsport!GK307:'Nacsport'!GS307,"*")&gt;0,+COUNTIF(Nacsport!GK307:'Nacsport'!GS307,"*"),""))</f>
        <v/>
      </c>
      <c r="AR306" s="1" t="str">
        <f>IF(OR(K306="ATTACCO",K306="DIFESA"),J306,IF(AND(OR(K306="PUNTOS",K306="RUCK",K306="QUIEBRE"),L306="AVEZZANO"),LOOKUP(2,1/($K$3:K306="ATTACCO"),$J$3:J307),IF(AND(OR(K306="PUNTOS",K306="RUCK",K306="QUIEBRE"),L306="RIVAL"),LOOKUP(2,1/($K$3:K306="DIFESA"),$J$3:J307),"")))</f>
        <v/>
      </c>
      <c r="AS306" s="17"/>
    </row>
    <row r="307" spans="1:45" ht="15.75" customHeight="1" x14ac:dyDescent="0.2">
      <c r="A307">
        <f>+Nacsport!A308</f>
        <v>308</v>
      </c>
      <c r="B307">
        <f t="shared" si="22"/>
        <v>306</v>
      </c>
      <c r="C307">
        <f t="shared" si="23"/>
        <v>306</v>
      </c>
      <c r="D307" s="12">
        <v>1</v>
      </c>
      <c r="E307" s="1" t="s">
        <v>1295</v>
      </c>
      <c r="F307" s="14">
        <f>CONVERT(LEFT(Nacsport!E308,2),"mn","hr")/24+CONVERT(MID(Nacsport!E308,4,2),"sec","hr")/24</f>
        <v>4.0358796296296302E-2</v>
      </c>
      <c r="G307" s="15">
        <f>CONVERT((CONVERT(LEFT(Nacsport!F308,2),"mn","hr")/24+CONVERT(MID(Nacsport!F308,4,2),"sec","hr")/24)-(CONVERT(LEFT(Nacsport!E308,2),"mn","hr")/24+CONVERT(MID(Nacsport!E308,4,2),"sec","hr")/24),"hr","sec")*24</f>
        <v>0.99999999999995648</v>
      </c>
      <c r="H307" s="15">
        <f t="shared" si="20"/>
        <v>3482.0000000000005</v>
      </c>
      <c r="I307" s="15">
        <f t="shared" si="21"/>
        <v>58.116666666666674</v>
      </c>
      <c r="J307" s="1">
        <f>+Nacsport!B308</f>
        <v>30</v>
      </c>
      <c r="K307" s="1" t="str">
        <f>+Nacsport!C308</f>
        <v>END</v>
      </c>
      <c r="L307" s="1" t="str">
        <f>+CONCATENATE(Nacsport!I308,Nacsport!J308)</f>
        <v/>
      </c>
      <c r="M307" s="29" t="str">
        <f>IF(Nacsport!G308&lt;&gt;"",LEFT(Nacsport!G308,FIND(";",Nacsport!G308)-1),"")</f>
        <v/>
      </c>
      <c r="N307" s="1" t="str">
        <f>IFERROR(MID(Nacsport!G308,FIND(";", Nacsport!G308)+1,IFERROR(FIND(" ", Nacsport!G308 &amp; " ", FIND(";", Nacsport!G308)+1) - FIND(";", Nacsport!G308)-1,LEN(Nacsport!G308))),"")</f>
        <v/>
      </c>
      <c r="O307" s="1" t="str">
        <f>+CONCATENATE(Nacsport!K308,Nacsport!L308,Nacsport!M308,Nacsport!N308,Nacsport!O308,Nacsport!P308,Nacsport!Q308,Nacsport!R308,Nacsport!S308,Nacsport!T308,Nacsport!U308,Nacsport!V308,Nacsport!W308,Nacsport!X308,Nacsport!Y308,Nacsport!Z308)</f>
        <v/>
      </c>
      <c r="P307" s="1" t="str">
        <f>IF(ISNA(LOOKUP(2,1/(Nacsport!AA308:BY308&lt;&gt;""),Nacsport!AA308:BY308)),"",LOOKUP(2,1/(Nacsport!AA308:BY308&lt;&gt;""),Nacsport!AA308:BY308))</f>
        <v/>
      </c>
      <c r="Q307" s="1" t="str">
        <f t="array" ref="Q307">+IF(+COUNTIF(Nacsport!AA308:BY308,"*")&gt;1,INDEX(Nacsport!Z308:BX308,MATCH(TRUE,Nacsport!Z308:BX308&gt;0,0)),"")</f>
        <v/>
      </c>
      <c r="R307" s="1" t="str">
        <f>+CONCATENATE(Nacsport!BZ308,Nacsport!CA308)</f>
        <v/>
      </c>
      <c r="S307" s="1" t="str">
        <f>+CONCATENATE(Nacsport!CB308,Nacsport!CC308,Nacsport!CD308)</f>
        <v/>
      </c>
      <c r="T307" s="1" t="str">
        <f>+CONCATENATE(Nacsport!CE308,Nacsport!CF308,Nacsport!CG308,Nacsport!CH308)</f>
        <v/>
      </c>
      <c r="U307" s="1" t="str">
        <f>+CONCATENATE(Nacsport!CI308,Nacsport!CJ308,Nacsport!CK308,Nacsport!CL308,Nacsport!CM308,Nacsport!CN308,Nacsport!CO308,Nacsport!CP308)</f>
        <v/>
      </c>
      <c r="V307" s="1" t="str">
        <f>+CONCATENATE(Nacsport!CQ308,Nacsport!CR308,Nacsport!CS308,Nacsport!CT308,Nacsport!CU308,Nacsport!CV308)</f>
        <v/>
      </c>
      <c r="W307" s="1" t="str">
        <f>+CONCATENATE(Nacsport!CW308,Nacsport!CX308,Nacsport!CY308,Nacsport!CZ308,Nacsport!DA308,Nacsport!DB308,Nacsport!DC308)</f>
        <v/>
      </c>
      <c r="X307" s="1" t="str">
        <f>+CONCATENATE(Nacsport!DD308,Nacsport!DE308,Nacsport!DF308,Nacsport!DG308,Nacsport!DH308,Nacsport!DI308,Nacsport!DJ308,Nacsport!DK308,Nacsport!DL308,Nacsport!DM308,Nacsport!DN308)</f>
        <v/>
      </c>
      <c r="Y307" s="1" t="str">
        <f>+CONCATENATE(Nacsport!DO308,Nacsport!DP308,Nacsport!DQ308,Nacsport!DR308,Nacsport!DS308,Nacsport!DT308,Nacsport!DU308,Nacsport!DV308,)</f>
        <v/>
      </c>
      <c r="Z307" s="1" t="str">
        <f>+CONCATENATE(Nacsport!DW308,Nacsport!DX308,Nacsport!DY308,Nacsport!DZ308)</f>
        <v/>
      </c>
      <c r="AA307" s="1" t="str">
        <f>+CONCATENATE(Nacsport!EA308,Nacsport!EB308,Nacsport!EC308,Nacsport!ED308,Nacsport!EE308)</f>
        <v/>
      </c>
      <c r="AB307" s="1" t="str">
        <f>+CONCATENATE(Nacsport!EF308,Nacsport!EG308,Nacsport!EH308,Nacsport!EI308,Nacsport!EJ308,Nacsport!EK308)</f>
        <v/>
      </c>
      <c r="AC307" s="1" t="str">
        <f>+CONCATENATE(Nacsport!EL308,Nacsport!EM308,Nacsport!EN308,Nacsport!EO308,Nacsport!EP308,Nacsport!EQ308,Nacsport!ER308)</f>
        <v/>
      </c>
      <c r="AD307" s="1" t="str">
        <f>+CONCATENATE(Nacsport!ES308,Nacsport!ET308,Nacsport!EU308,Nacsport!EV308,Nacsport!EW308,Nacsport!EX308,Nacsport!EY308,Nacsport!EZ308)</f>
        <v/>
      </c>
      <c r="AE307" s="1" t="str">
        <f>+CONCATENATE(Nacsport!FA308,Nacsport!FB308,Nacsport!FC308)</f>
        <v/>
      </c>
      <c r="AF307" s="1" t="str">
        <f>+CONCATENATE(Nacsport!FD308,Nacsport!FE308)</f>
        <v/>
      </c>
      <c r="AG307" s="1" t="str">
        <f>+CONCATENATE(Nacsport!FF308,Nacsport!FG308,Nacsport!FH308,Nacsport!FI308,Nacsport!FJ308)</f>
        <v/>
      </c>
      <c r="AH307" s="1" t="str">
        <f t="shared" si="24"/>
        <v/>
      </c>
      <c r="AI307" s="1" t="str">
        <f>+CONCATENATE(Nacsport!FK308,Nacsport!FL308)</f>
        <v/>
      </c>
      <c r="AJ307" s="34" t="str">
        <f>+CONCATENATE(Nacsport!FM308,Nacsport!FN308)</f>
        <v/>
      </c>
      <c r="AK307" s="1" t="str">
        <f>+IF(OR(K307="ATTACCO",K307="DIFESA"),+CONCATENATE(Nacsport!FO308,Nacsport!FP307,Nacsport!FQ308,Nacsport!FR308,Nacsport!FS308,Nacsport!FT308,Nacsport!FU308,),"")</f>
        <v/>
      </c>
      <c r="AL307" s="1" t="str">
        <f>+IF(OR(K307="ATAQUE",K307="DEFENSA"),+CONCATENATE(Nacsport!FV308,Nacsport!FW308,Nacsport!FX308,Nacsport!FY308,Nacsport!FZ308,Nacsport!GA308,Nacsport!GB308,),"")</f>
        <v/>
      </c>
      <c r="AM307" s="1" t="str">
        <f>+CONCATENATE(Nacsport!GC308,Nacsport!GD308,Nacsport!GE308,Nacsport!GF308,Nacsport!GG308,Nacsport!GH308,Nacsport!GI308,Nacsport!GJ308,)</f>
        <v/>
      </c>
      <c r="AN307" s="1" t="str">
        <f>IF(K307="PUNTOS",LOOKUP(2,1/($K$3:K307="ATAQUE"),$AN$3:AN307),IF(+COUNTIF(Nacsport!GK308:'Nacsport'!GS308,"*")&gt;0,+COUNTIF(Nacsport!GK308:'Nacsport'!GS308,"*"),""))</f>
        <v/>
      </c>
      <c r="AO307" t="str">
        <f ca="1">+IF(K307="QUIEBRE",+IF(L307="SAN LUIS",+COUNTIF(K307:INDIRECT(ADDRESS((LOOKUP(2,1/($K$1:K307="ATAQUE"),Nacsport!$A$1:A308)),3,4)),"RUCK")+1,+COUNTIF(K307:INDIRECT(ADDRESS((LOOKUP(2,1/($K$1:K307="DEFENSA"),Nacsport!$A$1:A308)),3,4)),"RUCK")+1),"")</f>
        <v/>
      </c>
      <c r="AP307" t="str">
        <f ca="1">+IF(OR(K307="PUNTOS",K307="QUIEBRE"),+IF(L307="SAN LUIS",+COUNTIF(K307:INDIRECT(ADDRESS((LOOKUP(2,1/($K$1:K307="ATAQUE"),Nacsport!$A$1:A308)),3,4)),"PASE"),+COUNTIF(K307:INDIRECT(ADDRESS((LOOKUP(2,1/($K$1:K307="DEFENSA"),Nacsport!$A$1:A308)),3,4)),"PASE")),"")</f>
        <v/>
      </c>
      <c r="AQ307" t="str">
        <f>IF(K307="QUIEBRE",LOOKUP(2,1/($K$3:K307="ATAQUE"),$AL$3:AL307),IF(+COUNTIF(Nacsport!GK308:'Nacsport'!GS308,"*")&gt;0,+COUNTIF(Nacsport!GK308:'Nacsport'!GS308,"*"),""))</f>
        <v/>
      </c>
      <c r="AR307" s="1" t="str">
        <f>IF(OR(K307="ATTACCO",K307="DIFESA"),J307,IF(AND(OR(K307="PUNTOS",K307="RUCK",K307="QUIEBRE"),L307="AVEZZANO"),LOOKUP(2,1/($K$3:K307="ATTACCO"),$J$3:J308),IF(AND(OR(K307="PUNTOS",K307="RUCK",K307="QUIEBRE"),L307="RIVAL"),LOOKUP(2,1/($K$3:K307="DIFESA"),$J$3:J308),"")))</f>
        <v/>
      </c>
      <c r="AS307" s="17"/>
    </row>
    <row r="308" spans="1:45" ht="15.75" customHeight="1" x14ac:dyDescent="0.2">
      <c r="A308">
        <f>+Nacsport!A309</f>
        <v>309</v>
      </c>
      <c r="B308">
        <f t="shared" si="22"/>
        <v>307</v>
      </c>
      <c r="C308">
        <f t="shared" si="23"/>
        <v>307</v>
      </c>
      <c r="D308" s="12">
        <v>1</v>
      </c>
      <c r="E308" s="1" t="s">
        <v>1295</v>
      </c>
      <c r="F308" s="14">
        <f>CONVERT(LEFT(Nacsport!E309,2),"mn","hr")/24+CONVERT(MID(Nacsport!E309,4,2),"sec","hr")/24</f>
        <v>4.1273148148148149E-2</v>
      </c>
      <c r="G308" s="15">
        <f>CONVERT((CONVERT(LEFT(Nacsport!F309,2),"mn","hr")/24+CONVERT(MID(Nacsport!F309,4,2),"sec","hr")/24)-(CONVERT(LEFT(Nacsport!E309,2),"mn","hr")/24+CONVERT(MID(Nacsport!E309,4,2),"sec","hr")/24),"hr","sec")*24</f>
        <v>2.9999999999998694</v>
      </c>
      <c r="H308" s="15">
        <f t="shared" si="20"/>
        <v>3561</v>
      </c>
      <c r="I308" s="15">
        <f t="shared" si="21"/>
        <v>59.433333333333337</v>
      </c>
      <c r="J308" s="1">
        <f>+Nacsport!B309</f>
        <v>5</v>
      </c>
      <c r="K308" s="1" t="str">
        <f>+Nacsport!C309</f>
        <v>GOAL-KICK</v>
      </c>
      <c r="L308" s="1" t="str">
        <f>+CONCATENATE(Nacsport!I309,Nacsport!J309)</f>
        <v>SAN BENEDETTO</v>
      </c>
      <c r="M308" s="29" t="str">
        <f>IF(Nacsport!G309&lt;&gt;"",LEFT(Nacsport!G309,FIND(";",Nacsport!G309)-1),"")</f>
        <v>67</v>
      </c>
      <c r="N308" s="1" t="str">
        <f>IFERROR(MID(Nacsport!G309,FIND(";", Nacsport!G309)+1,IFERROR(FIND(" ", Nacsport!G309 &amp; " ", FIND(";", Nacsport!G309)+1) - FIND(";", Nacsport!G309)-1,LEN(Nacsport!G309))),"")</f>
        <v>23</v>
      </c>
      <c r="O308" s="1" t="str">
        <f>+CONCATENATE(Nacsport!K309,Nacsport!L309,Nacsport!M309,Nacsport!N309,Nacsport!O309,Nacsport!P309,Nacsport!Q309,Nacsport!R309,Nacsport!S309,Nacsport!T309,Nacsport!U309,Nacsport!V309,Nacsport!W309,Nacsport!X309,Nacsport!Y309,Nacsport!Z309)</f>
        <v>T2D</v>
      </c>
      <c r="P308" s="1" t="str">
        <f>IF(ISNA(LOOKUP(2,1/(Nacsport!AA309:BY309&lt;&gt;""),Nacsport!AA309:BY309)),"",LOOKUP(2,1/(Nacsport!AA309:BY309&lt;&gt;""),Nacsport!AA309:BY309))</f>
        <v>10</v>
      </c>
      <c r="Q308" s="1" t="str">
        <f t="array" ref="Q308">+IF(+COUNTIF(Nacsport!AA309:BY309,"*")&gt;1,INDEX(Nacsport!Z309:BX309,MATCH(TRUE,Nacsport!Z309:BX309&gt;0,0)),"")</f>
        <v/>
      </c>
      <c r="R308" s="1" t="str">
        <f>+CONCATENATE(Nacsport!BZ309,Nacsport!CA309)</f>
        <v/>
      </c>
      <c r="S308" s="1" t="str">
        <f>+CONCATENATE(Nacsport!CB309,Nacsport!CC309,Nacsport!CD309)</f>
        <v/>
      </c>
      <c r="T308" s="1" t="str">
        <f>+CONCATENATE(Nacsport!CE309,Nacsport!CF309,Nacsport!CG309,Nacsport!CH309)</f>
        <v/>
      </c>
      <c r="U308" s="1" t="str">
        <f>+CONCATENATE(Nacsport!CI309,Nacsport!CJ309,Nacsport!CK309,Nacsport!CL309,Nacsport!CM309,Nacsport!CN309,Nacsport!CO309,Nacsport!CP309)</f>
        <v/>
      </c>
      <c r="V308" s="1" t="str">
        <f>+CONCATENATE(Nacsport!CQ309,Nacsport!CR309,Nacsport!CS309,Nacsport!CT309,Nacsport!CU309,Nacsport!CV309)</f>
        <v/>
      </c>
      <c r="W308" s="1" t="str">
        <f>+CONCATENATE(Nacsport!CW309,Nacsport!CX309,Nacsport!CY309,Nacsport!CZ309,Nacsport!DA309,Nacsport!DB309,Nacsport!DC309)</f>
        <v/>
      </c>
      <c r="X308" s="1" t="str">
        <f>+CONCATENATE(Nacsport!DD309,Nacsport!DE309,Nacsport!DF309,Nacsport!DG309,Nacsport!DH309,Nacsport!DI309,Nacsport!DJ309,Nacsport!DK309,Nacsport!DL309,Nacsport!DM309,Nacsport!DN309)</f>
        <v/>
      </c>
      <c r="Y308" s="1" t="str">
        <f>+CONCATENATE(Nacsport!DO309,Nacsport!DP309,Nacsport!DQ309,Nacsport!DR309,Nacsport!DS309,Nacsport!DT309,Nacsport!DU309,Nacsport!DV309,)</f>
        <v/>
      </c>
      <c r="Z308" s="1" t="str">
        <f>+CONCATENATE(Nacsport!DW309,Nacsport!DX309,Nacsport!DY309,Nacsport!DZ309)</f>
        <v/>
      </c>
      <c r="AA308" s="1" t="str">
        <f>+CONCATENATE(Nacsport!EA309,Nacsport!EB309,Nacsport!EC309,Nacsport!ED309,Nacsport!EE309)</f>
        <v/>
      </c>
      <c r="AB308" s="1" t="str">
        <f>+CONCATENATE(Nacsport!EF309,Nacsport!EG309,Nacsport!EH309,Nacsport!EI309,Nacsport!EJ309,Nacsport!EK309)</f>
        <v/>
      </c>
      <c r="AC308" s="1" t="str">
        <f>+CONCATENATE(Nacsport!EL309,Nacsport!EM309,Nacsport!EN309,Nacsport!EO309,Nacsport!EP309,Nacsport!EQ309,Nacsport!ER309)</f>
        <v/>
      </c>
      <c r="AD308" s="1" t="str">
        <f>+CONCATENATE(Nacsport!ES309,Nacsport!ET309,Nacsport!EU309,Nacsport!EV309,Nacsport!EW309,Nacsport!EX309,Nacsport!EY309,Nacsport!EZ309)</f>
        <v/>
      </c>
      <c r="AE308" s="1" t="str">
        <f>+CONCATENATE(Nacsport!FA309,Nacsport!FB309,Nacsport!FC309)</f>
        <v/>
      </c>
      <c r="AF308" s="1" t="str">
        <f>+CONCATENATE(Nacsport!FD309,Nacsport!FE309)</f>
        <v/>
      </c>
      <c r="AG308" s="1" t="str">
        <f>+CONCATENATE(Nacsport!FF309,Nacsport!FG309,Nacsport!FH309,Nacsport!FI309,Nacsport!FJ309)</f>
        <v/>
      </c>
      <c r="AH308" s="1" t="str">
        <f t="shared" si="24"/>
        <v/>
      </c>
      <c r="AI308" s="1" t="str">
        <f>+CONCATENATE(Nacsport!FK309,Nacsport!FL309)</f>
        <v>SUCCESS</v>
      </c>
      <c r="AJ308" s="34" t="str">
        <f>+CONCATENATE(Nacsport!FM309,Nacsport!FN309)</f>
        <v/>
      </c>
      <c r="AK308" s="1" t="str">
        <f>+IF(OR(K308="ATTACCO",K308="DIFESA"),+CONCATENATE(Nacsport!FO309,Nacsport!FP308,Nacsport!FQ309,Nacsport!FR309,Nacsport!FS309,Nacsport!FT309,Nacsport!FU309,),"")</f>
        <v/>
      </c>
      <c r="AL308" s="1" t="str">
        <f>+IF(OR(K308="ATAQUE",K308="DEFENSA"),+CONCATENATE(Nacsport!FV309,Nacsport!FW309,Nacsport!FX309,Nacsport!FY309,Nacsport!FZ309,Nacsport!GA309,Nacsport!GB309,),"")</f>
        <v/>
      </c>
      <c r="AM308" s="1" t="str">
        <f>+CONCATENATE(Nacsport!GC309,Nacsport!GD309,Nacsport!GE309,Nacsport!GF309,Nacsport!GG309,Nacsport!GH309,Nacsport!GI309,Nacsport!GJ309,)</f>
        <v/>
      </c>
      <c r="AN308" s="1" t="str">
        <f>IF(K308="PUNTOS",LOOKUP(2,1/($K$3:K308="ATAQUE"),$AN$3:AN308),IF(+COUNTIF(Nacsport!GK309:'Nacsport'!GS309,"*")&gt;0,+COUNTIF(Nacsport!GK309:'Nacsport'!GS309,"*"),""))</f>
        <v/>
      </c>
      <c r="AO308" t="str">
        <f ca="1">+IF(K308="QUIEBRE",+IF(L308="SAN LUIS",+COUNTIF(K308:INDIRECT(ADDRESS((LOOKUP(2,1/($K$1:K308="ATAQUE"),Nacsport!$A$1:A309)),3,4)),"RUCK")+1,+COUNTIF(K308:INDIRECT(ADDRESS((LOOKUP(2,1/($K$1:K308="DEFENSA"),Nacsport!$A$1:A309)),3,4)),"RUCK")+1),"")</f>
        <v/>
      </c>
      <c r="AP308" t="str">
        <f ca="1">+IF(OR(K308="PUNTOS",K308="QUIEBRE"),+IF(L308="SAN LUIS",+COUNTIF(K308:INDIRECT(ADDRESS((LOOKUP(2,1/($K$1:K308="ATAQUE"),Nacsport!$A$1:A309)),3,4)),"PASE"),+COUNTIF(K308:INDIRECT(ADDRESS((LOOKUP(2,1/($K$1:K308="DEFENSA"),Nacsport!$A$1:A309)),3,4)),"PASE")),"")</f>
        <v/>
      </c>
      <c r="AQ308" t="str">
        <f>IF(K308="QUIEBRE",LOOKUP(2,1/($K$3:K308="ATAQUE"),$AL$3:AL308),IF(+COUNTIF(Nacsport!GK309:'Nacsport'!GS309,"*")&gt;0,+COUNTIF(Nacsport!GK309:'Nacsport'!GS309,"*"),""))</f>
        <v/>
      </c>
      <c r="AR308" s="1" t="str">
        <f>IF(OR(K308="ATTACCO",K308="DIFESA"),J308,IF(AND(OR(K308="PUNTOS",K308="RUCK",K308="QUIEBRE"),L308="AVEZZANO"),LOOKUP(2,1/($K$3:K308="ATTACCO"),$J$3:J309),IF(AND(OR(K308="PUNTOS",K308="RUCK",K308="QUIEBRE"),L308="RIVAL"),LOOKUP(2,1/($K$3:K308="DIFESA"),$J$3:J309),"")))</f>
        <v/>
      </c>
      <c r="AS308" s="17"/>
    </row>
    <row r="309" spans="1:45" ht="15.75" customHeight="1" x14ac:dyDescent="0.2">
      <c r="A309">
        <f>+Nacsport!A310</f>
        <v>310</v>
      </c>
      <c r="B309">
        <f t="shared" si="22"/>
        <v>308</v>
      </c>
      <c r="C309">
        <f t="shared" si="23"/>
        <v>308</v>
      </c>
      <c r="D309" s="12">
        <v>1</v>
      </c>
      <c r="E309" s="1" t="s">
        <v>1295</v>
      </c>
      <c r="F309" s="14">
        <f>CONVERT(LEFT(Nacsport!E310,2),"mn","hr")/24+CONVERT(MID(Nacsport!E310,4,2),"sec","hr")/24</f>
        <v>4.1284722222222223E-2</v>
      </c>
      <c r="G309" s="15">
        <f>CONVERT((CONVERT(LEFT(Nacsport!F310,2),"mn","hr")/24+CONVERT(MID(Nacsport!F310,4,2),"sec","hr")/24)-(CONVERT(LEFT(Nacsport!E310,2),"mn","hr")/24+CONVERT(MID(Nacsport!E310,4,2),"sec","hr")/24),"hr","sec")*24</f>
        <v>0</v>
      </c>
      <c r="H309" s="15">
        <f t="shared" si="20"/>
        <v>3562</v>
      </c>
      <c r="I309" s="15">
        <f t="shared" si="21"/>
        <v>59.45</v>
      </c>
      <c r="J309" s="1">
        <f>+Nacsport!B310</f>
        <v>12</v>
      </c>
      <c r="K309" s="1" t="str">
        <f>+Nacsport!C310</f>
        <v>POINTS</v>
      </c>
      <c r="L309" s="1" t="str">
        <f>+CONCATENATE(Nacsport!I310,Nacsport!J310)</f>
        <v>SAN BENEDETTO</v>
      </c>
      <c r="M309" s="29" t="str">
        <f>IF(Nacsport!G310&lt;&gt;"",LEFT(Nacsport!G310,FIND(";",Nacsport!G310)-1),"")</f>
        <v>66</v>
      </c>
      <c r="N309" s="1" t="str">
        <f>IFERROR(MID(Nacsport!G310,FIND(";", Nacsport!G310)+1,IFERROR(FIND(" ", Nacsport!G310 &amp; " ", FIND(";", Nacsport!G310)+1) - FIND(";", Nacsport!G310)-1,LEN(Nacsport!G310))),"")</f>
        <v>25</v>
      </c>
      <c r="O309" s="1" t="str">
        <f>+CONCATENATE(Nacsport!K310,Nacsport!L310,Nacsport!M310,Nacsport!N310,Nacsport!O310,Nacsport!P310,Nacsport!Q310,Nacsport!R310,Nacsport!S310,Nacsport!T310,Nacsport!U310,Nacsport!V310,Nacsport!W310,Nacsport!X310,Nacsport!Y310,Nacsport!Z310)</f>
        <v/>
      </c>
      <c r="P309" s="1" t="str">
        <f>IF(ISNA(LOOKUP(2,1/(Nacsport!AA310:BY310&lt;&gt;""),Nacsport!AA310:BY310)),"",LOOKUP(2,1/(Nacsport!AA310:BY310&lt;&gt;""),Nacsport!AA310:BY310))</f>
        <v>10</v>
      </c>
      <c r="Q309" s="1" t="str">
        <f t="array" ref="Q309">+IF(+COUNTIF(Nacsport!AA310:BY310,"*")&gt;1,INDEX(Nacsport!Z310:BX310,MATCH(TRUE,Nacsport!Z310:BX310&gt;0,0)),"")</f>
        <v/>
      </c>
      <c r="R309" s="1" t="str">
        <f>+CONCATENATE(Nacsport!BZ310,Nacsport!CA310)</f>
        <v/>
      </c>
      <c r="S309" s="1" t="str">
        <f>+CONCATENATE(Nacsport!CB310,Nacsport!CC310,Nacsport!CD310)</f>
        <v/>
      </c>
      <c r="T309" s="1" t="str">
        <f>+CONCATENATE(Nacsport!CE310,Nacsport!CF310,Nacsport!CG310,Nacsport!CH310)</f>
        <v/>
      </c>
      <c r="U309" s="1" t="str">
        <f>+CONCATENATE(Nacsport!CI310,Nacsport!CJ310,Nacsport!CK310,Nacsport!CL310,Nacsport!CM310,Nacsport!CN310,Nacsport!CO310,Nacsport!CP310)</f>
        <v/>
      </c>
      <c r="V309" s="1" t="str">
        <f>+CONCATENATE(Nacsport!CQ310,Nacsport!CR310,Nacsport!CS310,Nacsport!CT310,Nacsport!CU310,Nacsport!CV310)</f>
        <v/>
      </c>
      <c r="W309" s="1" t="str">
        <f>+CONCATENATE(Nacsport!CW310,Nacsport!CX310,Nacsport!CY310,Nacsport!CZ310,Nacsport!DA310,Nacsport!DB310,Nacsport!DC310)</f>
        <v/>
      </c>
      <c r="X309" s="1" t="str">
        <f>+CONCATENATE(Nacsport!DD310,Nacsport!DE310,Nacsport!DF310,Nacsport!DG310,Nacsport!DH310,Nacsport!DI310,Nacsport!DJ310,Nacsport!DK310,Nacsport!DL310,Nacsport!DM310,Nacsport!DN310)</f>
        <v/>
      </c>
      <c r="Y309" s="1" t="str">
        <f>+CONCATENATE(Nacsport!DO310,Nacsport!DP310,Nacsport!DQ310,Nacsport!DR310,Nacsport!DS310,Nacsport!DT310,Nacsport!DU310,Nacsport!DV310,)</f>
        <v/>
      </c>
      <c r="Z309" s="1" t="str">
        <f>+CONCATENATE(Nacsport!DW310,Nacsport!DX310,Nacsport!DY310,Nacsport!DZ310)</f>
        <v/>
      </c>
      <c r="AA309" s="1" t="str">
        <f>+CONCATENATE(Nacsport!EA310,Nacsport!EB310,Nacsport!EC310,Nacsport!ED310,Nacsport!EE310)</f>
        <v/>
      </c>
      <c r="AB309" s="1" t="str">
        <f>+CONCATENATE(Nacsport!EF310,Nacsport!EG310,Nacsport!EH310,Nacsport!EI310,Nacsport!EJ310,Nacsport!EK310)</f>
        <v/>
      </c>
      <c r="AC309" s="1" t="str">
        <f>+CONCATENATE(Nacsport!EL310,Nacsport!EM310,Nacsport!EN310,Nacsport!EO310,Nacsport!EP310,Nacsport!EQ310,Nacsport!ER310)</f>
        <v/>
      </c>
      <c r="AD309" s="1" t="str">
        <f>+CONCATENATE(Nacsport!ES310,Nacsport!ET310,Nacsport!EU310,Nacsport!EV310,Nacsport!EW310,Nacsport!EX310,Nacsport!EY310,Nacsport!EZ310)</f>
        <v/>
      </c>
      <c r="AE309" s="1" t="str">
        <f>+CONCATENATE(Nacsport!FA310,Nacsport!FB310,Nacsport!FC310)</f>
        <v/>
      </c>
      <c r="AF309" s="1" t="str">
        <f>+CONCATENATE(Nacsport!FD310,Nacsport!FE310)</f>
        <v/>
      </c>
      <c r="AG309" s="1" t="str">
        <f>+CONCATENATE(Nacsport!FF310,Nacsport!FG310,Nacsport!FH310,Nacsport!FI310,Nacsport!FJ310)</f>
        <v>CONVERSION</v>
      </c>
      <c r="AH309" s="1">
        <f t="shared" si="24"/>
        <v>2</v>
      </c>
      <c r="AI309" s="1" t="str">
        <f>+CONCATENATE(Nacsport!FK310,Nacsport!FL310)</f>
        <v/>
      </c>
      <c r="AJ309" s="34" t="str">
        <f>+CONCATENATE(Nacsport!FM310,Nacsport!FN310)</f>
        <v/>
      </c>
      <c r="AK309" s="1" t="str">
        <f>+IF(OR(K309="ATTACCO",K309="DIFESA"),+CONCATENATE(Nacsport!FO310,Nacsport!FP309,Nacsport!FQ310,Nacsport!FR310,Nacsport!FS310,Nacsport!FT310,Nacsport!FU310,),"")</f>
        <v/>
      </c>
      <c r="AL309" s="1" t="str">
        <f>+IF(OR(K309="ATAQUE",K309="DEFENSA"),+CONCATENATE(Nacsport!FV310,Nacsport!FW310,Nacsport!FX310,Nacsport!FY310,Nacsport!FZ310,Nacsport!GA310,Nacsport!GB310,),"")</f>
        <v/>
      </c>
      <c r="AM309" s="1" t="str">
        <f>+CONCATENATE(Nacsport!GC310,Nacsport!GD310,Nacsport!GE310,Nacsport!GF310,Nacsport!GG310,Nacsport!GH310,Nacsport!GI310,Nacsport!GJ310,)</f>
        <v/>
      </c>
      <c r="AN309" s="1" t="str">
        <f>IF(K309="PUNTOS",LOOKUP(2,1/($K$3:K309="ATAQUE"),$AN$3:AN309),IF(+COUNTIF(Nacsport!GK310:'Nacsport'!GS310,"*")&gt;0,+COUNTIF(Nacsport!GK310:'Nacsport'!GS310,"*"),""))</f>
        <v/>
      </c>
      <c r="AO309" t="str">
        <f ca="1">+IF(K309="QUIEBRE",+IF(L309="SAN LUIS",+COUNTIF(K309:INDIRECT(ADDRESS((LOOKUP(2,1/($K$1:K309="ATAQUE"),Nacsport!$A$1:A310)),3,4)),"RUCK")+1,+COUNTIF(K309:INDIRECT(ADDRESS((LOOKUP(2,1/($K$1:K309="DEFENSA"),Nacsport!$A$1:A310)),3,4)),"RUCK")+1),"")</f>
        <v/>
      </c>
      <c r="AP309" t="str">
        <f ca="1">+IF(OR(K309="PUNTOS",K309="QUIEBRE"),+IF(L309="SAN LUIS",+COUNTIF(K309:INDIRECT(ADDRESS((LOOKUP(2,1/($K$1:K309="ATAQUE"),Nacsport!$A$1:A310)),3,4)),"PASE"),+COUNTIF(K309:INDIRECT(ADDRESS((LOOKUP(2,1/($K$1:K309="DEFENSA"),Nacsport!$A$1:A310)),3,4)),"PASE")),"")</f>
        <v/>
      </c>
      <c r="AQ309" t="str">
        <f>IF(K309="QUIEBRE",LOOKUP(2,1/($K$3:K309="ATAQUE"),$AL$3:AL309),IF(+COUNTIF(Nacsport!GK310:'Nacsport'!GS310,"*")&gt;0,+COUNTIF(Nacsport!GK310:'Nacsport'!GS310,"*"),""))</f>
        <v/>
      </c>
      <c r="AR309" s="1" t="str">
        <f>IF(OR(K309="ATTACCO",K309="DIFESA"),J309,IF(AND(OR(K309="PUNTOS",K309="RUCK",K309="QUIEBRE"),L309="AVEZZANO"),LOOKUP(2,1/($K$3:K309="ATTACCO"),$J$3:J310),IF(AND(OR(K309="PUNTOS",K309="RUCK",K309="QUIEBRE"),L309="RIVAL"),LOOKUP(2,1/($K$3:K309="DIFESA"),$J$3:J310),"")))</f>
        <v/>
      </c>
      <c r="AS309" s="17"/>
    </row>
    <row r="310" spans="1:45" ht="15.75" customHeight="1" x14ac:dyDescent="0.2">
      <c r="A310">
        <f>+Nacsport!A311</f>
        <v>311</v>
      </c>
      <c r="B310">
        <f t="shared" si="22"/>
        <v>309</v>
      </c>
      <c r="C310">
        <f t="shared" si="23"/>
        <v>309</v>
      </c>
      <c r="D310" s="12">
        <v>1</v>
      </c>
      <c r="E310" s="1" t="s">
        <v>1295</v>
      </c>
      <c r="F310" s="14">
        <f>CONVERT(LEFT(Nacsport!E311,2),"mn","hr")/24+CONVERT(MID(Nacsport!E311,4,2),"sec","hr")/24</f>
        <v>4.1608796296296297E-2</v>
      </c>
      <c r="G310" s="15">
        <f>CONVERT((CONVERT(LEFT(Nacsport!F311,2),"mn","hr")/24+CONVERT(MID(Nacsport!F311,4,2),"sec","hr")/24)-(CONVERT(LEFT(Nacsport!E311,2),"mn","hr")/24+CONVERT(MID(Nacsport!E311,4,2),"sec","hr")/24),"hr","sec")*24</f>
        <v>17.999999999999815</v>
      </c>
      <c r="H310" s="15">
        <f t="shared" si="20"/>
        <v>3590</v>
      </c>
      <c r="I310" s="15">
        <f t="shared" si="21"/>
        <v>59.916666666666664</v>
      </c>
      <c r="J310" s="1">
        <f>+Nacsport!B311</f>
        <v>27</v>
      </c>
      <c r="K310" s="1" t="str">
        <f>+Nacsport!C311</f>
        <v>ATTACK</v>
      </c>
      <c r="L310" s="1" t="str">
        <f>+CONCATENATE(Nacsport!I311,Nacsport!J311)</f>
        <v/>
      </c>
      <c r="M310" s="29" t="str">
        <f>IF(Nacsport!G311&lt;&gt;"",LEFT(Nacsport!G311,FIND(";",Nacsport!G311)-1),"")</f>
        <v>47</v>
      </c>
      <c r="N310" s="1" t="str">
        <f>IFERROR(MID(Nacsport!G311,FIND(";", Nacsport!G311)+1,IFERROR(FIND(" ", Nacsport!G311 &amp; " ", FIND(";", Nacsport!G311)+1) - FIND(";", Nacsport!G311)-1,LEN(Nacsport!G311))),"")</f>
        <v>77</v>
      </c>
      <c r="O310" s="1" t="str">
        <f>+CONCATENATE(Nacsport!K311,Nacsport!L311,Nacsport!M311,Nacsport!N311,Nacsport!O311,Nacsport!P311,Nacsport!Q311,Nacsport!R311,Nacsport!S311,Nacsport!T311,Nacsport!U311,Nacsport!V311,Nacsport!W311,Nacsport!X311,Nacsport!Y311,Nacsport!Z311)</f>
        <v/>
      </c>
      <c r="P310" s="1" t="str">
        <f>IF(ISNA(LOOKUP(2,1/(Nacsport!AA311:BY311&lt;&gt;""),Nacsport!AA311:BY311)),"",LOOKUP(2,1/(Nacsport!AA311:BY311&lt;&gt;""),Nacsport!AA311:BY311))</f>
        <v/>
      </c>
      <c r="Q310" s="1" t="str">
        <f t="array" ref="Q310">+IF(+COUNTIF(Nacsport!AA311:BY311,"*")&gt;1,INDEX(Nacsport!Z311:BX311,MATCH(TRUE,Nacsport!Z311:BX311&gt;0,0)),"")</f>
        <v/>
      </c>
      <c r="R310" s="1" t="str">
        <f>+CONCATENATE(Nacsport!BZ311,Nacsport!CA311)</f>
        <v/>
      </c>
      <c r="S310" s="1" t="str">
        <f>+CONCATENATE(Nacsport!CB311,Nacsport!CC311,Nacsport!CD311)</f>
        <v/>
      </c>
      <c r="T310" s="1" t="str">
        <f>+CONCATENATE(Nacsport!CE311,Nacsport!CF311,Nacsport!CG311,Nacsport!CH311)</f>
        <v/>
      </c>
      <c r="U310" s="1" t="str">
        <f>+CONCATENATE(Nacsport!CI311,Nacsport!CJ311,Nacsport!CK311,Nacsport!CL311,Nacsport!CM311,Nacsport!CN311,Nacsport!CO311,Nacsport!CP311)</f>
        <v/>
      </c>
      <c r="V310" s="1" t="str">
        <f>+CONCATENATE(Nacsport!CQ311,Nacsport!CR311,Nacsport!CS311,Nacsport!CT311,Nacsport!CU311,Nacsport!CV311)</f>
        <v/>
      </c>
      <c r="W310" s="1" t="str">
        <f>+CONCATENATE(Nacsport!CW311,Nacsport!CX311,Nacsport!CY311,Nacsport!CZ311,Nacsport!DA311,Nacsport!DB311,Nacsport!DC311)</f>
        <v/>
      </c>
      <c r="X310" s="1" t="str">
        <f>+CONCATENATE(Nacsport!DD311,Nacsport!DE311,Nacsport!DF311,Nacsport!DG311,Nacsport!DH311,Nacsport!DI311,Nacsport!DJ311,Nacsport!DK311,Nacsport!DL311,Nacsport!DM311,Nacsport!DN311)</f>
        <v/>
      </c>
      <c r="Y310" s="1" t="str">
        <f>+CONCATENATE(Nacsport!DO311,Nacsport!DP311,Nacsport!DQ311,Nacsport!DR311,Nacsport!DS311,Nacsport!DT311,Nacsport!DU311,Nacsport!DV311,)</f>
        <v/>
      </c>
      <c r="Z310" s="1" t="str">
        <f>+CONCATENATE(Nacsport!DW311,Nacsport!DX311,Nacsport!DY311,Nacsport!DZ311)</f>
        <v/>
      </c>
      <c r="AA310" s="1" t="str">
        <f>+CONCATENATE(Nacsport!EA311,Nacsport!EB311,Nacsport!EC311,Nacsport!ED311,Nacsport!EE311)</f>
        <v/>
      </c>
      <c r="AB310" s="1" t="str">
        <f>+CONCATENATE(Nacsport!EF311,Nacsport!EG311,Nacsport!EH311,Nacsport!EI311,Nacsport!EJ311,Nacsport!EK311)</f>
        <v/>
      </c>
      <c r="AC310" s="1" t="str">
        <f>+CONCATENATE(Nacsport!EL311,Nacsport!EM311,Nacsport!EN311,Nacsport!EO311,Nacsport!EP311,Nacsport!EQ311,Nacsport!ER311)</f>
        <v/>
      </c>
      <c r="AD310" s="1" t="str">
        <f>+CONCATENATE(Nacsport!ES311,Nacsport!ET311,Nacsport!EU311,Nacsport!EV311,Nacsport!EW311,Nacsport!EX311,Nacsport!EY311,Nacsport!EZ311)</f>
        <v/>
      </c>
      <c r="AE310" s="1" t="str">
        <f>+CONCATENATE(Nacsport!FA311,Nacsport!FB311,Nacsport!FC311)</f>
        <v/>
      </c>
      <c r="AF310" s="1" t="str">
        <f>+CONCATENATE(Nacsport!FD311,Nacsport!FE311)</f>
        <v/>
      </c>
      <c r="AG310" s="1" t="str">
        <f>+CONCATENATE(Nacsport!FF311,Nacsport!FG311,Nacsport!FH311,Nacsport!FI311,Nacsport!FJ311)</f>
        <v/>
      </c>
      <c r="AH310" s="1" t="str">
        <f t="shared" si="24"/>
        <v/>
      </c>
      <c r="AI310" s="1" t="str">
        <f>+CONCATENATE(Nacsport!FK311,Nacsport!FL311)</f>
        <v/>
      </c>
      <c r="AJ310" s="34" t="str">
        <f>+CONCATENATE(Nacsport!FM311,Nacsport!FN311)</f>
        <v/>
      </c>
      <c r="AK310" s="1" t="str">
        <f>+IF(OR(K310="ATTACCO",K310="DIFESA"),+CONCATENATE(Nacsport!FO311,Nacsport!FP310,Nacsport!FQ311,Nacsport!FR311,Nacsport!FS311,Nacsport!FT311,Nacsport!FU311,),"")</f>
        <v/>
      </c>
      <c r="AL310" s="1" t="str">
        <f>+IF(OR(K310="ATAQUE",K310="DEFENSA"),+CONCATENATE(Nacsport!FV311,Nacsport!FW311,Nacsport!FX311,Nacsport!FY311,Nacsport!FZ311,Nacsport!GA311,Nacsport!GB311,),"")</f>
        <v/>
      </c>
      <c r="AM310" s="1" t="str">
        <f>+CONCATENATE(Nacsport!GC311,Nacsport!GD311,Nacsport!GE311,Nacsport!GF311,Nacsport!GG311,Nacsport!GH311,Nacsport!GI311,Nacsport!GJ311,)</f>
        <v/>
      </c>
      <c r="AN310" s="1" t="str">
        <f>IF(K310="PUNTOS",LOOKUP(2,1/($K$3:K310="ATAQUE"),$AN$3:AN310),IF(+COUNTIF(Nacsport!GK311:'Nacsport'!GS311,"*")&gt;0,+COUNTIF(Nacsport!GK311:'Nacsport'!GS311,"*"),""))</f>
        <v/>
      </c>
      <c r="AO310" t="str">
        <f ca="1">+IF(K310="QUIEBRE",+IF(L310="SAN LUIS",+COUNTIF(K310:INDIRECT(ADDRESS((LOOKUP(2,1/($K$1:K310="ATAQUE"),Nacsport!$A$1:A311)),3,4)),"RUCK")+1,+COUNTIF(K310:INDIRECT(ADDRESS((LOOKUP(2,1/($K$1:K310="DEFENSA"),Nacsport!$A$1:A311)),3,4)),"RUCK")+1),"")</f>
        <v/>
      </c>
      <c r="AP310" t="str">
        <f ca="1">+IF(OR(K310="PUNTOS",K310="QUIEBRE"),+IF(L310="SAN LUIS",+COUNTIF(K310:INDIRECT(ADDRESS((LOOKUP(2,1/($K$1:K310="ATAQUE"),Nacsport!$A$1:A311)),3,4)),"PASE"),+COUNTIF(K310:INDIRECT(ADDRESS((LOOKUP(2,1/($K$1:K310="DEFENSA"),Nacsport!$A$1:A311)),3,4)),"PASE")),"")</f>
        <v/>
      </c>
      <c r="AQ310" t="str">
        <f>IF(K310="QUIEBRE",LOOKUP(2,1/($K$3:K310="ATAQUE"),$AL$3:AL310),IF(+COUNTIF(Nacsport!GK311:'Nacsport'!GS311,"*")&gt;0,+COUNTIF(Nacsport!GK311:'Nacsport'!GS311,"*"),""))</f>
        <v/>
      </c>
      <c r="AR310" s="1" t="str">
        <f>IF(OR(K310="ATTACCO",K310="DIFESA"),J310,IF(AND(OR(K310="PUNTOS",K310="RUCK",K310="QUIEBRE"),L310="AVEZZANO"),LOOKUP(2,1/($K$3:K310="ATTACCO"),$J$3:J311),IF(AND(OR(K310="PUNTOS",K310="RUCK",K310="QUIEBRE"),L310="RIVAL"),LOOKUP(2,1/($K$3:K310="DIFESA"),$J$3:J311),"")))</f>
        <v/>
      </c>
      <c r="AS310" s="17"/>
    </row>
    <row r="311" spans="1:45" ht="15.75" customHeight="1" x14ac:dyDescent="0.2">
      <c r="A311">
        <f>+Nacsport!A312</f>
        <v>312</v>
      </c>
      <c r="B311">
        <f t="shared" si="22"/>
        <v>310</v>
      </c>
      <c r="C311">
        <f t="shared" si="23"/>
        <v>310</v>
      </c>
      <c r="D311" s="12">
        <v>1</v>
      </c>
      <c r="E311" s="1" t="s">
        <v>1295</v>
      </c>
      <c r="F311" s="14">
        <f>CONVERT(LEFT(Nacsport!E312,2),"mn","hr")/24+CONVERT(MID(Nacsport!E312,4,2),"sec","hr")/24</f>
        <v>4.1608796296296297E-2</v>
      </c>
      <c r="G311" s="15">
        <f>CONVERT((CONVERT(LEFT(Nacsport!F312,2),"mn","hr")/24+CONVERT(MID(Nacsport!F312,4,2),"sec","hr")/24)-(CONVERT(LEFT(Nacsport!E312,2),"mn","hr")/24+CONVERT(MID(Nacsport!E312,4,2),"sec","hr")/24),"hr","sec")*24</f>
        <v>17.999999999999815</v>
      </c>
      <c r="H311" s="15">
        <f t="shared" si="20"/>
        <v>3590</v>
      </c>
      <c r="I311" s="15">
        <f t="shared" si="21"/>
        <v>59.916666666666664</v>
      </c>
      <c r="J311" s="1">
        <f>+Nacsport!B312</f>
        <v>32</v>
      </c>
      <c r="K311" s="1" t="str">
        <f>+Nacsport!C312</f>
        <v>SHORT-MATCH</v>
      </c>
      <c r="L311" s="1" t="str">
        <f>+CONCATENATE(Nacsport!I312,Nacsport!J312)</f>
        <v/>
      </c>
      <c r="M311" s="29" t="str">
        <f>IF(Nacsport!G312&lt;&gt;"",LEFT(Nacsport!G312,FIND(";",Nacsport!G312)-1),"")</f>
        <v>47</v>
      </c>
      <c r="N311" s="1" t="str">
        <f>IFERROR(MID(Nacsport!G312,FIND(";", Nacsport!G312)+1,IFERROR(FIND(" ", Nacsport!G312 &amp; " ", FIND(";", Nacsport!G312)+1) - FIND(";", Nacsport!G312)-1,LEN(Nacsport!G312))),"")</f>
        <v>77</v>
      </c>
      <c r="O311" s="1" t="str">
        <f>+CONCATENATE(Nacsport!K312,Nacsport!L312,Nacsport!M312,Nacsport!N312,Nacsport!O312,Nacsport!P312,Nacsport!Q312,Nacsport!R312,Nacsport!S312,Nacsport!T312,Nacsport!U312,Nacsport!V312,Nacsport!W312,Nacsport!X312,Nacsport!Y312,Nacsport!Z312)</f>
        <v/>
      </c>
      <c r="P311" s="1" t="str">
        <f>IF(ISNA(LOOKUP(2,1/(Nacsport!AA312:BY312&lt;&gt;""),Nacsport!AA312:BY312)),"",LOOKUP(2,1/(Nacsport!AA312:BY312&lt;&gt;""),Nacsport!AA312:BY312))</f>
        <v/>
      </c>
      <c r="Q311" s="1" t="str">
        <f t="array" ref="Q311">+IF(+COUNTIF(Nacsport!AA312:BY312,"*")&gt;1,INDEX(Nacsport!Z312:BX312,MATCH(TRUE,Nacsport!Z312:BX312&gt;0,0)),"")</f>
        <v/>
      </c>
      <c r="R311" s="1" t="str">
        <f>+CONCATENATE(Nacsport!BZ312,Nacsport!CA312)</f>
        <v/>
      </c>
      <c r="S311" s="1" t="str">
        <f>+CONCATENATE(Nacsport!CB312,Nacsport!CC312,Nacsport!CD312)</f>
        <v/>
      </c>
      <c r="T311" s="1" t="str">
        <f>+CONCATENATE(Nacsport!CE312,Nacsport!CF312,Nacsport!CG312,Nacsport!CH312)</f>
        <v/>
      </c>
      <c r="U311" s="1" t="str">
        <f>+CONCATENATE(Nacsport!CI312,Nacsport!CJ312,Nacsport!CK312,Nacsport!CL312,Nacsport!CM312,Nacsport!CN312,Nacsport!CO312,Nacsport!CP312)</f>
        <v/>
      </c>
      <c r="V311" s="1" t="str">
        <f>+CONCATENATE(Nacsport!CQ312,Nacsport!CR312,Nacsport!CS312,Nacsport!CT312,Nacsport!CU312,Nacsport!CV312)</f>
        <v/>
      </c>
      <c r="W311" s="1" t="str">
        <f>+CONCATENATE(Nacsport!CW312,Nacsport!CX312,Nacsport!CY312,Nacsport!CZ312,Nacsport!DA312,Nacsport!DB312,Nacsport!DC312)</f>
        <v/>
      </c>
      <c r="X311" s="1" t="str">
        <f>+CONCATENATE(Nacsport!DD312,Nacsport!DE312,Nacsport!DF312,Nacsport!DG312,Nacsport!DH312,Nacsport!DI312,Nacsport!DJ312,Nacsport!DK312,Nacsport!DL312,Nacsport!DM312,Nacsport!DN312)</f>
        <v/>
      </c>
      <c r="Y311" s="1" t="str">
        <f>+CONCATENATE(Nacsport!DO312,Nacsport!DP312,Nacsport!DQ312,Nacsport!DR312,Nacsport!DS312,Nacsport!DT312,Nacsport!DU312,Nacsport!DV312,)</f>
        <v/>
      </c>
      <c r="Z311" s="1" t="str">
        <f>+CONCATENATE(Nacsport!DW312,Nacsport!DX312,Nacsport!DY312,Nacsport!DZ312)</f>
        <v/>
      </c>
      <c r="AA311" s="1" t="str">
        <f>+CONCATENATE(Nacsport!EA312,Nacsport!EB312,Nacsport!EC312,Nacsport!ED312,Nacsport!EE312)</f>
        <v/>
      </c>
      <c r="AB311" s="1" t="str">
        <f>+CONCATENATE(Nacsport!EF312,Nacsport!EG312,Nacsport!EH312,Nacsport!EI312,Nacsport!EJ312,Nacsport!EK312)</f>
        <v/>
      </c>
      <c r="AC311" s="1" t="str">
        <f>+CONCATENATE(Nacsport!EL312,Nacsport!EM312,Nacsport!EN312,Nacsport!EO312,Nacsport!EP312,Nacsport!EQ312,Nacsport!ER312)</f>
        <v/>
      </c>
      <c r="AD311" s="1" t="str">
        <f>+CONCATENATE(Nacsport!ES312,Nacsport!ET312,Nacsport!EU312,Nacsport!EV312,Nacsport!EW312,Nacsport!EX312,Nacsport!EY312,Nacsport!EZ312)</f>
        <v/>
      </c>
      <c r="AE311" s="1" t="str">
        <f>+CONCATENATE(Nacsport!FA312,Nacsport!FB312,Nacsport!FC312)</f>
        <v/>
      </c>
      <c r="AF311" s="1" t="str">
        <f>+CONCATENATE(Nacsport!FD312,Nacsport!FE312)</f>
        <v/>
      </c>
      <c r="AG311" s="1" t="str">
        <f>+CONCATENATE(Nacsport!FF312,Nacsport!FG312,Nacsport!FH312,Nacsport!FI312,Nacsport!FJ312)</f>
        <v/>
      </c>
      <c r="AH311" s="1" t="str">
        <f t="shared" si="24"/>
        <v/>
      </c>
      <c r="AI311" s="1" t="str">
        <f>+CONCATENATE(Nacsport!FK312,Nacsport!FL312)</f>
        <v/>
      </c>
      <c r="AJ311" s="34" t="str">
        <f>+CONCATENATE(Nacsport!FM312,Nacsport!FN312)</f>
        <v/>
      </c>
      <c r="AK311" s="1" t="str">
        <f>+IF(OR(K311="ATTACCO",K311="DIFESA"),+CONCATENATE(Nacsport!FO312,Nacsport!FP311,Nacsport!FQ312,Nacsport!FR312,Nacsport!FS312,Nacsport!FT312,Nacsport!FU312,),"")</f>
        <v/>
      </c>
      <c r="AL311" s="1" t="str">
        <f>+IF(OR(K311="ATAQUE",K311="DEFENSA"),+CONCATENATE(Nacsport!FV312,Nacsport!FW312,Nacsport!FX312,Nacsport!FY312,Nacsport!FZ312,Nacsport!GA312,Nacsport!GB312,),"")</f>
        <v/>
      </c>
      <c r="AM311" s="1" t="str">
        <f>+CONCATENATE(Nacsport!GC312,Nacsport!GD312,Nacsport!GE312,Nacsport!GF312,Nacsport!GG312,Nacsport!GH312,Nacsport!GI312,Nacsport!GJ312,)</f>
        <v/>
      </c>
      <c r="AN311" s="1" t="str">
        <f>IF(K311="PUNTOS",LOOKUP(2,1/($K$3:K311="ATAQUE"),$AN$3:AN311),IF(+COUNTIF(Nacsport!GK312:'Nacsport'!GS312,"*")&gt;0,+COUNTIF(Nacsport!GK312:'Nacsport'!GS312,"*"),""))</f>
        <v/>
      </c>
      <c r="AO311" t="str">
        <f ca="1">+IF(K311="QUIEBRE",+IF(L311="SAN LUIS",+COUNTIF(K311:INDIRECT(ADDRESS((LOOKUP(2,1/($K$1:K311="ATAQUE"),Nacsport!$A$1:A312)),3,4)),"RUCK")+1,+COUNTIF(K311:INDIRECT(ADDRESS((LOOKUP(2,1/($K$1:K311="DEFENSA"),Nacsport!$A$1:A312)),3,4)),"RUCK")+1),"")</f>
        <v/>
      </c>
      <c r="AP311" t="str">
        <f ca="1">+IF(OR(K311="PUNTOS",K311="QUIEBRE"),+IF(L311="SAN LUIS",+COUNTIF(K311:INDIRECT(ADDRESS((LOOKUP(2,1/($K$1:K311="ATAQUE"),Nacsport!$A$1:A312)),3,4)),"PASE"),+COUNTIF(K311:INDIRECT(ADDRESS((LOOKUP(2,1/($K$1:K311="DEFENSA"),Nacsport!$A$1:A312)),3,4)),"PASE")),"")</f>
        <v/>
      </c>
      <c r="AQ311" t="str">
        <f>IF(K311="QUIEBRE",LOOKUP(2,1/($K$3:K311="ATAQUE"),$AL$3:AL311),IF(+COUNTIF(Nacsport!GK312:'Nacsport'!GS312,"*")&gt;0,+COUNTIF(Nacsport!GK312:'Nacsport'!GS312,"*"),""))</f>
        <v/>
      </c>
      <c r="AR311" s="1" t="str">
        <f>IF(OR(K311="ATTACCO",K311="DIFESA"),J311,IF(AND(OR(K311="PUNTOS",K311="RUCK",K311="QUIEBRE"),L311="AVEZZANO"),LOOKUP(2,1/($K$3:K311="ATTACCO"),$J$3:J312),IF(AND(OR(K311="PUNTOS",K311="RUCK",K311="QUIEBRE"),L311="RIVAL"),LOOKUP(2,1/($K$3:K311="DIFESA"),$J$3:J312),"")))</f>
        <v/>
      </c>
      <c r="AS311" s="17"/>
    </row>
    <row r="312" spans="1:45" ht="15.75" customHeight="1" x14ac:dyDescent="0.2">
      <c r="A312">
        <f>+Nacsport!A313</f>
        <v>313</v>
      </c>
      <c r="B312">
        <f t="shared" si="22"/>
        <v>311</v>
      </c>
      <c r="C312">
        <f t="shared" si="23"/>
        <v>311</v>
      </c>
      <c r="D312" s="12">
        <v>1</v>
      </c>
      <c r="E312" s="1" t="s">
        <v>1295</v>
      </c>
      <c r="F312" s="14">
        <f>CONVERT(LEFT(Nacsport!E313,2),"mn","hr")/24+CONVERT(MID(Nacsport!E313,4,2),"sec","hr")/24</f>
        <v>4.1631944444444444E-2</v>
      </c>
      <c r="G312" s="15">
        <f>CONVERT((CONVERT(LEFT(Nacsport!F313,2),"mn","hr")/24+CONVERT(MID(Nacsport!F313,4,2),"sec","hr")/24)-(CONVERT(LEFT(Nacsport!E313,2),"mn","hr")/24+CONVERT(MID(Nacsport!E313,4,2),"sec","hr")/24),"hr","sec")*24</f>
        <v>3.9999999999998259</v>
      </c>
      <c r="H312" s="15">
        <f t="shared" si="20"/>
        <v>3592</v>
      </c>
      <c r="I312" s="15">
        <f t="shared" si="21"/>
        <v>59.95</v>
      </c>
      <c r="J312" s="1">
        <f>+Nacsport!B313</f>
        <v>11</v>
      </c>
      <c r="K312" s="1" t="str">
        <f>+Nacsport!C313</f>
        <v>KICK OFF</v>
      </c>
      <c r="L312" s="1" t="str">
        <f>+CONCATENATE(Nacsport!I313,Nacsport!J313)</f>
        <v>OPPONENT</v>
      </c>
      <c r="M312" s="29" t="str">
        <f>IF(Nacsport!G313&lt;&gt;"",LEFT(Nacsport!G313,FIND(";",Nacsport!G313)-1),"")</f>
        <v/>
      </c>
      <c r="N312" s="1" t="str">
        <f>IFERROR(MID(Nacsport!G313,FIND(";", Nacsport!G313)+1,IFERROR(FIND(" ", Nacsport!G313 &amp; " ", FIND(";", Nacsport!G313)+1) - FIND(";", Nacsport!G313)-1,LEN(Nacsport!G313))),"")</f>
        <v/>
      </c>
      <c r="O312" s="1" t="str">
        <f>+CONCATENATE(Nacsport!K313,Nacsport!L313,Nacsport!M313,Nacsport!N313,Nacsport!O313,Nacsport!P313,Nacsport!Q313,Nacsport!R313,Nacsport!S313,Nacsport!T313,Nacsport!U313,Nacsport!V313,Nacsport!W313,Nacsport!X313,Nacsport!Y313,Nacsport!Z313)</f>
        <v/>
      </c>
      <c r="P312" s="1" t="str">
        <f>IF(ISNA(LOOKUP(2,1/(Nacsport!AA313:BY313&lt;&gt;""),Nacsport!AA313:BY313)),"",LOOKUP(2,1/(Nacsport!AA313:BY313&lt;&gt;""),Nacsport!AA313:BY313))</f>
        <v/>
      </c>
      <c r="Q312" s="1" t="str">
        <f t="array" ref="Q312">+IF(+COUNTIF(Nacsport!AA313:BY313,"*")&gt;1,INDEX(Nacsport!Z313:BX313,MATCH(TRUE,Nacsport!Z313:BX313&gt;0,0)),"")</f>
        <v/>
      </c>
      <c r="R312" s="1" t="str">
        <f>+CONCATENATE(Nacsport!BZ313,Nacsport!CA313)</f>
        <v/>
      </c>
      <c r="S312" s="1" t="str">
        <f>+CONCATENATE(Nacsport!CB313,Nacsport!CC313,Nacsport!CD313)</f>
        <v/>
      </c>
      <c r="T312" s="1" t="str">
        <f>+CONCATENATE(Nacsport!CE313,Nacsport!CF313,Nacsport!CG313,Nacsport!CH313)</f>
        <v/>
      </c>
      <c r="U312" s="1" t="str">
        <f>+CONCATENATE(Nacsport!CI313,Nacsport!CJ313,Nacsport!CK313,Nacsport!CL313,Nacsport!CM313,Nacsport!CN313,Nacsport!CO313,Nacsport!CP313)</f>
        <v/>
      </c>
      <c r="V312" s="1" t="str">
        <f>+CONCATENATE(Nacsport!CQ313,Nacsport!CR313,Nacsport!CS313,Nacsport!CT313,Nacsport!CU313,Nacsport!CV313)</f>
        <v/>
      </c>
      <c r="W312" s="1" t="str">
        <f>+CONCATENATE(Nacsport!CW313,Nacsport!CX313,Nacsport!CY313,Nacsport!CZ313,Nacsport!DA313,Nacsport!DB313,Nacsport!DC313)</f>
        <v/>
      </c>
      <c r="X312" s="1" t="str">
        <f>+CONCATENATE(Nacsport!DD313,Nacsport!DE313,Nacsport!DF313,Nacsport!DG313,Nacsport!DH313,Nacsport!DI313,Nacsport!DJ313,Nacsport!DK313,Nacsport!DL313,Nacsport!DM313,Nacsport!DN313)</f>
        <v/>
      </c>
      <c r="Y312" s="1" t="str">
        <f>+CONCATENATE(Nacsport!DO313,Nacsport!DP313,Nacsport!DQ313,Nacsport!DR313,Nacsport!DS313,Nacsport!DT313,Nacsport!DU313,Nacsport!DV313,)</f>
        <v/>
      </c>
      <c r="Z312" s="1" t="str">
        <f>+CONCATENATE(Nacsport!DW313,Nacsport!DX313,Nacsport!DY313,Nacsport!DZ313)</f>
        <v/>
      </c>
      <c r="AA312" s="1" t="str">
        <f>+CONCATENATE(Nacsport!EA313,Nacsport!EB313,Nacsport!EC313,Nacsport!ED313,Nacsport!EE313)</f>
        <v/>
      </c>
      <c r="AB312" s="1" t="str">
        <f>+CONCATENATE(Nacsport!EF313,Nacsport!EG313,Nacsport!EH313,Nacsport!EI313,Nacsport!EJ313,Nacsport!EK313)</f>
        <v/>
      </c>
      <c r="AC312" s="1" t="str">
        <f>+CONCATENATE(Nacsport!EL313,Nacsport!EM313,Nacsport!EN313,Nacsport!EO313,Nacsport!EP313,Nacsport!EQ313,Nacsport!ER313)</f>
        <v/>
      </c>
      <c r="AD312" s="1" t="str">
        <f>+CONCATENATE(Nacsport!ES313,Nacsport!ET313,Nacsport!EU313,Nacsport!EV313,Nacsport!EW313,Nacsport!EX313,Nacsport!EY313,Nacsport!EZ313)</f>
        <v/>
      </c>
      <c r="AE312" s="1" t="str">
        <f>+CONCATENATE(Nacsport!FA313,Nacsport!FB313,Nacsport!FC313)</f>
        <v/>
      </c>
      <c r="AF312" s="1" t="str">
        <f>+CONCATENATE(Nacsport!FD313,Nacsport!FE313)</f>
        <v/>
      </c>
      <c r="AG312" s="1" t="str">
        <f>+CONCATENATE(Nacsport!FF313,Nacsport!FG313,Nacsport!FH313,Nacsport!FI313,Nacsport!FJ313)</f>
        <v/>
      </c>
      <c r="AH312" s="1" t="str">
        <f t="shared" si="24"/>
        <v/>
      </c>
      <c r="AI312" s="1" t="str">
        <f>+CONCATENATE(Nacsport!FK313,Nacsport!FL313)</f>
        <v/>
      </c>
      <c r="AJ312" s="34" t="str">
        <f>+CONCATENATE(Nacsport!FM313,Nacsport!FN313)</f>
        <v/>
      </c>
      <c r="AK312" s="1" t="str">
        <f>+IF(OR(K312="ATTACCO",K312="DIFESA"),+CONCATENATE(Nacsport!FO313,Nacsport!FP312,Nacsport!FQ313,Nacsport!FR313,Nacsport!FS313,Nacsport!FT313,Nacsport!FU313,),"")</f>
        <v/>
      </c>
      <c r="AL312" s="1" t="str">
        <f>+IF(OR(K312="ATAQUE",K312="DEFENSA"),+CONCATENATE(Nacsport!FV313,Nacsport!FW313,Nacsport!FX313,Nacsport!FY313,Nacsport!FZ313,Nacsport!GA313,Nacsport!GB313,),"")</f>
        <v/>
      </c>
      <c r="AM312" s="1" t="str">
        <f>+CONCATENATE(Nacsport!GC313,Nacsport!GD313,Nacsport!GE313,Nacsport!GF313,Nacsport!GG313,Nacsport!GH313,Nacsport!GI313,Nacsport!GJ313,)</f>
        <v/>
      </c>
      <c r="AN312" s="1" t="str">
        <f>IF(K312="PUNTOS",LOOKUP(2,1/($K$3:K312="ATAQUE"),$AN$3:AN312),IF(+COUNTIF(Nacsport!GK313:'Nacsport'!GS313,"*")&gt;0,+COUNTIF(Nacsport!GK313:'Nacsport'!GS313,"*"),""))</f>
        <v/>
      </c>
      <c r="AO312" t="str">
        <f ca="1">+IF(K312="QUIEBRE",+IF(L312="SAN LUIS",+COUNTIF(K312:INDIRECT(ADDRESS((LOOKUP(2,1/($K$1:K312="ATAQUE"),Nacsport!$A$1:A313)),3,4)),"RUCK")+1,+COUNTIF(K312:INDIRECT(ADDRESS((LOOKUP(2,1/($K$1:K312="DEFENSA"),Nacsport!$A$1:A313)),3,4)),"RUCK")+1),"")</f>
        <v/>
      </c>
      <c r="AP312" t="str">
        <f ca="1">+IF(OR(K312="PUNTOS",K312="QUIEBRE"),+IF(L312="SAN LUIS",+COUNTIF(K312:INDIRECT(ADDRESS((LOOKUP(2,1/($K$1:K312="ATAQUE"),Nacsport!$A$1:A313)),3,4)),"PASE"),+COUNTIF(K312:INDIRECT(ADDRESS((LOOKUP(2,1/($K$1:K312="DEFENSA"),Nacsport!$A$1:A313)),3,4)),"PASE")),"")</f>
        <v/>
      </c>
      <c r="AQ312" t="str">
        <f>IF(K312="QUIEBRE",LOOKUP(2,1/($K$3:K312="ATAQUE"),$AL$3:AL312),IF(+COUNTIF(Nacsport!GK313:'Nacsport'!GS313,"*")&gt;0,+COUNTIF(Nacsport!GK313:'Nacsport'!GS313,"*"),""))</f>
        <v/>
      </c>
      <c r="AR312" s="1" t="str">
        <f>IF(OR(K312="ATTACCO",K312="DIFESA"),J312,IF(AND(OR(K312="PUNTOS",K312="RUCK",K312="QUIEBRE"),L312="AVEZZANO"),LOOKUP(2,1/($K$3:K312="ATTACCO"),$J$3:J313),IF(AND(OR(K312="PUNTOS",K312="RUCK",K312="QUIEBRE"),L312="RIVAL"),LOOKUP(2,1/($K$3:K312="DIFESA"),$J$3:J313),"")))</f>
        <v/>
      </c>
      <c r="AS312" s="17"/>
    </row>
    <row r="313" spans="1:45" ht="15.75" customHeight="1" x14ac:dyDescent="0.2">
      <c r="A313">
        <f>+Nacsport!A314</f>
        <v>314</v>
      </c>
      <c r="B313">
        <f t="shared" si="22"/>
        <v>312</v>
      </c>
      <c r="C313">
        <f t="shared" si="23"/>
        <v>312</v>
      </c>
      <c r="D313" s="12">
        <v>1</v>
      </c>
      <c r="E313" s="1" t="s">
        <v>1295</v>
      </c>
      <c r="F313" s="14">
        <f>CONVERT(LEFT(Nacsport!E314,2),"mn","hr")/24+CONVERT(MID(Nacsport!E314,4,2),"sec","hr")/24</f>
        <v>4.1689814814814811E-2</v>
      </c>
      <c r="G313" s="15">
        <f>CONVERT((CONVERT(LEFT(Nacsport!F314,2),"mn","hr")/24+CONVERT(MID(Nacsport!F314,4,2),"sec","hr")/24)-(CONVERT(LEFT(Nacsport!E314,2),"mn","hr")/24+CONVERT(MID(Nacsport!E314,4,2),"sec","hr")/24),"hr","sec")*24</f>
        <v>2.9999999999998694</v>
      </c>
      <c r="H313" s="15">
        <f t="shared" si="20"/>
        <v>3596.9999999999995</v>
      </c>
      <c r="I313" s="15">
        <f t="shared" si="21"/>
        <v>60.033333333333331</v>
      </c>
      <c r="J313" s="1">
        <f>+Nacsport!B314</f>
        <v>11</v>
      </c>
      <c r="K313" s="1" t="str">
        <f>+Nacsport!C314</f>
        <v>MISSED-TACKLE</v>
      </c>
      <c r="L313" s="1" t="str">
        <f>+CONCATENATE(Nacsport!I314,Nacsport!J314)</f>
        <v>OPPONENT</v>
      </c>
      <c r="M313" s="29" t="str">
        <f>IF(Nacsport!G314&lt;&gt;"",LEFT(Nacsport!G314,FIND(";",Nacsport!G314)-1),"")</f>
        <v/>
      </c>
      <c r="N313" s="1" t="str">
        <f>IFERROR(MID(Nacsport!G314,FIND(";", Nacsport!G314)+1,IFERROR(FIND(" ", Nacsport!G314 &amp; " ", FIND(";", Nacsport!G314)+1) - FIND(";", Nacsport!G314)-1,LEN(Nacsport!G314))),"")</f>
        <v/>
      </c>
      <c r="O313" s="1" t="str">
        <f>+CONCATENATE(Nacsport!K314,Nacsport!L314,Nacsport!M314,Nacsport!N314,Nacsport!O314,Nacsport!P314,Nacsport!Q314,Nacsport!R314,Nacsport!S314,Nacsport!T314,Nacsport!U314,Nacsport!V314,Nacsport!W314,Nacsport!X314,Nacsport!Y314,Nacsport!Z314)</f>
        <v/>
      </c>
      <c r="P313" s="1" t="str">
        <f>IF(ISNA(LOOKUP(2,1/(Nacsport!AA314:BY314&lt;&gt;""),Nacsport!AA314:BY314)),"",LOOKUP(2,1/(Nacsport!AA314:BY314&lt;&gt;""),Nacsport!AA314:BY314))</f>
        <v/>
      </c>
      <c r="Q313" s="1" t="str">
        <f t="array" ref="Q313">+IF(+COUNTIF(Nacsport!AA314:BY314,"*")&gt;1,INDEX(Nacsport!Z314:BX314,MATCH(TRUE,Nacsport!Z314:BX314&gt;0,0)),"")</f>
        <v/>
      </c>
      <c r="R313" s="1" t="str">
        <f>+CONCATENATE(Nacsport!BZ314,Nacsport!CA314)</f>
        <v/>
      </c>
      <c r="S313" s="1" t="str">
        <f>+CONCATENATE(Nacsport!CB314,Nacsport!CC314,Nacsport!CD314)</f>
        <v/>
      </c>
      <c r="T313" s="1" t="str">
        <f>+CONCATENATE(Nacsport!CE314,Nacsport!CF314,Nacsport!CG314,Nacsport!CH314)</f>
        <v/>
      </c>
      <c r="U313" s="1" t="str">
        <f>+CONCATENATE(Nacsport!CI314,Nacsport!CJ314,Nacsport!CK314,Nacsport!CL314,Nacsport!CM314,Nacsport!CN314,Nacsport!CO314,Nacsport!CP314)</f>
        <v/>
      </c>
      <c r="V313" s="1" t="str">
        <f>+CONCATENATE(Nacsport!CQ314,Nacsport!CR314,Nacsport!CS314,Nacsport!CT314,Nacsport!CU314,Nacsport!CV314)</f>
        <v/>
      </c>
      <c r="W313" s="1" t="str">
        <f>+CONCATENATE(Nacsport!CW314,Nacsport!CX314,Nacsport!CY314,Nacsport!CZ314,Nacsport!DA314,Nacsport!DB314,Nacsport!DC314)</f>
        <v/>
      </c>
      <c r="X313" s="1" t="str">
        <f>+CONCATENATE(Nacsport!DD314,Nacsport!DE314,Nacsport!DF314,Nacsport!DG314,Nacsport!DH314,Nacsport!DI314,Nacsport!DJ314,Nacsport!DK314,Nacsport!DL314,Nacsport!DM314,Nacsport!DN314)</f>
        <v/>
      </c>
      <c r="Y313" s="1" t="str">
        <f>+CONCATENATE(Nacsport!DO314,Nacsport!DP314,Nacsport!DQ314,Nacsport!DR314,Nacsport!DS314,Nacsport!DT314,Nacsport!DU314,Nacsport!DV314,)</f>
        <v/>
      </c>
      <c r="Z313" s="1" t="str">
        <f>+CONCATENATE(Nacsport!DW314,Nacsport!DX314,Nacsport!DY314,Nacsport!DZ314)</f>
        <v/>
      </c>
      <c r="AA313" s="1" t="str">
        <f>+CONCATENATE(Nacsport!EA314,Nacsport!EB314,Nacsport!EC314,Nacsport!ED314,Nacsport!EE314)</f>
        <v/>
      </c>
      <c r="AB313" s="1" t="str">
        <f>+CONCATENATE(Nacsport!EF314,Nacsport!EG314,Nacsport!EH314,Nacsport!EI314,Nacsport!EJ314,Nacsport!EK314)</f>
        <v/>
      </c>
      <c r="AC313" s="1" t="str">
        <f>+CONCATENATE(Nacsport!EL314,Nacsport!EM314,Nacsport!EN314,Nacsport!EO314,Nacsport!EP314,Nacsport!EQ314,Nacsport!ER314)</f>
        <v/>
      </c>
      <c r="AD313" s="1" t="str">
        <f>+CONCATENATE(Nacsport!ES314,Nacsport!ET314,Nacsport!EU314,Nacsport!EV314,Nacsport!EW314,Nacsport!EX314,Nacsport!EY314,Nacsport!EZ314)</f>
        <v/>
      </c>
      <c r="AE313" s="1" t="str">
        <f>+CONCATENATE(Nacsport!FA314,Nacsport!FB314,Nacsport!FC314)</f>
        <v/>
      </c>
      <c r="AF313" s="1" t="str">
        <f>+CONCATENATE(Nacsport!FD314,Nacsport!FE314)</f>
        <v/>
      </c>
      <c r="AG313" s="1" t="str">
        <f>+CONCATENATE(Nacsport!FF314,Nacsport!FG314,Nacsport!FH314,Nacsport!FI314,Nacsport!FJ314)</f>
        <v/>
      </c>
      <c r="AH313" s="1" t="str">
        <f t="shared" si="24"/>
        <v/>
      </c>
      <c r="AI313" s="1" t="str">
        <f>+CONCATENATE(Nacsport!FK314,Nacsport!FL314)</f>
        <v/>
      </c>
      <c r="AJ313" s="34" t="str">
        <f>+CONCATENATE(Nacsport!FM314,Nacsport!FN314)</f>
        <v/>
      </c>
      <c r="AK313" s="1" t="str">
        <f>+IF(OR(K313="ATTACCO",K313="DIFESA"),+CONCATENATE(Nacsport!FO314,Nacsport!FP313,Nacsport!FQ314,Nacsport!FR314,Nacsport!FS314,Nacsport!FT314,Nacsport!FU314,),"")</f>
        <v/>
      </c>
      <c r="AL313" s="1" t="str">
        <f>+IF(OR(K313="ATAQUE",K313="DEFENSA"),+CONCATENATE(Nacsport!FV314,Nacsport!FW314,Nacsport!FX314,Nacsport!FY314,Nacsport!FZ314,Nacsport!GA314,Nacsport!GB314,),"")</f>
        <v/>
      </c>
      <c r="AM313" s="1" t="str">
        <f>+CONCATENATE(Nacsport!GC314,Nacsport!GD314,Nacsport!GE314,Nacsport!GF314,Nacsport!GG314,Nacsport!GH314,Nacsport!GI314,Nacsport!GJ314,)</f>
        <v/>
      </c>
      <c r="AN313" s="1" t="str">
        <f>IF(K313="PUNTOS",LOOKUP(2,1/($K$3:K313="ATAQUE"),$AN$3:AN313),IF(+COUNTIF(Nacsport!GK314:'Nacsport'!GS314,"*")&gt;0,+COUNTIF(Nacsport!GK314:'Nacsport'!GS314,"*"),""))</f>
        <v/>
      </c>
      <c r="AO313" t="str">
        <f ca="1">+IF(K313="QUIEBRE",+IF(L313="SAN LUIS",+COUNTIF(K313:INDIRECT(ADDRESS((LOOKUP(2,1/($K$1:K313="ATAQUE"),Nacsport!$A$1:A314)),3,4)),"RUCK")+1,+COUNTIF(K313:INDIRECT(ADDRESS((LOOKUP(2,1/($K$1:K313="DEFENSA"),Nacsport!$A$1:A314)),3,4)),"RUCK")+1),"")</f>
        <v/>
      </c>
      <c r="AP313" t="str">
        <f ca="1">+IF(OR(K313="PUNTOS",K313="QUIEBRE"),+IF(L313="SAN LUIS",+COUNTIF(K313:INDIRECT(ADDRESS((LOOKUP(2,1/($K$1:K313="ATAQUE"),Nacsport!$A$1:A314)),3,4)),"PASE"),+COUNTIF(K313:INDIRECT(ADDRESS((LOOKUP(2,1/($K$1:K313="DEFENSA"),Nacsport!$A$1:A314)),3,4)),"PASE")),"")</f>
        <v/>
      </c>
      <c r="AQ313" t="str">
        <f>IF(K313="QUIEBRE",LOOKUP(2,1/($K$3:K313="ATAQUE"),$AL$3:AL313),IF(+COUNTIF(Nacsport!GK314:'Nacsport'!GS314,"*")&gt;0,+COUNTIF(Nacsport!GK314:'Nacsport'!GS314,"*"),""))</f>
        <v/>
      </c>
      <c r="AR313" s="1" t="str">
        <f>IF(OR(K313="ATTACCO",K313="DIFESA"),J313,IF(AND(OR(K313="PUNTOS",K313="RUCK",K313="QUIEBRE"),L313="AVEZZANO"),LOOKUP(2,1/($K$3:K313="ATTACCO"),$J$3:J314),IF(AND(OR(K313="PUNTOS",K313="RUCK",K313="QUIEBRE"),L313="RIVAL"),LOOKUP(2,1/($K$3:K313="DIFESA"),$J$3:J314),"")))</f>
        <v/>
      </c>
      <c r="AS313" s="17"/>
    </row>
    <row r="314" spans="1:45" ht="15.75" customHeight="1" x14ac:dyDescent="0.2">
      <c r="A314">
        <f>+Nacsport!A315</f>
        <v>315</v>
      </c>
      <c r="B314">
        <f t="shared" si="22"/>
        <v>313</v>
      </c>
      <c r="C314">
        <f t="shared" si="23"/>
        <v>313</v>
      </c>
      <c r="D314" s="12">
        <v>1</v>
      </c>
      <c r="E314" s="1" t="s">
        <v>1295</v>
      </c>
      <c r="F314" s="14">
        <f>CONVERT(LEFT(Nacsport!E315,2),"mn","hr")/24+CONVERT(MID(Nacsport!E315,4,2),"sec","hr")/24</f>
        <v>4.1736111111111106E-2</v>
      </c>
      <c r="G314" s="15">
        <f>CONVERT((CONVERT(LEFT(Nacsport!F315,2),"mn","hr")/24+CONVERT(MID(Nacsport!F315,4,2),"sec","hr")/24)-(CONVERT(LEFT(Nacsport!E315,2),"mn","hr")/24+CONVERT(MID(Nacsport!E315,4,2),"sec","hr")/24),"hr","sec")*24</f>
        <v>3.000000000000469</v>
      </c>
      <c r="H314" s="15">
        <f t="shared" si="20"/>
        <v>3600.9999999999991</v>
      </c>
      <c r="I314" s="15">
        <f t="shared" si="21"/>
        <v>60.09999999999998</v>
      </c>
      <c r="J314" s="1">
        <f>+Nacsport!B315</f>
        <v>44</v>
      </c>
      <c r="K314" s="1" t="str">
        <f>+Nacsport!C315</f>
        <v>RUCK</v>
      </c>
      <c r="L314" s="1" t="str">
        <f>+CONCATENATE(Nacsport!I315,Nacsport!J315)</f>
        <v>SAN BENEDETTO</v>
      </c>
      <c r="M314" s="29" t="str">
        <f>IF(Nacsport!G315&lt;&gt;"",LEFT(Nacsport!G315,FIND(";",Nacsport!G315)-1),"")</f>
        <v>47</v>
      </c>
      <c r="N314" s="1" t="str">
        <f>IFERROR(MID(Nacsport!G315,FIND(";", Nacsport!G315)+1,IFERROR(FIND(" ", Nacsport!G315 &amp; " ", FIND(";", Nacsport!G315)+1) - FIND(";", Nacsport!G315)-1,LEN(Nacsport!G315))),"")</f>
        <v>77</v>
      </c>
      <c r="O314" s="1" t="str">
        <f>+CONCATENATE(Nacsport!K315,Nacsport!L315,Nacsport!M315,Nacsport!N315,Nacsport!O315,Nacsport!P315,Nacsport!Q315,Nacsport!R315,Nacsport!S315,Nacsport!T315,Nacsport!U315,Nacsport!V315,Nacsport!W315,Nacsport!X315,Nacsport!Y315,Nacsport!Z315)</f>
        <v>T1C</v>
      </c>
      <c r="P314" s="1" t="str">
        <f>IF(ISNA(LOOKUP(2,1/(Nacsport!AA315:BY315&lt;&gt;""),Nacsport!AA315:BY315)),"",LOOKUP(2,1/(Nacsport!AA315:BY315&lt;&gt;""),Nacsport!AA315:BY315))</f>
        <v/>
      </c>
      <c r="Q314" s="1" t="str">
        <f t="array" ref="Q314">+IF(+COUNTIF(Nacsport!AA315:BY315,"*")&gt;1,INDEX(Nacsport!Z315:BX315,MATCH(TRUE,Nacsport!Z315:BX315&gt;0,0)),"")</f>
        <v/>
      </c>
      <c r="R314" s="1" t="str">
        <f>+CONCATENATE(Nacsport!BZ315,Nacsport!CA315)</f>
        <v/>
      </c>
      <c r="S314" s="1" t="str">
        <f>+CONCATENATE(Nacsport!CB315,Nacsport!CC315,Nacsport!CD315)</f>
        <v/>
      </c>
      <c r="T314" s="1" t="str">
        <f>+CONCATENATE(Nacsport!CE315,Nacsport!CF315,Nacsport!CG315,Nacsport!CH315)</f>
        <v/>
      </c>
      <c r="U314" s="1" t="str">
        <f>+CONCATENATE(Nacsport!CI315,Nacsport!CJ315,Nacsport!CK315,Nacsport!CL315,Nacsport!CM315,Nacsport!CN315,Nacsport!CO315,Nacsport!CP315)</f>
        <v/>
      </c>
      <c r="V314" s="1" t="str">
        <f>+CONCATENATE(Nacsport!CQ315,Nacsport!CR315,Nacsport!CS315,Nacsport!CT315,Nacsport!CU315,Nacsport!CV315)</f>
        <v/>
      </c>
      <c r="W314" s="1" t="str">
        <f>+CONCATENATE(Nacsport!CW315,Nacsport!CX315,Nacsport!CY315,Nacsport!CZ315,Nacsport!DA315,Nacsport!DB315,Nacsport!DC315)</f>
        <v/>
      </c>
      <c r="X314" s="1" t="str">
        <f>+CONCATENATE(Nacsport!DD315,Nacsport!DE315,Nacsport!DF315,Nacsport!DG315,Nacsport!DH315,Nacsport!DI315,Nacsport!DJ315,Nacsport!DK315,Nacsport!DL315,Nacsport!DM315,Nacsport!DN315)</f>
        <v/>
      </c>
      <c r="Y314" s="1" t="str">
        <f>+CONCATENATE(Nacsport!DO315,Nacsport!DP315,Nacsport!DQ315,Nacsport!DR315,Nacsport!DS315,Nacsport!DT315,Nacsport!DU315,Nacsport!DV315,)</f>
        <v/>
      </c>
      <c r="Z314" s="1" t="str">
        <f>+CONCATENATE(Nacsport!DW315,Nacsport!DX315,Nacsport!DY315,Nacsport!DZ315)</f>
        <v/>
      </c>
      <c r="AA314" s="1" t="str">
        <f>+CONCATENATE(Nacsport!EA315,Nacsport!EB315,Nacsport!EC315,Nacsport!ED315,Nacsport!EE315)</f>
        <v/>
      </c>
      <c r="AB314" s="1" t="str">
        <f>+CONCATENATE(Nacsport!EF315,Nacsport!EG315,Nacsport!EH315,Nacsport!EI315,Nacsport!EJ315,Nacsport!EK315)</f>
        <v/>
      </c>
      <c r="AC314" s="1" t="str">
        <f>+CONCATENATE(Nacsport!EL315,Nacsport!EM315,Nacsport!EN315,Nacsport!EO315,Nacsport!EP315,Nacsport!EQ315,Nacsport!ER315)</f>
        <v/>
      </c>
      <c r="AD314" s="1" t="str">
        <f>+CONCATENATE(Nacsport!ES315,Nacsport!ET315,Nacsport!EU315,Nacsport!EV315,Nacsport!EW315,Nacsport!EX315,Nacsport!EY315,Nacsport!EZ315)</f>
        <v/>
      </c>
      <c r="AE314" s="1" t="str">
        <f>+CONCATENATE(Nacsport!FA315,Nacsport!FB315,Nacsport!FC315)</f>
        <v/>
      </c>
      <c r="AF314" s="1" t="str">
        <f>+CONCATENATE(Nacsport!FD315,Nacsport!FE315)</f>
        <v>SLOW</v>
      </c>
      <c r="AG314" s="1" t="str">
        <f>+CONCATENATE(Nacsport!FF315,Nacsport!FG315,Nacsport!FH315,Nacsport!FI315,Nacsport!FJ315)</f>
        <v/>
      </c>
      <c r="AH314" s="1" t="str">
        <f t="shared" si="24"/>
        <v/>
      </c>
      <c r="AI314" s="1" t="str">
        <f>+CONCATENATE(Nacsport!FK315,Nacsport!FL315)</f>
        <v/>
      </c>
      <c r="AJ314" s="34" t="str">
        <f>+CONCATENATE(Nacsport!FM315,Nacsport!FN315)</f>
        <v/>
      </c>
      <c r="AK314" s="1" t="str">
        <f>+IF(OR(K314="ATTACCO",K314="DIFESA"),+CONCATENATE(Nacsport!FO315,Nacsport!FP314,Nacsport!FQ315,Nacsport!FR315,Nacsport!FS315,Nacsport!FT315,Nacsport!FU315,),"")</f>
        <v/>
      </c>
      <c r="AL314" s="1" t="str">
        <f>+IF(OR(K314="ATAQUE",K314="DEFENSA"),+CONCATENATE(Nacsport!FV315,Nacsport!FW315,Nacsport!FX315,Nacsport!FY315,Nacsport!FZ315,Nacsport!GA315,Nacsport!GB315,),"")</f>
        <v/>
      </c>
      <c r="AM314" s="1" t="str">
        <f>+CONCATENATE(Nacsport!GC315,Nacsport!GD315,Nacsport!GE315,Nacsport!GF315,Nacsport!GG315,Nacsport!GH315,Nacsport!GI315,Nacsport!GJ315,)</f>
        <v/>
      </c>
      <c r="AN314" s="1" t="str">
        <f>IF(K314="PUNTOS",LOOKUP(2,1/($K$3:K314="ATAQUE"),$AN$3:AN314),IF(+COUNTIF(Nacsport!GK315:'Nacsport'!GS315,"*")&gt;0,+COUNTIF(Nacsport!GK315:'Nacsport'!GS315,"*"),""))</f>
        <v/>
      </c>
      <c r="AO314" t="str">
        <f ca="1">+IF(K314="QUIEBRE",+IF(L314="SAN LUIS",+COUNTIF(K314:INDIRECT(ADDRESS((LOOKUP(2,1/($K$1:K314="ATAQUE"),Nacsport!$A$1:A315)),3,4)),"RUCK")+1,+COUNTIF(K314:INDIRECT(ADDRESS((LOOKUP(2,1/($K$1:K314="DEFENSA"),Nacsport!$A$1:A315)),3,4)),"RUCK")+1),"")</f>
        <v/>
      </c>
      <c r="AP314" t="str">
        <f ca="1">+IF(OR(K314="PUNTOS",K314="QUIEBRE"),+IF(L314="SAN LUIS",+COUNTIF(K314:INDIRECT(ADDRESS((LOOKUP(2,1/($K$1:K314="ATAQUE"),Nacsport!$A$1:A315)),3,4)),"PASE"),+COUNTIF(K314:INDIRECT(ADDRESS((LOOKUP(2,1/($K$1:K314="DEFENSA"),Nacsport!$A$1:A315)),3,4)),"PASE")),"")</f>
        <v/>
      </c>
      <c r="AQ314" t="str">
        <f>IF(K314="QUIEBRE",LOOKUP(2,1/($K$3:K314="ATAQUE"),$AL$3:AL314),IF(+COUNTIF(Nacsport!GK315:'Nacsport'!GS315,"*")&gt;0,+COUNTIF(Nacsport!GK315:'Nacsport'!GS315,"*"),""))</f>
        <v/>
      </c>
      <c r="AR314" s="1" t="str">
        <f>IF(OR(K314="ATTACCO",K314="DIFESA"),J314,IF(AND(OR(K314="PUNTOS",K314="RUCK",K314="QUIEBRE"),L314="AVEZZANO"),LOOKUP(2,1/($K$3:K314="ATTACCO"),$J$3:J315),IF(AND(OR(K314="PUNTOS",K314="RUCK",K314="QUIEBRE"),L314="RIVAL"),LOOKUP(2,1/($K$3:K314="DIFESA"),$J$3:J315),"")))</f>
        <v/>
      </c>
      <c r="AS314" s="17"/>
    </row>
    <row r="315" spans="1:45" ht="15.75" customHeight="1" x14ac:dyDescent="0.2">
      <c r="A315">
        <f>+Nacsport!A316</f>
        <v>316</v>
      </c>
      <c r="B315">
        <f t="shared" si="22"/>
        <v>314</v>
      </c>
      <c r="C315">
        <f t="shared" si="23"/>
        <v>314</v>
      </c>
      <c r="D315" s="12">
        <v>1</v>
      </c>
      <c r="E315" s="1" t="s">
        <v>1295</v>
      </c>
      <c r="F315" s="14">
        <f>CONVERT(LEFT(Nacsport!E316,2),"mn","hr")/24+CONVERT(MID(Nacsport!E316,4,2),"sec","hr")/24</f>
        <v>4.1793981481481481E-2</v>
      </c>
      <c r="G315" s="15">
        <f>CONVERT((CONVERT(LEFT(Nacsport!F316,2),"mn","hr")/24+CONVERT(MID(Nacsport!F316,4,2),"sec","hr")/24)-(CONVERT(LEFT(Nacsport!E316,2),"mn","hr")/24+CONVERT(MID(Nacsport!E316,4,2),"sec","hr")/24),"hr","sec")*24</f>
        <v>4.9999999999997824</v>
      </c>
      <c r="H315" s="15">
        <f t="shared" si="20"/>
        <v>3606</v>
      </c>
      <c r="I315" s="15">
        <f t="shared" si="21"/>
        <v>60.183333333333337</v>
      </c>
      <c r="J315" s="1">
        <f>+Nacsport!B316</f>
        <v>16</v>
      </c>
      <c r="K315" s="1" t="str">
        <f>+Nacsport!C316</f>
        <v>TURNOVER-</v>
      </c>
      <c r="L315" s="1" t="str">
        <f>+CONCATENATE(Nacsport!I316,Nacsport!J316)</f>
        <v>SAN BENEDETTO</v>
      </c>
      <c r="M315" s="29" t="str">
        <f>IF(Nacsport!G316&lt;&gt;"",LEFT(Nacsport!G316,FIND(";",Nacsport!G316)-1),"")</f>
        <v/>
      </c>
      <c r="N315" s="1" t="str">
        <f>IFERROR(MID(Nacsport!G316,FIND(";", Nacsport!G316)+1,IFERROR(FIND(" ", Nacsport!G316 &amp; " ", FIND(";", Nacsport!G316)+1) - FIND(";", Nacsport!G316)-1,LEN(Nacsport!G316))),"")</f>
        <v/>
      </c>
      <c r="O315" s="1" t="str">
        <f>+CONCATENATE(Nacsport!K316,Nacsport!L316,Nacsport!M316,Nacsport!N316,Nacsport!O316,Nacsport!P316,Nacsport!Q316,Nacsport!R316,Nacsport!S316,Nacsport!T316,Nacsport!U316,Nacsport!V316,Nacsport!W316,Nacsport!X316,Nacsport!Y316,Nacsport!Z316)</f>
        <v/>
      </c>
      <c r="P315" s="1" t="str">
        <f>IF(ISNA(LOOKUP(2,1/(Nacsport!AA316:BY316&lt;&gt;""),Nacsport!AA316:BY316)),"",LOOKUP(2,1/(Nacsport!AA316:BY316&lt;&gt;""),Nacsport!AA316:BY316))</f>
        <v>12</v>
      </c>
      <c r="Q315" s="1" t="str">
        <f t="array" ref="Q315">+IF(+COUNTIF(Nacsport!AA316:BY316,"*")&gt;1,INDEX(Nacsport!Z316:BX316,MATCH(TRUE,Nacsport!Z316:BX316&gt;0,0)),"")</f>
        <v/>
      </c>
      <c r="R315" s="1" t="str">
        <f>+CONCATENATE(Nacsport!BZ316,Nacsport!CA316)</f>
        <v/>
      </c>
      <c r="S315" s="1" t="str">
        <f>+CONCATENATE(Nacsport!CB316,Nacsport!CC316,Nacsport!CD316)</f>
        <v/>
      </c>
      <c r="T315" s="1" t="str">
        <f>+CONCATENATE(Nacsport!CE316,Nacsport!CF316,Nacsport!CG316,Nacsport!CH316)</f>
        <v/>
      </c>
      <c r="U315" s="1" t="str">
        <f>+CONCATENATE(Nacsport!CI316,Nacsport!CJ316,Nacsport!CK316,Nacsport!CL316,Nacsport!CM316,Nacsport!CN316,Nacsport!CO316,Nacsport!CP316)</f>
        <v/>
      </c>
      <c r="V315" s="1" t="str">
        <f>+CONCATENATE(Nacsport!CQ316,Nacsport!CR316,Nacsport!CS316,Nacsport!CT316,Nacsport!CU316,Nacsport!CV316)</f>
        <v/>
      </c>
      <c r="W315" s="1" t="str">
        <f>+CONCATENATE(Nacsport!CW316,Nacsport!CX316,Nacsport!CY316,Nacsport!CZ316,Nacsport!DA316,Nacsport!DB316,Nacsport!DC316)</f>
        <v/>
      </c>
      <c r="X315" s="1" t="str">
        <f>+CONCATENATE(Nacsport!DD316,Nacsport!DE316,Nacsport!DF316,Nacsport!DG316,Nacsport!DH316,Nacsport!DI316,Nacsport!DJ316,Nacsport!DK316,Nacsport!DL316,Nacsport!DM316,Nacsport!DN316)</f>
        <v/>
      </c>
      <c r="Y315" s="1" t="str">
        <f>+CONCATENATE(Nacsport!DO316,Nacsport!DP316,Nacsport!DQ316,Nacsport!DR316,Nacsport!DS316,Nacsport!DT316,Nacsport!DU316,Nacsport!DV316,)</f>
        <v/>
      </c>
      <c r="Z315" s="1" t="str">
        <f>+CONCATENATE(Nacsport!DW316,Nacsport!DX316,Nacsport!DY316,Nacsport!DZ316)</f>
        <v/>
      </c>
      <c r="AA315" s="1" t="str">
        <f>+CONCATENATE(Nacsport!EA316,Nacsport!EB316,Nacsport!EC316,Nacsport!ED316,Nacsport!EE316)</f>
        <v/>
      </c>
      <c r="AB315" s="1" t="str">
        <f>+CONCATENATE(Nacsport!EF316,Nacsport!EG316,Nacsport!EH316,Nacsport!EI316,Nacsport!EJ316,Nacsport!EK316)</f>
        <v>KNOCK-ON</v>
      </c>
      <c r="AC315" s="1" t="str">
        <f>+CONCATENATE(Nacsport!EL316,Nacsport!EM316,Nacsport!EN316,Nacsport!EO316,Nacsport!EP316,Nacsport!EQ316,Nacsport!ER316)</f>
        <v/>
      </c>
      <c r="AD315" s="1" t="str">
        <f>+CONCATENATE(Nacsport!ES316,Nacsport!ET316,Nacsport!EU316,Nacsport!EV316,Nacsport!EW316,Nacsport!EX316,Nacsport!EY316,Nacsport!EZ316)</f>
        <v/>
      </c>
      <c r="AE315" s="1" t="str">
        <f>+CONCATENATE(Nacsport!FA316,Nacsport!FB316,Nacsport!FC316)</f>
        <v/>
      </c>
      <c r="AF315" s="1" t="str">
        <f>+CONCATENATE(Nacsport!FD316,Nacsport!FE316)</f>
        <v/>
      </c>
      <c r="AG315" s="1" t="str">
        <f>+CONCATENATE(Nacsport!FF316,Nacsport!FG316,Nacsport!FH316,Nacsport!FI316,Nacsport!FJ316)</f>
        <v/>
      </c>
      <c r="AH315" s="1" t="str">
        <f t="shared" si="24"/>
        <v/>
      </c>
      <c r="AI315" s="1" t="str">
        <f>+CONCATENATE(Nacsport!FK316,Nacsport!FL316)</f>
        <v/>
      </c>
      <c r="AJ315" s="34" t="str">
        <f>+CONCATENATE(Nacsport!FM316,Nacsport!FN316)</f>
        <v/>
      </c>
      <c r="AK315" s="1" t="str">
        <f>+IF(OR(K315="ATTACCO",K315="DIFESA"),+CONCATENATE(Nacsport!FO316,Nacsport!FP315,Nacsport!FQ316,Nacsport!FR316,Nacsport!FS316,Nacsport!FT316,Nacsport!FU316,),"")</f>
        <v/>
      </c>
      <c r="AL315" s="1" t="str">
        <f>+IF(OR(K315="ATAQUE",K315="DEFENSA"),+CONCATENATE(Nacsport!FV316,Nacsport!FW316,Nacsport!FX316,Nacsport!FY316,Nacsport!FZ316,Nacsport!GA316,Nacsport!GB316,),"")</f>
        <v/>
      </c>
      <c r="AM315" s="1" t="str">
        <f>+CONCATENATE(Nacsport!GC316,Nacsport!GD316,Nacsport!GE316,Nacsport!GF316,Nacsport!GG316,Nacsport!GH316,Nacsport!GI316,Nacsport!GJ316,)</f>
        <v/>
      </c>
      <c r="AN315" s="1" t="str">
        <f>IF(K315="PUNTOS",LOOKUP(2,1/($K$3:K315="ATAQUE"),$AN$3:AN315),IF(+COUNTIF(Nacsport!GK316:'Nacsport'!GS316,"*")&gt;0,+COUNTIF(Nacsport!GK316:'Nacsport'!GS316,"*"),""))</f>
        <v/>
      </c>
      <c r="AO315" t="str">
        <f ca="1">+IF(K315="QUIEBRE",+IF(L315="SAN LUIS",+COUNTIF(K315:INDIRECT(ADDRESS((LOOKUP(2,1/($K$1:K315="ATAQUE"),Nacsport!$A$1:A316)),3,4)),"RUCK")+1,+COUNTIF(K315:INDIRECT(ADDRESS((LOOKUP(2,1/($K$1:K315="DEFENSA"),Nacsport!$A$1:A316)),3,4)),"RUCK")+1),"")</f>
        <v/>
      </c>
      <c r="AP315" t="str">
        <f ca="1">+IF(OR(K315="PUNTOS",K315="QUIEBRE"),+IF(L315="SAN LUIS",+COUNTIF(K315:INDIRECT(ADDRESS((LOOKUP(2,1/($K$1:K315="ATAQUE"),Nacsport!$A$1:A316)),3,4)),"PASE"),+COUNTIF(K315:INDIRECT(ADDRESS((LOOKUP(2,1/($K$1:K315="DEFENSA"),Nacsport!$A$1:A316)),3,4)),"PASE")),"")</f>
        <v/>
      </c>
      <c r="AQ315" t="str">
        <f>IF(K315="QUIEBRE",LOOKUP(2,1/($K$3:K315="ATAQUE"),$AL$3:AL315),IF(+COUNTIF(Nacsport!GK316:'Nacsport'!GS316,"*")&gt;0,+COUNTIF(Nacsport!GK316:'Nacsport'!GS316,"*"),""))</f>
        <v/>
      </c>
      <c r="AR315" s="1" t="str">
        <f>IF(OR(K315="ATTACCO",K315="DIFESA"),J315,IF(AND(OR(K315="PUNTOS",K315="RUCK",K315="QUIEBRE"),L315="AVEZZANO"),LOOKUP(2,1/($K$3:K315="ATTACCO"),$J$3:J316),IF(AND(OR(K315="PUNTOS",K315="RUCK",K315="QUIEBRE"),L315="RIVAL"),LOOKUP(2,1/($K$3:K315="DIFESA"),$J$3:J316),"")))</f>
        <v/>
      </c>
      <c r="AS315" s="17"/>
    </row>
    <row r="316" spans="1:45" ht="15.75" customHeight="1" x14ac:dyDescent="0.2">
      <c r="A316">
        <f>+Nacsport!A317</f>
        <v>317</v>
      </c>
      <c r="B316">
        <f t="shared" si="22"/>
        <v>315</v>
      </c>
      <c r="C316">
        <f t="shared" si="23"/>
        <v>315</v>
      </c>
      <c r="D316" s="12">
        <v>1</v>
      </c>
      <c r="E316" s="1" t="s">
        <v>1295</v>
      </c>
      <c r="F316" s="14">
        <f>CONVERT(LEFT(Nacsport!E317,2),"mn","hr")/24+CONVERT(MID(Nacsport!E317,4,2),"sec","hr")/24</f>
        <v>4.1817129629629628E-2</v>
      </c>
      <c r="G316" s="15">
        <f>CONVERT((CONVERT(LEFT(Nacsport!F317,2),"mn","hr")/24+CONVERT(MID(Nacsport!F317,4,2),"sec","hr")/24)-(CONVERT(LEFT(Nacsport!E317,2),"mn","hr")/24+CONVERT(MID(Nacsport!E317,4,2),"sec","hr")/24),"hr","sec")*24</f>
        <v>0.99999999999995648</v>
      </c>
      <c r="H316" s="15">
        <f t="shared" si="20"/>
        <v>3608</v>
      </c>
      <c r="I316" s="15">
        <f t="shared" si="21"/>
        <v>60.216666666666654</v>
      </c>
      <c r="J316" s="1">
        <f>+Nacsport!B317</f>
        <v>31</v>
      </c>
      <c r="K316" s="1" t="str">
        <f>+Nacsport!C317</f>
        <v>END</v>
      </c>
      <c r="L316" s="1" t="str">
        <f>+CONCATENATE(Nacsport!I317,Nacsport!J317)</f>
        <v/>
      </c>
      <c r="M316" s="29" t="str">
        <f>IF(Nacsport!G317&lt;&gt;"",LEFT(Nacsport!G317,FIND(";",Nacsport!G317)-1),"")</f>
        <v/>
      </c>
      <c r="N316" s="1" t="str">
        <f>IFERROR(MID(Nacsport!G317,FIND(";", Nacsport!G317)+1,IFERROR(FIND(" ", Nacsport!G317 &amp; " ", FIND(";", Nacsport!G317)+1) - FIND(";", Nacsport!G317)-1,LEN(Nacsport!G317))),"")</f>
        <v/>
      </c>
      <c r="O316" s="1" t="str">
        <f>+CONCATENATE(Nacsport!K317,Nacsport!L317,Nacsport!M317,Nacsport!N317,Nacsport!O317,Nacsport!P317,Nacsport!Q317,Nacsport!R317,Nacsport!S317,Nacsport!T317,Nacsport!U317,Nacsport!V317,Nacsport!W317,Nacsport!X317,Nacsport!Y317,Nacsport!Z317)</f>
        <v/>
      </c>
      <c r="P316" s="1" t="str">
        <f>IF(ISNA(LOOKUP(2,1/(Nacsport!AA317:BY317&lt;&gt;""),Nacsport!AA317:BY317)),"",LOOKUP(2,1/(Nacsport!AA317:BY317&lt;&gt;""),Nacsport!AA317:BY317))</f>
        <v/>
      </c>
      <c r="Q316" s="1" t="str">
        <f t="array" ref="Q316">+IF(+COUNTIF(Nacsport!AA317:BY317,"*")&gt;1,INDEX(Nacsport!Z317:BX317,MATCH(TRUE,Nacsport!Z317:BX317&gt;0,0)),"")</f>
        <v/>
      </c>
      <c r="R316" s="1" t="str">
        <f>+CONCATENATE(Nacsport!BZ317,Nacsport!CA317)</f>
        <v/>
      </c>
      <c r="S316" s="1" t="str">
        <f>+CONCATENATE(Nacsport!CB317,Nacsport!CC317,Nacsport!CD317)</f>
        <v/>
      </c>
      <c r="T316" s="1" t="str">
        <f>+CONCATENATE(Nacsport!CE317,Nacsport!CF317,Nacsport!CG317,Nacsport!CH317)</f>
        <v/>
      </c>
      <c r="U316" s="1" t="str">
        <f>+CONCATENATE(Nacsport!CI317,Nacsport!CJ317,Nacsport!CK317,Nacsport!CL317,Nacsport!CM317,Nacsport!CN317,Nacsport!CO317,Nacsport!CP317)</f>
        <v/>
      </c>
      <c r="V316" s="1" t="str">
        <f>+CONCATENATE(Nacsport!CQ317,Nacsport!CR317,Nacsport!CS317,Nacsport!CT317,Nacsport!CU317,Nacsport!CV317)</f>
        <v/>
      </c>
      <c r="W316" s="1" t="str">
        <f>+CONCATENATE(Nacsport!CW317,Nacsport!CX317,Nacsport!CY317,Nacsport!CZ317,Nacsport!DA317,Nacsport!DB317,Nacsport!DC317)</f>
        <v/>
      </c>
      <c r="X316" s="1" t="str">
        <f>+CONCATENATE(Nacsport!DD317,Nacsport!DE317,Nacsport!DF317,Nacsport!DG317,Nacsport!DH317,Nacsport!DI317,Nacsport!DJ317,Nacsport!DK317,Nacsport!DL317,Nacsport!DM317,Nacsport!DN317)</f>
        <v/>
      </c>
      <c r="Y316" s="1" t="str">
        <f>+CONCATENATE(Nacsport!DO317,Nacsport!DP317,Nacsport!DQ317,Nacsport!DR317,Nacsport!DS317,Nacsport!DT317,Nacsport!DU317,Nacsport!DV317,)</f>
        <v/>
      </c>
      <c r="Z316" s="1" t="str">
        <f>+CONCATENATE(Nacsport!DW317,Nacsport!DX317,Nacsport!DY317,Nacsport!DZ317)</f>
        <v/>
      </c>
      <c r="AA316" s="1" t="str">
        <f>+CONCATENATE(Nacsport!EA317,Nacsport!EB317,Nacsport!EC317,Nacsport!ED317,Nacsport!EE317)</f>
        <v/>
      </c>
      <c r="AB316" s="1" t="str">
        <f>+CONCATENATE(Nacsport!EF317,Nacsport!EG317,Nacsport!EH317,Nacsport!EI317,Nacsport!EJ317,Nacsport!EK317)</f>
        <v/>
      </c>
      <c r="AC316" s="1" t="str">
        <f>+CONCATENATE(Nacsport!EL317,Nacsport!EM317,Nacsport!EN317,Nacsport!EO317,Nacsport!EP317,Nacsport!EQ317,Nacsport!ER317)</f>
        <v/>
      </c>
      <c r="AD316" s="1" t="str">
        <f>+CONCATENATE(Nacsport!ES317,Nacsport!ET317,Nacsport!EU317,Nacsport!EV317,Nacsport!EW317,Nacsport!EX317,Nacsport!EY317,Nacsport!EZ317)</f>
        <v/>
      </c>
      <c r="AE316" s="1" t="str">
        <f>+CONCATENATE(Nacsport!FA317,Nacsport!FB317,Nacsport!FC317)</f>
        <v/>
      </c>
      <c r="AF316" s="1" t="str">
        <f>+CONCATENATE(Nacsport!FD317,Nacsport!FE317)</f>
        <v/>
      </c>
      <c r="AG316" s="1" t="str">
        <f>+CONCATENATE(Nacsport!FF317,Nacsport!FG317,Nacsport!FH317,Nacsport!FI317,Nacsport!FJ317)</f>
        <v/>
      </c>
      <c r="AH316" s="1" t="str">
        <f t="shared" si="24"/>
        <v/>
      </c>
      <c r="AI316" s="1" t="str">
        <f>+CONCATENATE(Nacsport!FK317,Nacsport!FL317)</f>
        <v/>
      </c>
      <c r="AJ316" s="34" t="str">
        <f>+CONCATENATE(Nacsport!FM317,Nacsport!FN317)</f>
        <v/>
      </c>
      <c r="AK316" s="1" t="str">
        <f>+IF(OR(K316="ATTACCO",K316="DIFESA"),+CONCATENATE(Nacsport!FO317,Nacsport!FP316,Nacsport!FQ317,Nacsport!FR317,Nacsport!FS317,Nacsport!FT317,Nacsport!FU317,),"")</f>
        <v/>
      </c>
      <c r="AL316" s="1" t="str">
        <f>+IF(OR(K316="ATAQUE",K316="DEFENSA"),+CONCATENATE(Nacsport!FV317,Nacsport!FW317,Nacsport!FX317,Nacsport!FY317,Nacsport!FZ317,Nacsport!GA317,Nacsport!GB317,),"")</f>
        <v/>
      </c>
      <c r="AM316" s="1" t="str">
        <f>+CONCATENATE(Nacsport!GC317,Nacsport!GD317,Nacsport!GE317,Nacsport!GF317,Nacsport!GG317,Nacsport!GH317,Nacsport!GI317,Nacsport!GJ317,)</f>
        <v/>
      </c>
      <c r="AN316" s="1" t="str">
        <f>IF(K316="PUNTOS",LOOKUP(2,1/($K$3:K316="ATAQUE"),$AN$3:AN316),IF(+COUNTIF(Nacsport!GK317:'Nacsport'!GS317,"*")&gt;0,+COUNTIF(Nacsport!GK317:'Nacsport'!GS317,"*"),""))</f>
        <v/>
      </c>
      <c r="AO316" t="str">
        <f ca="1">+IF(K316="QUIEBRE",+IF(L316="SAN LUIS",+COUNTIF(K316:INDIRECT(ADDRESS((LOOKUP(2,1/($K$1:K316="ATAQUE"),Nacsport!$A$1:A317)),3,4)),"RUCK")+1,+COUNTIF(K316:INDIRECT(ADDRESS((LOOKUP(2,1/($K$1:K316="DEFENSA"),Nacsport!$A$1:A317)),3,4)),"RUCK")+1),"")</f>
        <v/>
      </c>
      <c r="AP316" t="str">
        <f ca="1">+IF(OR(K316="PUNTOS",K316="QUIEBRE"),+IF(L316="SAN LUIS",+COUNTIF(K316:INDIRECT(ADDRESS((LOOKUP(2,1/($K$1:K316="ATAQUE"),Nacsport!$A$1:A317)),3,4)),"PASE"),+COUNTIF(K316:INDIRECT(ADDRESS((LOOKUP(2,1/($K$1:K316="DEFENSA"),Nacsport!$A$1:A317)),3,4)),"PASE")),"")</f>
        <v/>
      </c>
      <c r="AQ316" t="str">
        <f>IF(K316="QUIEBRE",LOOKUP(2,1/($K$3:K316="ATAQUE"),$AL$3:AL316),IF(+COUNTIF(Nacsport!GK317:'Nacsport'!GS317,"*")&gt;0,+COUNTIF(Nacsport!GK317:'Nacsport'!GS317,"*"),""))</f>
        <v/>
      </c>
      <c r="AR316" s="1" t="str">
        <f>IF(OR(K316="ATTACCO",K316="DIFESA"),J316,IF(AND(OR(K316="PUNTOS",K316="RUCK",K316="QUIEBRE"),L316="AVEZZANO"),LOOKUP(2,1/($K$3:K316="ATTACCO"),$J$3:J317),IF(AND(OR(K316="PUNTOS",K316="RUCK",K316="QUIEBRE"),L316="RIVAL"),LOOKUP(2,1/($K$3:K316="DIFESA"),$J$3:J317),"")))</f>
        <v/>
      </c>
      <c r="AS316" s="17"/>
    </row>
    <row r="317" spans="1:45" ht="15.75" customHeight="1" x14ac:dyDescent="0.2">
      <c r="A317">
        <f>+Nacsport!A318</f>
        <v>318</v>
      </c>
      <c r="B317">
        <f t="shared" si="22"/>
        <v>316</v>
      </c>
      <c r="C317">
        <f t="shared" si="23"/>
        <v>316</v>
      </c>
      <c r="D317" s="12">
        <v>1</v>
      </c>
      <c r="E317" s="1" t="s">
        <v>1295</v>
      </c>
      <c r="F317" s="14">
        <f>CONVERT(LEFT(Nacsport!E318,2),"mn","hr")/24+CONVERT(MID(Nacsport!E318,4,2),"sec","hr")/24</f>
        <v>4.2326388888888886E-2</v>
      </c>
      <c r="G317" s="15">
        <f>CONVERT((CONVERT(LEFT(Nacsport!F318,2),"mn","hr")/24+CONVERT(MID(Nacsport!F318,4,2),"sec","hr")/24)-(CONVERT(LEFT(Nacsport!E318,2),"mn","hr")/24+CONVERT(MID(Nacsport!E318,4,2),"sec","hr")/24),"hr","sec")*24</f>
        <v>10.000000000000163</v>
      </c>
      <c r="H317" s="15">
        <f t="shared" si="20"/>
        <v>3652</v>
      </c>
      <c r="I317" s="15">
        <f t="shared" si="21"/>
        <v>60.95</v>
      </c>
      <c r="J317" s="1">
        <f>+Nacsport!B318</f>
        <v>19</v>
      </c>
      <c r="K317" s="1" t="str">
        <f>+Nacsport!C318</f>
        <v>DEFENCE</v>
      </c>
      <c r="L317" s="1" t="str">
        <f>+CONCATENATE(Nacsport!I318,Nacsport!J318)</f>
        <v/>
      </c>
      <c r="M317" s="29" t="str">
        <f>IF(Nacsport!G318&lt;&gt;"",LEFT(Nacsport!G318,FIND(";",Nacsport!G318)-1),"")</f>
        <v>61</v>
      </c>
      <c r="N317" s="1" t="str">
        <f>IFERROR(MID(Nacsport!G318,FIND(";", Nacsport!G318)+1,IFERROR(FIND(" ", Nacsport!G318 &amp; " ", FIND(";", Nacsport!G318)+1) - FIND(";", Nacsport!G318)-1,LEN(Nacsport!G318))),"")</f>
        <v>19</v>
      </c>
      <c r="O317" s="1" t="str">
        <f>+CONCATENATE(Nacsport!K318,Nacsport!L318,Nacsport!M318,Nacsport!N318,Nacsport!O318,Nacsport!P318,Nacsport!Q318,Nacsport!R318,Nacsport!S318,Nacsport!T318,Nacsport!U318,Nacsport!V318,Nacsport!W318,Nacsport!X318,Nacsport!Y318,Nacsport!Z318)</f>
        <v/>
      </c>
      <c r="P317" s="1" t="str">
        <f>IF(ISNA(LOOKUP(2,1/(Nacsport!AA318:BY318&lt;&gt;""),Nacsport!AA318:BY318)),"",LOOKUP(2,1/(Nacsport!AA318:BY318&lt;&gt;""),Nacsport!AA318:BY318))</f>
        <v/>
      </c>
      <c r="Q317" s="1" t="str">
        <f t="array" ref="Q317">+IF(+COUNTIF(Nacsport!AA318:BY318,"*")&gt;1,INDEX(Nacsport!Z318:BX318,MATCH(TRUE,Nacsport!Z318:BX318&gt;0,0)),"")</f>
        <v/>
      </c>
      <c r="R317" s="1" t="str">
        <f>+CONCATENATE(Nacsport!BZ318,Nacsport!CA318)</f>
        <v/>
      </c>
      <c r="S317" s="1" t="str">
        <f>+CONCATENATE(Nacsport!CB318,Nacsport!CC318,Nacsport!CD318)</f>
        <v/>
      </c>
      <c r="T317" s="1" t="str">
        <f>+CONCATENATE(Nacsport!CE318,Nacsport!CF318,Nacsport!CG318,Nacsport!CH318)</f>
        <v/>
      </c>
      <c r="U317" s="1" t="str">
        <f>+CONCATENATE(Nacsport!CI318,Nacsport!CJ318,Nacsport!CK318,Nacsport!CL318,Nacsport!CM318,Nacsport!CN318,Nacsport!CO318,Nacsport!CP318)</f>
        <v/>
      </c>
      <c r="V317" s="1" t="str">
        <f>+CONCATENATE(Nacsport!CQ318,Nacsport!CR318,Nacsport!CS318,Nacsport!CT318,Nacsport!CU318,Nacsport!CV318)</f>
        <v/>
      </c>
      <c r="W317" s="1" t="str">
        <f>+CONCATENATE(Nacsport!CW318,Nacsport!CX318,Nacsport!CY318,Nacsport!CZ318,Nacsport!DA318,Nacsport!DB318,Nacsport!DC318)</f>
        <v/>
      </c>
      <c r="X317" s="1" t="str">
        <f>+CONCATENATE(Nacsport!DD318,Nacsport!DE318,Nacsport!DF318,Nacsport!DG318,Nacsport!DH318,Nacsport!DI318,Nacsport!DJ318,Nacsport!DK318,Nacsport!DL318,Nacsport!DM318,Nacsport!DN318)</f>
        <v/>
      </c>
      <c r="Y317" s="1" t="str">
        <f>+CONCATENATE(Nacsport!DO318,Nacsport!DP318,Nacsport!DQ318,Nacsport!DR318,Nacsport!DS318,Nacsport!DT318,Nacsport!DU318,Nacsport!DV318,)</f>
        <v/>
      </c>
      <c r="Z317" s="1" t="str">
        <f>+CONCATENATE(Nacsport!DW318,Nacsport!DX318,Nacsport!DY318,Nacsport!DZ318)</f>
        <v/>
      </c>
      <c r="AA317" s="1" t="str">
        <f>+CONCATENATE(Nacsport!EA318,Nacsport!EB318,Nacsport!EC318,Nacsport!ED318,Nacsport!EE318)</f>
        <v/>
      </c>
      <c r="AB317" s="1" t="str">
        <f>+CONCATENATE(Nacsport!EF318,Nacsport!EG318,Nacsport!EH318,Nacsport!EI318,Nacsport!EJ318,Nacsport!EK318)</f>
        <v/>
      </c>
      <c r="AC317" s="1" t="str">
        <f>+CONCATENATE(Nacsport!EL318,Nacsport!EM318,Nacsport!EN318,Nacsport!EO318,Nacsport!EP318,Nacsport!EQ318,Nacsport!ER318)</f>
        <v/>
      </c>
      <c r="AD317" s="1" t="str">
        <f>+CONCATENATE(Nacsport!ES318,Nacsport!ET318,Nacsport!EU318,Nacsport!EV318,Nacsport!EW318,Nacsport!EX318,Nacsport!EY318,Nacsport!EZ318)</f>
        <v/>
      </c>
      <c r="AE317" s="1" t="str">
        <f>+CONCATENATE(Nacsport!FA318,Nacsport!FB318,Nacsport!FC318)</f>
        <v/>
      </c>
      <c r="AF317" s="1" t="str">
        <f>+CONCATENATE(Nacsport!FD318,Nacsport!FE318)</f>
        <v/>
      </c>
      <c r="AG317" s="1" t="str">
        <f>+CONCATENATE(Nacsport!FF318,Nacsport!FG318,Nacsport!FH318,Nacsport!FI318,Nacsport!FJ318)</f>
        <v/>
      </c>
      <c r="AH317" s="1" t="str">
        <f t="shared" si="24"/>
        <v/>
      </c>
      <c r="AI317" s="1" t="str">
        <f>+CONCATENATE(Nacsport!FK318,Nacsport!FL318)</f>
        <v/>
      </c>
      <c r="AJ317" s="34" t="str">
        <f>+CONCATENATE(Nacsport!FM318,Nacsport!FN318)</f>
        <v/>
      </c>
      <c r="AK317" s="1" t="str">
        <f>+IF(OR(K317="ATTACCO",K317="DIFESA"),+CONCATENATE(Nacsport!FO318,Nacsport!FP317,Nacsport!FQ318,Nacsport!FR318,Nacsport!FS318,Nacsport!FT318,Nacsport!FU318,),"")</f>
        <v/>
      </c>
      <c r="AL317" s="1" t="str">
        <f>+IF(OR(K317="ATAQUE",K317="DEFENSA"),+CONCATENATE(Nacsport!FV318,Nacsport!FW318,Nacsport!FX318,Nacsport!FY318,Nacsport!FZ318,Nacsport!GA318,Nacsport!GB318,),"")</f>
        <v/>
      </c>
      <c r="AM317" s="1" t="str">
        <f>+CONCATENATE(Nacsport!GC318,Nacsport!GD318,Nacsport!GE318,Nacsport!GF318,Nacsport!GG318,Nacsport!GH318,Nacsport!GI318,Nacsport!GJ318,)</f>
        <v/>
      </c>
      <c r="AN317" s="1" t="str">
        <f>IF(K317="PUNTOS",LOOKUP(2,1/($K$3:K317="ATAQUE"),$AN$3:AN317),IF(+COUNTIF(Nacsport!GK318:'Nacsport'!GS318,"*")&gt;0,+COUNTIF(Nacsport!GK318:'Nacsport'!GS318,"*"),""))</f>
        <v/>
      </c>
      <c r="AO317" t="str">
        <f ca="1">+IF(K317="QUIEBRE",+IF(L317="SAN LUIS",+COUNTIF(K317:INDIRECT(ADDRESS((LOOKUP(2,1/($K$1:K317="ATAQUE"),Nacsport!$A$1:A318)),3,4)),"RUCK")+1,+COUNTIF(K317:INDIRECT(ADDRESS((LOOKUP(2,1/($K$1:K317="DEFENSA"),Nacsport!$A$1:A318)),3,4)),"RUCK")+1),"")</f>
        <v/>
      </c>
      <c r="AP317" t="str">
        <f ca="1">+IF(OR(K317="PUNTOS",K317="QUIEBRE"),+IF(L317="SAN LUIS",+COUNTIF(K317:INDIRECT(ADDRESS((LOOKUP(2,1/($K$1:K317="ATAQUE"),Nacsport!$A$1:A318)),3,4)),"PASE"),+COUNTIF(K317:INDIRECT(ADDRESS((LOOKUP(2,1/($K$1:K317="DEFENSA"),Nacsport!$A$1:A318)),3,4)),"PASE")),"")</f>
        <v/>
      </c>
      <c r="AQ317" t="str">
        <f>IF(K317="QUIEBRE",LOOKUP(2,1/($K$3:K317="ATAQUE"),$AL$3:AL317),IF(+COUNTIF(Nacsport!GK318:'Nacsport'!GS318,"*")&gt;0,+COUNTIF(Nacsport!GK318:'Nacsport'!GS318,"*"),""))</f>
        <v/>
      </c>
      <c r="AR317" s="1" t="str">
        <f>IF(OR(K317="ATTACCO",K317="DIFESA"),J317,IF(AND(OR(K317="PUNTOS",K317="RUCK",K317="QUIEBRE"),L317="AVEZZANO"),LOOKUP(2,1/($K$3:K317="ATTACCO"),$J$3:J318),IF(AND(OR(K317="PUNTOS",K317="RUCK",K317="QUIEBRE"),L317="RIVAL"),LOOKUP(2,1/($K$3:K317="DIFESA"),$J$3:J318),"")))</f>
        <v/>
      </c>
      <c r="AS317" s="17"/>
    </row>
    <row r="318" spans="1:45" ht="15.75" customHeight="1" x14ac:dyDescent="0.2">
      <c r="A318">
        <f>+Nacsport!A319</f>
        <v>319</v>
      </c>
      <c r="B318">
        <f t="shared" si="22"/>
        <v>317</v>
      </c>
      <c r="C318">
        <f t="shared" si="23"/>
        <v>317</v>
      </c>
      <c r="D318" s="12">
        <v>1</v>
      </c>
      <c r="E318" s="1" t="s">
        <v>1295</v>
      </c>
      <c r="F318" s="14">
        <f>CONVERT(LEFT(Nacsport!E319,2),"mn","hr")/24+CONVERT(MID(Nacsport!E319,4,2),"sec","hr")/24</f>
        <v>4.2326388888888886E-2</v>
      </c>
      <c r="G318" s="15">
        <f>CONVERT((CONVERT(LEFT(Nacsport!F319,2),"mn","hr")/24+CONVERT(MID(Nacsport!F319,4,2),"sec","hr")/24)-(CONVERT(LEFT(Nacsport!E319,2),"mn","hr")/24+CONVERT(MID(Nacsport!E319,4,2),"sec","hr")/24),"hr","sec")*24</f>
        <v>10.000000000000163</v>
      </c>
      <c r="H318" s="15">
        <f t="shared" si="20"/>
        <v>3652</v>
      </c>
      <c r="I318" s="15">
        <f t="shared" si="21"/>
        <v>60.95</v>
      </c>
      <c r="J318" s="1">
        <f>+Nacsport!B319</f>
        <v>33</v>
      </c>
      <c r="K318" s="1" t="str">
        <f>+Nacsport!C319</f>
        <v>SHORT-MATCH</v>
      </c>
      <c r="L318" s="1" t="str">
        <f>+CONCATENATE(Nacsport!I319,Nacsport!J319)</f>
        <v/>
      </c>
      <c r="M318" s="29" t="str">
        <f>IF(Nacsport!G319&lt;&gt;"",LEFT(Nacsport!G319,FIND(";",Nacsport!G319)-1),"")</f>
        <v>61</v>
      </c>
      <c r="N318" s="1" t="str">
        <f>IFERROR(MID(Nacsport!G319,FIND(";", Nacsport!G319)+1,IFERROR(FIND(" ", Nacsport!G319 &amp; " ", FIND(";", Nacsport!G319)+1) - FIND(";", Nacsport!G319)-1,LEN(Nacsport!G319))),"")</f>
        <v>19</v>
      </c>
      <c r="O318" s="1" t="str">
        <f>+CONCATENATE(Nacsport!K319,Nacsport!L319,Nacsport!M319,Nacsport!N319,Nacsport!O319,Nacsport!P319,Nacsport!Q319,Nacsport!R319,Nacsport!S319,Nacsport!T319,Nacsport!U319,Nacsport!V319,Nacsport!W319,Nacsport!X319,Nacsport!Y319,Nacsport!Z319)</f>
        <v/>
      </c>
      <c r="P318" s="1" t="str">
        <f>IF(ISNA(LOOKUP(2,1/(Nacsport!AA319:BY319&lt;&gt;""),Nacsport!AA319:BY319)),"",LOOKUP(2,1/(Nacsport!AA319:BY319&lt;&gt;""),Nacsport!AA319:BY319))</f>
        <v/>
      </c>
      <c r="Q318" s="1" t="str">
        <f t="array" ref="Q318">+IF(+COUNTIF(Nacsport!AA319:BY319,"*")&gt;1,INDEX(Nacsport!Z319:BX319,MATCH(TRUE,Nacsport!Z319:BX319&gt;0,0)),"")</f>
        <v/>
      </c>
      <c r="R318" s="1" t="str">
        <f>+CONCATENATE(Nacsport!BZ319,Nacsport!CA319)</f>
        <v/>
      </c>
      <c r="S318" s="1" t="str">
        <f>+CONCATENATE(Nacsport!CB319,Nacsport!CC319,Nacsport!CD319)</f>
        <v/>
      </c>
      <c r="T318" s="1" t="str">
        <f>+CONCATENATE(Nacsport!CE319,Nacsport!CF319,Nacsport!CG319,Nacsport!CH319)</f>
        <v/>
      </c>
      <c r="U318" s="1" t="str">
        <f>+CONCATENATE(Nacsport!CI319,Nacsport!CJ319,Nacsport!CK319,Nacsport!CL319,Nacsport!CM319,Nacsport!CN319,Nacsport!CO319,Nacsport!CP319)</f>
        <v/>
      </c>
      <c r="V318" s="1" t="str">
        <f>+CONCATENATE(Nacsport!CQ319,Nacsport!CR319,Nacsport!CS319,Nacsport!CT319,Nacsport!CU319,Nacsport!CV319)</f>
        <v/>
      </c>
      <c r="W318" s="1" t="str">
        <f>+CONCATENATE(Nacsport!CW319,Nacsport!CX319,Nacsport!CY319,Nacsport!CZ319,Nacsport!DA319,Nacsport!DB319,Nacsport!DC319)</f>
        <v/>
      </c>
      <c r="X318" s="1" t="str">
        <f>+CONCATENATE(Nacsport!DD319,Nacsport!DE319,Nacsport!DF319,Nacsport!DG319,Nacsport!DH319,Nacsport!DI319,Nacsport!DJ319,Nacsport!DK319,Nacsport!DL319,Nacsport!DM319,Nacsport!DN319)</f>
        <v/>
      </c>
      <c r="Y318" s="1" t="str">
        <f>+CONCATENATE(Nacsport!DO319,Nacsport!DP319,Nacsport!DQ319,Nacsport!DR319,Nacsport!DS319,Nacsport!DT319,Nacsport!DU319,Nacsport!DV319,)</f>
        <v/>
      </c>
      <c r="Z318" s="1" t="str">
        <f>+CONCATENATE(Nacsport!DW319,Nacsport!DX319,Nacsport!DY319,Nacsport!DZ319)</f>
        <v/>
      </c>
      <c r="AA318" s="1" t="str">
        <f>+CONCATENATE(Nacsport!EA319,Nacsport!EB319,Nacsport!EC319,Nacsport!ED319,Nacsport!EE319)</f>
        <v/>
      </c>
      <c r="AB318" s="1" t="str">
        <f>+CONCATENATE(Nacsport!EF319,Nacsport!EG319,Nacsport!EH319,Nacsport!EI319,Nacsport!EJ319,Nacsport!EK319)</f>
        <v/>
      </c>
      <c r="AC318" s="1" t="str">
        <f>+CONCATENATE(Nacsport!EL319,Nacsport!EM319,Nacsport!EN319,Nacsport!EO319,Nacsport!EP319,Nacsport!EQ319,Nacsport!ER319)</f>
        <v/>
      </c>
      <c r="AD318" s="1" t="str">
        <f>+CONCATENATE(Nacsport!ES319,Nacsport!ET319,Nacsport!EU319,Nacsport!EV319,Nacsport!EW319,Nacsport!EX319,Nacsport!EY319,Nacsport!EZ319)</f>
        <v/>
      </c>
      <c r="AE318" s="1" t="str">
        <f>+CONCATENATE(Nacsport!FA319,Nacsport!FB319,Nacsport!FC319)</f>
        <v/>
      </c>
      <c r="AF318" s="1" t="str">
        <f>+CONCATENATE(Nacsport!FD319,Nacsport!FE319)</f>
        <v/>
      </c>
      <c r="AG318" s="1" t="str">
        <f>+CONCATENATE(Nacsport!FF319,Nacsport!FG319,Nacsport!FH319,Nacsport!FI319,Nacsport!FJ319)</f>
        <v/>
      </c>
      <c r="AH318" s="1" t="str">
        <f t="shared" si="24"/>
        <v/>
      </c>
      <c r="AI318" s="1" t="str">
        <f>+CONCATENATE(Nacsport!FK319,Nacsport!FL319)</f>
        <v/>
      </c>
      <c r="AJ318" s="34" t="str">
        <f>+CONCATENATE(Nacsport!FM319,Nacsport!FN319)</f>
        <v/>
      </c>
      <c r="AK318" s="1" t="str">
        <f>+IF(OR(K318="ATTACCO",K318="DIFESA"),+CONCATENATE(Nacsport!FO319,Nacsport!FP318,Nacsport!FQ319,Nacsport!FR319,Nacsport!FS319,Nacsport!FT319,Nacsport!FU319,),"")</f>
        <v/>
      </c>
      <c r="AL318" s="1" t="str">
        <f>+IF(OR(K318="ATAQUE",K318="DEFENSA"),+CONCATENATE(Nacsport!FV319,Nacsport!FW319,Nacsport!FX319,Nacsport!FY319,Nacsport!FZ319,Nacsport!GA319,Nacsport!GB319,),"")</f>
        <v/>
      </c>
      <c r="AM318" s="1" t="str">
        <f>+CONCATENATE(Nacsport!GC319,Nacsport!GD319,Nacsport!GE319,Nacsport!GF319,Nacsport!GG319,Nacsport!GH319,Nacsport!GI319,Nacsport!GJ319,)</f>
        <v/>
      </c>
      <c r="AN318" s="1" t="str">
        <f>IF(K318="PUNTOS",LOOKUP(2,1/($K$3:K318="ATAQUE"),$AN$3:AN318),IF(+COUNTIF(Nacsport!GK319:'Nacsport'!GS319,"*")&gt;0,+COUNTIF(Nacsport!GK319:'Nacsport'!GS319,"*"),""))</f>
        <v/>
      </c>
      <c r="AO318" t="str">
        <f ca="1">+IF(K318="QUIEBRE",+IF(L318="SAN LUIS",+COUNTIF(K318:INDIRECT(ADDRESS((LOOKUP(2,1/($K$1:K318="ATAQUE"),Nacsport!$A$1:A319)),3,4)),"RUCK")+1,+COUNTIF(K318:INDIRECT(ADDRESS((LOOKUP(2,1/($K$1:K318="DEFENSA"),Nacsport!$A$1:A319)),3,4)),"RUCK")+1),"")</f>
        <v/>
      </c>
      <c r="AP318" t="str">
        <f ca="1">+IF(OR(K318="PUNTOS",K318="QUIEBRE"),+IF(L318="SAN LUIS",+COUNTIF(K318:INDIRECT(ADDRESS((LOOKUP(2,1/($K$1:K318="ATAQUE"),Nacsport!$A$1:A319)),3,4)),"PASE"),+COUNTIF(K318:INDIRECT(ADDRESS((LOOKUP(2,1/($K$1:K318="DEFENSA"),Nacsport!$A$1:A319)),3,4)),"PASE")),"")</f>
        <v/>
      </c>
      <c r="AQ318" t="str">
        <f>IF(K318="QUIEBRE",LOOKUP(2,1/($K$3:K318="ATAQUE"),$AL$3:AL318),IF(+COUNTIF(Nacsport!GK319:'Nacsport'!GS319,"*")&gt;0,+COUNTIF(Nacsport!GK319:'Nacsport'!GS319,"*"),""))</f>
        <v/>
      </c>
      <c r="AR318" s="1" t="str">
        <f>IF(OR(K318="ATTACCO",K318="DIFESA"),J318,IF(AND(OR(K318="PUNTOS",K318="RUCK",K318="QUIEBRE"),L318="AVEZZANO"),LOOKUP(2,1/($K$3:K318="ATTACCO"),$J$3:J319),IF(AND(OR(K318="PUNTOS",K318="RUCK",K318="QUIEBRE"),L318="RIVAL"),LOOKUP(2,1/($K$3:K318="DIFESA"),$J$3:J319),"")))</f>
        <v/>
      </c>
      <c r="AS318" s="17"/>
    </row>
    <row r="319" spans="1:45" ht="15.75" customHeight="1" x14ac:dyDescent="0.2">
      <c r="A319">
        <f>+Nacsport!A320</f>
        <v>320</v>
      </c>
      <c r="B319">
        <f t="shared" si="22"/>
        <v>318</v>
      </c>
      <c r="C319">
        <f t="shared" si="23"/>
        <v>318</v>
      </c>
      <c r="D319" s="12">
        <v>1</v>
      </c>
      <c r="E319" s="1" t="s">
        <v>1295</v>
      </c>
      <c r="F319" s="14">
        <f>CONVERT(LEFT(Nacsport!E320,2),"mn","hr")/24+CONVERT(MID(Nacsport!E320,4,2),"sec","hr")/24</f>
        <v>4.237268518518518E-2</v>
      </c>
      <c r="G319" s="15">
        <f>CONVERT((CONVERT(LEFT(Nacsport!F320,2),"mn","hr")/24+CONVERT(MID(Nacsport!F320,4,2),"sec","hr")/24)-(CONVERT(LEFT(Nacsport!E320,2),"mn","hr")/24+CONVERT(MID(Nacsport!E320,4,2),"sec","hr")/24),"hr","sec")*24</f>
        <v>3.9999999999998259</v>
      </c>
      <c r="H319" s="15">
        <f t="shared" si="20"/>
        <v>3656</v>
      </c>
      <c r="I319" s="15">
        <f t="shared" si="21"/>
        <v>61.016666666666666</v>
      </c>
      <c r="J319" s="1">
        <f>+Nacsport!B320</f>
        <v>10</v>
      </c>
      <c r="K319" s="1" t="str">
        <f>+Nacsport!C320</f>
        <v>SCRUM</v>
      </c>
      <c r="L319" s="1" t="str">
        <f>+CONCATENATE(Nacsport!I320,Nacsport!J320)</f>
        <v>OPPONENT</v>
      </c>
      <c r="M319" s="29" t="str">
        <f>IF(Nacsport!G320&lt;&gt;"",LEFT(Nacsport!G320,FIND(";",Nacsport!G320)-1),"")</f>
        <v>61</v>
      </c>
      <c r="N319" s="1" t="str">
        <f>IFERROR(MID(Nacsport!G320,FIND(";", Nacsport!G320)+1,IFERROR(FIND(" ", Nacsport!G320 &amp; " ", FIND(";", Nacsport!G320)+1) - FIND(";", Nacsport!G320)-1,LEN(Nacsport!G320))),"")</f>
        <v>19</v>
      </c>
      <c r="O319" s="1" t="str">
        <f>+CONCATENATE(Nacsport!K320,Nacsport!L320,Nacsport!M320,Nacsport!N320,Nacsport!O320,Nacsport!P320,Nacsport!Q320,Nacsport!R320,Nacsport!S320,Nacsport!T320,Nacsport!U320,Nacsport!V320,Nacsport!W320,Nacsport!X320,Nacsport!Y320,Nacsport!Z320)</f>
        <v>DD</v>
      </c>
      <c r="P319" s="1" t="str">
        <f>IF(ISNA(LOOKUP(2,1/(Nacsport!AA320:BY320&lt;&gt;""),Nacsport!AA320:BY320)),"",LOOKUP(2,1/(Nacsport!AA320:BY320&lt;&gt;""),Nacsport!AA320:BY320))</f>
        <v/>
      </c>
      <c r="Q319" s="1" t="str">
        <f t="array" ref="Q319">+IF(+COUNTIF(Nacsport!AA320:BY320,"*")&gt;1,INDEX(Nacsport!Z320:BX320,MATCH(TRUE,Nacsport!Z320:BX320&gt;0,0)),"")</f>
        <v/>
      </c>
      <c r="R319" s="1" t="str">
        <f>+CONCATENATE(Nacsport!BZ320,Nacsport!CA320)</f>
        <v>WIN</v>
      </c>
      <c r="S319" s="1" t="str">
        <f>+CONCATENATE(Nacsport!CB320,Nacsport!CC320,Nacsport!CD320)</f>
        <v>NEGATIVE</v>
      </c>
      <c r="T319" s="1" t="str">
        <f>+CONCATENATE(Nacsport!CE320,Nacsport!CF320,Nacsport!CG320,Nacsport!CH320)</f>
        <v/>
      </c>
      <c r="U319" s="1" t="str">
        <f>+CONCATENATE(Nacsport!CI320,Nacsport!CJ320,Nacsport!CK320,Nacsport!CL320,Nacsport!CM320,Nacsport!CN320,Nacsport!CO320,Nacsport!CP320)</f>
        <v/>
      </c>
      <c r="V319" s="1" t="str">
        <f>+CONCATENATE(Nacsport!CQ320,Nacsport!CR320,Nacsport!CS320,Nacsport!CT320,Nacsport!CU320,Nacsport!CV320)</f>
        <v/>
      </c>
      <c r="W319" s="1" t="str">
        <f>+CONCATENATE(Nacsport!CW320,Nacsport!CX320,Nacsport!CY320,Nacsport!CZ320,Nacsport!DA320,Nacsport!DB320,Nacsport!DC320)</f>
        <v/>
      </c>
      <c r="X319" s="1" t="str">
        <f>+CONCATENATE(Nacsport!DD320,Nacsport!DE320,Nacsport!DF320,Nacsport!DG320,Nacsport!DH320,Nacsport!DI320,Nacsport!DJ320,Nacsport!DK320,Nacsport!DL320,Nacsport!DM320,Nacsport!DN320)</f>
        <v/>
      </c>
      <c r="Y319" s="1" t="str">
        <f>+CONCATENATE(Nacsport!DO320,Nacsport!DP320,Nacsport!DQ320,Nacsport!DR320,Nacsport!DS320,Nacsport!DT320,Nacsport!DU320,Nacsport!DV320,)</f>
        <v/>
      </c>
      <c r="Z319" s="1" t="str">
        <f>+CONCATENATE(Nacsport!DW320,Nacsport!DX320,Nacsport!DY320,Nacsport!DZ320)</f>
        <v/>
      </c>
      <c r="AA319" s="1" t="str">
        <f>+CONCATENATE(Nacsport!EA320,Nacsport!EB320,Nacsport!EC320,Nacsport!ED320,Nacsport!EE320)</f>
        <v/>
      </c>
      <c r="AB319" s="1" t="str">
        <f>+CONCATENATE(Nacsport!EF320,Nacsport!EG320,Nacsport!EH320,Nacsport!EI320,Nacsport!EJ320,Nacsport!EK320)</f>
        <v/>
      </c>
      <c r="AC319" s="1" t="str">
        <f>+CONCATENATE(Nacsport!EL320,Nacsport!EM320,Nacsport!EN320,Nacsport!EO320,Nacsport!EP320,Nacsport!EQ320,Nacsport!ER320)</f>
        <v/>
      </c>
      <c r="AD319" s="1" t="str">
        <f>+CONCATENATE(Nacsport!ES320,Nacsport!ET320,Nacsport!EU320,Nacsport!EV320,Nacsport!EW320,Nacsport!EX320,Nacsport!EY320,Nacsport!EZ320)</f>
        <v/>
      </c>
      <c r="AE319" s="1" t="str">
        <f>+CONCATENATE(Nacsport!FA320,Nacsport!FB320,Nacsport!FC320)</f>
        <v/>
      </c>
      <c r="AF319" s="1" t="str">
        <f>+CONCATENATE(Nacsport!FD320,Nacsport!FE320)</f>
        <v/>
      </c>
      <c r="AG319" s="1" t="str">
        <f>+CONCATENATE(Nacsport!FF320,Nacsport!FG320,Nacsport!FH320,Nacsport!FI320,Nacsport!FJ320)</f>
        <v/>
      </c>
      <c r="AH319" s="1" t="str">
        <f t="shared" si="24"/>
        <v/>
      </c>
      <c r="AI319" s="1" t="str">
        <f>+CONCATENATE(Nacsport!FK320,Nacsport!FL320)</f>
        <v/>
      </c>
      <c r="AJ319" s="34" t="str">
        <f>+CONCATENATE(Nacsport!FM320,Nacsport!FN320)</f>
        <v/>
      </c>
      <c r="AK319" s="1" t="str">
        <f>+IF(OR(K319="ATTACCO",K319="DIFESA"),+CONCATENATE(Nacsport!FO320,Nacsport!FP319,Nacsport!FQ320,Nacsport!FR320,Nacsport!FS320,Nacsport!FT320,Nacsport!FU320,),"")</f>
        <v/>
      </c>
      <c r="AL319" s="1" t="str">
        <f>+IF(OR(K319="ATAQUE",K319="DEFENSA"),+CONCATENATE(Nacsport!FV320,Nacsport!FW320,Nacsport!FX320,Nacsport!FY320,Nacsport!FZ320,Nacsport!GA320,Nacsport!GB320,),"")</f>
        <v/>
      </c>
      <c r="AM319" s="1" t="str">
        <f>+CONCATENATE(Nacsport!GC320,Nacsport!GD320,Nacsport!GE320,Nacsport!GF320,Nacsport!GG320,Nacsport!GH320,Nacsport!GI320,Nacsport!GJ320,)</f>
        <v/>
      </c>
      <c r="AN319" s="1" t="str">
        <f>IF(K319="PUNTOS",LOOKUP(2,1/($K$3:K319="ATAQUE"),$AN$3:AN319),IF(+COUNTIF(Nacsport!GK320:'Nacsport'!GS320,"*")&gt;0,+COUNTIF(Nacsport!GK320:'Nacsport'!GS320,"*"),""))</f>
        <v/>
      </c>
      <c r="AO319" t="str">
        <f ca="1">+IF(K319="QUIEBRE",+IF(L319="SAN LUIS",+COUNTIF(K319:INDIRECT(ADDRESS((LOOKUP(2,1/($K$1:K319="ATAQUE"),Nacsport!$A$1:A320)),3,4)),"RUCK")+1,+COUNTIF(K319:INDIRECT(ADDRESS((LOOKUP(2,1/($K$1:K319="DEFENSA"),Nacsport!$A$1:A320)),3,4)),"RUCK")+1),"")</f>
        <v/>
      </c>
      <c r="AP319" t="str">
        <f ca="1">+IF(OR(K319="PUNTOS",K319="QUIEBRE"),+IF(L319="SAN LUIS",+COUNTIF(K319:INDIRECT(ADDRESS((LOOKUP(2,1/($K$1:K319="ATAQUE"),Nacsport!$A$1:A320)),3,4)),"PASE"),+COUNTIF(K319:INDIRECT(ADDRESS((LOOKUP(2,1/($K$1:K319="DEFENSA"),Nacsport!$A$1:A320)),3,4)),"PASE")),"")</f>
        <v/>
      </c>
      <c r="AQ319" t="str">
        <f>IF(K319="QUIEBRE",LOOKUP(2,1/($K$3:K319="ATAQUE"),$AL$3:AL319),IF(+COUNTIF(Nacsport!GK320:'Nacsport'!GS320,"*")&gt;0,+COUNTIF(Nacsport!GK320:'Nacsport'!GS320,"*"),""))</f>
        <v/>
      </c>
      <c r="AR319" s="1" t="str">
        <f>IF(OR(K319="ATTACCO",K319="DIFESA"),J319,IF(AND(OR(K319="PUNTOS",K319="RUCK",K319="QUIEBRE"),L319="AVEZZANO"),LOOKUP(2,1/($K$3:K319="ATTACCO"),$J$3:J320),IF(AND(OR(K319="PUNTOS",K319="RUCK",K319="QUIEBRE"),L319="RIVAL"),LOOKUP(2,1/($K$3:K319="DIFESA"),$J$3:J320),"")))</f>
        <v/>
      </c>
      <c r="AS319" s="17"/>
    </row>
    <row r="320" spans="1:45" ht="15.75" customHeight="1" x14ac:dyDescent="0.2">
      <c r="A320">
        <f>+Nacsport!A321</f>
        <v>321</v>
      </c>
      <c r="B320">
        <f t="shared" si="22"/>
        <v>319</v>
      </c>
      <c r="C320">
        <f t="shared" si="23"/>
        <v>319</v>
      </c>
      <c r="D320" s="12">
        <v>1</v>
      </c>
      <c r="E320" s="1" t="s">
        <v>1295</v>
      </c>
      <c r="F320" s="14">
        <f>CONVERT(LEFT(Nacsport!E321,2),"mn","hr")/24+CONVERT(MID(Nacsport!E321,4,2),"sec","hr")/24</f>
        <v>4.2442129629629628E-2</v>
      </c>
      <c r="G320" s="15">
        <f>CONVERT((CONVERT(LEFT(Nacsport!F321,2),"mn","hr")/24+CONVERT(MID(Nacsport!F321,4,2),"sec","hr")/24)-(CONVERT(LEFT(Nacsport!E321,2),"mn","hr")/24+CONVERT(MID(Nacsport!E321,4,2),"sec","hr")/24),"hr","sec")*24</f>
        <v>4.9999999999997824</v>
      </c>
      <c r="H320" s="15">
        <f t="shared" si="20"/>
        <v>3662</v>
      </c>
      <c r="I320" s="15">
        <f t="shared" si="21"/>
        <v>61.11666666666666</v>
      </c>
      <c r="J320" s="1">
        <f>+Nacsport!B321</f>
        <v>12</v>
      </c>
      <c r="K320" s="1" t="str">
        <f>+Nacsport!C321</f>
        <v>TURNOVER+</v>
      </c>
      <c r="L320" s="1" t="str">
        <f>+CONCATENATE(Nacsport!I321,Nacsport!J321)</f>
        <v>SAN BENEDETTO</v>
      </c>
      <c r="M320" s="29" t="str">
        <f>IF(Nacsport!G321&lt;&gt;"",LEFT(Nacsport!G321,FIND(";",Nacsport!G321)-1),"")</f>
        <v/>
      </c>
      <c r="N320" s="1" t="str">
        <f>IFERROR(MID(Nacsport!G321,FIND(";", Nacsport!G321)+1,IFERROR(FIND(" ", Nacsport!G321 &amp; " ", FIND(";", Nacsport!G321)+1) - FIND(";", Nacsport!G321)-1,LEN(Nacsport!G321))),"")</f>
        <v/>
      </c>
      <c r="O320" s="1" t="str">
        <f>+CONCATENATE(Nacsport!K321,Nacsport!L321,Nacsport!M321,Nacsport!N321,Nacsport!O321,Nacsport!P321,Nacsport!Q321,Nacsport!R321,Nacsport!S321,Nacsport!T321,Nacsport!U321,Nacsport!V321,Nacsport!W321,Nacsport!X321,Nacsport!Y321,Nacsport!Z321)</f>
        <v/>
      </c>
      <c r="P320" s="1" t="str">
        <f>IF(ISNA(LOOKUP(2,1/(Nacsport!AA321:BY321&lt;&gt;""),Nacsport!AA321:BY321)),"",LOOKUP(2,1/(Nacsport!AA321:BY321&lt;&gt;""),Nacsport!AA321:BY321))</f>
        <v/>
      </c>
      <c r="Q320" s="1" t="str">
        <f t="array" ref="Q320">+IF(+COUNTIF(Nacsport!AA321:BY321,"*")&gt;1,INDEX(Nacsport!Z321:BX321,MATCH(TRUE,Nacsport!Z321:BX321&gt;0,0)),"")</f>
        <v/>
      </c>
      <c r="R320" s="1" t="str">
        <f>+CONCATENATE(Nacsport!BZ321,Nacsport!CA321)</f>
        <v/>
      </c>
      <c r="S320" s="1" t="str">
        <f>+CONCATENATE(Nacsport!CB321,Nacsport!CC321,Nacsport!CD321)</f>
        <v/>
      </c>
      <c r="T320" s="1" t="str">
        <f>+CONCATENATE(Nacsport!CE321,Nacsport!CF321,Nacsport!CG321,Nacsport!CH321)</f>
        <v/>
      </c>
      <c r="U320" s="1" t="str">
        <f>+CONCATENATE(Nacsport!CI321,Nacsport!CJ321,Nacsport!CK321,Nacsport!CL321,Nacsport!CM321,Nacsport!CN321,Nacsport!CO321,Nacsport!CP321)</f>
        <v/>
      </c>
      <c r="V320" s="1" t="str">
        <f>+CONCATENATE(Nacsport!CQ321,Nacsport!CR321,Nacsport!CS321,Nacsport!CT321,Nacsport!CU321,Nacsport!CV321)</f>
        <v/>
      </c>
      <c r="W320" s="1" t="str">
        <f>+CONCATENATE(Nacsport!CW321,Nacsport!CX321,Nacsport!CY321,Nacsport!CZ321,Nacsport!DA321,Nacsport!DB321,Nacsport!DC321)</f>
        <v/>
      </c>
      <c r="X320" s="1" t="str">
        <f>+CONCATENATE(Nacsport!DD321,Nacsport!DE321,Nacsport!DF321,Nacsport!DG321,Nacsport!DH321,Nacsport!DI321,Nacsport!DJ321,Nacsport!DK321,Nacsport!DL321,Nacsport!DM321,Nacsport!DN321)</f>
        <v/>
      </c>
      <c r="Y320" s="1" t="str">
        <f>+CONCATENATE(Nacsport!DO321,Nacsport!DP321,Nacsport!DQ321,Nacsport!DR321,Nacsport!DS321,Nacsport!DT321,Nacsport!DU321,Nacsport!DV321,)</f>
        <v/>
      </c>
      <c r="Z320" s="1" t="str">
        <f>+CONCATENATE(Nacsport!DW321,Nacsport!DX321,Nacsport!DY321,Nacsport!DZ321)</f>
        <v>KICK</v>
      </c>
      <c r="AA320" s="1" t="str">
        <f>+CONCATENATE(Nacsport!EA321,Nacsport!EB321,Nacsport!EC321,Nacsport!ED321,Nacsport!EE321)</f>
        <v/>
      </c>
      <c r="AB320" s="1" t="str">
        <f>+CONCATENATE(Nacsport!EF321,Nacsport!EG321,Nacsport!EH321,Nacsport!EI321,Nacsport!EJ321,Nacsport!EK321)</f>
        <v/>
      </c>
      <c r="AC320" s="1" t="str">
        <f>+CONCATENATE(Nacsport!EL321,Nacsport!EM321,Nacsport!EN321,Nacsport!EO321,Nacsport!EP321,Nacsport!EQ321,Nacsport!ER321)</f>
        <v/>
      </c>
      <c r="AD320" s="1" t="str">
        <f>+CONCATENATE(Nacsport!ES321,Nacsport!ET321,Nacsport!EU321,Nacsport!EV321,Nacsport!EW321,Nacsport!EX321,Nacsport!EY321,Nacsport!EZ321)</f>
        <v/>
      </c>
      <c r="AE320" s="1" t="str">
        <f>+CONCATENATE(Nacsport!FA321,Nacsport!FB321,Nacsport!FC321)</f>
        <v/>
      </c>
      <c r="AF320" s="1" t="str">
        <f>+CONCATENATE(Nacsport!FD321,Nacsport!FE321)</f>
        <v/>
      </c>
      <c r="AG320" s="1" t="str">
        <f>+CONCATENATE(Nacsport!FF321,Nacsport!FG321,Nacsport!FH321,Nacsport!FI321,Nacsport!FJ321)</f>
        <v/>
      </c>
      <c r="AH320" s="1" t="str">
        <f t="shared" si="24"/>
        <v/>
      </c>
      <c r="AI320" s="1" t="str">
        <f>+CONCATENATE(Nacsport!FK321,Nacsport!FL321)</f>
        <v/>
      </c>
      <c r="AJ320" s="34" t="str">
        <f>+CONCATENATE(Nacsport!FM321,Nacsport!FN321)</f>
        <v/>
      </c>
      <c r="AK320" s="1" t="str">
        <f>+IF(OR(K320="ATTACCO",K320="DIFESA"),+CONCATENATE(Nacsport!FO321,Nacsport!FP320,Nacsport!FQ321,Nacsport!FR321,Nacsport!FS321,Nacsport!FT321,Nacsport!FU321,),"")</f>
        <v/>
      </c>
      <c r="AL320" s="1" t="str">
        <f>+IF(OR(K320="ATAQUE",K320="DEFENSA"),+CONCATENATE(Nacsport!FV321,Nacsport!FW321,Nacsport!FX321,Nacsport!FY321,Nacsport!FZ321,Nacsport!GA321,Nacsport!GB321,),"")</f>
        <v/>
      </c>
      <c r="AM320" s="1" t="str">
        <f>+CONCATENATE(Nacsport!GC321,Nacsport!GD321,Nacsport!GE321,Nacsport!GF321,Nacsport!GG321,Nacsport!GH321,Nacsport!GI321,Nacsport!GJ321,)</f>
        <v/>
      </c>
      <c r="AN320" s="1" t="str">
        <f>IF(K320="PUNTOS",LOOKUP(2,1/($K$3:K320="ATAQUE"),$AN$3:AN320),IF(+COUNTIF(Nacsport!GK321:'Nacsport'!GS321,"*")&gt;0,+COUNTIF(Nacsport!GK321:'Nacsport'!GS321,"*"),""))</f>
        <v/>
      </c>
      <c r="AO320" t="str">
        <f ca="1">+IF(K320="QUIEBRE",+IF(L320="SAN LUIS",+COUNTIF(K320:INDIRECT(ADDRESS((LOOKUP(2,1/($K$1:K320="ATAQUE"),Nacsport!$A$1:A321)),3,4)),"RUCK")+1,+COUNTIF(K320:INDIRECT(ADDRESS((LOOKUP(2,1/($K$1:K320="DEFENSA"),Nacsport!$A$1:A321)),3,4)),"RUCK")+1),"")</f>
        <v/>
      </c>
      <c r="AP320" t="str">
        <f ca="1">+IF(OR(K320="PUNTOS",K320="QUIEBRE"),+IF(L320="SAN LUIS",+COUNTIF(K320:INDIRECT(ADDRESS((LOOKUP(2,1/($K$1:K320="ATAQUE"),Nacsport!$A$1:A321)),3,4)),"PASE"),+COUNTIF(K320:INDIRECT(ADDRESS((LOOKUP(2,1/($K$1:K320="DEFENSA"),Nacsport!$A$1:A321)),3,4)),"PASE")),"")</f>
        <v/>
      </c>
      <c r="AQ320" t="str">
        <f>IF(K320="QUIEBRE",LOOKUP(2,1/($K$3:K320="ATAQUE"),$AL$3:AL320),IF(+COUNTIF(Nacsport!GK321:'Nacsport'!GS321,"*")&gt;0,+COUNTIF(Nacsport!GK321:'Nacsport'!GS321,"*"),""))</f>
        <v/>
      </c>
      <c r="AR320" s="1" t="str">
        <f>IF(OR(K320="ATTACCO",K320="DIFESA"),J320,IF(AND(OR(K320="PUNTOS",K320="RUCK",K320="QUIEBRE"),L320="AVEZZANO"),LOOKUP(2,1/($K$3:K320="ATTACCO"),$J$3:J321),IF(AND(OR(K320="PUNTOS",K320="RUCK",K320="QUIEBRE"),L320="RIVAL"),LOOKUP(2,1/($K$3:K320="DIFESA"),$J$3:J321),"")))</f>
        <v/>
      </c>
      <c r="AS320" s="17"/>
    </row>
    <row r="321" spans="1:45" ht="15.75" customHeight="1" x14ac:dyDescent="0.2">
      <c r="A321">
        <f>+Nacsport!A322</f>
        <v>322</v>
      </c>
      <c r="B321">
        <f t="shared" si="22"/>
        <v>320</v>
      </c>
      <c r="C321">
        <f t="shared" si="23"/>
        <v>320</v>
      </c>
      <c r="D321" s="12">
        <v>1</v>
      </c>
      <c r="E321" s="1" t="s">
        <v>1295</v>
      </c>
      <c r="F321" s="14">
        <f>CONVERT(LEFT(Nacsport!E322,2),"mn","hr")/24+CONVERT(MID(Nacsport!E322,4,2),"sec","hr")/24</f>
        <v>4.2442129629629628E-2</v>
      </c>
      <c r="G321" s="15">
        <f>CONVERT((CONVERT(LEFT(Nacsport!F322,2),"mn","hr")/24+CONVERT(MID(Nacsport!F322,4,2),"sec","hr")/24)-(CONVERT(LEFT(Nacsport!E322,2),"mn","hr")/24+CONVERT(MID(Nacsport!E322,4,2),"sec","hr")/24),"hr","sec")*24</f>
        <v>0.99999999999995648</v>
      </c>
      <c r="H321" s="15">
        <f t="shared" si="20"/>
        <v>3662</v>
      </c>
      <c r="I321" s="15">
        <f t="shared" si="21"/>
        <v>61.11666666666666</v>
      </c>
      <c r="J321" s="1">
        <f>+Nacsport!B322</f>
        <v>32</v>
      </c>
      <c r="K321" s="1" t="str">
        <f>+Nacsport!C322</f>
        <v>END</v>
      </c>
      <c r="L321" s="1" t="str">
        <f>+CONCATENATE(Nacsport!I322,Nacsport!J322)</f>
        <v/>
      </c>
      <c r="M321" s="29" t="str">
        <f>IF(Nacsport!G322&lt;&gt;"",LEFT(Nacsport!G322,FIND(";",Nacsport!G322)-1),"")</f>
        <v/>
      </c>
      <c r="N321" s="1" t="str">
        <f>IFERROR(MID(Nacsport!G322,FIND(";", Nacsport!G322)+1,IFERROR(FIND(" ", Nacsport!G322 &amp; " ", FIND(";", Nacsport!G322)+1) - FIND(";", Nacsport!G322)-1,LEN(Nacsport!G322))),"")</f>
        <v/>
      </c>
      <c r="O321" s="1" t="str">
        <f>+CONCATENATE(Nacsport!K322,Nacsport!L322,Nacsport!M322,Nacsport!N322,Nacsport!O322,Nacsport!P322,Nacsport!Q322,Nacsport!R322,Nacsport!S322,Nacsport!T322,Nacsport!U322,Nacsport!V322,Nacsport!W322,Nacsport!X322,Nacsport!Y322,Nacsport!Z322)</f>
        <v/>
      </c>
      <c r="P321" s="1" t="str">
        <f>IF(ISNA(LOOKUP(2,1/(Nacsport!AA322:BY322&lt;&gt;""),Nacsport!AA322:BY322)),"",LOOKUP(2,1/(Nacsport!AA322:BY322&lt;&gt;""),Nacsport!AA322:BY322))</f>
        <v/>
      </c>
      <c r="Q321" s="1" t="str">
        <f t="array" ref="Q321">+IF(+COUNTIF(Nacsport!AA322:BY322,"*")&gt;1,INDEX(Nacsport!Z322:BX322,MATCH(TRUE,Nacsport!Z322:BX322&gt;0,0)),"")</f>
        <v/>
      </c>
      <c r="R321" s="1" t="str">
        <f>+CONCATENATE(Nacsport!BZ322,Nacsport!CA322)</f>
        <v/>
      </c>
      <c r="S321" s="1" t="str">
        <f>+CONCATENATE(Nacsport!CB322,Nacsport!CC322,Nacsport!CD322)</f>
        <v/>
      </c>
      <c r="T321" s="1" t="str">
        <f>+CONCATENATE(Nacsport!CE322,Nacsport!CF322,Nacsport!CG322,Nacsport!CH322)</f>
        <v/>
      </c>
      <c r="U321" s="1" t="str">
        <f>+CONCATENATE(Nacsport!CI322,Nacsport!CJ322,Nacsport!CK322,Nacsport!CL322,Nacsport!CM322,Nacsport!CN322,Nacsport!CO322,Nacsport!CP322)</f>
        <v/>
      </c>
      <c r="V321" s="1" t="str">
        <f>+CONCATENATE(Nacsport!CQ322,Nacsport!CR322,Nacsport!CS322,Nacsport!CT322,Nacsport!CU322,Nacsport!CV322)</f>
        <v/>
      </c>
      <c r="W321" s="1" t="str">
        <f>+CONCATENATE(Nacsport!CW322,Nacsport!CX322,Nacsport!CY322,Nacsport!CZ322,Nacsport!DA322,Nacsport!DB322,Nacsport!DC322)</f>
        <v/>
      </c>
      <c r="X321" s="1" t="str">
        <f>+CONCATENATE(Nacsport!DD322,Nacsport!DE322,Nacsport!DF322,Nacsport!DG322,Nacsport!DH322,Nacsport!DI322,Nacsport!DJ322,Nacsport!DK322,Nacsport!DL322,Nacsport!DM322,Nacsport!DN322)</f>
        <v/>
      </c>
      <c r="Y321" s="1" t="str">
        <f>+CONCATENATE(Nacsport!DO322,Nacsport!DP322,Nacsport!DQ322,Nacsport!DR322,Nacsport!DS322,Nacsport!DT322,Nacsport!DU322,Nacsport!DV322,)</f>
        <v/>
      </c>
      <c r="Z321" s="1" t="str">
        <f>+CONCATENATE(Nacsport!DW322,Nacsport!DX322,Nacsport!DY322,Nacsport!DZ322)</f>
        <v/>
      </c>
      <c r="AA321" s="1" t="str">
        <f>+CONCATENATE(Nacsport!EA322,Nacsport!EB322,Nacsport!EC322,Nacsport!ED322,Nacsport!EE322)</f>
        <v/>
      </c>
      <c r="AB321" s="1" t="str">
        <f>+CONCATENATE(Nacsport!EF322,Nacsport!EG322,Nacsport!EH322,Nacsport!EI322,Nacsport!EJ322,Nacsport!EK322)</f>
        <v/>
      </c>
      <c r="AC321" s="1" t="str">
        <f>+CONCATENATE(Nacsport!EL322,Nacsport!EM322,Nacsport!EN322,Nacsport!EO322,Nacsport!EP322,Nacsport!EQ322,Nacsport!ER322)</f>
        <v/>
      </c>
      <c r="AD321" s="1" t="str">
        <f>+CONCATENATE(Nacsport!ES322,Nacsport!ET322,Nacsport!EU322,Nacsport!EV322,Nacsport!EW322,Nacsport!EX322,Nacsport!EY322,Nacsport!EZ322)</f>
        <v/>
      </c>
      <c r="AE321" s="1" t="str">
        <f>+CONCATENATE(Nacsport!FA322,Nacsport!FB322,Nacsport!FC322)</f>
        <v/>
      </c>
      <c r="AF321" s="1" t="str">
        <f>+CONCATENATE(Nacsport!FD322,Nacsport!FE322)</f>
        <v/>
      </c>
      <c r="AG321" s="1" t="str">
        <f>+CONCATENATE(Nacsport!FF322,Nacsport!FG322,Nacsport!FH322,Nacsport!FI322,Nacsport!FJ322)</f>
        <v/>
      </c>
      <c r="AH321" s="1" t="str">
        <f t="shared" si="24"/>
        <v/>
      </c>
      <c r="AI321" s="1" t="str">
        <f>+CONCATENATE(Nacsport!FK322,Nacsport!FL322)</f>
        <v/>
      </c>
      <c r="AJ321" s="34" t="str">
        <f>+CONCATENATE(Nacsport!FM322,Nacsport!FN322)</f>
        <v/>
      </c>
      <c r="AK321" s="1" t="str">
        <f>+IF(OR(K321="ATTACCO",K321="DIFESA"),+CONCATENATE(Nacsport!FO322,Nacsport!FP321,Nacsport!FQ322,Nacsport!FR322,Nacsport!FS322,Nacsport!FT322,Nacsport!FU322,),"")</f>
        <v/>
      </c>
      <c r="AL321" s="1" t="str">
        <f>+IF(OR(K321="ATAQUE",K321="DEFENSA"),+CONCATENATE(Nacsport!FV322,Nacsport!FW322,Nacsport!FX322,Nacsport!FY322,Nacsport!FZ322,Nacsport!GA322,Nacsport!GB322,),"")</f>
        <v/>
      </c>
      <c r="AM321" s="1" t="str">
        <f>+CONCATENATE(Nacsport!GC322,Nacsport!GD322,Nacsport!GE322,Nacsport!GF322,Nacsport!GG322,Nacsport!GH322,Nacsport!GI322,Nacsport!GJ322,)</f>
        <v/>
      </c>
      <c r="AN321" s="1" t="str">
        <f>IF(K321="PUNTOS",LOOKUP(2,1/($K$3:K321="ATAQUE"),$AN$3:AN321),IF(+COUNTIF(Nacsport!GK322:'Nacsport'!GS322,"*")&gt;0,+COUNTIF(Nacsport!GK322:'Nacsport'!GS322,"*"),""))</f>
        <v/>
      </c>
      <c r="AO321" t="str">
        <f ca="1">+IF(K321="QUIEBRE",+IF(L321="SAN LUIS",+COUNTIF(K321:INDIRECT(ADDRESS((LOOKUP(2,1/($K$1:K321="ATAQUE"),Nacsport!$A$1:A322)),3,4)),"RUCK")+1,+COUNTIF(K321:INDIRECT(ADDRESS((LOOKUP(2,1/($K$1:K321="DEFENSA"),Nacsport!$A$1:A322)),3,4)),"RUCK")+1),"")</f>
        <v/>
      </c>
      <c r="AP321" t="str">
        <f ca="1">+IF(OR(K321="PUNTOS",K321="QUIEBRE"),+IF(L321="SAN LUIS",+COUNTIF(K321:INDIRECT(ADDRESS((LOOKUP(2,1/($K$1:K321="ATAQUE"),Nacsport!$A$1:A322)),3,4)),"PASE"),+COUNTIF(K321:INDIRECT(ADDRESS((LOOKUP(2,1/($K$1:K321="DEFENSA"),Nacsport!$A$1:A322)),3,4)),"PASE")),"")</f>
        <v/>
      </c>
      <c r="AQ321" t="str">
        <f>IF(K321="QUIEBRE",LOOKUP(2,1/($K$3:K321="ATAQUE"),$AL$3:AL321),IF(+COUNTIF(Nacsport!GK322:'Nacsport'!GS322,"*")&gt;0,+COUNTIF(Nacsport!GK322:'Nacsport'!GS322,"*"),""))</f>
        <v/>
      </c>
      <c r="AR321" s="1" t="str">
        <f>IF(OR(K321="ATTACCO",K321="DIFESA"),J321,IF(AND(OR(K321="PUNTOS",K321="RUCK",K321="QUIEBRE"),L321="AVEZZANO"),LOOKUP(2,1/($K$3:K321="ATTACCO"),$J$3:J322),IF(AND(OR(K321="PUNTOS",K321="RUCK",K321="QUIEBRE"),L321="RIVAL"),LOOKUP(2,1/($K$3:K321="DIFESA"),$J$3:J322),"")))</f>
        <v/>
      </c>
      <c r="AS321" s="17"/>
    </row>
    <row r="322" spans="1:45" ht="15.75" customHeight="1" x14ac:dyDescent="0.2">
      <c r="A322">
        <f>+Nacsport!A323</f>
        <v>323</v>
      </c>
      <c r="B322">
        <f t="shared" si="22"/>
        <v>321</v>
      </c>
      <c r="C322">
        <f t="shared" si="23"/>
        <v>321</v>
      </c>
      <c r="D322" s="12">
        <v>1</v>
      </c>
      <c r="E322" s="1" t="s">
        <v>1295</v>
      </c>
      <c r="F322" s="14">
        <f>CONVERT(LEFT(Nacsport!E323,2),"mn","hr")/24+CONVERT(MID(Nacsport!E323,4,2),"sec","hr")/24</f>
        <v>4.2893518518518511E-2</v>
      </c>
      <c r="G322" s="15">
        <f>CONVERT((CONVERT(LEFT(Nacsport!F323,2),"mn","hr")/24+CONVERT(MID(Nacsport!F323,4,2),"sec","hr")/24)-(CONVERT(LEFT(Nacsport!E323,2),"mn","hr")/24+CONVERT(MID(Nacsport!E323,4,2),"sec","hr")/24),"hr","sec")*24</f>
        <v>30.000000000001094</v>
      </c>
      <c r="H322" s="15">
        <f t="shared" si="20"/>
        <v>3700.9999999999991</v>
      </c>
      <c r="I322" s="15">
        <f t="shared" si="21"/>
        <v>61.766666666666652</v>
      </c>
      <c r="J322" s="1">
        <f>+Nacsport!B323</f>
        <v>28</v>
      </c>
      <c r="K322" s="1" t="str">
        <f>+Nacsport!C323</f>
        <v>ATTACK</v>
      </c>
      <c r="L322" s="1" t="str">
        <f>+CONCATENATE(Nacsport!I323,Nacsport!J323)</f>
        <v/>
      </c>
      <c r="M322" s="29" t="str">
        <f>IF(Nacsport!G323&lt;&gt;"",LEFT(Nacsport!G323,FIND(";",Nacsport!G323)-1),"")</f>
        <v>69</v>
      </c>
      <c r="N322" s="1" t="str">
        <f>IFERROR(MID(Nacsport!G323,FIND(";", Nacsport!G323)+1,IFERROR(FIND(" ", Nacsport!G323 &amp; " ", FIND(";", Nacsport!G323)+1) - FIND(";", Nacsport!G323)-1,LEN(Nacsport!G323))),"")</f>
        <v>82</v>
      </c>
      <c r="O322" s="1" t="str">
        <f>+CONCATENATE(Nacsport!K323,Nacsport!L323,Nacsport!M323,Nacsport!N323,Nacsport!O323,Nacsport!P323,Nacsport!Q323,Nacsport!R323,Nacsport!S323,Nacsport!T323,Nacsport!U323,Nacsport!V323,Nacsport!W323,Nacsport!X323,Nacsport!Y323,Nacsport!Z323)</f>
        <v/>
      </c>
      <c r="P322" s="1" t="str">
        <f>IF(ISNA(LOOKUP(2,1/(Nacsport!AA323:BY323&lt;&gt;""),Nacsport!AA323:BY323)),"",LOOKUP(2,1/(Nacsport!AA323:BY323&lt;&gt;""),Nacsport!AA323:BY323))</f>
        <v/>
      </c>
      <c r="Q322" s="1" t="str">
        <f t="array" ref="Q322">+IF(+COUNTIF(Nacsport!AA323:BY323,"*")&gt;1,INDEX(Nacsport!Z323:BX323,MATCH(TRUE,Nacsport!Z323:BX323&gt;0,0)),"")</f>
        <v/>
      </c>
      <c r="R322" s="1" t="str">
        <f>+CONCATENATE(Nacsport!BZ323,Nacsport!CA323)</f>
        <v/>
      </c>
      <c r="S322" s="1" t="str">
        <f>+CONCATENATE(Nacsport!CB323,Nacsport!CC323,Nacsport!CD323)</f>
        <v/>
      </c>
      <c r="T322" s="1" t="str">
        <f>+CONCATENATE(Nacsport!CE323,Nacsport!CF323,Nacsport!CG323,Nacsport!CH323)</f>
        <v/>
      </c>
      <c r="U322" s="1" t="str">
        <f>+CONCATENATE(Nacsport!CI323,Nacsport!CJ323,Nacsport!CK323,Nacsport!CL323,Nacsport!CM323,Nacsport!CN323,Nacsport!CO323,Nacsport!CP323)</f>
        <v/>
      </c>
      <c r="V322" s="1" t="str">
        <f>+CONCATENATE(Nacsport!CQ323,Nacsport!CR323,Nacsport!CS323,Nacsport!CT323,Nacsport!CU323,Nacsport!CV323)</f>
        <v/>
      </c>
      <c r="W322" s="1" t="str">
        <f>+CONCATENATE(Nacsport!CW323,Nacsport!CX323,Nacsport!CY323,Nacsport!CZ323,Nacsport!DA323,Nacsport!DB323,Nacsport!DC323)</f>
        <v/>
      </c>
      <c r="X322" s="1" t="str">
        <f>+CONCATENATE(Nacsport!DD323,Nacsport!DE323,Nacsport!DF323,Nacsport!DG323,Nacsport!DH323,Nacsport!DI323,Nacsport!DJ323,Nacsport!DK323,Nacsport!DL323,Nacsport!DM323,Nacsport!DN323)</f>
        <v/>
      </c>
      <c r="Y322" s="1" t="str">
        <f>+CONCATENATE(Nacsport!DO323,Nacsport!DP323,Nacsport!DQ323,Nacsport!DR323,Nacsport!DS323,Nacsport!DT323,Nacsport!DU323,Nacsport!DV323,)</f>
        <v/>
      </c>
      <c r="Z322" s="1" t="str">
        <f>+CONCATENATE(Nacsport!DW323,Nacsport!DX323,Nacsport!DY323,Nacsport!DZ323)</f>
        <v/>
      </c>
      <c r="AA322" s="1" t="str">
        <f>+CONCATENATE(Nacsport!EA323,Nacsport!EB323,Nacsport!EC323,Nacsport!ED323,Nacsport!EE323)</f>
        <v/>
      </c>
      <c r="AB322" s="1" t="str">
        <f>+CONCATENATE(Nacsport!EF323,Nacsport!EG323,Nacsport!EH323,Nacsport!EI323,Nacsport!EJ323,Nacsport!EK323)</f>
        <v/>
      </c>
      <c r="AC322" s="1" t="str">
        <f>+CONCATENATE(Nacsport!EL323,Nacsport!EM323,Nacsport!EN323,Nacsport!EO323,Nacsport!EP323,Nacsport!EQ323,Nacsport!ER323)</f>
        <v/>
      </c>
      <c r="AD322" s="1" t="str">
        <f>+CONCATENATE(Nacsport!ES323,Nacsport!ET323,Nacsport!EU323,Nacsport!EV323,Nacsport!EW323,Nacsport!EX323,Nacsport!EY323,Nacsport!EZ323)</f>
        <v/>
      </c>
      <c r="AE322" s="1" t="str">
        <f>+CONCATENATE(Nacsport!FA323,Nacsport!FB323,Nacsport!FC323)</f>
        <v/>
      </c>
      <c r="AF322" s="1" t="str">
        <f>+CONCATENATE(Nacsport!FD323,Nacsport!FE323)</f>
        <v/>
      </c>
      <c r="AG322" s="1" t="str">
        <f>+CONCATENATE(Nacsport!FF323,Nacsport!FG323,Nacsport!FH323,Nacsport!FI323,Nacsport!FJ323)</f>
        <v/>
      </c>
      <c r="AH322" s="1" t="str">
        <f t="shared" si="24"/>
        <v/>
      </c>
      <c r="AI322" s="1" t="str">
        <f>+CONCATENATE(Nacsport!FK323,Nacsport!FL323)</f>
        <v/>
      </c>
      <c r="AJ322" s="34" t="str">
        <f>+CONCATENATE(Nacsport!FM323,Nacsport!FN323)</f>
        <v/>
      </c>
      <c r="AK322" s="1" t="str">
        <f>+IF(OR(K322="ATTACCO",K322="DIFESA"),+CONCATENATE(Nacsport!FO323,Nacsport!FP322,Nacsport!FQ323,Nacsport!FR323,Nacsport!FS323,Nacsport!FT323,Nacsport!FU323,),"")</f>
        <v/>
      </c>
      <c r="AL322" s="1" t="str">
        <f>+IF(OR(K322="ATAQUE",K322="DEFENSA"),+CONCATENATE(Nacsport!FV323,Nacsport!FW323,Nacsport!FX323,Nacsport!FY323,Nacsport!FZ323,Nacsport!GA323,Nacsport!GB323,),"")</f>
        <v/>
      </c>
      <c r="AM322" s="1" t="str">
        <f>+CONCATENATE(Nacsport!GC323,Nacsport!GD323,Nacsport!GE323,Nacsport!GF323,Nacsport!GG323,Nacsport!GH323,Nacsport!GI323,Nacsport!GJ323,)</f>
        <v/>
      </c>
      <c r="AN322" s="1" t="str">
        <f>IF(K322="PUNTOS",LOOKUP(2,1/($K$3:K322="ATAQUE"),$AN$3:AN322),IF(+COUNTIF(Nacsport!GK323:'Nacsport'!GS323,"*")&gt;0,+COUNTIF(Nacsport!GK323:'Nacsport'!GS323,"*"),""))</f>
        <v/>
      </c>
      <c r="AO322" t="str">
        <f ca="1">+IF(K322="QUIEBRE",+IF(L322="SAN LUIS",+COUNTIF(K322:INDIRECT(ADDRESS((LOOKUP(2,1/($K$1:K322="ATAQUE"),Nacsport!$A$1:A323)),3,4)),"RUCK")+1,+COUNTIF(K322:INDIRECT(ADDRESS((LOOKUP(2,1/($K$1:K322="DEFENSA"),Nacsport!$A$1:A323)),3,4)),"RUCK")+1),"")</f>
        <v/>
      </c>
      <c r="AP322" t="str">
        <f ca="1">+IF(OR(K322="PUNTOS",K322="QUIEBRE"),+IF(L322="SAN LUIS",+COUNTIF(K322:INDIRECT(ADDRESS((LOOKUP(2,1/($K$1:K322="ATAQUE"),Nacsport!$A$1:A323)),3,4)),"PASE"),+COUNTIF(K322:INDIRECT(ADDRESS((LOOKUP(2,1/($K$1:K322="DEFENSA"),Nacsport!$A$1:A323)),3,4)),"PASE")),"")</f>
        <v/>
      </c>
      <c r="AQ322" t="str">
        <f>IF(K322="QUIEBRE",LOOKUP(2,1/($K$3:K322="ATAQUE"),$AL$3:AL322),IF(+COUNTIF(Nacsport!GK323:'Nacsport'!GS323,"*")&gt;0,+COUNTIF(Nacsport!GK323:'Nacsport'!GS323,"*"),""))</f>
        <v/>
      </c>
      <c r="AR322" s="1" t="str">
        <f>IF(OR(K322="ATTACCO",K322="DIFESA"),J322,IF(AND(OR(K322="PUNTOS",K322="RUCK",K322="QUIEBRE"),L322="AVEZZANO"),LOOKUP(2,1/($K$3:K322="ATTACCO"),$J$3:J323),IF(AND(OR(K322="PUNTOS",K322="RUCK",K322="QUIEBRE"),L322="RIVAL"),LOOKUP(2,1/($K$3:K322="DIFESA"),$J$3:J323),"")))</f>
        <v/>
      </c>
      <c r="AS322" s="17"/>
    </row>
    <row r="323" spans="1:45" ht="15.75" customHeight="1" x14ac:dyDescent="0.2">
      <c r="A323">
        <f>+Nacsport!A324</f>
        <v>324</v>
      </c>
      <c r="B323">
        <f t="shared" si="22"/>
        <v>322</v>
      </c>
      <c r="C323">
        <f t="shared" si="23"/>
        <v>322</v>
      </c>
      <c r="D323" s="12">
        <v>1</v>
      </c>
      <c r="E323" s="1" t="s">
        <v>1295</v>
      </c>
      <c r="F323" s="14">
        <f>CONVERT(LEFT(Nacsport!E324,2),"mn","hr")/24+CONVERT(MID(Nacsport!E324,4,2),"sec","hr")/24</f>
        <v>4.2893518518518511E-2</v>
      </c>
      <c r="G323" s="15">
        <f>CONVERT((CONVERT(LEFT(Nacsport!F324,2),"mn","hr")/24+CONVERT(MID(Nacsport!F324,4,2),"sec","hr")/24)-(CONVERT(LEFT(Nacsport!E324,2),"mn","hr")/24+CONVERT(MID(Nacsport!E324,4,2),"sec","hr")/24),"hr","sec")*24</f>
        <v>37.000000000001386</v>
      </c>
      <c r="H323" s="15">
        <f t="shared" ref="H323:H386" si="25">(+CONVERT(F323,"hr","sec")*24)-5</f>
        <v>3700.9999999999991</v>
      </c>
      <c r="I323" s="15">
        <f t="shared" si="21"/>
        <v>61.766666666666652</v>
      </c>
      <c r="J323" s="1">
        <f>+Nacsport!B324</f>
        <v>34</v>
      </c>
      <c r="K323" s="1" t="str">
        <f>+Nacsport!C324</f>
        <v>SHORT-MATCH</v>
      </c>
      <c r="L323" s="1" t="str">
        <f>+CONCATENATE(Nacsport!I324,Nacsport!J324)</f>
        <v/>
      </c>
      <c r="M323" s="29" t="str">
        <f>IF(Nacsport!G324&lt;&gt;"",LEFT(Nacsport!G324,FIND(";",Nacsport!G324)-1),"")</f>
        <v>69</v>
      </c>
      <c r="N323" s="1" t="str">
        <f>IFERROR(MID(Nacsport!G324,FIND(";", Nacsport!G324)+1,IFERROR(FIND(" ", Nacsport!G324 &amp; " ", FIND(";", Nacsport!G324)+1) - FIND(";", Nacsport!G324)-1,LEN(Nacsport!G324))),"")</f>
        <v>82</v>
      </c>
      <c r="O323" s="1" t="str">
        <f>+CONCATENATE(Nacsport!K324,Nacsport!L324,Nacsport!M324,Nacsport!N324,Nacsport!O324,Nacsport!P324,Nacsport!Q324,Nacsport!R324,Nacsport!S324,Nacsport!T324,Nacsport!U324,Nacsport!V324,Nacsport!W324,Nacsport!X324,Nacsport!Y324,Nacsport!Z324)</f>
        <v/>
      </c>
      <c r="P323" s="1" t="str">
        <f>IF(ISNA(LOOKUP(2,1/(Nacsport!AA324:BY324&lt;&gt;""),Nacsport!AA324:BY324)),"",LOOKUP(2,1/(Nacsport!AA324:BY324&lt;&gt;""),Nacsport!AA324:BY324))</f>
        <v/>
      </c>
      <c r="Q323" s="1" t="str">
        <f t="array" ref="Q323">+IF(+COUNTIF(Nacsport!AA324:BY324,"*")&gt;1,INDEX(Nacsport!Z324:BX324,MATCH(TRUE,Nacsport!Z324:BX324&gt;0,0)),"")</f>
        <v/>
      </c>
      <c r="R323" s="1" t="str">
        <f>+CONCATENATE(Nacsport!BZ324,Nacsport!CA324)</f>
        <v/>
      </c>
      <c r="S323" s="1" t="str">
        <f>+CONCATENATE(Nacsport!CB324,Nacsport!CC324,Nacsport!CD324)</f>
        <v/>
      </c>
      <c r="T323" s="1" t="str">
        <f>+CONCATENATE(Nacsport!CE324,Nacsport!CF324,Nacsport!CG324,Nacsport!CH324)</f>
        <v/>
      </c>
      <c r="U323" s="1" t="str">
        <f>+CONCATENATE(Nacsport!CI324,Nacsport!CJ324,Nacsport!CK324,Nacsport!CL324,Nacsport!CM324,Nacsport!CN324,Nacsport!CO324,Nacsport!CP324)</f>
        <v/>
      </c>
      <c r="V323" s="1" t="str">
        <f>+CONCATENATE(Nacsport!CQ324,Nacsport!CR324,Nacsport!CS324,Nacsport!CT324,Nacsport!CU324,Nacsport!CV324)</f>
        <v/>
      </c>
      <c r="W323" s="1" t="str">
        <f>+CONCATENATE(Nacsport!CW324,Nacsport!CX324,Nacsport!CY324,Nacsport!CZ324,Nacsport!DA324,Nacsport!DB324,Nacsport!DC324)</f>
        <v/>
      </c>
      <c r="X323" s="1" t="str">
        <f>+CONCATENATE(Nacsport!DD324,Nacsport!DE324,Nacsport!DF324,Nacsport!DG324,Nacsport!DH324,Nacsport!DI324,Nacsport!DJ324,Nacsport!DK324,Nacsport!DL324,Nacsport!DM324,Nacsport!DN324)</f>
        <v/>
      </c>
      <c r="Y323" s="1" t="str">
        <f>+CONCATENATE(Nacsport!DO324,Nacsport!DP324,Nacsport!DQ324,Nacsport!DR324,Nacsport!DS324,Nacsport!DT324,Nacsport!DU324,Nacsport!DV324,)</f>
        <v/>
      </c>
      <c r="Z323" s="1" t="str">
        <f>+CONCATENATE(Nacsport!DW324,Nacsport!DX324,Nacsport!DY324,Nacsport!DZ324)</f>
        <v/>
      </c>
      <c r="AA323" s="1" t="str">
        <f>+CONCATENATE(Nacsport!EA324,Nacsport!EB324,Nacsport!EC324,Nacsport!ED324,Nacsport!EE324)</f>
        <v/>
      </c>
      <c r="AB323" s="1" t="str">
        <f>+CONCATENATE(Nacsport!EF324,Nacsport!EG324,Nacsport!EH324,Nacsport!EI324,Nacsport!EJ324,Nacsport!EK324)</f>
        <v/>
      </c>
      <c r="AC323" s="1" t="str">
        <f>+CONCATENATE(Nacsport!EL324,Nacsport!EM324,Nacsport!EN324,Nacsport!EO324,Nacsport!EP324,Nacsport!EQ324,Nacsport!ER324)</f>
        <v/>
      </c>
      <c r="AD323" s="1" t="str">
        <f>+CONCATENATE(Nacsport!ES324,Nacsport!ET324,Nacsport!EU324,Nacsport!EV324,Nacsport!EW324,Nacsport!EX324,Nacsport!EY324,Nacsport!EZ324)</f>
        <v/>
      </c>
      <c r="AE323" s="1" t="str">
        <f>+CONCATENATE(Nacsport!FA324,Nacsport!FB324,Nacsport!FC324)</f>
        <v/>
      </c>
      <c r="AF323" s="1" t="str">
        <f>+CONCATENATE(Nacsport!FD324,Nacsport!FE324)</f>
        <v/>
      </c>
      <c r="AG323" s="1" t="str">
        <f>+CONCATENATE(Nacsport!FF324,Nacsport!FG324,Nacsport!FH324,Nacsport!FI324,Nacsport!FJ324)</f>
        <v/>
      </c>
      <c r="AH323" s="1" t="str">
        <f t="shared" si="24"/>
        <v/>
      </c>
      <c r="AI323" s="1" t="str">
        <f>+CONCATENATE(Nacsport!FK324,Nacsport!FL324)</f>
        <v/>
      </c>
      <c r="AJ323" s="34" t="str">
        <f>+CONCATENATE(Nacsport!FM324,Nacsport!FN324)</f>
        <v/>
      </c>
      <c r="AK323" s="1" t="str">
        <f>+IF(OR(K323="ATTACCO",K323="DIFESA"),+CONCATENATE(Nacsport!FO324,Nacsport!FP323,Nacsport!FQ324,Nacsport!FR324,Nacsport!FS324,Nacsport!FT324,Nacsport!FU324,),"")</f>
        <v/>
      </c>
      <c r="AL323" s="1" t="str">
        <f>+IF(OR(K323="ATAQUE",K323="DEFENSA"),+CONCATENATE(Nacsport!FV324,Nacsport!FW324,Nacsport!FX324,Nacsport!FY324,Nacsport!FZ324,Nacsport!GA324,Nacsport!GB324,),"")</f>
        <v/>
      </c>
      <c r="AM323" s="1" t="str">
        <f>+CONCATENATE(Nacsport!GC324,Nacsport!GD324,Nacsport!GE324,Nacsport!GF324,Nacsport!GG324,Nacsport!GH324,Nacsport!GI324,Nacsport!GJ324,)</f>
        <v/>
      </c>
      <c r="AN323" s="1" t="str">
        <f>IF(K323="PUNTOS",LOOKUP(2,1/($K$3:K323="ATAQUE"),$AN$3:AN323),IF(+COUNTIF(Nacsport!GK324:'Nacsport'!GS324,"*")&gt;0,+COUNTIF(Nacsport!GK324:'Nacsport'!GS324,"*"),""))</f>
        <v/>
      </c>
      <c r="AO323" t="str">
        <f ca="1">+IF(K323="QUIEBRE",+IF(L323="SAN LUIS",+COUNTIF(K323:INDIRECT(ADDRESS((LOOKUP(2,1/($K$1:K323="ATAQUE"),Nacsport!$A$1:A324)),3,4)),"RUCK")+1,+COUNTIF(K323:INDIRECT(ADDRESS((LOOKUP(2,1/($K$1:K323="DEFENSA"),Nacsport!$A$1:A324)),3,4)),"RUCK")+1),"")</f>
        <v/>
      </c>
      <c r="AP323" t="str">
        <f ca="1">+IF(OR(K323="PUNTOS",K323="QUIEBRE"),+IF(L323="SAN LUIS",+COUNTIF(K323:INDIRECT(ADDRESS((LOOKUP(2,1/($K$1:K323="ATAQUE"),Nacsport!$A$1:A324)),3,4)),"PASE"),+COUNTIF(K323:INDIRECT(ADDRESS((LOOKUP(2,1/($K$1:K323="DEFENSA"),Nacsport!$A$1:A324)),3,4)),"PASE")),"")</f>
        <v/>
      </c>
      <c r="AQ323" t="str">
        <f>IF(K323="QUIEBRE",LOOKUP(2,1/($K$3:K323="ATAQUE"),$AL$3:AL323),IF(+COUNTIF(Nacsport!GK324:'Nacsport'!GS324,"*")&gt;0,+COUNTIF(Nacsport!GK324:'Nacsport'!GS324,"*"),""))</f>
        <v/>
      </c>
      <c r="AR323" s="1" t="str">
        <f>IF(OR(K323="ATTACCO",K323="DIFESA"),J323,IF(AND(OR(K323="PUNTOS",K323="RUCK",K323="QUIEBRE"),L323="AVEZZANO"),LOOKUP(2,1/($K$3:K323="ATTACCO"),$J$3:J324),IF(AND(OR(K323="PUNTOS",K323="RUCK",K323="QUIEBRE"),L323="RIVAL"),LOOKUP(2,1/($K$3:K323="DIFESA"),$J$3:J324),"")))</f>
        <v/>
      </c>
      <c r="AS323" s="17"/>
    </row>
    <row r="324" spans="1:45" ht="15.75" customHeight="1" x14ac:dyDescent="0.2">
      <c r="A324">
        <f>+Nacsport!A325</f>
        <v>325</v>
      </c>
      <c r="B324">
        <f t="shared" si="22"/>
        <v>323</v>
      </c>
      <c r="C324">
        <f t="shared" si="23"/>
        <v>323</v>
      </c>
      <c r="D324" s="12">
        <v>1</v>
      </c>
      <c r="E324" s="1" t="s">
        <v>1295</v>
      </c>
      <c r="F324" s="14">
        <f>CONVERT(LEFT(Nacsport!E325,2),"mn","hr")/24+CONVERT(MID(Nacsport!E325,4,2),"sec","hr")/24</f>
        <v>4.296296296296296E-2</v>
      </c>
      <c r="G324" s="15">
        <f>CONVERT((CONVERT(LEFT(Nacsport!F325,2),"mn","hr")/24+CONVERT(MID(Nacsport!F325,4,2),"sec","hr")/24)-(CONVERT(LEFT(Nacsport!E325,2),"mn","hr")/24+CONVERT(MID(Nacsport!E325,4,2),"sec","hr")/24),"hr","sec")*24</f>
        <v>6.9999999999996954</v>
      </c>
      <c r="H324" s="15">
        <f t="shared" si="25"/>
        <v>3707</v>
      </c>
      <c r="I324" s="15">
        <f t="shared" ref="I324:I387" si="26">+CONVERT(F324,"hr","mn")*24</f>
        <v>61.86666666666666</v>
      </c>
      <c r="J324" s="1">
        <f>+Nacsport!B325</f>
        <v>13</v>
      </c>
      <c r="K324" s="1" t="str">
        <f>+Nacsport!C325</f>
        <v>LINEOUT</v>
      </c>
      <c r="L324" s="1" t="str">
        <f>+CONCATENATE(Nacsport!I325,Nacsport!J325)</f>
        <v>SAN BENEDETTO</v>
      </c>
      <c r="M324" s="29" t="str">
        <f>IF(Nacsport!G325&lt;&gt;"",LEFT(Nacsport!G325,FIND(";",Nacsport!G325)-1),"")</f>
        <v>69</v>
      </c>
      <c r="N324" s="1" t="str">
        <f>IFERROR(MID(Nacsport!G325,FIND(";", Nacsport!G325)+1,IFERROR(FIND(" ", Nacsport!G325 &amp; " ", FIND(";", Nacsport!G325)+1) - FIND(";", Nacsport!G325)-1,LEN(Nacsport!G325))),"")</f>
        <v>82</v>
      </c>
      <c r="O324" s="1" t="str">
        <f>+CONCATENATE(Nacsport!K325,Nacsport!L325,Nacsport!M325,Nacsport!N325,Nacsport!O325,Nacsport!P325,Nacsport!Q325,Nacsport!R325,Nacsport!S325,Nacsport!T325,Nacsport!U325,Nacsport!V325,Nacsport!W325,Nacsport!X325,Nacsport!Y325,Nacsport!Z325)</f>
        <v>RD</v>
      </c>
      <c r="P324" s="1" t="str">
        <f>IF(ISNA(LOOKUP(2,1/(Nacsport!AA325:BY325&lt;&gt;""),Nacsport!AA325:BY325)),"",LOOKUP(2,1/(Nacsport!AA325:BY325&lt;&gt;""),Nacsport!AA325:BY325))</f>
        <v>5</v>
      </c>
      <c r="Q324" s="1" t="str">
        <f t="array" ref="Q324">+IF(+COUNTIF(Nacsport!AA325:BY325,"*")&gt;1,INDEX(Nacsport!Z325:BX325,MATCH(TRUE,Nacsport!Z325:BX325&gt;0,0)),"")</f>
        <v/>
      </c>
      <c r="R324" s="1" t="str">
        <f>+CONCATENATE(Nacsport!BZ325,Nacsport!CA325)</f>
        <v/>
      </c>
      <c r="S324" s="1" t="str">
        <f>+CONCATENATE(Nacsport!CB325,Nacsport!CC325,Nacsport!CD325)</f>
        <v/>
      </c>
      <c r="T324" s="1" t="str">
        <f>+CONCATENATE(Nacsport!CE325,Nacsport!CF325,Nacsport!CG325,Nacsport!CH325)</f>
        <v>CLEAN</v>
      </c>
      <c r="U324" s="1" t="str">
        <f>+CONCATENATE(Nacsport!CI325,Nacsport!CJ325,Nacsport!CK325,Nacsport!CL325,Nacsport!CM325,Nacsport!CN325,Nacsport!CO325,Nacsport!CP325)</f>
        <v>L5</v>
      </c>
      <c r="V324" s="1" t="str">
        <f>+CONCATENATE(Nacsport!CQ325,Nacsport!CR325,Nacsport!CS325,Nacsport!CT325,Nacsport!CU325,Nacsport!CV325)</f>
        <v>B</v>
      </c>
      <c r="W324" s="1" t="str">
        <f>+CONCATENATE(Nacsport!CW325,Nacsport!CX325,Nacsport!CY325,Nacsport!CZ325,Nacsport!DA325,Nacsport!DB325,Nacsport!DC325)</f>
        <v/>
      </c>
      <c r="X324" s="1" t="str">
        <f>+CONCATENATE(Nacsport!DD325,Nacsport!DE325,Nacsport!DF325,Nacsport!DG325,Nacsport!DH325,Nacsport!DI325,Nacsport!DJ325,Nacsport!DK325,Nacsport!DL325,Nacsport!DM325,Nacsport!DN325)</f>
        <v/>
      </c>
      <c r="Y324" s="1" t="str">
        <f>+CONCATENATE(Nacsport!DO325,Nacsport!DP325,Nacsport!DQ325,Nacsport!DR325,Nacsport!DS325,Nacsport!DT325,Nacsport!DU325,Nacsport!DV325,)</f>
        <v/>
      </c>
      <c r="Z324" s="1" t="str">
        <f>+CONCATENATE(Nacsport!DW325,Nacsport!DX325,Nacsport!DY325,Nacsport!DZ325)</f>
        <v/>
      </c>
      <c r="AA324" s="1" t="str">
        <f>+CONCATENATE(Nacsport!EA325,Nacsport!EB325,Nacsport!EC325,Nacsport!ED325,Nacsport!EE325)</f>
        <v/>
      </c>
      <c r="AB324" s="1" t="str">
        <f>+CONCATENATE(Nacsport!EF325,Nacsport!EG325,Nacsport!EH325,Nacsport!EI325,Nacsport!EJ325,Nacsport!EK325)</f>
        <v/>
      </c>
      <c r="AC324" s="1" t="str">
        <f>+CONCATENATE(Nacsport!EL325,Nacsport!EM325,Nacsport!EN325,Nacsport!EO325,Nacsport!EP325,Nacsport!EQ325,Nacsport!ER325)</f>
        <v/>
      </c>
      <c r="AD324" s="1" t="str">
        <f>+CONCATENATE(Nacsport!ES325,Nacsport!ET325,Nacsport!EU325,Nacsport!EV325,Nacsport!EW325,Nacsport!EX325,Nacsport!EY325,Nacsport!EZ325)</f>
        <v/>
      </c>
      <c r="AE324" s="1" t="str">
        <f>+CONCATENATE(Nacsport!FA325,Nacsport!FB325,Nacsport!FC325)</f>
        <v/>
      </c>
      <c r="AF324" s="1" t="str">
        <f>+CONCATENATE(Nacsport!FD325,Nacsport!FE325)</f>
        <v/>
      </c>
      <c r="AG324" s="1" t="str">
        <f>+CONCATENATE(Nacsport!FF325,Nacsport!FG325,Nacsport!FH325,Nacsport!FI325,Nacsport!FJ325)</f>
        <v/>
      </c>
      <c r="AH324" s="1" t="str">
        <f t="shared" si="24"/>
        <v/>
      </c>
      <c r="AI324" s="1" t="str">
        <f>+CONCATENATE(Nacsport!FK325,Nacsport!FL325)</f>
        <v/>
      </c>
      <c r="AJ324" s="34" t="str">
        <f>+CONCATENATE(Nacsport!FM325,Nacsport!FN325)</f>
        <v/>
      </c>
      <c r="AK324" s="1" t="str">
        <f>+IF(OR(K324="ATTACCO",K324="DIFESA"),+CONCATENATE(Nacsport!FO325,Nacsport!FP324,Nacsport!FQ325,Nacsport!FR325,Nacsport!FS325,Nacsport!FT325,Nacsport!FU325,),"")</f>
        <v/>
      </c>
      <c r="AL324" s="1" t="str">
        <f>+IF(OR(K324="ATAQUE",K324="DEFENSA"),+CONCATENATE(Nacsport!FV325,Nacsport!FW325,Nacsport!FX325,Nacsport!FY325,Nacsport!FZ325,Nacsport!GA325,Nacsport!GB325,),"")</f>
        <v/>
      </c>
      <c r="AM324" s="1" t="str">
        <f>+CONCATENATE(Nacsport!GC325,Nacsport!GD325,Nacsport!GE325,Nacsport!GF325,Nacsport!GG325,Nacsport!GH325,Nacsport!GI325,Nacsport!GJ325,)</f>
        <v/>
      </c>
      <c r="AN324" s="1" t="str">
        <f>IF(K324="PUNTOS",LOOKUP(2,1/($K$3:K324="ATAQUE"),$AN$3:AN324),IF(+COUNTIF(Nacsport!GK325:'Nacsport'!GS325,"*")&gt;0,+COUNTIF(Nacsport!GK325:'Nacsport'!GS325,"*"),""))</f>
        <v/>
      </c>
      <c r="AO324" t="str">
        <f ca="1">+IF(K324="QUIEBRE",+IF(L324="SAN LUIS",+COUNTIF(K324:INDIRECT(ADDRESS((LOOKUP(2,1/($K$1:K324="ATAQUE"),Nacsport!$A$1:A325)),3,4)),"RUCK")+1,+COUNTIF(K324:INDIRECT(ADDRESS((LOOKUP(2,1/($K$1:K324="DEFENSA"),Nacsport!$A$1:A325)),3,4)),"RUCK")+1),"")</f>
        <v/>
      </c>
      <c r="AP324" t="str">
        <f ca="1">+IF(OR(K324="PUNTOS",K324="QUIEBRE"),+IF(L324="SAN LUIS",+COUNTIF(K324:INDIRECT(ADDRESS((LOOKUP(2,1/($K$1:K324="ATAQUE"),Nacsport!$A$1:A325)),3,4)),"PASE"),+COUNTIF(K324:INDIRECT(ADDRESS((LOOKUP(2,1/($K$1:K324="DEFENSA"),Nacsport!$A$1:A325)),3,4)),"PASE")),"")</f>
        <v/>
      </c>
      <c r="AQ324" t="str">
        <f>IF(K324="QUIEBRE",LOOKUP(2,1/($K$3:K324="ATAQUE"),$AL$3:AL324),IF(+COUNTIF(Nacsport!GK325:'Nacsport'!GS325,"*")&gt;0,+COUNTIF(Nacsport!GK325:'Nacsport'!GS325,"*"),""))</f>
        <v/>
      </c>
      <c r="AR324" s="1" t="str">
        <f>IF(OR(K324="ATTACCO",K324="DIFESA"),J324,IF(AND(OR(K324="PUNTOS",K324="RUCK",K324="QUIEBRE"),L324="AVEZZANO"),LOOKUP(2,1/($K$3:K324="ATTACCO"),$J$3:J325),IF(AND(OR(K324="PUNTOS",K324="RUCK",K324="QUIEBRE"),L324="RIVAL"),LOOKUP(2,1/($K$3:K324="DIFESA"),$J$3:J325),"")))</f>
        <v/>
      </c>
      <c r="AS324" s="17"/>
    </row>
    <row r="325" spans="1:45" ht="15.75" customHeight="1" x14ac:dyDescent="0.2">
      <c r="A325">
        <f>+Nacsport!A326</f>
        <v>326</v>
      </c>
      <c r="B325">
        <f t="shared" si="22"/>
        <v>324</v>
      </c>
      <c r="C325">
        <f t="shared" si="23"/>
        <v>324</v>
      </c>
      <c r="D325" s="12">
        <v>1</v>
      </c>
      <c r="E325" s="1" t="s">
        <v>1295</v>
      </c>
      <c r="F325" s="14">
        <f>CONVERT(LEFT(Nacsport!E326,2),"mn","hr")/24+CONVERT(MID(Nacsport!E326,4,2),"sec","hr")/24</f>
        <v>4.3148148148148158E-2</v>
      </c>
      <c r="G325" s="15">
        <f>CONVERT((CONVERT(LEFT(Nacsport!F326,2),"mn","hr")/24+CONVERT(MID(Nacsport!F326,4,2),"sec","hr")/24)-(CONVERT(LEFT(Nacsport!E326,2),"mn","hr")/24+CONVERT(MID(Nacsport!E326,4,2),"sec","hr")/24),"hr","sec")*24</f>
        <v>5.9999999999997389</v>
      </c>
      <c r="H325" s="15">
        <f t="shared" si="25"/>
        <v>3723.0000000000009</v>
      </c>
      <c r="I325" s="15">
        <f t="shared" si="26"/>
        <v>62.133333333333347</v>
      </c>
      <c r="J325" s="1">
        <f>+Nacsport!B326</f>
        <v>4</v>
      </c>
      <c r="K325" s="1" t="str">
        <f>+Nacsport!C326</f>
        <v>MAUL</v>
      </c>
      <c r="L325" s="1" t="str">
        <f>+CONCATENATE(Nacsport!I326,Nacsport!J326)</f>
        <v>SAN BENEDETTO</v>
      </c>
      <c r="M325" s="29" t="str">
        <f>IF(Nacsport!G326&lt;&gt;"",LEFT(Nacsport!G326,FIND(";",Nacsport!G326)-1),"")</f>
        <v>66</v>
      </c>
      <c r="N325" s="1" t="str">
        <f>IFERROR(MID(Nacsport!G326,FIND(";", Nacsport!G326)+1,IFERROR(FIND(" ", Nacsport!G326 &amp; " ", FIND(";", Nacsport!G326)+1) - FIND(";", Nacsport!G326)-1,LEN(Nacsport!G326))),"")</f>
        <v>82</v>
      </c>
      <c r="O325" s="1" t="str">
        <f>+CONCATENATE(Nacsport!K326,Nacsport!L326,Nacsport!M326,Nacsport!N326,Nacsport!O326,Nacsport!P326,Nacsport!Q326,Nacsport!R326,Nacsport!S326,Nacsport!T326,Nacsport!U326,Nacsport!V326,Nacsport!W326,Nacsport!X326,Nacsport!Y326,Nacsport!Z326)</f>
        <v>RD</v>
      </c>
      <c r="P325" s="1" t="str">
        <f>IF(ISNA(LOOKUP(2,1/(Nacsport!AA326:BY326&lt;&gt;""),Nacsport!AA326:BY326)),"",LOOKUP(2,1/(Nacsport!AA326:BY326&lt;&gt;""),Nacsport!AA326:BY326))</f>
        <v/>
      </c>
      <c r="Q325" s="1" t="str">
        <f t="array" ref="Q325">+IF(+COUNTIF(Nacsport!AA326:BY326,"*")&gt;1,INDEX(Nacsport!Z326:BX326,MATCH(TRUE,Nacsport!Z326:BX326&gt;0,0)),"")</f>
        <v/>
      </c>
      <c r="R325" s="1" t="str">
        <f>+CONCATENATE(Nacsport!BZ326,Nacsport!CA326)</f>
        <v/>
      </c>
      <c r="S325" s="1" t="str">
        <f>+CONCATENATE(Nacsport!CB326,Nacsport!CC326,Nacsport!CD326)</f>
        <v>POSITIVE</v>
      </c>
      <c r="T325" s="1" t="str">
        <f>+CONCATENATE(Nacsport!CE326,Nacsport!CF326,Nacsport!CG326,Nacsport!CH326)</f>
        <v/>
      </c>
      <c r="U325" s="1" t="str">
        <f>+CONCATENATE(Nacsport!CI326,Nacsport!CJ326,Nacsport!CK326,Nacsport!CL326,Nacsport!CM326,Nacsport!CN326,Nacsport!CO326,Nacsport!CP326)</f>
        <v/>
      </c>
      <c r="V325" s="1" t="str">
        <f>+CONCATENATE(Nacsport!CQ326,Nacsport!CR326,Nacsport!CS326,Nacsport!CT326,Nacsport!CU326,Nacsport!CV326)</f>
        <v/>
      </c>
      <c r="W325" s="1" t="str">
        <f>+CONCATENATE(Nacsport!CW326,Nacsport!CX326,Nacsport!CY326,Nacsport!CZ326,Nacsport!DA326,Nacsport!DB326,Nacsport!DC326)</f>
        <v/>
      </c>
      <c r="X325" s="1" t="str">
        <f>+CONCATENATE(Nacsport!DD326,Nacsport!DE326,Nacsport!DF326,Nacsport!DG326,Nacsport!DH326,Nacsport!DI326,Nacsport!DJ326,Nacsport!DK326,Nacsport!DL326,Nacsport!DM326,Nacsport!DN326)</f>
        <v/>
      </c>
      <c r="Y325" s="1" t="str">
        <f>+CONCATENATE(Nacsport!DO326,Nacsport!DP326,Nacsport!DQ326,Nacsport!DR326,Nacsport!DS326,Nacsport!DT326,Nacsport!DU326,Nacsport!DV326,)</f>
        <v/>
      </c>
      <c r="Z325" s="1" t="str">
        <f>+CONCATENATE(Nacsport!DW326,Nacsport!DX326,Nacsport!DY326,Nacsport!DZ326)</f>
        <v/>
      </c>
      <c r="AA325" s="1" t="str">
        <f>+CONCATENATE(Nacsport!EA326,Nacsport!EB326,Nacsport!EC326,Nacsport!ED326,Nacsport!EE326)</f>
        <v/>
      </c>
      <c r="AB325" s="1" t="str">
        <f>+CONCATENATE(Nacsport!EF326,Nacsport!EG326,Nacsport!EH326,Nacsport!EI326,Nacsport!EJ326,Nacsport!EK326)</f>
        <v/>
      </c>
      <c r="AC325" s="1" t="str">
        <f>+CONCATENATE(Nacsport!EL326,Nacsport!EM326,Nacsport!EN326,Nacsport!EO326,Nacsport!EP326,Nacsport!EQ326,Nacsport!ER326)</f>
        <v/>
      </c>
      <c r="AD325" s="1" t="str">
        <f>+CONCATENATE(Nacsport!ES326,Nacsport!ET326,Nacsport!EU326,Nacsport!EV326,Nacsport!EW326,Nacsport!EX326,Nacsport!EY326,Nacsport!EZ326)</f>
        <v/>
      </c>
      <c r="AE325" s="1" t="str">
        <f>+CONCATENATE(Nacsport!FA326,Nacsport!FB326,Nacsport!FC326)</f>
        <v/>
      </c>
      <c r="AF325" s="1" t="str">
        <f>+CONCATENATE(Nacsport!FD326,Nacsport!FE326)</f>
        <v/>
      </c>
      <c r="AG325" s="1" t="str">
        <f>+CONCATENATE(Nacsport!FF326,Nacsport!FG326,Nacsport!FH326,Nacsport!FI326,Nacsport!FJ326)</f>
        <v/>
      </c>
      <c r="AH325" s="1" t="str">
        <f t="shared" si="24"/>
        <v/>
      </c>
      <c r="AI325" s="1" t="str">
        <f>+CONCATENATE(Nacsport!FK326,Nacsport!FL326)</f>
        <v/>
      </c>
      <c r="AJ325" s="34" t="str">
        <f>+CONCATENATE(Nacsport!FM326,Nacsport!FN326)</f>
        <v/>
      </c>
      <c r="AK325" s="1" t="str">
        <f>+IF(OR(K325="ATTACCO",K325="DIFESA"),+CONCATENATE(Nacsport!FO326,Nacsport!FP325,Nacsport!FQ326,Nacsport!FR326,Nacsport!FS326,Nacsport!FT326,Nacsport!FU326,),"")</f>
        <v/>
      </c>
      <c r="AL325" s="1" t="str">
        <f>+IF(OR(K325="ATAQUE",K325="DEFENSA"),+CONCATENATE(Nacsport!FV326,Nacsport!FW326,Nacsport!FX326,Nacsport!FY326,Nacsport!FZ326,Nacsport!GA326,Nacsport!GB326,),"")</f>
        <v/>
      </c>
      <c r="AM325" s="1" t="str">
        <f>+CONCATENATE(Nacsport!GC326,Nacsport!GD326,Nacsport!GE326,Nacsport!GF326,Nacsport!GG326,Nacsport!GH326,Nacsport!GI326,Nacsport!GJ326,)</f>
        <v/>
      </c>
      <c r="AN325" s="1" t="str">
        <f>IF(K325="PUNTOS",LOOKUP(2,1/($K$3:K325="ATAQUE"),$AN$3:AN325),IF(+COUNTIF(Nacsport!GK326:'Nacsport'!GS326,"*")&gt;0,+COUNTIF(Nacsport!GK326:'Nacsport'!GS326,"*"),""))</f>
        <v/>
      </c>
      <c r="AO325" t="str">
        <f ca="1">+IF(K325="QUIEBRE",+IF(L325="SAN LUIS",+COUNTIF(K325:INDIRECT(ADDRESS((LOOKUP(2,1/($K$1:K325="ATAQUE"),Nacsport!$A$1:A326)),3,4)),"RUCK")+1,+COUNTIF(K325:INDIRECT(ADDRESS((LOOKUP(2,1/($K$1:K325="DEFENSA"),Nacsport!$A$1:A326)),3,4)),"RUCK")+1),"")</f>
        <v/>
      </c>
      <c r="AP325" t="str">
        <f ca="1">+IF(OR(K325="PUNTOS",K325="QUIEBRE"),+IF(L325="SAN LUIS",+COUNTIF(K325:INDIRECT(ADDRESS((LOOKUP(2,1/($K$1:K325="ATAQUE"),Nacsport!$A$1:A326)),3,4)),"PASE"),+COUNTIF(K325:INDIRECT(ADDRESS((LOOKUP(2,1/($K$1:K325="DEFENSA"),Nacsport!$A$1:A326)),3,4)),"PASE")),"")</f>
        <v/>
      </c>
      <c r="AQ325" t="str">
        <f>IF(K325="QUIEBRE",LOOKUP(2,1/($K$3:K325="ATAQUE"),$AL$3:AL325),IF(+COUNTIF(Nacsport!GK326:'Nacsport'!GS326,"*")&gt;0,+COUNTIF(Nacsport!GK326:'Nacsport'!GS326,"*"),""))</f>
        <v/>
      </c>
      <c r="AR325" s="1" t="str">
        <f>IF(OR(K325="ATTACCO",K325="DIFESA"),J325,IF(AND(OR(K325="PUNTOS",K325="RUCK",K325="QUIEBRE"),L325="AVEZZANO"),LOOKUP(2,1/($K$3:K325="ATTACCO"),$J$3:J326),IF(AND(OR(K325="PUNTOS",K325="RUCK",K325="QUIEBRE"),L325="RIVAL"),LOOKUP(2,1/($K$3:K325="DIFESA"),$J$3:J326),"")))</f>
        <v/>
      </c>
      <c r="AS325" s="17"/>
    </row>
    <row r="326" spans="1:45" ht="15.75" customHeight="1" x14ac:dyDescent="0.2">
      <c r="A326">
        <f>+Nacsport!A327</f>
        <v>327</v>
      </c>
      <c r="B326">
        <f t="shared" si="22"/>
        <v>325</v>
      </c>
      <c r="C326">
        <f t="shared" si="23"/>
        <v>325</v>
      </c>
      <c r="D326" s="12">
        <v>1</v>
      </c>
      <c r="E326" s="1" t="s">
        <v>1295</v>
      </c>
      <c r="F326" s="14">
        <f>CONVERT(LEFT(Nacsport!E327,2),"mn","hr")/24+CONVERT(MID(Nacsport!E327,4,2),"sec","hr")/24</f>
        <v>4.3206018518518526E-2</v>
      </c>
      <c r="G326" s="15">
        <f>CONVERT((CONVERT(LEFT(Nacsport!F327,2),"mn","hr")/24+CONVERT(MID(Nacsport!F327,4,2),"sec","hr")/24)-(CONVERT(LEFT(Nacsport!E327,2),"mn","hr")/24+CONVERT(MID(Nacsport!E327,4,2),"sec","hr")/24),"hr","sec")*24</f>
        <v>2.9999999999998694</v>
      </c>
      <c r="H326" s="15">
        <f t="shared" si="25"/>
        <v>3728.0000000000005</v>
      </c>
      <c r="I326" s="15">
        <f t="shared" si="26"/>
        <v>62.216666666666669</v>
      </c>
      <c r="J326" s="1">
        <f>+Nacsport!B327</f>
        <v>5</v>
      </c>
      <c r="K326" s="1" t="str">
        <f>+Nacsport!C327</f>
        <v>KICK</v>
      </c>
      <c r="L326" s="1" t="str">
        <f>+CONCATENATE(Nacsport!I327,Nacsport!J327)</f>
        <v>SAN BENEDETTO</v>
      </c>
      <c r="M326" s="29" t="str">
        <f>IF(Nacsport!G327&lt;&gt;"",LEFT(Nacsport!G327,FIND(";",Nacsport!G327)-1),"")</f>
        <v>57</v>
      </c>
      <c r="N326" s="1" t="str">
        <f>IFERROR(MID(Nacsport!G327,FIND(";", Nacsport!G327)+1,IFERROR(FIND(" ", Nacsport!G327 &amp; " ", FIND(";", Nacsport!G327)+1) - FIND(";", Nacsport!G327)-1,LEN(Nacsport!G327))),"")</f>
        <v>93</v>
      </c>
      <c r="O326" s="1" t="str">
        <f>+CONCATENATE(Nacsport!K327,Nacsport!L327,Nacsport!M327,Nacsport!N327,Nacsport!O327,Nacsport!P327,Nacsport!Q327,Nacsport!R327,Nacsport!S327,Nacsport!T327,Nacsport!U327,Nacsport!V327,Nacsport!W327,Nacsport!X327,Nacsport!Y327,Nacsport!Z327)</f>
        <v>RD</v>
      </c>
      <c r="P326" s="1" t="str">
        <f>IF(ISNA(LOOKUP(2,1/(Nacsport!AA327:BY327&lt;&gt;""),Nacsport!AA327:BY327)),"",LOOKUP(2,1/(Nacsport!AA327:BY327&lt;&gt;""),Nacsport!AA327:BY327))</f>
        <v>10</v>
      </c>
      <c r="Q326" s="1" t="str">
        <f t="array" ref="Q326">+IF(+COUNTIF(Nacsport!AA327:BY327,"*")&gt;1,INDEX(Nacsport!Z327:BX327,MATCH(TRUE,Nacsport!Z327:BX327&gt;0,0)),"")</f>
        <v/>
      </c>
      <c r="R326" s="1" t="str">
        <f>+CONCATENATE(Nacsport!BZ327,Nacsport!CA327)</f>
        <v/>
      </c>
      <c r="S326" s="1" t="str">
        <f>+CONCATENATE(Nacsport!CB327,Nacsport!CC327,Nacsport!CD327)</f>
        <v/>
      </c>
      <c r="T326" s="1" t="str">
        <f>+CONCATENATE(Nacsport!CE327,Nacsport!CF327,Nacsport!CG327,Nacsport!CH327)</f>
        <v/>
      </c>
      <c r="U326" s="1" t="str">
        <f>+CONCATENATE(Nacsport!CI327,Nacsport!CJ327,Nacsport!CK327,Nacsport!CL327,Nacsport!CM327,Nacsport!CN327,Nacsport!CO327,Nacsport!CP327)</f>
        <v/>
      </c>
      <c r="V326" s="1" t="str">
        <f>+CONCATENATE(Nacsport!CQ327,Nacsport!CR327,Nacsport!CS327,Nacsport!CT327,Nacsport!CU327,Nacsport!CV327)</f>
        <v/>
      </c>
      <c r="W326" s="1" t="str">
        <f>+CONCATENATE(Nacsport!CW327,Nacsport!CX327,Nacsport!CY327,Nacsport!CZ327,Nacsport!DA327,Nacsport!DB327,Nacsport!DC327)</f>
        <v/>
      </c>
      <c r="X326" s="1" t="str">
        <f>+CONCATENATE(Nacsport!DD327,Nacsport!DE327,Nacsport!DF327,Nacsport!DG327,Nacsport!DH327,Nacsport!DI327,Nacsport!DJ327,Nacsport!DK327,Nacsport!DL327,Nacsport!DM327,Nacsport!DN327)</f>
        <v/>
      </c>
      <c r="Y326" s="1" t="str">
        <f>+CONCATENATE(Nacsport!DO327,Nacsport!DP327,Nacsport!DQ327,Nacsport!DR327,Nacsport!DS327,Nacsport!DT327,Nacsport!DU327,Nacsport!DV327,)</f>
        <v/>
      </c>
      <c r="Z326" s="1" t="str">
        <f>+CONCATENATE(Nacsport!DW327,Nacsport!DX327,Nacsport!DY327,Nacsport!DZ327)</f>
        <v/>
      </c>
      <c r="AA326" s="1" t="str">
        <f>+CONCATENATE(Nacsport!EA327,Nacsport!EB327,Nacsport!EC327,Nacsport!ED327,Nacsport!EE327)</f>
        <v/>
      </c>
      <c r="AB326" s="1" t="str">
        <f>+CONCATENATE(Nacsport!EF327,Nacsport!EG327,Nacsport!EH327,Nacsport!EI327,Nacsport!EJ327,Nacsport!EK327)</f>
        <v/>
      </c>
      <c r="AC326" s="1" t="str">
        <f>+CONCATENATE(Nacsport!EL327,Nacsport!EM327,Nacsport!EN327,Nacsport!EO327,Nacsport!EP327,Nacsport!EQ327,Nacsport!ER327)</f>
        <v/>
      </c>
      <c r="AD326" s="1" t="str">
        <f>+CONCATENATE(Nacsport!ES327,Nacsport!ET327,Nacsport!EU327,Nacsport!EV327,Nacsport!EW327,Nacsport!EX327,Nacsport!EY327,Nacsport!EZ327)</f>
        <v>PUNT</v>
      </c>
      <c r="AE326" s="1" t="str">
        <f>+CONCATENATE(Nacsport!FA327,Nacsport!FB327,Nacsport!FC327)</f>
        <v/>
      </c>
      <c r="AF326" s="1" t="str">
        <f>+CONCATENATE(Nacsport!FD327,Nacsport!FE327)</f>
        <v/>
      </c>
      <c r="AG326" s="1" t="str">
        <f>+CONCATENATE(Nacsport!FF327,Nacsport!FG327,Nacsport!FH327,Nacsport!FI327,Nacsport!FJ327)</f>
        <v/>
      </c>
      <c r="AH326" s="1" t="str">
        <f t="shared" si="24"/>
        <v/>
      </c>
      <c r="AI326" s="1" t="str">
        <f>+CONCATENATE(Nacsport!FK327,Nacsport!FL327)</f>
        <v/>
      </c>
      <c r="AJ326" s="34" t="str">
        <f>+CONCATENATE(Nacsport!FM327,Nacsport!FN327)</f>
        <v/>
      </c>
      <c r="AK326" s="1" t="str">
        <f>+IF(OR(K326="ATTACCO",K326="DIFESA"),+CONCATENATE(Nacsport!FO327,Nacsport!FP326,Nacsport!FQ327,Nacsport!FR327,Nacsport!FS327,Nacsport!FT327,Nacsport!FU327,),"")</f>
        <v/>
      </c>
      <c r="AL326" s="1" t="str">
        <f>+IF(OR(K326="ATAQUE",K326="DEFENSA"),+CONCATENATE(Nacsport!FV327,Nacsport!FW327,Nacsport!FX327,Nacsport!FY327,Nacsport!FZ327,Nacsport!GA327,Nacsport!GB327,),"")</f>
        <v/>
      </c>
      <c r="AM326" s="1" t="str">
        <f>+CONCATENATE(Nacsport!GC327,Nacsport!GD327,Nacsport!GE327,Nacsport!GF327,Nacsport!GG327,Nacsport!GH327,Nacsport!GI327,Nacsport!GJ327,)</f>
        <v/>
      </c>
      <c r="AN326" s="1" t="str">
        <f>IF(K326="PUNTOS",LOOKUP(2,1/($K$3:K326="ATAQUE"),$AN$3:AN326),IF(+COUNTIF(Nacsport!GK327:'Nacsport'!GS327,"*")&gt;0,+COUNTIF(Nacsport!GK327:'Nacsport'!GS327,"*"),""))</f>
        <v/>
      </c>
      <c r="AO326" t="str">
        <f ca="1">+IF(K326="QUIEBRE",+IF(L326="SAN LUIS",+COUNTIF(K326:INDIRECT(ADDRESS((LOOKUP(2,1/($K$1:K326="ATAQUE"),Nacsport!$A$1:A327)),3,4)),"RUCK")+1,+COUNTIF(K326:INDIRECT(ADDRESS((LOOKUP(2,1/($K$1:K326="DEFENSA"),Nacsport!$A$1:A327)),3,4)),"RUCK")+1),"")</f>
        <v/>
      </c>
      <c r="AP326" t="str">
        <f ca="1">+IF(OR(K326="PUNTOS",K326="QUIEBRE"),+IF(L326="SAN LUIS",+COUNTIF(K326:INDIRECT(ADDRESS((LOOKUP(2,1/($K$1:K326="ATAQUE"),Nacsport!$A$1:A327)),3,4)),"PASE"),+COUNTIF(K326:INDIRECT(ADDRESS((LOOKUP(2,1/($K$1:K326="DEFENSA"),Nacsport!$A$1:A327)),3,4)),"PASE")),"")</f>
        <v/>
      </c>
      <c r="AQ326" t="str">
        <f>IF(K326="QUIEBRE",LOOKUP(2,1/($K$3:K326="ATAQUE"),$AL$3:AL326),IF(+COUNTIF(Nacsport!GK327:'Nacsport'!GS327,"*")&gt;0,+COUNTIF(Nacsport!GK327:'Nacsport'!GS327,"*"),""))</f>
        <v/>
      </c>
      <c r="AR326" s="1" t="str">
        <f>IF(OR(K326="ATTACCO",K326="DIFESA"),J326,IF(AND(OR(K326="PUNTOS",K326="RUCK",K326="QUIEBRE"),L326="AVEZZANO"),LOOKUP(2,1/($K$3:K326="ATTACCO"),$J$3:J327),IF(AND(OR(K326="PUNTOS",K326="RUCK",K326="QUIEBRE"),L326="RIVAL"),LOOKUP(2,1/($K$3:K326="DIFESA"),$J$3:J327),"")))</f>
        <v/>
      </c>
      <c r="AS326" s="17"/>
    </row>
    <row r="327" spans="1:45" ht="15.75" customHeight="1" x14ac:dyDescent="0.2">
      <c r="A327">
        <f>+Nacsport!A328</f>
        <v>328</v>
      </c>
      <c r="B327">
        <f t="shared" si="22"/>
        <v>326</v>
      </c>
      <c r="C327">
        <f t="shared" si="23"/>
        <v>326</v>
      </c>
      <c r="D327" s="12">
        <v>1</v>
      </c>
      <c r="E327" s="1" t="s">
        <v>1295</v>
      </c>
      <c r="F327" s="14">
        <f>CONVERT(LEFT(Nacsport!E328,2),"mn","hr")/24+CONVERT(MID(Nacsport!E328,4,2),"sec","hr")/24</f>
        <v>4.3206018518518526E-2</v>
      </c>
      <c r="G327" s="15">
        <f>CONVERT((CONVERT(LEFT(Nacsport!F328,2),"mn","hr")/24+CONVERT(MID(Nacsport!F328,4,2),"sec","hr")/24)-(CONVERT(LEFT(Nacsport!E328,2),"mn","hr")/24+CONVERT(MID(Nacsport!E328,4,2),"sec","hr")/24),"hr","sec")*24</f>
        <v>2.9999999999998694</v>
      </c>
      <c r="H327" s="15">
        <f t="shared" si="25"/>
        <v>3728.0000000000005</v>
      </c>
      <c r="I327" s="15">
        <f t="shared" si="26"/>
        <v>62.216666666666669</v>
      </c>
      <c r="J327" s="1">
        <f>+Nacsport!B328</f>
        <v>6</v>
      </c>
      <c r="K327" s="1" t="str">
        <f>+Nacsport!C328</f>
        <v>KICK</v>
      </c>
      <c r="L327" s="1" t="str">
        <f>+CONCATENATE(Nacsport!I328,Nacsport!J328)</f>
        <v>SAN BENEDETTO</v>
      </c>
      <c r="M327" s="29" t="str">
        <f>IF(Nacsport!G328&lt;&gt;"",LEFT(Nacsport!G328,FIND(";",Nacsport!G328)-1),"")</f>
        <v>48</v>
      </c>
      <c r="N327" s="1" t="str">
        <f>IFERROR(MID(Nacsport!G328,FIND(";", Nacsport!G328)+1,IFERROR(FIND(" ", Nacsport!G328 &amp; " ", FIND(";", Nacsport!G328)+1) - FIND(";", Nacsport!G328)-1,LEN(Nacsport!G328))),"")</f>
        <v>90</v>
      </c>
      <c r="O327" s="1" t="str">
        <f>+CONCATENATE(Nacsport!K328,Nacsport!L328,Nacsport!M328,Nacsport!N328,Nacsport!O328,Nacsport!P328,Nacsport!Q328,Nacsport!R328,Nacsport!S328,Nacsport!T328,Nacsport!U328,Nacsport!V328,Nacsport!W328,Nacsport!X328,Nacsport!Y328,Nacsport!Z328)</f>
        <v>RC</v>
      </c>
      <c r="P327" s="1" t="str">
        <f>IF(ISNA(LOOKUP(2,1/(Nacsport!AA328:BY328&lt;&gt;""),Nacsport!AA328:BY328)),"",LOOKUP(2,1/(Nacsport!AA328:BY328&lt;&gt;""),Nacsport!AA328:BY328))</f>
        <v>10</v>
      </c>
      <c r="Q327" s="1" t="str">
        <f t="array" ref="Q327">+IF(+COUNTIF(Nacsport!AA328:BY328,"*")&gt;1,INDEX(Nacsport!Z328:BX328,MATCH(TRUE,Nacsport!Z328:BX328&gt;0,0)),"")</f>
        <v/>
      </c>
      <c r="R327" s="1" t="str">
        <f>+CONCATENATE(Nacsport!BZ328,Nacsport!CA328)</f>
        <v/>
      </c>
      <c r="S327" s="1" t="str">
        <f>+CONCATENATE(Nacsport!CB328,Nacsport!CC328,Nacsport!CD328)</f>
        <v/>
      </c>
      <c r="T327" s="1" t="str">
        <f>+CONCATENATE(Nacsport!CE328,Nacsport!CF328,Nacsport!CG328,Nacsport!CH328)</f>
        <v/>
      </c>
      <c r="U327" s="1" t="str">
        <f>+CONCATENATE(Nacsport!CI328,Nacsport!CJ328,Nacsport!CK328,Nacsport!CL328,Nacsport!CM328,Nacsport!CN328,Nacsport!CO328,Nacsport!CP328)</f>
        <v/>
      </c>
      <c r="V327" s="1" t="str">
        <f>+CONCATENATE(Nacsport!CQ328,Nacsport!CR328,Nacsport!CS328,Nacsport!CT328,Nacsport!CU328,Nacsport!CV328)</f>
        <v/>
      </c>
      <c r="W327" s="1" t="str">
        <f>+CONCATENATE(Nacsport!CW328,Nacsport!CX328,Nacsport!CY328,Nacsport!CZ328,Nacsport!DA328,Nacsport!DB328,Nacsport!DC328)</f>
        <v/>
      </c>
      <c r="X327" s="1" t="str">
        <f>+CONCATENATE(Nacsport!DD328,Nacsport!DE328,Nacsport!DF328,Nacsport!DG328,Nacsport!DH328,Nacsport!DI328,Nacsport!DJ328,Nacsport!DK328,Nacsport!DL328,Nacsport!DM328,Nacsport!DN328)</f>
        <v/>
      </c>
      <c r="Y327" s="1" t="str">
        <f>+CONCATENATE(Nacsport!DO328,Nacsport!DP328,Nacsport!DQ328,Nacsport!DR328,Nacsport!DS328,Nacsport!DT328,Nacsport!DU328,Nacsport!DV328,)</f>
        <v/>
      </c>
      <c r="Z327" s="1" t="str">
        <f>+CONCATENATE(Nacsport!DW328,Nacsport!DX328,Nacsport!DY328,Nacsport!DZ328)</f>
        <v/>
      </c>
      <c r="AA327" s="1" t="str">
        <f>+CONCATENATE(Nacsport!EA328,Nacsport!EB328,Nacsport!EC328,Nacsport!ED328,Nacsport!EE328)</f>
        <v/>
      </c>
      <c r="AB327" s="1" t="str">
        <f>+CONCATENATE(Nacsport!EF328,Nacsport!EG328,Nacsport!EH328,Nacsport!EI328,Nacsport!EJ328,Nacsport!EK328)</f>
        <v/>
      </c>
      <c r="AC327" s="1" t="str">
        <f>+CONCATENATE(Nacsport!EL328,Nacsport!EM328,Nacsport!EN328,Nacsport!EO328,Nacsport!EP328,Nacsport!EQ328,Nacsport!ER328)</f>
        <v/>
      </c>
      <c r="AD327" s="1" t="str">
        <f>+CONCATENATE(Nacsport!ES328,Nacsport!ET328,Nacsport!EU328,Nacsport!EV328,Nacsport!EW328,Nacsport!EX328,Nacsport!EY328,Nacsport!EZ328)</f>
        <v>PUNT</v>
      </c>
      <c r="AE327" s="1" t="str">
        <f>+CONCATENATE(Nacsport!FA328,Nacsport!FB328,Nacsport!FC328)</f>
        <v/>
      </c>
      <c r="AF327" s="1" t="str">
        <f>+CONCATENATE(Nacsport!FD328,Nacsport!FE328)</f>
        <v/>
      </c>
      <c r="AG327" s="1" t="str">
        <f>+CONCATENATE(Nacsport!FF328,Nacsport!FG328,Nacsport!FH328,Nacsport!FI328,Nacsport!FJ328)</f>
        <v/>
      </c>
      <c r="AH327" s="1" t="str">
        <f t="shared" si="24"/>
        <v/>
      </c>
      <c r="AI327" s="1" t="str">
        <f>+CONCATENATE(Nacsport!FK328,Nacsport!FL328)</f>
        <v/>
      </c>
      <c r="AJ327" s="34" t="str">
        <f>+CONCATENATE(Nacsport!FM328,Nacsport!FN328)</f>
        <v/>
      </c>
      <c r="AK327" s="1" t="str">
        <f>+IF(OR(K327="ATTACCO",K327="DIFESA"),+CONCATENATE(Nacsport!FO328,Nacsport!FP327,Nacsport!FQ328,Nacsport!FR328,Nacsport!FS328,Nacsport!FT328,Nacsport!FU328,),"")</f>
        <v/>
      </c>
      <c r="AL327" s="1" t="str">
        <f>+IF(OR(K327="ATAQUE",K327="DEFENSA"),+CONCATENATE(Nacsport!FV328,Nacsport!FW328,Nacsport!FX328,Nacsport!FY328,Nacsport!FZ328,Nacsport!GA328,Nacsport!GB328,),"")</f>
        <v/>
      </c>
      <c r="AM327" s="1" t="str">
        <f>+CONCATENATE(Nacsport!GC328,Nacsport!GD328,Nacsport!GE328,Nacsport!GF328,Nacsport!GG328,Nacsport!GH328,Nacsport!GI328,Nacsport!GJ328,)</f>
        <v/>
      </c>
      <c r="AN327" s="1" t="str">
        <f>IF(K327="PUNTOS",LOOKUP(2,1/($K$3:K327="ATAQUE"),$AN$3:AN327),IF(+COUNTIF(Nacsport!GK328:'Nacsport'!GS328,"*")&gt;0,+COUNTIF(Nacsport!GK328:'Nacsport'!GS328,"*"),""))</f>
        <v/>
      </c>
      <c r="AO327" t="str">
        <f ca="1">+IF(K327="QUIEBRE",+IF(L327="SAN LUIS",+COUNTIF(K327:INDIRECT(ADDRESS((LOOKUP(2,1/($K$1:K327="ATAQUE"),Nacsport!$A$1:A328)),3,4)),"RUCK")+1,+COUNTIF(K327:INDIRECT(ADDRESS((LOOKUP(2,1/($K$1:K327="DEFENSA"),Nacsport!$A$1:A328)),3,4)),"RUCK")+1),"")</f>
        <v/>
      </c>
      <c r="AP327" t="str">
        <f ca="1">+IF(OR(K327="PUNTOS",K327="QUIEBRE"),+IF(L327="SAN LUIS",+COUNTIF(K327:INDIRECT(ADDRESS((LOOKUP(2,1/($K$1:K327="ATAQUE"),Nacsport!$A$1:A328)),3,4)),"PASE"),+COUNTIF(K327:INDIRECT(ADDRESS((LOOKUP(2,1/($K$1:K327="DEFENSA"),Nacsport!$A$1:A328)),3,4)),"PASE")),"")</f>
        <v/>
      </c>
      <c r="AQ327" t="str">
        <f>IF(K327="QUIEBRE",LOOKUP(2,1/($K$3:K327="ATAQUE"),$AL$3:AL327),IF(+COUNTIF(Nacsport!GK328:'Nacsport'!GS328,"*")&gt;0,+COUNTIF(Nacsport!GK328:'Nacsport'!GS328,"*"),""))</f>
        <v/>
      </c>
      <c r="AR327" s="1" t="str">
        <f>IF(OR(K327="ATTACCO",K327="DIFESA"),J327,IF(AND(OR(K327="PUNTOS",K327="RUCK",K327="QUIEBRE"),L327="AVEZZANO"),LOOKUP(2,1/($K$3:K327="ATTACCO"),$J$3:J328),IF(AND(OR(K327="PUNTOS",K327="RUCK",K327="QUIEBRE"),L327="RIVAL"),LOOKUP(2,1/($K$3:K327="DIFESA"),$J$3:J328),"")))</f>
        <v/>
      </c>
      <c r="AS327" s="17"/>
    </row>
    <row r="328" spans="1:45" ht="15.75" customHeight="1" x14ac:dyDescent="0.2">
      <c r="A328">
        <f>+Nacsport!A329</f>
        <v>329</v>
      </c>
      <c r="B328">
        <f t="shared" si="22"/>
        <v>327</v>
      </c>
      <c r="C328">
        <f t="shared" si="23"/>
        <v>327</v>
      </c>
      <c r="D328" s="12">
        <v>1</v>
      </c>
      <c r="E328" s="1" t="s">
        <v>1295</v>
      </c>
      <c r="F328" s="14">
        <f>CONVERT(LEFT(Nacsport!E329,2),"mn","hr")/24+CONVERT(MID(Nacsport!E329,4,2),"sec","hr")/24</f>
        <v>4.3240740740740746E-2</v>
      </c>
      <c r="G328" s="15">
        <f>CONVERT((CONVERT(LEFT(Nacsport!F329,2),"mn","hr")/24+CONVERT(MID(Nacsport!F329,4,2),"sec","hr")/24)-(CONVERT(LEFT(Nacsport!E329,2),"mn","hr")/24+CONVERT(MID(Nacsport!E329,4,2),"sec","hr")/24),"hr","sec")*24</f>
        <v>5.0000000000003819</v>
      </c>
      <c r="H328" s="15">
        <f t="shared" si="25"/>
        <v>3731.0000000000005</v>
      </c>
      <c r="I328" s="15">
        <f t="shared" si="26"/>
        <v>62.266666666666666</v>
      </c>
      <c r="J328" s="1">
        <f>+Nacsport!B329</f>
        <v>17</v>
      </c>
      <c r="K328" s="1" t="str">
        <f>+Nacsport!C329</f>
        <v>TURNOVER-</v>
      </c>
      <c r="L328" s="1" t="str">
        <f>+CONCATENATE(Nacsport!I329,Nacsport!J329)</f>
        <v>SAN BENEDETTO</v>
      </c>
      <c r="M328" s="29" t="str">
        <f>IF(Nacsport!G329&lt;&gt;"",LEFT(Nacsport!G329,FIND(";",Nacsport!G329)-1),"")</f>
        <v/>
      </c>
      <c r="N328" s="1" t="str">
        <f>IFERROR(MID(Nacsport!G329,FIND(";", Nacsport!G329)+1,IFERROR(FIND(" ", Nacsport!G329 &amp; " ", FIND(";", Nacsport!G329)+1) - FIND(";", Nacsport!G329)-1,LEN(Nacsport!G329))),"")</f>
        <v/>
      </c>
      <c r="O328" s="1" t="str">
        <f>+CONCATENATE(Nacsport!K329,Nacsport!L329,Nacsport!M329,Nacsport!N329,Nacsport!O329,Nacsport!P329,Nacsport!Q329,Nacsport!R329,Nacsport!S329,Nacsport!T329,Nacsport!U329,Nacsport!V329,Nacsport!W329,Nacsport!X329,Nacsport!Y329,Nacsport!Z329)</f>
        <v/>
      </c>
      <c r="P328" s="1" t="str">
        <f>IF(ISNA(LOOKUP(2,1/(Nacsport!AA329:BY329&lt;&gt;""),Nacsport!AA329:BY329)),"",LOOKUP(2,1/(Nacsport!AA329:BY329&lt;&gt;""),Nacsport!AA329:BY329))</f>
        <v>10</v>
      </c>
      <c r="Q328" s="1" t="str">
        <f t="array" ref="Q328">+IF(+COUNTIF(Nacsport!AA329:BY329,"*")&gt;1,INDEX(Nacsport!Z329:BX329,MATCH(TRUE,Nacsport!Z329:BX329&gt;0,0)),"")</f>
        <v/>
      </c>
      <c r="R328" s="1" t="str">
        <f>+CONCATENATE(Nacsport!BZ329,Nacsport!CA329)</f>
        <v/>
      </c>
      <c r="S328" s="1" t="str">
        <f>+CONCATENATE(Nacsport!CB329,Nacsport!CC329,Nacsport!CD329)</f>
        <v/>
      </c>
      <c r="T328" s="1" t="str">
        <f>+CONCATENATE(Nacsport!CE329,Nacsport!CF329,Nacsport!CG329,Nacsport!CH329)</f>
        <v/>
      </c>
      <c r="U328" s="1" t="str">
        <f>+CONCATENATE(Nacsport!CI329,Nacsport!CJ329,Nacsport!CK329,Nacsport!CL329,Nacsport!CM329,Nacsport!CN329,Nacsport!CO329,Nacsport!CP329)</f>
        <v/>
      </c>
      <c r="V328" s="1" t="str">
        <f>+CONCATENATE(Nacsport!CQ329,Nacsport!CR329,Nacsport!CS329,Nacsport!CT329,Nacsport!CU329,Nacsport!CV329)</f>
        <v/>
      </c>
      <c r="W328" s="1" t="str">
        <f>+CONCATENATE(Nacsport!CW329,Nacsport!CX329,Nacsport!CY329,Nacsport!CZ329,Nacsport!DA329,Nacsport!DB329,Nacsport!DC329)</f>
        <v/>
      </c>
      <c r="X328" s="1" t="str">
        <f>+CONCATENATE(Nacsport!DD329,Nacsport!DE329,Nacsport!DF329,Nacsport!DG329,Nacsport!DH329,Nacsport!DI329,Nacsport!DJ329,Nacsport!DK329,Nacsport!DL329,Nacsport!DM329,Nacsport!DN329)</f>
        <v/>
      </c>
      <c r="Y328" s="1" t="str">
        <f>+CONCATENATE(Nacsport!DO329,Nacsport!DP329,Nacsport!DQ329,Nacsport!DR329,Nacsport!DS329,Nacsport!DT329,Nacsport!DU329,Nacsport!DV329,)</f>
        <v/>
      </c>
      <c r="Z328" s="1" t="str">
        <f>+CONCATENATE(Nacsport!DW329,Nacsport!DX329,Nacsport!DY329,Nacsport!DZ329)</f>
        <v/>
      </c>
      <c r="AA328" s="1" t="str">
        <f>+CONCATENATE(Nacsport!EA329,Nacsport!EB329,Nacsport!EC329,Nacsport!ED329,Nacsport!EE329)</f>
        <v/>
      </c>
      <c r="AB328" s="1" t="str">
        <f>+CONCATENATE(Nacsport!EF329,Nacsport!EG329,Nacsport!EH329,Nacsport!EI329,Nacsport!EJ329,Nacsport!EK329)</f>
        <v>KICK</v>
      </c>
      <c r="AC328" s="1" t="str">
        <f>+CONCATENATE(Nacsport!EL329,Nacsport!EM329,Nacsport!EN329,Nacsport!EO329,Nacsport!EP329,Nacsport!EQ329,Nacsport!ER329)</f>
        <v/>
      </c>
      <c r="AD328" s="1" t="str">
        <f>+CONCATENATE(Nacsport!ES329,Nacsport!ET329,Nacsport!EU329,Nacsport!EV329,Nacsport!EW329,Nacsport!EX329,Nacsport!EY329,Nacsport!EZ329)</f>
        <v/>
      </c>
      <c r="AE328" s="1" t="str">
        <f>+CONCATENATE(Nacsport!FA329,Nacsport!FB329,Nacsport!FC329)</f>
        <v/>
      </c>
      <c r="AF328" s="1" t="str">
        <f>+CONCATENATE(Nacsport!FD329,Nacsport!FE329)</f>
        <v/>
      </c>
      <c r="AG328" s="1" t="str">
        <f>+CONCATENATE(Nacsport!FF329,Nacsport!FG329,Nacsport!FH329,Nacsport!FI329,Nacsport!FJ329)</f>
        <v/>
      </c>
      <c r="AH328" s="1" t="str">
        <f t="shared" si="24"/>
        <v/>
      </c>
      <c r="AI328" s="1" t="str">
        <f>+CONCATENATE(Nacsport!FK329,Nacsport!FL329)</f>
        <v/>
      </c>
      <c r="AJ328" s="34" t="str">
        <f>+CONCATENATE(Nacsport!FM329,Nacsport!FN329)</f>
        <v/>
      </c>
      <c r="AK328" s="1" t="str">
        <f>+IF(OR(K328="ATTACCO",K328="DIFESA"),+CONCATENATE(Nacsport!FO329,Nacsport!FP328,Nacsport!FQ329,Nacsport!FR329,Nacsport!FS329,Nacsport!FT329,Nacsport!FU329,),"")</f>
        <v/>
      </c>
      <c r="AL328" s="1" t="str">
        <f>+IF(OR(K328="ATAQUE",K328="DEFENSA"),+CONCATENATE(Nacsport!FV329,Nacsport!FW329,Nacsport!FX329,Nacsport!FY329,Nacsport!FZ329,Nacsport!GA329,Nacsport!GB329,),"")</f>
        <v/>
      </c>
      <c r="AM328" s="1" t="str">
        <f>+CONCATENATE(Nacsport!GC329,Nacsport!GD329,Nacsport!GE329,Nacsport!GF329,Nacsport!GG329,Nacsport!GH329,Nacsport!GI329,Nacsport!GJ329,)</f>
        <v/>
      </c>
      <c r="AN328" s="1" t="str">
        <f>IF(K328="PUNTOS",LOOKUP(2,1/($K$3:K328="ATAQUE"),$AN$3:AN328),IF(+COUNTIF(Nacsport!GK329:'Nacsport'!GS329,"*")&gt;0,+COUNTIF(Nacsport!GK329:'Nacsport'!GS329,"*"),""))</f>
        <v/>
      </c>
      <c r="AO328" t="str">
        <f ca="1">+IF(K328="QUIEBRE",+IF(L328="SAN LUIS",+COUNTIF(K328:INDIRECT(ADDRESS((LOOKUP(2,1/($K$1:K328="ATAQUE"),Nacsport!$A$1:A329)),3,4)),"RUCK")+1,+COUNTIF(K328:INDIRECT(ADDRESS((LOOKUP(2,1/($K$1:K328="DEFENSA"),Nacsport!$A$1:A329)),3,4)),"RUCK")+1),"")</f>
        <v/>
      </c>
      <c r="AP328" t="str">
        <f ca="1">+IF(OR(K328="PUNTOS",K328="QUIEBRE"),+IF(L328="SAN LUIS",+COUNTIF(K328:INDIRECT(ADDRESS((LOOKUP(2,1/($K$1:K328="ATAQUE"),Nacsport!$A$1:A329)),3,4)),"PASE"),+COUNTIF(K328:INDIRECT(ADDRESS((LOOKUP(2,1/($K$1:K328="DEFENSA"),Nacsport!$A$1:A329)),3,4)),"PASE")),"")</f>
        <v/>
      </c>
      <c r="AQ328" t="str">
        <f>IF(K328="QUIEBRE",LOOKUP(2,1/($K$3:K328="ATAQUE"),$AL$3:AL328),IF(+COUNTIF(Nacsport!GK329:'Nacsport'!GS329,"*")&gt;0,+COUNTIF(Nacsport!GK329:'Nacsport'!GS329,"*"),""))</f>
        <v/>
      </c>
      <c r="AR328" s="1" t="str">
        <f>IF(OR(K328="ATTACCO",K328="DIFESA"),J328,IF(AND(OR(K328="PUNTOS",K328="RUCK",K328="QUIEBRE"),L328="AVEZZANO"),LOOKUP(2,1/($K$3:K328="ATTACCO"),$J$3:J329),IF(AND(OR(K328="PUNTOS",K328="RUCK",K328="QUIEBRE"),L328="RIVAL"),LOOKUP(2,1/($K$3:K328="DIFESA"),$J$3:J329),"")))</f>
        <v/>
      </c>
      <c r="AS328" s="17"/>
    </row>
    <row r="329" spans="1:45" ht="15.75" customHeight="1" x14ac:dyDescent="0.2">
      <c r="A329">
        <f>+Nacsport!A330</f>
        <v>330</v>
      </c>
      <c r="B329">
        <f t="shared" si="22"/>
        <v>328</v>
      </c>
      <c r="C329">
        <f t="shared" si="23"/>
        <v>328</v>
      </c>
      <c r="D329" s="12">
        <v>1</v>
      </c>
      <c r="E329" s="1" t="s">
        <v>1295</v>
      </c>
      <c r="F329" s="14">
        <f>CONVERT(LEFT(Nacsport!E330,2),"mn","hr")/24+CONVERT(MID(Nacsport!E330,4,2),"sec","hr")/24</f>
        <v>4.3240740740740746E-2</v>
      </c>
      <c r="G329" s="15">
        <f>CONVERT((CONVERT(LEFT(Nacsport!F330,2),"mn","hr")/24+CONVERT(MID(Nacsport!F330,4,2),"sec","hr")/24)-(CONVERT(LEFT(Nacsport!E330,2),"mn","hr")/24+CONVERT(MID(Nacsport!E330,4,2),"sec","hr")/24),"hr","sec")*24</f>
        <v>7.0000000000002949</v>
      </c>
      <c r="H329" s="15">
        <f t="shared" si="25"/>
        <v>3731.0000000000005</v>
      </c>
      <c r="I329" s="15">
        <f t="shared" si="26"/>
        <v>62.266666666666666</v>
      </c>
      <c r="J329" s="1">
        <f>+Nacsport!B330</f>
        <v>20</v>
      </c>
      <c r="K329" s="1" t="str">
        <f>+Nacsport!C330</f>
        <v>DEFENCE</v>
      </c>
      <c r="L329" s="1" t="str">
        <f>+CONCATENATE(Nacsport!I330,Nacsport!J330)</f>
        <v/>
      </c>
      <c r="M329" s="29" t="str">
        <f>IF(Nacsport!G330&lt;&gt;"",LEFT(Nacsport!G330,FIND(";",Nacsport!G330)-1),"")</f>
        <v/>
      </c>
      <c r="N329" s="1" t="str">
        <f>IFERROR(MID(Nacsport!G330,FIND(";", Nacsport!G330)+1,IFERROR(FIND(" ", Nacsport!G330 &amp; " ", FIND(";", Nacsport!G330)+1) - FIND(";", Nacsport!G330)-1,LEN(Nacsport!G330))),"")</f>
        <v/>
      </c>
      <c r="O329" s="1" t="str">
        <f>+CONCATENATE(Nacsport!K330,Nacsport!L330,Nacsport!M330,Nacsport!N330,Nacsport!O330,Nacsport!P330,Nacsport!Q330,Nacsport!R330,Nacsport!S330,Nacsport!T330,Nacsport!U330,Nacsport!V330,Nacsport!W330,Nacsport!X330,Nacsport!Y330,Nacsport!Z330)</f>
        <v/>
      </c>
      <c r="P329" s="1" t="str">
        <f>IF(ISNA(LOOKUP(2,1/(Nacsport!AA330:BY330&lt;&gt;""),Nacsport!AA330:BY330)),"",LOOKUP(2,1/(Nacsport!AA330:BY330&lt;&gt;""),Nacsport!AA330:BY330))</f>
        <v/>
      </c>
      <c r="Q329" s="1" t="str">
        <f t="array" ref="Q329">+IF(+COUNTIF(Nacsport!AA330:BY330,"*")&gt;1,INDEX(Nacsport!Z330:BX330,MATCH(TRUE,Nacsport!Z330:BX330&gt;0,0)),"")</f>
        <v/>
      </c>
      <c r="R329" s="1" t="str">
        <f>+CONCATENATE(Nacsport!BZ330,Nacsport!CA330)</f>
        <v/>
      </c>
      <c r="S329" s="1" t="str">
        <f>+CONCATENATE(Nacsport!CB330,Nacsport!CC330,Nacsport!CD330)</f>
        <v/>
      </c>
      <c r="T329" s="1" t="str">
        <f>+CONCATENATE(Nacsport!CE330,Nacsport!CF330,Nacsport!CG330,Nacsport!CH330)</f>
        <v/>
      </c>
      <c r="U329" s="1" t="str">
        <f>+CONCATENATE(Nacsport!CI330,Nacsport!CJ330,Nacsport!CK330,Nacsport!CL330,Nacsport!CM330,Nacsport!CN330,Nacsport!CO330,Nacsport!CP330)</f>
        <v/>
      </c>
      <c r="V329" s="1" t="str">
        <f>+CONCATENATE(Nacsport!CQ330,Nacsport!CR330,Nacsport!CS330,Nacsport!CT330,Nacsport!CU330,Nacsport!CV330)</f>
        <v/>
      </c>
      <c r="W329" s="1" t="str">
        <f>+CONCATENATE(Nacsport!CW330,Nacsport!CX330,Nacsport!CY330,Nacsport!CZ330,Nacsport!DA330,Nacsport!DB330,Nacsport!DC330)</f>
        <v/>
      </c>
      <c r="X329" s="1" t="str">
        <f>+CONCATENATE(Nacsport!DD330,Nacsport!DE330,Nacsport!DF330,Nacsport!DG330,Nacsport!DH330,Nacsport!DI330,Nacsport!DJ330,Nacsport!DK330,Nacsport!DL330,Nacsport!DM330,Nacsport!DN330)</f>
        <v/>
      </c>
      <c r="Y329" s="1" t="str">
        <f>+CONCATENATE(Nacsport!DO330,Nacsport!DP330,Nacsport!DQ330,Nacsport!DR330,Nacsport!DS330,Nacsport!DT330,Nacsport!DU330,Nacsport!DV330,)</f>
        <v/>
      </c>
      <c r="Z329" s="1" t="str">
        <f>+CONCATENATE(Nacsport!DW330,Nacsport!DX330,Nacsport!DY330,Nacsport!DZ330)</f>
        <v/>
      </c>
      <c r="AA329" s="1" t="str">
        <f>+CONCATENATE(Nacsport!EA330,Nacsport!EB330,Nacsport!EC330,Nacsport!ED330,Nacsport!EE330)</f>
        <v/>
      </c>
      <c r="AB329" s="1" t="str">
        <f>+CONCATENATE(Nacsport!EF330,Nacsport!EG330,Nacsport!EH330,Nacsport!EI330,Nacsport!EJ330,Nacsport!EK330)</f>
        <v/>
      </c>
      <c r="AC329" s="1" t="str">
        <f>+CONCATENATE(Nacsport!EL330,Nacsport!EM330,Nacsport!EN330,Nacsport!EO330,Nacsport!EP330,Nacsport!EQ330,Nacsport!ER330)</f>
        <v/>
      </c>
      <c r="AD329" s="1" t="str">
        <f>+CONCATENATE(Nacsport!ES330,Nacsport!ET330,Nacsport!EU330,Nacsport!EV330,Nacsport!EW330,Nacsport!EX330,Nacsport!EY330,Nacsport!EZ330)</f>
        <v/>
      </c>
      <c r="AE329" s="1" t="str">
        <f>+CONCATENATE(Nacsport!FA330,Nacsport!FB330,Nacsport!FC330)</f>
        <v/>
      </c>
      <c r="AF329" s="1" t="str">
        <f>+CONCATENATE(Nacsport!FD330,Nacsport!FE330)</f>
        <v/>
      </c>
      <c r="AG329" s="1" t="str">
        <f>+CONCATENATE(Nacsport!FF330,Nacsport!FG330,Nacsport!FH330,Nacsport!FI330,Nacsport!FJ330)</f>
        <v/>
      </c>
      <c r="AH329" s="1" t="str">
        <f t="shared" si="24"/>
        <v/>
      </c>
      <c r="AI329" s="1" t="str">
        <f>+CONCATENATE(Nacsport!FK330,Nacsport!FL330)</f>
        <v/>
      </c>
      <c r="AJ329" s="34" t="str">
        <f>+CONCATENATE(Nacsport!FM330,Nacsport!FN330)</f>
        <v/>
      </c>
      <c r="AK329" s="1" t="str">
        <f>+IF(OR(K329="ATTACCO",K329="DIFESA"),+CONCATENATE(Nacsport!FO330,Nacsport!FP329,Nacsport!FQ330,Nacsport!FR330,Nacsport!FS330,Nacsport!FT330,Nacsport!FU330,),"")</f>
        <v/>
      </c>
      <c r="AL329" s="1" t="str">
        <f>+IF(OR(K329="ATAQUE",K329="DEFENSA"),+CONCATENATE(Nacsport!FV330,Nacsport!FW330,Nacsport!FX330,Nacsport!FY330,Nacsport!FZ330,Nacsport!GA330,Nacsport!GB330,),"")</f>
        <v/>
      </c>
      <c r="AM329" s="1" t="str">
        <f>+CONCATENATE(Nacsport!GC330,Nacsport!GD330,Nacsport!GE330,Nacsport!GF330,Nacsport!GG330,Nacsport!GH330,Nacsport!GI330,Nacsport!GJ330,)</f>
        <v/>
      </c>
      <c r="AN329" s="1" t="str">
        <f>IF(K329="PUNTOS",LOOKUP(2,1/($K$3:K329="ATAQUE"),$AN$3:AN329),IF(+COUNTIF(Nacsport!GK330:'Nacsport'!GS330,"*")&gt;0,+COUNTIF(Nacsport!GK330:'Nacsport'!GS330,"*"),""))</f>
        <v/>
      </c>
      <c r="AO329" t="str">
        <f ca="1">+IF(K329="QUIEBRE",+IF(L329="SAN LUIS",+COUNTIF(K329:INDIRECT(ADDRESS((LOOKUP(2,1/($K$1:K329="ATAQUE"),Nacsport!$A$1:A330)),3,4)),"RUCK")+1,+COUNTIF(K329:INDIRECT(ADDRESS((LOOKUP(2,1/($K$1:K329="DEFENSA"),Nacsport!$A$1:A330)),3,4)),"RUCK")+1),"")</f>
        <v/>
      </c>
      <c r="AP329" t="str">
        <f ca="1">+IF(OR(K329="PUNTOS",K329="QUIEBRE"),+IF(L329="SAN LUIS",+COUNTIF(K329:INDIRECT(ADDRESS((LOOKUP(2,1/($K$1:K329="ATAQUE"),Nacsport!$A$1:A330)),3,4)),"PASE"),+COUNTIF(K329:INDIRECT(ADDRESS((LOOKUP(2,1/($K$1:K329="DEFENSA"),Nacsport!$A$1:A330)),3,4)),"PASE")),"")</f>
        <v/>
      </c>
      <c r="AQ329" t="str">
        <f>IF(K329="QUIEBRE",LOOKUP(2,1/($K$3:K329="ATAQUE"),$AL$3:AL329),IF(+COUNTIF(Nacsport!GK330:'Nacsport'!GS330,"*")&gt;0,+COUNTIF(Nacsport!GK330:'Nacsport'!GS330,"*"),""))</f>
        <v/>
      </c>
      <c r="AR329" s="1" t="str">
        <f>IF(OR(K329="ATTACCO",K329="DIFESA"),J329,IF(AND(OR(K329="PUNTOS",K329="RUCK",K329="QUIEBRE"),L329="AVEZZANO"),LOOKUP(2,1/($K$3:K329="ATTACCO"),$J$3:J330),IF(AND(OR(K329="PUNTOS",K329="RUCK",K329="QUIEBRE"),L329="RIVAL"),LOOKUP(2,1/($K$3:K329="DIFESA"),$J$3:J330),"")))</f>
        <v/>
      </c>
      <c r="AS329" s="17"/>
    </row>
    <row r="330" spans="1:45" ht="15.75" customHeight="1" x14ac:dyDescent="0.2">
      <c r="A330">
        <f>+Nacsport!A331</f>
        <v>331</v>
      </c>
      <c r="B330">
        <f t="shared" si="22"/>
        <v>329</v>
      </c>
      <c r="C330">
        <f t="shared" si="23"/>
        <v>329</v>
      </c>
      <c r="D330" s="12">
        <v>1</v>
      </c>
      <c r="E330" s="1" t="s">
        <v>1295</v>
      </c>
      <c r="F330" s="14">
        <f>CONVERT(LEFT(Nacsport!E331,2),"mn","hr")/24+CONVERT(MID(Nacsport!E331,4,2),"sec","hr")/24</f>
        <v>4.3321759259259268E-2</v>
      </c>
      <c r="G330" s="15">
        <f>CONVERT((CONVERT(LEFT(Nacsport!F331,2),"mn","hr")/24+CONVERT(MID(Nacsport!F331,4,2),"sec","hr")/24)-(CONVERT(LEFT(Nacsport!E331,2),"mn","hr")/24+CONVERT(MID(Nacsport!E331,4,2),"sec","hr")/24),"hr","sec")*24</f>
        <v>4.9999999999997824</v>
      </c>
      <c r="H330" s="15">
        <f t="shared" si="25"/>
        <v>3738.0000000000009</v>
      </c>
      <c r="I330" s="15">
        <f t="shared" si="26"/>
        <v>62.38333333333334</v>
      </c>
      <c r="J330" s="1">
        <f>+Nacsport!B331</f>
        <v>13</v>
      </c>
      <c r="K330" s="1" t="str">
        <f>+Nacsport!C331</f>
        <v>TURNOVER+</v>
      </c>
      <c r="L330" s="1" t="str">
        <f>+CONCATENATE(Nacsport!I331,Nacsport!J331)</f>
        <v>SAN BENEDETTO</v>
      </c>
      <c r="M330" s="29" t="str">
        <f>IF(Nacsport!G331&lt;&gt;"",LEFT(Nacsport!G331,FIND(";",Nacsport!G331)-1),"")</f>
        <v/>
      </c>
      <c r="N330" s="1" t="str">
        <f>IFERROR(MID(Nacsport!G331,FIND(";", Nacsport!G331)+1,IFERROR(FIND(" ", Nacsport!G331 &amp; " ", FIND(";", Nacsport!G331)+1) - FIND(";", Nacsport!G331)-1,LEN(Nacsport!G331))),"")</f>
        <v/>
      </c>
      <c r="O330" s="1" t="str">
        <f>+CONCATENATE(Nacsport!K331,Nacsport!L331,Nacsport!M331,Nacsport!N331,Nacsport!O331,Nacsport!P331,Nacsport!Q331,Nacsport!R331,Nacsport!S331,Nacsport!T331,Nacsport!U331,Nacsport!V331,Nacsport!W331,Nacsport!X331,Nacsport!Y331,Nacsport!Z331)</f>
        <v/>
      </c>
      <c r="P330" s="1" t="str">
        <f>IF(ISNA(LOOKUP(2,1/(Nacsport!AA331:BY331&lt;&gt;""),Nacsport!AA331:BY331)),"",LOOKUP(2,1/(Nacsport!AA331:BY331&lt;&gt;""),Nacsport!AA331:BY331))</f>
        <v/>
      </c>
      <c r="Q330" s="1" t="str">
        <f t="array" ref="Q330">+IF(+COUNTIF(Nacsport!AA331:BY331,"*")&gt;1,INDEX(Nacsport!Z331:BX331,MATCH(TRUE,Nacsport!Z331:BX331&gt;0,0)),"")</f>
        <v/>
      </c>
      <c r="R330" s="1" t="str">
        <f>+CONCATENATE(Nacsport!BZ331,Nacsport!CA331)</f>
        <v/>
      </c>
      <c r="S330" s="1" t="str">
        <f>+CONCATENATE(Nacsport!CB331,Nacsport!CC331,Nacsport!CD331)</f>
        <v/>
      </c>
      <c r="T330" s="1" t="str">
        <f>+CONCATENATE(Nacsport!CE331,Nacsport!CF331,Nacsport!CG331,Nacsport!CH331)</f>
        <v/>
      </c>
      <c r="U330" s="1" t="str">
        <f>+CONCATENATE(Nacsport!CI331,Nacsport!CJ331,Nacsport!CK331,Nacsport!CL331,Nacsport!CM331,Nacsport!CN331,Nacsport!CO331,Nacsport!CP331)</f>
        <v/>
      </c>
      <c r="V330" s="1" t="str">
        <f>+CONCATENATE(Nacsport!CQ331,Nacsport!CR331,Nacsport!CS331,Nacsport!CT331,Nacsport!CU331,Nacsport!CV331)</f>
        <v/>
      </c>
      <c r="W330" s="1" t="str">
        <f>+CONCATENATE(Nacsport!CW331,Nacsport!CX331,Nacsport!CY331,Nacsport!CZ331,Nacsport!DA331,Nacsport!DB331,Nacsport!DC331)</f>
        <v/>
      </c>
      <c r="X330" s="1" t="str">
        <f>+CONCATENATE(Nacsport!DD331,Nacsport!DE331,Nacsport!DF331,Nacsport!DG331,Nacsport!DH331,Nacsport!DI331,Nacsport!DJ331,Nacsport!DK331,Nacsport!DL331,Nacsport!DM331,Nacsport!DN331)</f>
        <v/>
      </c>
      <c r="Y330" s="1" t="str">
        <f>+CONCATENATE(Nacsport!DO331,Nacsport!DP331,Nacsport!DQ331,Nacsport!DR331,Nacsport!DS331,Nacsport!DT331,Nacsport!DU331,Nacsport!DV331,)</f>
        <v/>
      </c>
      <c r="Z330" s="1" t="str">
        <f>+CONCATENATE(Nacsport!DW331,Nacsport!DX331,Nacsport!DY331,Nacsport!DZ331)</f>
        <v>KICK</v>
      </c>
      <c r="AA330" s="1" t="str">
        <f>+CONCATENATE(Nacsport!EA331,Nacsport!EB331,Nacsport!EC331,Nacsport!ED331,Nacsport!EE331)</f>
        <v/>
      </c>
      <c r="AB330" s="1" t="str">
        <f>+CONCATENATE(Nacsport!EF331,Nacsport!EG331,Nacsport!EH331,Nacsport!EI331,Nacsport!EJ331,Nacsport!EK331)</f>
        <v/>
      </c>
      <c r="AC330" s="1" t="str">
        <f>+CONCATENATE(Nacsport!EL331,Nacsport!EM331,Nacsport!EN331,Nacsport!EO331,Nacsport!EP331,Nacsport!EQ331,Nacsport!ER331)</f>
        <v/>
      </c>
      <c r="AD330" s="1" t="str">
        <f>+CONCATENATE(Nacsport!ES331,Nacsport!ET331,Nacsport!EU331,Nacsport!EV331,Nacsport!EW331,Nacsport!EX331,Nacsport!EY331,Nacsport!EZ331)</f>
        <v/>
      </c>
      <c r="AE330" s="1" t="str">
        <f>+CONCATENATE(Nacsport!FA331,Nacsport!FB331,Nacsport!FC331)</f>
        <v/>
      </c>
      <c r="AF330" s="1" t="str">
        <f>+CONCATENATE(Nacsport!FD331,Nacsport!FE331)</f>
        <v/>
      </c>
      <c r="AG330" s="1" t="str">
        <f>+CONCATENATE(Nacsport!FF331,Nacsport!FG331,Nacsport!FH331,Nacsport!FI331,Nacsport!FJ331)</f>
        <v/>
      </c>
      <c r="AH330" s="1" t="str">
        <f t="shared" si="24"/>
        <v/>
      </c>
      <c r="AI330" s="1" t="str">
        <f>+CONCATENATE(Nacsport!FK331,Nacsport!FL331)</f>
        <v/>
      </c>
      <c r="AJ330" s="34" t="str">
        <f>+CONCATENATE(Nacsport!FM331,Nacsport!FN331)</f>
        <v/>
      </c>
      <c r="AK330" s="1" t="str">
        <f>+IF(OR(K330="ATTACCO",K330="DIFESA"),+CONCATENATE(Nacsport!FO331,Nacsport!FP330,Nacsport!FQ331,Nacsport!FR331,Nacsport!FS331,Nacsport!FT331,Nacsport!FU331,),"")</f>
        <v/>
      </c>
      <c r="AL330" s="1" t="str">
        <f>+IF(OR(K330="ATAQUE",K330="DEFENSA"),+CONCATENATE(Nacsport!FV331,Nacsport!FW331,Nacsport!FX331,Nacsport!FY331,Nacsport!FZ331,Nacsport!GA331,Nacsport!GB331,),"")</f>
        <v/>
      </c>
      <c r="AM330" s="1" t="str">
        <f>+CONCATENATE(Nacsport!GC331,Nacsport!GD331,Nacsport!GE331,Nacsport!GF331,Nacsport!GG331,Nacsport!GH331,Nacsport!GI331,Nacsport!GJ331,)</f>
        <v/>
      </c>
      <c r="AN330" s="1" t="str">
        <f>IF(K330="PUNTOS",LOOKUP(2,1/($K$3:K330="ATAQUE"),$AN$3:AN330),IF(+COUNTIF(Nacsport!GK331:'Nacsport'!GS331,"*")&gt;0,+COUNTIF(Nacsport!GK331:'Nacsport'!GS331,"*"),""))</f>
        <v/>
      </c>
      <c r="AO330" t="str">
        <f ca="1">+IF(K330="QUIEBRE",+IF(L330="SAN LUIS",+COUNTIF(K330:INDIRECT(ADDRESS((LOOKUP(2,1/($K$1:K330="ATAQUE"),Nacsport!$A$1:A331)),3,4)),"RUCK")+1,+COUNTIF(K330:INDIRECT(ADDRESS((LOOKUP(2,1/($K$1:K330="DEFENSA"),Nacsport!$A$1:A331)),3,4)),"RUCK")+1),"")</f>
        <v/>
      </c>
      <c r="AP330" t="str">
        <f ca="1">+IF(OR(K330="PUNTOS",K330="QUIEBRE"),+IF(L330="SAN LUIS",+COUNTIF(K330:INDIRECT(ADDRESS((LOOKUP(2,1/($K$1:K330="ATAQUE"),Nacsport!$A$1:A331)),3,4)),"PASE"),+COUNTIF(K330:INDIRECT(ADDRESS((LOOKUP(2,1/($K$1:K330="DEFENSA"),Nacsport!$A$1:A331)),3,4)),"PASE")),"")</f>
        <v/>
      </c>
      <c r="AQ330" t="str">
        <f>IF(K330="QUIEBRE",LOOKUP(2,1/($K$3:K330="ATAQUE"),$AL$3:AL330),IF(+COUNTIF(Nacsport!GK331:'Nacsport'!GS331,"*")&gt;0,+COUNTIF(Nacsport!GK331:'Nacsport'!GS331,"*"),""))</f>
        <v/>
      </c>
      <c r="AR330" s="1" t="str">
        <f>IF(OR(K330="ATTACCO",K330="DIFESA"),J330,IF(AND(OR(K330="PUNTOS",K330="RUCK",K330="QUIEBRE"),L330="AVEZZANO"),LOOKUP(2,1/($K$3:K330="ATTACCO"),$J$3:J331),IF(AND(OR(K330="PUNTOS",K330="RUCK",K330="QUIEBRE"),L330="RIVAL"),LOOKUP(2,1/($K$3:K330="DIFESA"),$J$3:J331),"")))</f>
        <v/>
      </c>
      <c r="AS330" s="17"/>
    </row>
    <row r="331" spans="1:45" ht="15.75" customHeight="1" x14ac:dyDescent="0.2">
      <c r="A331">
        <f>+Nacsport!A332</f>
        <v>332</v>
      </c>
      <c r="B331">
        <f t="shared" si="22"/>
        <v>330</v>
      </c>
      <c r="C331">
        <f t="shared" si="23"/>
        <v>330</v>
      </c>
      <c r="D331" s="12">
        <v>1</v>
      </c>
      <c r="E331" s="1" t="s">
        <v>1295</v>
      </c>
      <c r="F331" s="14">
        <f>CONVERT(LEFT(Nacsport!E332,2),"mn","hr")/24+CONVERT(MID(Nacsport!E332,4,2),"sec","hr")/24</f>
        <v>4.3321759259259268E-2</v>
      </c>
      <c r="G331" s="15">
        <f>CONVERT((CONVERT(LEFT(Nacsport!F332,2),"mn","hr")/24+CONVERT(MID(Nacsport!F332,4,2),"sec","hr")/24)-(CONVERT(LEFT(Nacsport!E332,2),"mn","hr")/24+CONVERT(MID(Nacsport!E332,4,2),"sec","hr")/24),"hr","sec")*24</f>
        <v>0.99999999999995648</v>
      </c>
      <c r="H331" s="15">
        <f t="shared" si="25"/>
        <v>3738.0000000000009</v>
      </c>
      <c r="I331" s="15">
        <f t="shared" si="26"/>
        <v>62.38333333333334</v>
      </c>
      <c r="J331" s="1">
        <f>+Nacsport!B332</f>
        <v>33</v>
      </c>
      <c r="K331" s="1" t="str">
        <f>+Nacsport!C332</f>
        <v>END</v>
      </c>
      <c r="L331" s="1" t="str">
        <f>+CONCATENATE(Nacsport!I332,Nacsport!J332)</f>
        <v/>
      </c>
      <c r="M331" s="29" t="str">
        <f>IF(Nacsport!G332&lt;&gt;"",LEFT(Nacsport!G332,FIND(";",Nacsport!G332)-1),"")</f>
        <v/>
      </c>
      <c r="N331" s="1" t="str">
        <f>IFERROR(MID(Nacsport!G332,FIND(";", Nacsport!G332)+1,IFERROR(FIND(" ", Nacsport!G332 &amp; " ", FIND(";", Nacsport!G332)+1) - FIND(";", Nacsport!G332)-1,LEN(Nacsport!G332))),"")</f>
        <v/>
      </c>
      <c r="O331" s="1" t="str">
        <f>+CONCATENATE(Nacsport!K332,Nacsport!L332,Nacsport!M332,Nacsport!N332,Nacsport!O332,Nacsport!P332,Nacsport!Q332,Nacsport!R332,Nacsport!S332,Nacsport!T332,Nacsport!U332,Nacsport!V332,Nacsport!W332,Nacsport!X332,Nacsport!Y332,Nacsport!Z332)</f>
        <v/>
      </c>
      <c r="P331" s="1" t="str">
        <f>IF(ISNA(LOOKUP(2,1/(Nacsport!AA332:BY332&lt;&gt;""),Nacsport!AA332:BY332)),"",LOOKUP(2,1/(Nacsport!AA332:BY332&lt;&gt;""),Nacsport!AA332:BY332))</f>
        <v/>
      </c>
      <c r="Q331" s="1" t="str">
        <f t="array" ref="Q331">+IF(+COUNTIF(Nacsport!AA332:BY332,"*")&gt;1,INDEX(Nacsport!Z332:BX332,MATCH(TRUE,Nacsport!Z332:BX332&gt;0,0)),"")</f>
        <v/>
      </c>
      <c r="R331" s="1" t="str">
        <f>+CONCATENATE(Nacsport!BZ332,Nacsport!CA332)</f>
        <v/>
      </c>
      <c r="S331" s="1" t="str">
        <f>+CONCATENATE(Nacsport!CB332,Nacsport!CC332,Nacsport!CD332)</f>
        <v/>
      </c>
      <c r="T331" s="1" t="str">
        <f>+CONCATENATE(Nacsport!CE332,Nacsport!CF332,Nacsport!CG332,Nacsport!CH332)</f>
        <v/>
      </c>
      <c r="U331" s="1" t="str">
        <f>+CONCATENATE(Nacsport!CI332,Nacsport!CJ332,Nacsport!CK332,Nacsport!CL332,Nacsport!CM332,Nacsport!CN332,Nacsport!CO332,Nacsport!CP332)</f>
        <v/>
      </c>
      <c r="V331" s="1" t="str">
        <f>+CONCATENATE(Nacsport!CQ332,Nacsport!CR332,Nacsport!CS332,Nacsport!CT332,Nacsport!CU332,Nacsport!CV332)</f>
        <v/>
      </c>
      <c r="W331" s="1" t="str">
        <f>+CONCATENATE(Nacsport!CW332,Nacsport!CX332,Nacsport!CY332,Nacsport!CZ332,Nacsport!DA332,Nacsport!DB332,Nacsport!DC332)</f>
        <v/>
      </c>
      <c r="X331" s="1" t="str">
        <f>+CONCATENATE(Nacsport!DD332,Nacsport!DE332,Nacsport!DF332,Nacsport!DG332,Nacsport!DH332,Nacsport!DI332,Nacsport!DJ332,Nacsport!DK332,Nacsport!DL332,Nacsport!DM332,Nacsport!DN332)</f>
        <v/>
      </c>
      <c r="Y331" s="1" t="str">
        <f>+CONCATENATE(Nacsport!DO332,Nacsport!DP332,Nacsport!DQ332,Nacsport!DR332,Nacsport!DS332,Nacsport!DT332,Nacsport!DU332,Nacsport!DV332,)</f>
        <v/>
      </c>
      <c r="Z331" s="1" t="str">
        <f>+CONCATENATE(Nacsport!DW332,Nacsport!DX332,Nacsport!DY332,Nacsport!DZ332)</f>
        <v/>
      </c>
      <c r="AA331" s="1" t="str">
        <f>+CONCATENATE(Nacsport!EA332,Nacsport!EB332,Nacsport!EC332,Nacsport!ED332,Nacsport!EE332)</f>
        <v/>
      </c>
      <c r="AB331" s="1" t="str">
        <f>+CONCATENATE(Nacsport!EF332,Nacsport!EG332,Nacsport!EH332,Nacsport!EI332,Nacsport!EJ332,Nacsport!EK332)</f>
        <v/>
      </c>
      <c r="AC331" s="1" t="str">
        <f>+CONCATENATE(Nacsport!EL332,Nacsport!EM332,Nacsport!EN332,Nacsport!EO332,Nacsport!EP332,Nacsport!EQ332,Nacsport!ER332)</f>
        <v/>
      </c>
      <c r="AD331" s="1" t="str">
        <f>+CONCATENATE(Nacsport!ES332,Nacsport!ET332,Nacsport!EU332,Nacsport!EV332,Nacsport!EW332,Nacsport!EX332,Nacsport!EY332,Nacsport!EZ332)</f>
        <v/>
      </c>
      <c r="AE331" s="1" t="str">
        <f>+CONCATENATE(Nacsport!FA332,Nacsport!FB332,Nacsport!FC332)</f>
        <v/>
      </c>
      <c r="AF331" s="1" t="str">
        <f>+CONCATENATE(Nacsport!FD332,Nacsport!FE332)</f>
        <v/>
      </c>
      <c r="AG331" s="1" t="str">
        <f>+CONCATENATE(Nacsport!FF332,Nacsport!FG332,Nacsport!FH332,Nacsport!FI332,Nacsport!FJ332)</f>
        <v/>
      </c>
      <c r="AH331" s="1" t="str">
        <f t="shared" si="24"/>
        <v/>
      </c>
      <c r="AI331" s="1" t="str">
        <f>+CONCATENATE(Nacsport!FK332,Nacsport!FL332)</f>
        <v/>
      </c>
      <c r="AJ331" s="34" t="str">
        <f>+CONCATENATE(Nacsport!FM332,Nacsport!FN332)</f>
        <v/>
      </c>
      <c r="AK331" s="1" t="str">
        <f>+IF(OR(K331="ATTACCO",K331="DIFESA"),+CONCATENATE(Nacsport!FO332,Nacsport!FP331,Nacsport!FQ332,Nacsport!FR332,Nacsport!FS332,Nacsport!FT332,Nacsport!FU332,),"")</f>
        <v/>
      </c>
      <c r="AL331" s="1" t="str">
        <f>+IF(OR(K331="ATAQUE",K331="DEFENSA"),+CONCATENATE(Nacsport!FV332,Nacsport!FW332,Nacsport!FX332,Nacsport!FY332,Nacsport!FZ332,Nacsport!GA332,Nacsport!GB332,),"")</f>
        <v/>
      </c>
      <c r="AM331" s="1" t="str">
        <f>+CONCATENATE(Nacsport!GC332,Nacsport!GD332,Nacsport!GE332,Nacsport!GF332,Nacsport!GG332,Nacsport!GH332,Nacsport!GI332,Nacsport!GJ332,)</f>
        <v/>
      </c>
      <c r="AN331" s="1" t="str">
        <f>IF(K331="PUNTOS",LOOKUP(2,1/($K$3:K331="ATAQUE"),$AN$3:AN331),IF(+COUNTIF(Nacsport!GK332:'Nacsport'!GS332,"*")&gt;0,+COUNTIF(Nacsport!GK332:'Nacsport'!GS332,"*"),""))</f>
        <v/>
      </c>
      <c r="AO331" t="str">
        <f ca="1">+IF(K331="QUIEBRE",+IF(L331="SAN LUIS",+COUNTIF(K331:INDIRECT(ADDRESS((LOOKUP(2,1/($K$1:K331="ATAQUE"),Nacsport!$A$1:A332)),3,4)),"RUCK")+1,+COUNTIF(K331:INDIRECT(ADDRESS((LOOKUP(2,1/($K$1:K331="DEFENSA"),Nacsport!$A$1:A332)),3,4)),"RUCK")+1),"")</f>
        <v/>
      </c>
      <c r="AP331" t="str">
        <f ca="1">+IF(OR(K331="PUNTOS",K331="QUIEBRE"),+IF(L331="SAN LUIS",+COUNTIF(K331:INDIRECT(ADDRESS((LOOKUP(2,1/($K$1:K331="ATAQUE"),Nacsport!$A$1:A332)),3,4)),"PASE"),+COUNTIF(K331:INDIRECT(ADDRESS((LOOKUP(2,1/($K$1:K331="DEFENSA"),Nacsport!$A$1:A332)),3,4)),"PASE")),"")</f>
        <v/>
      </c>
      <c r="AQ331" t="str">
        <f>IF(K331="QUIEBRE",LOOKUP(2,1/($K$3:K331="ATAQUE"),$AL$3:AL331),IF(+COUNTIF(Nacsport!GK332:'Nacsport'!GS332,"*")&gt;0,+COUNTIF(Nacsport!GK332:'Nacsport'!GS332,"*"),""))</f>
        <v/>
      </c>
      <c r="AR331" s="1" t="str">
        <f>IF(OR(K331="ATTACCO",K331="DIFESA"),J331,IF(AND(OR(K331="PUNTOS",K331="RUCK",K331="QUIEBRE"),L331="AVEZZANO"),LOOKUP(2,1/($K$3:K331="ATTACCO"),$J$3:J332),IF(AND(OR(K331="PUNTOS",K331="RUCK",K331="QUIEBRE"),L331="RIVAL"),LOOKUP(2,1/($K$3:K331="DIFESA"),$J$3:J332),"")))</f>
        <v/>
      </c>
      <c r="AS331" s="17"/>
    </row>
    <row r="332" spans="1:45" ht="15.75" customHeight="1" x14ac:dyDescent="0.2">
      <c r="A332">
        <f>+Nacsport!A333</f>
        <v>333</v>
      </c>
      <c r="B332">
        <f t="shared" si="22"/>
        <v>331</v>
      </c>
      <c r="C332">
        <f t="shared" si="23"/>
        <v>331</v>
      </c>
      <c r="D332" s="12">
        <v>1</v>
      </c>
      <c r="E332" s="1" t="s">
        <v>1295</v>
      </c>
      <c r="F332" s="14">
        <f>CONVERT(LEFT(Nacsport!E333,2),"mn","hr")/24+CONVERT(MID(Nacsport!E333,4,2),"sec","hr")/24</f>
        <v>4.3923611111111115E-2</v>
      </c>
      <c r="G332" s="15">
        <f>CONVERT((CONVERT(LEFT(Nacsport!F333,2),"mn","hr")/24+CONVERT(MID(Nacsport!F333,4,2),"sec","hr")/24)-(CONVERT(LEFT(Nacsport!E333,2),"mn","hr")/24+CONVERT(MID(Nacsport!E333,4,2),"sec","hr")/24),"hr","sec")*24</f>
        <v>2.9999999999998694</v>
      </c>
      <c r="H332" s="15">
        <f t="shared" si="25"/>
        <v>3790</v>
      </c>
      <c r="I332" s="15">
        <f t="shared" si="26"/>
        <v>63.25</v>
      </c>
      <c r="J332" s="1">
        <f>+Nacsport!B333</f>
        <v>29</v>
      </c>
      <c r="K332" s="1" t="str">
        <f>+Nacsport!C333</f>
        <v>ATTACK</v>
      </c>
      <c r="L332" s="1" t="str">
        <f>+CONCATENATE(Nacsport!I333,Nacsport!J333)</f>
        <v/>
      </c>
      <c r="M332" s="29" t="str">
        <f>IF(Nacsport!G333&lt;&gt;"",LEFT(Nacsport!G333,FIND(";",Nacsport!G333)-1),"")</f>
        <v/>
      </c>
      <c r="N332" s="1" t="str">
        <f>IFERROR(MID(Nacsport!G333,FIND(";", Nacsport!G333)+1,IFERROR(FIND(" ", Nacsport!G333 &amp; " ", FIND(";", Nacsport!G333)+1) - FIND(";", Nacsport!G333)-1,LEN(Nacsport!G333))),"")</f>
        <v/>
      </c>
      <c r="O332" s="1" t="str">
        <f>+CONCATENATE(Nacsport!K333,Nacsport!L333,Nacsport!M333,Nacsport!N333,Nacsport!O333,Nacsport!P333,Nacsport!Q333,Nacsport!R333,Nacsport!S333,Nacsport!T333,Nacsport!U333,Nacsport!V333,Nacsport!W333,Nacsport!X333,Nacsport!Y333,Nacsport!Z333)</f>
        <v/>
      </c>
      <c r="P332" s="1" t="str">
        <f>IF(ISNA(LOOKUP(2,1/(Nacsport!AA333:BY333&lt;&gt;""),Nacsport!AA333:BY333)),"",LOOKUP(2,1/(Nacsport!AA333:BY333&lt;&gt;""),Nacsport!AA333:BY333))</f>
        <v/>
      </c>
      <c r="Q332" s="1" t="str">
        <f t="array" ref="Q332">+IF(+COUNTIF(Nacsport!AA333:BY333,"*")&gt;1,INDEX(Nacsport!Z333:BX333,MATCH(TRUE,Nacsport!Z333:BX333&gt;0,0)),"")</f>
        <v/>
      </c>
      <c r="R332" s="1" t="str">
        <f>+CONCATENATE(Nacsport!BZ333,Nacsport!CA333)</f>
        <v/>
      </c>
      <c r="S332" s="1" t="str">
        <f>+CONCATENATE(Nacsport!CB333,Nacsport!CC333,Nacsport!CD333)</f>
        <v/>
      </c>
      <c r="T332" s="1" t="str">
        <f>+CONCATENATE(Nacsport!CE333,Nacsport!CF333,Nacsport!CG333,Nacsport!CH333)</f>
        <v/>
      </c>
      <c r="U332" s="1" t="str">
        <f>+CONCATENATE(Nacsport!CI333,Nacsport!CJ333,Nacsport!CK333,Nacsport!CL333,Nacsport!CM333,Nacsport!CN333,Nacsport!CO333,Nacsport!CP333)</f>
        <v/>
      </c>
      <c r="V332" s="1" t="str">
        <f>+CONCATENATE(Nacsport!CQ333,Nacsport!CR333,Nacsport!CS333,Nacsport!CT333,Nacsport!CU333,Nacsport!CV333)</f>
        <v/>
      </c>
      <c r="W332" s="1" t="str">
        <f>+CONCATENATE(Nacsport!CW333,Nacsport!CX333,Nacsport!CY333,Nacsport!CZ333,Nacsport!DA333,Nacsport!DB333,Nacsport!DC333)</f>
        <v/>
      </c>
      <c r="X332" s="1" t="str">
        <f>+CONCATENATE(Nacsport!DD333,Nacsport!DE333,Nacsport!DF333,Nacsport!DG333,Nacsport!DH333,Nacsport!DI333,Nacsport!DJ333,Nacsport!DK333,Nacsport!DL333,Nacsport!DM333,Nacsport!DN333)</f>
        <v/>
      </c>
      <c r="Y332" s="1" t="str">
        <f>+CONCATENATE(Nacsport!DO333,Nacsport!DP333,Nacsport!DQ333,Nacsport!DR333,Nacsport!DS333,Nacsport!DT333,Nacsport!DU333,Nacsport!DV333,)</f>
        <v/>
      </c>
      <c r="Z332" s="1" t="str">
        <f>+CONCATENATE(Nacsport!DW333,Nacsport!DX333,Nacsport!DY333,Nacsport!DZ333)</f>
        <v/>
      </c>
      <c r="AA332" s="1" t="str">
        <f>+CONCATENATE(Nacsport!EA333,Nacsport!EB333,Nacsport!EC333,Nacsport!ED333,Nacsport!EE333)</f>
        <v/>
      </c>
      <c r="AB332" s="1" t="str">
        <f>+CONCATENATE(Nacsport!EF333,Nacsport!EG333,Nacsport!EH333,Nacsport!EI333,Nacsport!EJ333,Nacsport!EK333)</f>
        <v/>
      </c>
      <c r="AC332" s="1" t="str">
        <f>+CONCATENATE(Nacsport!EL333,Nacsport!EM333,Nacsport!EN333,Nacsport!EO333,Nacsport!EP333,Nacsport!EQ333,Nacsport!ER333)</f>
        <v/>
      </c>
      <c r="AD332" s="1" t="str">
        <f>+CONCATENATE(Nacsport!ES333,Nacsport!ET333,Nacsport!EU333,Nacsport!EV333,Nacsport!EW333,Nacsport!EX333,Nacsport!EY333,Nacsport!EZ333)</f>
        <v/>
      </c>
      <c r="AE332" s="1" t="str">
        <f>+CONCATENATE(Nacsport!FA333,Nacsport!FB333,Nacsport!FC333)</f>
        <v/>
      </c>
      <c r="AF332" s="1" t="str">
        <f>+CONCATENATE(Nacsport!FD333,Nacsport!FE333)</f>
        <v/>
      </c>
      <c r="AG332" s="1" t="str">
        <f>+CONCATENATE(Nacsport!FF333,Nacsport!FG333,Nacsport!FH333,Nacsport!FI333,Nacsport!FJ333)</f>
        <v/>
      </c>
      <c r="AH332" s="1" t="str">
        <f t="shared" si="24"/>
        <v/>
      </c>
      <c r="AI332" s="1" t="str">
        <f>+CONCATENATE(Nacsport!FK333,Nacsport!FL333)</f>
        <v/>
      </c>
      <c r="AJ332" s="34" t="str">
        <f>+CONCATENATE(Nacsport!FM333,Nacsport!FN333)</f>
        <v/>
      </c>
      <c r="AK332" s="1" t="str">
        <f>+IF(OR(K332="ATTACCO",K332="DIFESA"),+CONCATENATE(Nacsport!FO333,Nacsport!FP332,Nacsport!FQ333,Nacsport!FR333,Nacsport!FS333,Nacsport!FT333,Nacsport!FU333,),"")</f>
        <v/>
      </c>
      <c r="AL332" s="1" t="str">
        <f>+IF(OR(K332="ATAQUE",K332="DEFENSA"),+CONCATENATE(Nacsport!FV333,Nacsport!FW333,Nacsport!FX333,Nacsport!FY333,Nacsport!FZ333,Nacsport!GA333,Nacsport!GB333,),"")</f>
        <v/>
      </c>
      <c r="AM332" s="1" t="str">
        <f>+CONCATENATE(Nacsport!GC333,Nacsport!GD333,Nacsport!GE333,Nacsport!GF333,Nacsport!GG333,Nacsport!GH333,Nacsport!GI333,Nacsport!GJ333,)</f>
        <v/>
      </c>
      <c r="AN332" s="1" t="str">
        <f>IF(K332="PUNTOS",LOOKUP(2,1/($K$3:K332="ATAQUE"),$AN$3:AN332),IF(+COUNTIF(Nacsport!GK333:'Nacsport'!GS333,"*")&gt;0,+COUNTIF(Nacsport!GK333:'Nacsport'!GS333,"*"),""))</f>
        <v/>
      </c>
      <c r="AO332" t="str">
        <f ca="1">+IF(K332="QUIEBRE",+IF(L332="SAN LUIS",+COUNTIF(K332:INDIRECT(ADDRESS((LOOKUP(2,1/($K$1:K332="ATAQUE"),Nacsport!$A$1:A333)),3,4)),"RUCK")+1,+COUNTIF(K332:INDIRECT(ADDRESS((LOOKUP(2,1/($K$1:K332="DEFENSA"),Nacsport!$A$1:A333)),3,4)),"RUCK")+1),"")</f>
        <v/>
      </c>
      <c r="AP332" t="str">
        <f ca="1">+IF(OR(K332="PUNTOS",K332="QUIEBRE"),+IF(L332="SAN LUIS",+COUNTIF(K332:INDIRECT(ADDRESS((LOOKUP(2,1/($K$1:K332="ATAQUE"),Nacsport!$A$1:A333)),3,4)),"PASE"),+COUNTIF(K332:INDIRECT(ADDRESS((LOOKUP(2,1/($K$1:K332="DEFENSA"),Nacsport!$A$1:A333)),3,4)),"PASE")),"")</f>
        <v/>
      </c>
      <c r="AQ332" t="str">
        <f>IF(K332="QUIEBRE",LOOKUP(2,1/($K$3:K332="ATAQUE"),$AL$3:AL332),IF(+COUNTIF(Nacsport!GK333:'Nacsport'!GS333,"*")&gt;0,+COUNTIF(Nacsport!GK333:'Nacsport'!GS333,"*"),""))</f>
        <v/>
      </c>
      <c r="AR332" s="1" t="str">
        <f>IF(OR(K332="ATTACCO",K332="DIFESA"),J332,IF(AND(OR(K332="PUNTOS",K332="RUCK",K332="QUIEBRE"),L332="AVEZZANO"),LOOKUP(2,1/($K$3:K332="ATTACCO"),$J$3:J333),IF(AND(OR(K332="PUNTOS",K332="RUCK",K332="QUIEBRE"),L332="RIVAL"),LOOKUP(2,1/($K$3:K332="DIFESA"),$J$3:J333),"")))</f>
        <v/>
      </c>
      <c r="AS332" s="17"/>
    </row>
    <row r="333" spans="1:45" ht="15.75" customHeight="1" x14ac:dyDescent="0.2">
      <c r="A333">
        <f>+Nacsport!A334</f>
        <v>334</v>
      </c>
      <c r="B333">
        <f t="shared" si="22"/>
        <v>332</v>
      </c>
      <c r="C333">
        <f t="shared" si="23"/>
        <v>332</v>
      </c>
      <c r="D333" s="12">
        <v>1</v>
      </c>
      <c r="E333" s="1" t="s">
        <v>1295</v>
      </c>
      <c r="F333" s="14">
        <f>CONVERT(LEFT(Nacsport!E334,2),"mn","hr")/24+CONVERT(MID(Nacsport!E334,4,2),"sec","hr")/24</f>
        <v>4.3923611111111115E-2</v>
      </c>
      <c r="G333" s="15">
        <f>CONVERT((CONVERT(LEFT(Nacsport!F334,2),"mn","hr")/24+CONVERT(MID(Nacsport!F334,4,2),"sec","hr")/24)-(CONVERT(LEFT(Nacsport!E334,2),"mn","hr")/24+CONVERT(MID(Nacsport!E334,4,2),"sec","hr")/24),"hr","sec")*24</f>
        <v>2.9999999999998694</v>
      </c>
      <c r="H333" s="15">
        <f t="shared" si="25"/>
        <v>3790</v>
      </c>
      <c r="I333" s="15">
        <f t="shared" si="26"/>
        <v>63.25</v>
      </c>
      <c r="J333" s="1">
        <f>+Nacsport!B334</f>
        <v>35</v>
      </c>
      <c r="K333" s="1" t="str">
        <f>+Nacsport!C334</f>
        <v>SHORT-MATCH</v>
      </c>
      <c r="L333" s="1" t="str">
        <f>+CONCATENATE(Nacsport!I334,Nacsport!J334)</f>
        <v/>
      </c>
      <c r="M333" s="29" t="str">
        <f>IF(Nacsport!G334&lt;&gt;"",LEFT(Nacsport!G334,FIND(";",Nacsport!G334)-1),"")</f>
        <v/>
      </c>
      <c r="N333" s="1" t="str">
        <f>IFERROR(MID(Nacsport!G334,FIND(";", Nacsport!G334)+1,IFERROR(FIND(" ", Nacsport!G334 &amp; " ", FIND(";", Nacsport!G334)+1) - FIND(";", Nacsport!G334)-1,LEN(Nacsport!G334))),"")</f>
        <v/>
      </c>
      <c r="O333" s="1" t="str">
        <f>+CONCATENATE(Nacsport!K334,Nacsport!L334,Nacsport!M334,Nacsport!N334,Nacsport!O334,Nacsport!P334,Nacsport!Q334,Nacsport!R334,Nacsport!S334,Nacsport!T334,Nacsport!U334,Nacsport!V334,Nacsport!W334,Nacsport!X334,Nacsport!Y334,Nacsport!Z334)</f>
        <v/>
      </c>
      <c r="P333" s="1" t="str">
        <f>IF(ISNA(LOOKUP(2,1/(Nacsport!AA334:BY334&lt;&gt;""),Nacsport!AA334:BY334)),"",LOOKUP(2,1/(Nacsport!AA334:BY334&lt;&gt;""),Nacsport!AA334:BY334))</f>
        <v/>
      </c>
      <c r="Q333" s="1" t="str">
        <f t="array" ref="Q333">+IF(+COUNTIF(Nacsport!AA334:BY334,"*")&gt;1,INDEX(Nacsport!Z334:BX334,MATCH(TRUE,Nacsport!Z334:BX334&gt;0,0)),"")</f>
        <v/>
      </c>
      <c r="R333" s="1" t="str">
        <f>+CONCATENATE(Nacsport!BZ334,Nacsport!CA334)</f>
        <v/>
      </c>
      <c r="S333" s="1" t="str">
        <f>+CONCATENATE(Nacsport!CB334,Nacsport!CC334,Nacsport!CD334)</f>
        <v/>
      </c>
      <c r="T333" s="1" t="str">
        <f>+CONCATENATE(Nacsport!CE334,Nacsport!CF334,Nacsport!CG334,Nacsport!CH334)</f>
        <v/>
      </c>
      <c r="U333" s="1" t="str">
        <f>+CONCATENATE(Nacsport!CI334,Nacsport!CJ334,Nacsport!CK334,Nacsport!CL334,Nacsport!CM334,Nacsport!CN334,Nacsport!CO334,Nacsport!CP334)</f>
        <v/>
      </c>
      <c r="V333" s="1" t="str">
        <f>+CONCATENATE(Nacsport!CQ334,Nacsport!CR334,Nacsport!CS334,Nacsport!CT334,Nacsport!CU334,Nacsport!CV334)</f>
        <v/>
      </c>
      <c r="W333" s="1" t="str">
        <f>+CONCATENATE(Nacsport!CW334,Nacsport!CX334,Nacsport!CY334,Nacsport!CZ334,Nacsport!DA334,Nacsport!DB334,Nacsport!DC334)</f>
        <v/>
      </c>
      <c r="X333" s="1" t="str">
        <f>+CONCATENATE(Nacsport!DD334,Nacsport!DE334,Nacsport!DF334,Nacsport!DG334,Nacsport!DH334,Nacsport!DI334,Nacsport!DJ334,Nacsport!DK334,Nacsport!DL334,Nacsport!DM334,Nacsport!DN334)</f>
        <v/>
      </c>
      <c r="Y333" s="1" t="str">
        <f>+CONCATENATE(Nacsport!DO334,Nacsport!DP334,Nacsport!DQ334,Nacsport!DR334,Nacsport!DS334,Nacsport!DT334,Nacsport!DU334,Nacsport!DV334,)</f>
        <v/>
      </c>
      <c r="Z333" s="1" t="str">
        <f>+CONCATENATE(Nacsport!DW334,Nacsport!DX334,Nacsport!DY334,Nacsport!DZ334)</f>
        <v/>
      </c>
      <c r="AA333" s="1" t="str">
        <f>+CONCATENATE(Nacsport!EA334,Nacsport!EB334,Nacsport!EC334,Nacsport!ED334,Nacsport!EE334)</f>
        <v/>
      </c>
      <c r="AB333" s="1" t="str">
        <f>+CONCATENATE(Nacsport!EF334,Nacsport!EG334,Nacsport!EH334,Nacsport!EI334,Nacsport!EJ334,Nacsport!EK334)</f>
        <v/>
      </c>
      <c r="AC333" s="1" t="str">
        <f>+CONCATENATE(Nacsport!EL334,Nacsport!EM334,Nacsport!EN334,Nacsport!EO334,Nacsport!EP334,Nacsport!EQ334,Nacsport!ER334)</f>
        <v/>
      </c>
      <c r="AD333" s="1" t="str">
        <f>+CONCATENATE(Nacsport!ES334,Nacsport!ET334,Nacsport!EU334,Nacsport!EV334,Nacsport!EW334,Nacsport!EX334,Nacsport!EY334,Nacsport!EZ334)</f>
        <v/>
      </c>
      <c r="AE333" s="1" t="str">
        <f>+CONCATENATE(Nacsport!FA334,Nacsport!FB334,Nacsport!FC334)</f>
        <v/>
      </c>
      <c r="AF333" s="1" t="str">
        <f>+CONCATENATE(Nacsport!FD334,Nacsport!FE334)</f>
        <v/>
      </c>
      <c r="AG333" s="1" t="str">
        <f>+CONCATENATE(Nacsport!FF334,Nacsport!FG334,Nacsport!FH334,Nacsport!FI334,Nacsport!FJ334)</f>
        <v/>
      </c>
      <c r="AH333" s="1" t="str">
        <f t="shared" si="24"/>
        <v/>
      </c>
      <c r="AI333" s="1" t="str">
        <f>+CONCATENATE(Nacsport!FK334,Nacsport!FL334)</f>
        <v/>
      </c>
      <c r="AJ333" s="34" t="str">
        <f>+CONCATENATE(Nacsport!FM334,Nacsport!FN334)</f>
        <v/>
      </c>
      <c r="AK333" s="1" t="str">
        <f>+IF(OR(K333="ATTACCO",K333="DIFESA"),+CONCATENATE(Nacsport!FO334,Nacsport!FP333,Nacsport!FQ334,Nacsport!FR334,Nacsport!FS334,Nacsport!FT334,Nacsport!FU334,),"")</f>
        <v/>
      </c>
      <c r="AL333" s="1" t="str">
        <f>+IF(OR(K333="ATAQUE",K333="DEFENSA"),+CONCATENATE(Nacsport!FV334,Nacsport!FW334,Nacsport!FX334,Nacsport!FY334,Nacsport!FZ334,Nacsport!GA334,Nacsport!GB334,),"")</f>
        <v/>
      </c>
      <c r="AM333" s="1" t="str">
        <f>+CONCATENATE(Nacsport!GC334,Nacsport!GD334,Nacsport!GE334,Nacsport!GF334,Nacsport!GG334,Nacsport!GH334,Nacsport!GI334,Nacsport!GJ334,)</f>
        <v/>
      </c>
      <c r="AN333" s="1" t="str">
        <f>IF(K333="PUNTOS",LOOKUP(2,1/($K$3:K333="ATAQUE"),$AN$3:AN333),IF(+COUNTIF(Nacsport!GK334:'Nacsport'!GS334,"*")&gt;0,+COUNTIF(Nacsport!GK334:'Nacsport'!GS334,"*"),""))</f>
        <v/>
      </c>
      <c r="AO333" t="str">
        <f ca="1">+IF(K333="QUIEBRE",+IF(L333="SAN LUIS",+COUNTIF(K333:INDIRECT(ADDRESS((LOOKUP(2,1/($K$1:K333="ATAQUE"),Nacsport!$A$1:A334)),3,4)),"RUCK")+1,+COUNTIF(K333:INDIRECT(ADDRESS((LOOKUP(2,1/($K$1:K333="DEFENSA"),Nacsport!$A$1:A334)),3,4)),"RUCK")+1),"")</f>
        <v/>
      </c>
      <c r="AP333" t="str">
        <f ca="1">+IF(OR(K333="PUNTOS",K333="QUIEBRE"),+IF(L333="SAN LUIS",+COUNTIF(K333:INDIRECT(ADDRESS((LOOKUP(2,1/($K$1:K333="ATAQUE"),Nacsport!$A$1:A334)),3,4)),"PASE"),+COUNTIF(K333:INDIRECT(ADDRESS((LOOKUP(2,1/($K$1:K333="DEFENSA"),Nacsport!$A$1:A334)),3,4)),"PASE")),"")</f>
        <v/>
      </c>
      <c r="AQ333" t="str">
        <f>IF(K333="QUIEBRE",LOOKUP(2,1/($K$3:K333="ATAQUE"),$AL$3:AL333),IF(+COUNTIF(Nacsport!GK334:'Nacsport'!GS334,"*")&gt;0,+COUNTIF(Nacsport!GK334:'Nacsport'!GS334,"*"),""))</f>
        <v/>
      </c>
      <c r="AR333" s="1" t="str">
        <f>IF(OR(K333="ATTACCO",K333="DIFESA"),J333,IF(AND(OR(K333="PUNTOS",K333="RUCK",K333="QUIEBRE"),L333="AVEZZANO"),LOOKUP(2,1/($K$3:K333="ATTACCO"),$J$3:J334),IF(AND(OR(K333="PUNTOS",K333="RUCK",K333="QUIEBRE"),L333="RIVAL"),LOOKUP(2,1/($K$3:K333="DIFESA"),$J$3:J334),"")))</f>
        <v/>
      </c>
      <c r="AS333" s="17"/>
    </row>
    <row r="334" spans="1:45" ht="15.75" customHeight="1" x14ac:dyDescent="0.2">
      <c r="A334">
        <f>+Nacsport!A335</f>
        <v>335</v>
      </c>
      <c r="B334">
        <f t="shared" si="22"/>
        <v>333</v>
      </c>
      <c r="C334">
        <f t="shared" si="23"/>
        <v>333</v>
      </c>
      <c r="D334" s="12">
        <v>1</v>
      </c>
      <c r="E334" s="1" t="s">
        <v>1295</v>
      </c>
      <c r="F334" s="14">
        <f>CONVERT(LEFT(Nacsport!E335,2),"mn","hr")/24+CONVERT(MID(Nacsport!E335,4,2),"sec","hr")/24</f>
        <v>4.3958333333333335E-2</v>
      </c>
      <c r="G334" s="15">
        <f>CONVERT((CONVERT(LEFT(Nacsport!F335,2),"mn","hr")/24+CONVERT(MID(Nacsport!F335,4,2),"sec","hr")/24)-(CONVERT(LEFT(Nacsport!E335,2),"mn","hr")/24+CONVERT(MID(Nacsport!E335,4,2),"sec","hr")/24),"hr","sec")*24</f>
        <v>0.99999999999995648</v>
      </c>
      <c r="H334" s="15">
        <f t="shared" si="25"/>
        <v>3793</v>
      </c>
      <c r="I334" s="15">
        <f t="shared" si="26"/>
        <v>63.300000000000004</v>
      </c>
      <c r="J334" s="1">
        <f>+Nacsport!B335</f>
        <v>34</v>
      </c>
      <c r="K334" s="1" t="str">
        <f>+Nacsport!C335</f>
        <v>END</v>
      </c>
      <c r="L334" s="1" t="str">
        <f>+CONCATENATE(Nacsport!I335,Nacsport!J335)</f>
        <v/>
      </c>
      <c r="M334" s="29" t="str">
        <f>IF(Nacsport!G335&lt;&gt;"",LEFT(Nacsport!G335,FIND(";",Nacsport!G335)-1),"")</f>
        <v/>
      </c>
      <c r="N334" s="1" t="str">
        <f>IFERROR(MID(Nacsport!G335,FIND(";", Nacsport!G335)+1,IFERROR(FIND(" ", Nacsport!G335 &amp; " ", FIND(";", Nacsport!G335)+1) - FIND(";", Nacsport!G335)-1,LEN(Nacsport!G335))),"")</f>
        <v/>
      </c>
      <c r="O334" s="1" t="str">
        <f>+CONCATENATE(Nacsport!K335,Nacsport!L335,Nacsport!M335,Nacsport!N335,Nacsport!O335,Nacsport!P335,Nacsport!Q335,Nacsport!R335,Nacsport!S335,Nacsport!T335,Nacsport!U335,Nacsport!V335,Nacsport!W335,Nacsport!X335,Nacsport!Y335,Nacsport!Z335)</f>
        <v/>
      </c>
      <c r="P334" s="1" t="str">
        <f>IF(ISNA(LOOKUP(2,1/(Nacsport!AA335:BY335&lt;&gt;""),Nacsport!AA335:BY335)),"",LOOKUP(2,1/(Nacsport!AA335:BY335&lt;&gt;""),Nacsport!AA335:BY335))</f>
        <v/>
      </c>
      <c r="Q334" s="1" t="str">
        <f t="array" ref="Q334">+IF(+COUNTIF(Nacsport!AA335:BY335,"*")&gt;1,INDEX(Nacsport!Z335:BX335,MATCH(TRUE,Nacsport!Z335:BX335&gt;0,0)),"")</f>
        <v/>
      </c>
      <c r="R334" s="1" t="str">
        <f>+CONCATENATE(Nacsport!BZ335,Nacsport!CA335)</f>
        <v/>
      </c>
      <c r="S334" s="1" t="str">
        <f>+CONCATENATE(Nacsport!CB335,Nacsport!CC335,Nacsport!CD335)</f>
        <v/>
      </c>
      <c r="T334" s="1" t="str">
        <f>+CONCATENATE(Nacsport!CE335,Nacsport!CF335,Nacsport!CG335,Nacsport!CH335)</f>
        <v/>
      </c>
      <c r="U334" s="1" t="str">
        <f>+CONCATENATE(Nacsport!CI335,Nacsport!CJ335,Nacsport!CK335,Nacsport!CL335,Nacsport!CM335,Nacsport!CN335,Nacsport!CO335,Nacsport!CP335)</f>
        <v/>
      </c>
      <c r="V334" s="1" t="str">
        <f>+CONCATENATE(Nacsport!CQ335,Nacsport!CR335,Nacsport!CS335,Nacsport!CT335,Nacsport!CU335,Nacsport!CV335)</f>
        <v/>
      </c>
      <c r="W334" s="1" t="str">
        <f>+CONCATENATE(Nacsport!CW335,Nacsport!CX335,Nacsport!CY335,Nacsport!CZ335,Nacsport!DA335,Nacsport!DB335,Nacsport!DC335)</f>
        <v/>
      </c>
      <c r="X334" s="1" t="str">
        <f>+CONCATENATE(Nacsport!DD335,Nacsport!DE335,Nacsport!DF335,Nacsport!DG335,Nacsport!DH335,Nacsport!DI335,Nacsport!DJ335,Nacsport!DK335,Nacsport!DL335,Nacsport!DM335,Nacsport!DN335)</f>
        <v/>
      </c>
      <c r="Y334" s="1" t="str">
        <f>+CONCATENATE(Nacsport!DO335,Nacsport!DP335,Nacsport!DQ335,Nacsport!DR335,Nacsport!DS335,Nacsport!DT335,Nacsport!DU335,Nacsport!DV335,)</f>
        <v/>
      </c>
      <c r="Z334" s="1" t="str">
        <f>+CONCATENATE(Nacsport!DW335,Nacsport!DX335,Nacsport!DY335,Nacsport!DZ335)</f>
        <v/>
      </c>
      <c r="AA334" s="1" t="str">
        <f>+CONCATENATE(Nacsport!EA335,Nacsport!EB335,Nacsport!EC335,Nacsport!ED335,Nacsport!EE335)</f>
        <v/>
      </c>
      <c r="AB334" s="1" t="str">
        <f>+CONCATENATE(Nacsport!EF335,Nacsport!EG335,Nacsport!EH335,Nacsport!EI335,Nacsport!EJ335,Nacsport!EK335)</f>
        <v/>
      </c>
      <c r="AC334" s="1" t="str">
        <f>+CONCATENATE(Nacsport!EL335,Nacsport!EM335,Nacsport!EN335,Nacsport!EO335,Nacsport!EP335,Nacsport!EQ335,Nacsport!ER335)</f>
        <v/>
      </c>
      <c r="AD334" s="1" t="str">
        <f>+CONCATENATE(Nacsport!ES335,Nacsport!ET335,Nacsport!EU335,Nacsport!EV335,Nacsport!EW335,Nacsport!EX335,Nacsport!EY335,Nacsport!EZ335)</f>
        <v/>
      </c>
      <c r="AE334" s="1" t="str">
        <f>+CONCATENATE(Nacsport!FA335,Nacsport!FB335,Nacsport!FC335)</f>
        <v/>
      </c>
      <c r="AF334" s="1" t="str">
        <f>+CONCATENATE(Nacsport!FD335,Nacsport!FE335)</f>
        <v/>
      </c>
      <c r="AG334" s="1" t="str">
        <f>+CONCATENATE(Nacsport!FF335,Nacsport!FG335,Nacsport!FH335,Nacsport!FI335,Nacsport!FJ335)</f>
        <v/>
      </c>
      <c r="AH334" s="1" t="str">
        <f t="shared" si="24"/>
        <v/>
      </c>
      <c r="AI334" s="1" t="str">
        <f>+CONCATENATE(Nacsport!FK335,Nacsport!FL335)</f>
        <v/>
      </c>
      <c r="AJ334" s="34" t="str">
        <f>+CONCATENATE(Nacsport!FM335,Nacsport!FN335)</f>
        <v/>
      </c>
      <c r="AK334" s="1" t="str">
        <f>+IF(OR(K334="ATTACCO",K334="DIFESA"),+CONCATENATE(Nacsport!FO335,Nacsport!FP334,Nacsport!FQ335,Nacsport!FR335,Nacsport!FS335,Nacsport!FT335,Nacsport!FU335,),"")</f>
        <v/>
      </c>
      <c r="AL334" s="1" t="str">
        <f>+IF(OR(K334="ATAQUE",K334="DEFENSA"),+CONCATENATE(Nacsport!FV335,Nacsport!FW335,Nacsport!FX335,Nacsport!FY335,Nacsport!FZ335,Nacsport!GA335,Nacsport!GB335,),"")</f>
        <v/>
      </c>
      <c r="AM334" s="1" t="str">
        <f>+CONCATENATE(Nacsport!GC335,Nacsport!GD335,Nacsport!GE335,Nacsport!GF335,Nacsport!GG335,Nacsport!GH335,Nacsport!GI335,Nacsport!GJ335,)</f>
        <v/>
      </c>
      <c r="AN334" s="1" t="str">
        <f>IF(K334="PUNTOS",LOOKUP(2,1/($K$3:K334="ATAQUE"),$AN$3:AN334),IF(+COUNTIF(Nacsport!GK335:'Nacsport'!GS335,"*")&gt;0,+COUNTIF(Nacsport!GK335:'Nacsport'!GS335,"*"),""))</f>
        <v/>
      </c>
      <c r="AO334" t="str">
        <f ca="1">+IF(K334="QUIEBRE",+IF(L334="SAN LUIS",+COUNTIF(K334:INDIRECT(ADDRESS((LOOKUP(2,1/($K$1:K334="ATAQUE"),Nacsport!$A$1:A335)),3,4)),"RUCK")+1,+COUNTIF(K334:INDIRECT(ADDRESS((LOOKUP(2,1/($K$1:K334="DEFENSA"),Nacsport!$A$1:A335)),3,4)),"RUCK")+1),"")</f>
        <v/>
      </c>
      <c r="AP334" t="str">
        <f ca="1">+IF(OR(K334="PUNTOS",K334="QUIEBRE"),+IF(L334="SAN LUIS",+COUNTIF(K334:INDIRECT(ADDRESS((LOOKUP(2,1/($K$1:K334="ATAQUE"),Nacsport!$A$1:A335)),3,4)),"PASE"),+COUNTIF(K334:INDIRECT(ADDRESS((LOOKUP(2,1/($K$1:K334="DEFENSA"),Nacsport!$A$1:A335)),3,4)),"PASE")),"")</f>
        <v/>
      </c>
      <c r="AQ334" t="str">
        <f>IF(K334="QUIEBRE",LOOKUP(2,1/($K$3:K334="ATAQUE"),$AL$3:AL334),IF(+COUNTIF(Nacsport!GK335:'Nacsport'!GS335,"*")&gt;0,+COUNTIF(Nacsport!GK335:'Nacsport'!GS335,"*"),""))</f>
        <v/>
      </c>
      <c r="AR334" s="1" t="str">
        <f>IF(OR(K334="ATTACCO",K334="DIFESA"),J334,IF(AND(OR(K334="PUNTOS",K334="RUCK",K334="QUIEBRE"),L334="AVEZZANO"),LOOKUP(2,1/($K$3:K334="ATTACCO"),$J$3:J335),IF(AND(OR(K334="PUNTOS",K334="RUCK",K334="QUIEBRE"),L334="RIVAL"),LOOKUP(2,1/($K$3:K334="DIFESA"),$J$3:J335),"")))</f>
        <v/>
      </c>
      <c r="AS334" s="17"/>
    </row>
    <row r="335" spans="1:45" ht="15.75" customHeight="1" x14ac:dyDescent="0.2">
      <c r="A335">
        <f>+Nacsport!A336</f>
        <v>336</v>
      </c>
      <c r="B335">
        <f t="shared" si="22"/>
        <v>334</v>
      </c>
      <c r="C335">
        <f t="shared" si="23"/>
        <v>334</v>
      </c>
      <c r="D335" s="12">
        <v>1</v>
      </c>
      <c r="E335" s="1" t="s">
        <v>1295</v>
      </c>
      <c r="F335" s="14">
        <f>CONVERT(LEFT(Nacsport!E336,2),"mn","hr")/24+CONVERT(MID(Nacsport!E336,4,2),"sec","hr")/24</f>
        <v>4.3969907407407409E-2</v>
      </c>
      <c r="G335" s="15">
        <f>CONVERT((CONVERT(LEFT(Nacsport!F336,2),"mn","hr")/24+CONVERT(MID(Nacsport!F336,4,2),"sec","hr")/24)-(CONVERT(LEFT(Nacsport!E336,2),"mn","hr")/24+CONVERT(MID(Nacsport!E336,4,2),"sec","hr")/24),"hr","sec")*24</f>
        <v>7.0000000000002949</v>
      </c>
      <c r="H335" s="15">
        <f t="shared" si="25"/>
        <v>3794.0000000000005</v>
      </c>
      <c r="I335" s="15">
        <f t="shared" si="26"/>
        <v>63.316666666666677</v>
      </c>
      <c r="J335" s="1">
        <f>+Nacsport!B336</f>
        <v>14</v>
      </c>
      <c r="K335" s="1" t="str">
        <f>+Nacsport!C336</f>
        <v>LINEOUT</v>
      </c>
      <c r="L335" s="1" t="str">
        <f>+CONCATENATE(Nacsport!I336,Nacsport!J336)</f>
        <v>SAN BENEDETTO</v>
      </c>
      <c r="M335" s="29" t="str">
        <f>IF(Nacsport!G336&lt;&gt;"",LEFT(Nacsport!G336,FIND(";",Nacsport!G336)-1),"")</f>
        <v>2</v>
      </c>
      <c r="N335" s="1" t="str">
        <f>IFERROR(MID(Nacsport!G336,FIND(";", Nacsport!G336)+1,IFERROR(FIND(" ", Nacsport!G336 &amp; " ", FIND(";", Nacsport!G336)+1) - FIND(";", Nacsport!G336)-1,LEN(Nacsport!G336))),"")</f>
        <v>30</v>
      </c>
      <c r="O335" s="1" t="str">
        <f>+CONCATENATE(Nacsport!K336,Nacsport!L336,Nacsport!M336,Nacsport!N336,Nacsport!O336,Nacsport!P336,Nacsport!Q336,Nacsport!R336,Nacsport!S336,Nacsport!T336,Nacsport!U336,Nacsport!V336,Nacsport!W336,Nacsport!X336,Nacsport!Y336,Nacsport!Z336)</f>
        <v/>
      </c>
      <c r="P335" s="1">
        <f>IF(ISNA(LOOKUP(2,1/(Nacsport!AA336:BY336&lt;&gt;""),Nacsport!AA336:BY336)),"",LOOKUP(2,1/(Nacsport!AA336:BY336&lt;&gt;""),Nacsport!AA336:BY336))</f>
        <v>28</v>
      </c>
      <c r="Q335" s="1" t="str">
        <f t="array" ref="Q335">+IF(+COUNTIF(Nacsport!AA336:BY336,"*")&gt;1,INDEX(Nacsport!Z336:BX336,MATCH(TRUE,Nacsport!Z336:BX336&gt;0,0)),"")</f>
        <v/>
      </c>
      <c r="R335" s="1" t="str">
        <f>+CONCATENATE(Nacsport!BZ336,Nacsport!CA336)</f>
        <v/>
      </c>
      <c r="S335" s="1" t="str">
        <f>+CONCATENATE(Nacsport!CB336,Nacsport!CC336,Nacsport!CD336)</f>
        <v/>
      </c>
      <c r="T335" s="1" t="str">
        <f>+CONCATENATE(Nacsport!CE336,Nacsport!CF336,Nacsport!CG336,Nacsport!CH336)</f>
        <v>NOT-STRAIGHT</v>
      </c>
      <c r="U335" s="1" t="str">
        <f>+CONCATENATE(Nacsport!CI336,Nacsport!CJ336,Nacsport!CK336,Nacsport!CL336,Nacsport!CM336,Nacsport!CN336,Nacsport!CO336,Nacsport!CP336)</f>
        <v>L4</v>
      </c>
      <c r="V335" s="1" t="str">
        <f>+CONCATENATE(Nacsport!CQ336,Nacsport!CR336,Nacsport!CS336,Nacsport!CT336,Nacsport!CU336,Nacsport!CV336)</f>
        <v>A</v>
      </c>
      <c r="W335" s="1" t="str">
        <f>+CONCATENATE(Nacsport!CW336,Nacsport!CX336,Nacsport!CY336,Nacsport!CZ336,Nacsport!DA336,Nacsport!DB336,Nacsport!DC336)</f>
        <v/>
      </c>
      <c r="X335" s="1" t="str">
        <f>+CONCATENATE(Nacsport!DD336,Nacsport!DE336,Nacsport!DF336,Nacsport!DG336,Nacsport!DH336,Nacsport!DI336,Nacsport!DJ336,Nacsport!DK336,Nacsport!DL336,Nacsport!DM336,Nacsport!DN336)</f>
        <v/>
      </c>
      <c r="Y335" s="1" t="str">
        <f>+CONCATENATE(Nacsport!DO336,Nacsport!DP336,Nacsport!DQ336,Nacsport!DR336,Nacsport!DS336,Nacsport!DT336,Nacsport!DU336,Nacsport!DV336,)</f>
        <v/>
      </c>
      <c r="Z335" s="1" t="str">
        <f>+CONCATENATE(Nacsport!DW336,Nacsport!DX336,Nacsport!DY336,Nacsport!DZ336)</f>
        <v/>
      </c>
      <c r="AA335" s="1" t="str">
        <f>+CONCATENATE(Nacsport!EA336,Nacsport!EB336,Nacsport!EC336,Nacsport!ED336,Nacsport!EE336)</f>
        <v/>
      </c>
      <c r="AB335" s="1" t="str">
        <f>+CONCATENATE(Nacsport!EF336,Nacsport!EG336,Nacsport!EH336,Nacsport!EI336,Nacsport!EJ336,Nacsport!EK336)</f>
        <v/>
      </c>
      <c r="AC335" s="1" t="str">
        <f>+CONCATENATE(Nacsport!EL336,Nacsport!EM336,Nacsport!EN336,Nacsport!EO336,Nacsport!EP336,Nacsport!EQ336,Nacsport!ER336)</f>
        <v/>
      </c>
      <c r="AD335" s="1" t="str">
        <f>+CONCATENATE(Nacsport!ES336,Nacsport!ET336,Nacsport!EU336,Nacsport!EV336,Nacsport!EW336,Nacsport!EX336,Nacsport!EY336,Nacsport!EZ336)</f>
        <v/>
      </c>
      <c r="AE335" s="1" t="str">
        <f>+CONCATENATE(Nacsport!FA336,Nacsport!FB336,Nacsport!FC336)</f>
        <v/>
      </c>
      <c r="AF335" s="1" t="str">
        <f>+CONCATENATE(Nacsport!FD336,Nacsport!FE336)</f>
        <v/>
      </c>
      <c r="AG335" s="1" t="str">
        <f>+CONCATENATE(Nacsport!FF336,Nacsport!FG336,Nacsport!FH336,Nacsport!FI336,Nacsport!FJ336)</f>
        <v/>
      </c>
      <c r="AH335" s="1" t="str">
        <f t="shared" si="24"/>
        <v/>
      </c>
      <c r="AI335" s="1" t="str">
        <f>+CONCATENATE(Nacsport!FK336,Nacsport!FL336)</f>
        <v/>
      </c>
      <c r="AJ335" s="34" t="str">
        <f>+CONCATENATE(Nacsport!FM336,Nacsport!FN336)</f>
        <v/>
      </c>
      <c r="AK335" s="1" t="str">
        <f>+IF(OR(K335="ATTACCO",K335="DIFESA"),+CONCATENATE(Nacsport!FO336,Nacsport!FP335,Nacsport!FQ336,Nacsport!FR336,Nacsport!FS336,Nacsport!FT336,Nacsport!FU336,),"")</f>
        <v/>
      </c>
      <c r="AL335" s="1" t="str">
        <f>+IF(OR(K335="ATAQUE",K335="DEFENSA"),+CONCATENATE(Nacsport!FV336,Nacsport!FW336,Nacsport!FX336,Nacsport!FY336,Nacsport!FZ336,Nacsport!GA336,Nacsport!GB336,),"")</f>
        <v/>
      </c>
      <c r="AM335" s="1" t="str">
        <f>+CONCATENATE(Nacsport!GC336,Nacsport!GD336,Nacsport!GE336,Nacsport!GF336,Nacsport!GG336,Nacsport!GH336,Nacsport!GI336,Nacsport!GJ336,)</f>
        <v/>
      </c>
      <c r="AN335" s="1" t="str">
        <f>IF(K335="PUNTOS",LOOKUP(2,1/($K$3:K335="ATAQUE"),$AN$3:AN335),IF(+COUNTIF(Nacsport!GK336:'Nacsport'!GS336,"*")&gt;0,+COUNTIF(Nacsport!GK336:'Nacsport'!GS336,"*"),""))</f>
        <v/>
      </c>
      <c r="AO335" t="str">
        <f ca="1">+IF(K335="QUIEBRE",+IF(L335="SAN LUIS",+COUNTIF(K335:INDIRECT(ADDRESS((LOOKUP(2,1/($K$1:K335="ATAQUE"),Nacsport!$A$1:A336)),3,4)),"RUCK")+1,+COUNTIF(K335:INDIRECT(ADDRESS((LOOKUP(2,1/($K$1:K335="DEFENSA"),Nacsport!$A$1:A336)),3,4)),"RUCK")+1),"")</f>
        <v/>
      </c>
      <c r="AP335" t="str">
        <f ca="1">+IF(OR(K335="PUNTOS",K335="QUIEBRE"),+IF(L335="SAN LUIS",+COUNTIF(K335:INDIRECT(ADDRESS((LOOKUP(2,1/($K$1:K335="ATAQUE"),Nacsport!$A$1:A336)),3,4)),"PASE"),+COUNTIF(K335:INDIRECT(ADDRESS((LOOKUP(2,1/($K$1:K335="DEFENSA"),Nacsport!$A$1:A336)),3,4)),"PASE")),"")</f>
        <v/>
      </c>
      <c r="AQ335" t="str">
        <f>IF(K335="QUIEBRE",LOOKUP(2,1/($K$3:K335="ATAQUE"),$AL$3:AL335),IF(+COUNTIF(Nacsport!GK336:'Nacsport'!GS336,"*")&gt;0,+COUNTIF(Nacsport!GK336:'Nacsport'!GS336,"*"),""))</f>
        <v/>
      </c>
      <c r="AR335" s="1" t="str">
        <f>IF(OR(K335="ATTACCO",K335="DIFESA"),J335,IF(AND(OR(K335="PUNTOS",K335="RUCK",K335="QUIEBRE"),L335="AVEZZANO"),LOOKUP(2,1/($K$3:K335="ATTACCO"),$J$3:J336),IF(AND(OR(K335="PUNTOS",K335="RUCK",K335="QUIEBRE"),L335="RIVAL"),LOOKUP(2,1/($K$3:K335="DIFESA"),$J$3:J336),"")))</f>
        <v/>
      </c>
      <c r="AS335" s="17"/>
    </row>
    <row r="336" spans="1:45" ht="15.75" customHeight="1" x14ac:dyDescent="0.2">
      <c r="A336">
        <f>+Nacsport!A337</f>
        <v>337</v>
      </c>
      <c r="B336">
        <f t="shared" si="22"/>
        <v>335</v>
      </c>
      <c r="C336">
        <f t="shared" si="23"/>
        <v>335</v>
      </c>
      <c r="D336" s="12">
        <v>1</v>
      </c>
      <c r="E336" s="1" t="s">
        <v>1295</v>
      </c>
      <c r="F336" s="14">
        <f>CONVERT(LEFT(Nacsport!E337,2),"mn","hr")/24+CONVERT(MID(Nacsport!E337,4,2),"sec","hr")/24</f>
        <v>4.4340277777777784E-2</v>
      </c>
      <c r="G336" s="15">
        <f>CONVERT((CONVERT(LEFT(Nacsport!F337,2),"mn","hr")/24+CONVERT(MID(Nacsport!F337,4,2),"sec","hr")/24)-(CONVERT(LEFT(Nacsport!E337,2),"mn","hr")/24+CONVERT(MID(Nacsport!E337,4,2),"sec","hr")/24),"hr","sec")*24</f>
        <v>8.9999999999996092</v>
      </c>
      <c r="H336" s="15">
        <f t="shared" si="25"/>
        <v>3826.0000000000009</v>
      </c>
      <c r="I336" s="15">
        <f t="shared" si="26"/>
        <v>63.850000000000016</v>
      </c>
      <c r="J336" s="1">
        <f>+Nacsport!B337</f>
        <v>21</v>
      </c>
      <c r="K336" s="1" t="str">
        <f>+Nacsport!C337</f>
        <v>DEFENCE</v>
      </c>
      <c r="L336" s="1" t="str">
        <f>+CONCATENATE(Nacsport!I337,Nacsport!J337)</f>
        <v/>
      </c>
      <c r="M336" s="29" t="str">
        <f>IF(Nacsport!G337&lt;&gt;"",LEFT(Nacsport!G337,FIND(";",Nacsport!G337)-1),"")</f>
        <v>2</v>
      </c>
      <c r="N336" s="1" t="str">
        <f>IFERROR(MID(Nacsport!G337,FIND(";", Nacsport!G337)+1,IFERROR(FIND(" ", Nacsport!G337 &amp; " ", FIND(";", Nacsport!G337)+1) - FIND(";", Nacsport!G337)-1,LEN(Nacsport!G337))),"")</f>
        <v>30</v>
      </c>
      <c r="O336" s="1" t="str">
        <f>+CONCATENATE(Nacsport!K337,Nacsport!L337,Nacsport!M337,Nacsport!N337,Nacsport!O337,Nacsport!P337,Nacsport!Q337,Nacsport!R337,Nacsport!S337,Nacsport!T337,Nacsport!U337,Nacsport!V337,Nacsport!W337,Nacsport!X337,Nacsport!Y337,Nacsport!Z337)</f>
        <v/>
      </c>
      <c r="P336" s="1" t="str">
        <f>IF(ISNA(LOOKUP(2,1/(Nacsport!AA337:BY337&lt;&gt;""),Nacsport!AA337:BY337)),"",LOOKUP(2,1/(Nacsport!AA337:BY337&lt;&gt;""),Nacsport!AA337:BY337))</f>
        <v/>
      </c>
      <c r="Q336" s="1" t="str">
        <f t="array" ref="Q336">+IF(+COUNTIF(Nacsport!AA337:BY337,"*")&gt;1,INDEX(Nacsport!Z337:BX337,MATCH(TRUE,Nacsport!Z337:BX337&gt;0,0)),"")</f>
        <v/>
      </c>
      <c r="R336" s="1" t="str">
        <f>+CONCATENATE(Nacsport!BZ337,Nacsport!CA337)</f>
        <v/>
      </c>
      <c r="S336" s="1" t="str">
        <f>+CONCATENATE(Nacsport!CB337,Nacsport!CC337,Nacsport!CD337)</f>
        <v/>
      </c>
      <c r="T336" s="1" t="str">
        <f>+CONCATENATE(Nacsport!CE337,Nacsport!CF337,Nacsport!CG337,Nacsport!CH337)</f>
        <v/>
      </c>
      <c r="U336" s="1" t="str">
        <f>+CONCATENATE(Nacsport!CI337,Nacsport!CJ337,Nacsport!CK337,Nacsport!CL337,Nacsport!CM337,Nacsport!CN337,Nacsport!CO337,Nacsport!CP337)</f>
        <v/>
      </c>
      <c r="V336" s="1" t="str">
        <f>+CONCATENATE(Nacsport!CQ337,Nacsport!CR337,Nacsport!CS337,Nacsport!CT337,Nacsport!CU337,Nacsport!CV337)</f>
        <v/>
      </c>
      <c r="W336" s="1" t="str">
        <f>+CONCATENATE(Nacsport!CW337,Nacsport!CX337,Nacsport!CY337,Nacsport!CZ337,Nacsport!DA337,Nacsport!DB337,Nacsport!DC337)</f>
        <v/>
      </c>
      <c r="X336" s="1" t="str">
        <f>+CONCATENATE(Nacsport!DD337,Nacsport!DE337,Nacsport!DF337,Nacsport!DG337,Nacsport!DH337,Nacsport!DI337,Nacsport!DJ337,Nacsport!DK337,Nacsport!DL337,Nacsport!DM337,Nacsport!DN337)</f>
        <v/>
      </c>
      <c r="Y336" s="1" t="str">
        <f>+CONCATENATE(Nacsport!DO337,Nacsport!DP337,Nacsport!DQ337,Nacsport!DR337,Nacsport!DS337,Nacsport!DT337,Nacsport!DU337,Nacsport!DV337,)</f>
        <v/>
      </c>
      <c r="Z336" s="1" t="str">
        <f>+CONCATENATE(Nacsport!DW337,Nacsport!DX337,Nacsport!DY337,Nacsport!DZ337)</f>
        <v/>
      </c>
      <c r="AA336" s="1" t="str">
        <f>+CONCATENATE(Nacsport!EA337,Nacsport!EB337,Nacsport!EC337,Nacsport!ED337,Nacsport!EE337)</f>
        <v/>
      </c>
      <c r="AB336" s="1" t="str">
        <f>+CONCATENATE(Nacsport!EF337,Nacsport!EG337,Nacsport!EH337,Nacsport!EI337,Nacsport!EJ337,Nacsport!EK337)</f>
        <v/>
      </c>
      <c r="AC336" s="1" t="str">
        <f>+CONCATENATE(Nacsport!EL337,Nacsport!EM337,Nacsport!EN337,Nacsport!EO337,Nacsport!EP337,Nacsport!EQ337,Nacsport!ER337)</f>
        <v/>
      </c>
      <c r="AD336" s="1" t="str">
        <f>+CONCATENATE(Nacsport!ES337,Nacsport!ET337,Nacsport!EU337,Nacsport!EV337,Nacsport!EW337,Nacsport!EX337,Nacsport!EY337,Nacsport!EZ337)</f>
        <v/>
      </c>
      <c r="AE336" s="1" t="str">
        <f>+CONCATENATE(Nacsport!FA337,Nacsport!FB337,Nacsport!FC337)</f>
        <v/>
      </c>
      <c r="AF336" s="1" t="str">
        <f>+CONCATENATE(Nacsport!FD337,Nacsport!FE337)</f>
        <v/>
      </c>
      <c r="AG336" s="1" t="str">
        <f>+CONCATENATE(Nacsport!FF337,Nacsport!FG337,Nacsport!FH337,Nacsport!FI337,Nacsport!FJ337)</f>
        <v/>
      </c>
      <c r="AH336" s="1" t="str">
        <f t="shared" si="24"/>
        <v/>
      </c>
      <c r="AI336" s="1" t="str">
        <f>+CONCATENATE(Nacsport!FK337,Nacsport!FL337)</f>
        <v/>
      </c>
      <c r="AJ336" s="34" t="str">
        <f>+CONCATENATE(Nacsport!FM337,Nacsport!FN337)</f>
        <v/>
      </c>
      <c r="AK336" s="1" t="str">
        <f>+IF(OR(K336="ATTACCO",K336="DIFESA"),+CONCATENATE(Nacsport!FO337,Nacsport!FP336,Nacsport!FQ337,Nacsport!FR337,Nacsport!FS337,Nacsport!FT337,Nacsport!FU337,),"")</f>
        <v/>
      </c>
      <c r="AL336" s="1" t="str">
        <f>+IF(OR(K336="ATAQUE",K336="DEFENSA"),+CONCATENATE(Nacsport!FV337,Nacsport!FW337,Nacsport!FX337,Nacsport!FY337,Nacsport!FZ337,Nacsport!GA337,Nacsport!GB337,),"")</f>
        <v/>
      </c>
      <c r="AM336" s="1" t="str">
        <f>+CONCATENATE(Nacsport!GC337,Nacsport!GD337,Nacsport!GE337,Nacsport!GF337,Nacsport!GG337,Nacsport!GH337,Nacsport!GI337,Nacsport!GJ337,)</f>
        <v/>
      </c>
      <c r="AN336" s="1" t="str">
        <f>IF(K336="PUNTOS",LOOKUP(2,1/($K$3:K336="ATAQUE"),$AN$3:AN336),IF(+COUNTIF(Nacsport!GK337:'Nacsport'!GS337,"*")&gt;0,+COUNTIF(Nacsport!GK337:'Nacsport'!GS337,"*"),""))</f>
        <v/>
      </c>
      <c r="AO336" t="str">
        <f ca="1">+IF(K336="QUIEBRE",+IF(L336="SAN LUIS",+COUNTIF(K336:INDIRECT(ADDRESS((LOOKUP(2,1/($K$1:K336="ATAQUE"),Nacsport!$A$1:A337)),3,4)),"RUCK")+1,+COUNTIF(K336:INDIRECT(ADDRESS((LOOKUP(2,1/($K$1:K336="DEFENSA"),Nacsport!$A$1:A337)),3,4)),"RUCK")+1),"")</f>
        <v/>
      </c>
      <c r="AP336" t="str">
        <f ca="1">+IF(OR(K336="PUNTOS",K336="QUIEBRE"),+IF(L336="SAN LUIS",+COUNTIF(K336:INDIRECT(ADDRESS((LOOKUP(2,1/($K$1:K336="ATAQUE"),Nacsport!$A$1:A337)),3,4)),"PASE"),+COUNTIF(K336:INDIRECT(ADDRESS((LOOKUP(2,1/($K$1:K336="DEFENSA"),Nacsport!$A$1:A337)),3,4)),"PASE")),"")</f>
        <v/>
      </c>
      <c r="AQ336" t="str">
        <f>IF(K336="QUIEBRE",LOOKUP(2,1/($K$3:K336="ATAQUE"),$AL$3:AL336),IF(+COUNTIF(Nacsport!GK337:'Nacsport'!GS337,"*")&gt;0,+COUNTIF(Nacsport!GK337:'Nacsport'!GS337,"*"),""))</f>
        <v/>
      </c>
      <c r="AR336" s="1" t="str">
        <f>IF(OR(K336="ATTACCO",K336="DIFESA"),J336,IF(AND(OR(K336="PUNTOS",K336="RUCK",K336="QUIEBRE"),L336="AVEZZANO"),LOOKUP(2,1/($K$3:K336="ATTACCO"),$J$3:J337),IF(AND(OR(K336="PUNTOS",K336="RUCK",K336="QUIEBRE"),L336="RIVAL"),LOOKUP(2,1/($K$3:K336="DIFESA"),$J$3:J337),"")))</f>
        <v/>
      </c>
      <c r="AS336" s="17"/>
    </row>
    <row r="337" spans="1:45" ht="15.75" customHeight="1" x14ac:dyDescent="0.2">
      <c r="A337">
        <f>+Nacsport!A338</f>
        <v>338</v>
      </c>
      <c r="B337">
        <f t="shared" si="22"/>
        <v>336</v>
      </c>
      <c r="C337">
        <f t="shared" si="23"/>
        <v>336</v>
      </c>
      <c r="D337" s="12">
        <v>1</v>
      </c>
      <c r="E337" s="1" t="s">
        <v>1295</v>
      </c>
      <c r="F337" s="14">
        <f>CONVERT(LEFT(Nacsport!E338,2),"mn","hr")/24+CONVERT(MID(Nacsport!E338,4,2),"sec","hr")/24</f>
        <v>4.4340277777777784E-2</v>
      </c>
      <c r="G337" s="15">
        <f>CONVERT((CONVERT(LEFT(Nacsport!F338,2),"mn","hr")/24+CONVERT(MID(Nacsport!F338,4,2),"sec","hr")/24)-(CONVERT(LEFT(Nacsport!E338,2),"mn","hr")/24+CONVERT(MID(Nacsport!E338,4,2),"sec","hr")/24),"hr","sec")*24</f>
        <v>8.9999999999996092</v>
      </c>
      <c r="H337" s="15">
        <f t="shared" si="25"/>
        <v>3826.0000000000009</v>
      </c>
      <c r="I337" s="15">
        <f t="shared" si="26"/>
        <v>63.850000000000016</v>
      </c>
      <c r="J337" s="1">
        <f>+Nacsport!B338</f>
        <v>36</v>
      </c>
      <c r="K337" s="1" t="str">
        <f>+Nacsport!C338</f>
        <v>SHORT-MATCH</v>
      </c>
      <c r="L337" s="1" t="str">
        <f>+CONCATENATE(Nacsport!I338,Nacsport!J338)</f>
        <v/>
      </c>
      <c r="M337" s="29" t="str">
        <f>IF(Nacsport!G338&lt;&gt;"",LEFT(Nacsport!G338,FIND(";",Nacsport!G338)-1),"")</f>
        <v>2</v>
      </c>
      <c r="N337" s="1" t="str">
        <f>IFERROR(MID(Nacsport!G338,FIND(";", Nacsport!G338)+1,IFERROR(FIND(" ", Nacsport!G338 &amp; " ", FIND(";", Nacsport!G338)+1) - FIND(";", Nacsport!G338)-1,LEN(Nacsport!G338))),"")</f>
        <v>30</v>
      </c>
      <c r="O337" s="1" t="str">
        <f>+CONCATENATE(Nacsport!K338,Nacsport!L338,Nacsport!M338,Nacsport!N338,Nacsport!O338,Nacsport!P338,Nacsport!Q338,Nacsport!R338,Nacsport!S338,Nacsport!T338,Nacsport!U338,Nacsport!V338,Nacsport!W338,Nacsport!X338,Nacsport!Y338,Nacsport!Z338)</f>
        <v/>
      </c>
      <c r="P337" s="1" t="str">
        <f>IF(ISNA(LOOKUP(2,1/(Nacsport!AA338:BY338&lt;&gt;""),Nacsport!AA338:BY338)),"",LOOKUP(2,1/(Nacsport!AA338:BY338&lt;&gt;""),Nacsport!AA338:BY338))</f>
        <v/>
      </c>
      <c r="Q337" s="1" t="str">
        <f t="array" ref="Q337">+IF(+COUNTIF(Nacsport!AA338:BY338,"*")&gt;1,INDEX(Nacsport!Z338:BX338,MATCH(TRUE,Nacsport!Z338:BX338&gt;0,0)),"")</f>
        <v/>
      </c>
      <c r="R337" s="1" t="str">
        <f>+CONCATENATE(Nacsport!BZ338,Nacsport!CA338)</f>
        <v/>
      </c>
      <c r="S337" s="1" t="str">
        <f>+CONCATENATE(Nacsport!CB338,Nacsport!CC338,Nacsport!CD338)</f>
        <v/>
      </c>
      <c r="T337" s="1" t="str">
        <f>+CONCATENATE(Nacsport!CE338,Nacsport!CF338,Nacsport!CG338,Nacsport!CH338)</f>
        <v/>
      </c>
      <c r="U337" s="1" t="str">
        <f>+CONCATENATE(Nacsport!CI338,Nacsport!CJ338,Nacsport!CK338,Nacsport!CL338,Nacsport!CM338,Nacsport!CN338,Nacsport!CO338,Nacsport!CP338)</f>
        <v/>
      </c>
      <c r="V337" s="1" t="str">
        <f>+CONCATENATE(Nacsport!CQ338,Nacsport!CR338,Nacsport!CS338,Nacsport!CT338,Nacsport!CU338,Nacsport!CV338)</f>
        <v/>
      </c>
      <c r="W337" s="1" t="str">
        <f>+CONCATENATE(Nacsport!CW338,Nacsport!CX338,Nacsport!CY338,Nacsport!CZ338,Nacsport!DA338,Nacsport!DB338,Nacsport!DC338)</f>
        <v/>
      </c>
      <c r="X337" s="1" t="str">
        <f>+CONCATENATE(Nacsport!DD338,Nacsport!DE338,Nacsport!DF338,Nacsport!DG338,Nacsport!DH338,Nacsport!DI338,Nacsport!DJ338,Nacsport!DK338,Nacsport!DL338,Nacsport!DM338,Nacsport!DN338)</f>
        <v/>
      </c>
      <c r="Y337" s="1" t="str">
        <f>+CONCATENATE(Nacsport!DO338,Nacsport!DP338,Nacsport!DQ338,Nacsport!DR338,Nacsport!DS338,Nacsport!DT338,Nacsport!DU338,Nacsport!DV338,)</f>
        <v/>
      </c>
      <c r="Z337" s="1" t="str">
        <f>+CONCATENATE(Nacsport!DW338,Nacsport!DX338,Nacsport!DY338,Nacsport!DZ338)</f>
        <v/>
      </c>
      <c r="AA337" s="1" t="str">
        <f>+CONCATENATE(Nacsport!EA338,Nacsport!EB338,Nacsport!EC338,Nacsport!ED338,Nacsport!EE338)</f>
        <v/>
      </c>
      <c r="AB337" s="1" t="str">
        <f>+CONCATENATE(Nacsport!EF338,Nacsport!EG338,Nacsport!EH338,Nacsport!EI338,Nacsport!EJ338,Nacsport!EK338)</f>
        <v/>
      </c>
      <c r="AC337" s="1" t="str">
        <f>+CONCATENATE(Nacsport!EL338,Nacsport!EM338,Nacsport!EN338,Nacsport!EO338,Nacsport!EP338,Nacsport!EQ338,Nacsport!ER338)</f>
        <v/>
      </c>
      <c r="AD337" s="1" t="str">
        <f>+CONCATENATE(Nacsport!ES338,Nacsport!ET338,Nacsport!EU338,Nacsport!EV338,Nacsport!EW338,Nacsport!EX338,Nacsport!EY338,Nacsport!EZ338)</f>
        <v/>
      </c>
      <c r="AE337" s="1" t="str">
        <f>+CONCATENATE(Nacsport!FA338,Nacsport!FB338,Nacsport!FC338)</f>
        <v/>
      </c>
      <c r="AF337" s="1" t="str">
        <f>+CONCATENATE(Nacsport!FD338,Nacsport!FE338)</f>
        <v/>
      </c>
      <c r="AG337" s="1" t="str">
        <f>+CONCATENATE(Nacsport!FF338,Nacsport!FG338,Nacsport!FH338,Nacsport!FI338,Nacsport!FJ338)</f>
        <v/>
      </c>
      <c r="AH337" s="1" t="str">
        <f t="shared" si="24"/>
        <v/>
      </c>
      <c r="AI337" s="1" t="str">
        <f>+CONCATENATE(Nacsport!FK338,Nacsport!FL338)</f>
        <v/>
      </c>
      <c r="AJ337" s="34" t="str">
        <f>+CONCATENATE(Nacsport!FM338,Nacsport!FN338)</f>
        <v/>
      </c>
      <c r="AK337" s="1" t="str">
        <f>+IF(OR(K337="ATTACCO",K337="DIFESA"),+CONCATENATE(Nacsport!FO338,Nacsport!FP337,Nacsport!FQ338,Nacsport!FR338,Nacsport!FS338,Nacsport!FT338,Nacsport!FU338,),"")</f>
        <v/>
      </c>
      <c r="AL337" s="1" t="str">
        <f>+IF(OR(K337="ATAQUE",K337="DEFENSA"),+CONCATENATE(Nacsport!FV338,Nacsport!FW338,Nacsport!FX338,Nacsport!FY338,Nacsport!FZ338,Nacsport!GA338,Nacsport!GB338,),"")</f>
        <v/>
      </c>
      <c r="AM337" s="1" t="str">
        <f>+CONCATENATE(Nacsport!GC338,Nacsport!GD338,Nacsport!GE338,Nacsport!GF338,Nacsport!GG338,Nacsport!GH338,Nacsport!GI338,Nacsport!GJ338,)</f>
        <v/>
      </c>
      <c r="AN337" s="1" t="str">
        <f>IF(K337="PUNTOS",LOOKUP(2,1/($K$3:K337="ATAQUE"),$AN$3:AN337),IF(+COUNTIF(Nacsport!GK338:'Nacsport'!GS338,"*")&gt;0,+COUNTIF(Nacsport!GK338:'Nacsport'!GS338,"*"),""))</f>
        <v/>
      </c>
      <c r="AO337" t="str">
        <f ca="1">+IF(K337="QUIEBRE",+IF(L337="SAN LUIS",+COUNTIF(K337:INDIRECT(ADDRESS((LOOKUP(2,1/($K$1:K337="ATAQUE"),Nacsport!$A$1:A338)),3,4)),"RUCK")+1,+COUNTIF(K337:INDIRECT(ADDRESS((LOOKUP(2,1/($K$1:K337="DEFENSA"),Nacsport!$A$1:A338)),3,4)),"RUCK")+1),"")</f>
        <v/>
      </c>
      <c r="AP337" t="str">
        <f ca="1">+IF(OR(K337="PUNTOS",K337="QUIEBRE"),+IF(L337="SAN LUIS",+COUNTIF(K337:INDIRECT(ADDRESS((LOOKUP(2,1/($K$1:K337="ATAQUE"),Nacsport!$A$1:A338)),3,4)),"PASE"),+COUNTIF(K337:INDIRECT(ADDRESS((LOOKUP(2,1/($K$1:K337="DEFENSA"),Nacsport!$A$1:A338)),3,4)),"PASE")),"")</f>
        <v/>
      </c>
      <c r="AQ337" t="str">
        <f>IF(K337="QUIEBRE",LOOKUP(2,1/($K$3:K337="ATAQUE"),$AL$3:AL337),IF(+COUNTIF(Nacsport!GK338:'Nacsport'!GS338,"*")&gt;0,+COUNTIF(Nacsport!GK338:'Nacsport'!GS338,"*"),""))</f>
        <v/>
      </c>
      <c r="AR337" s="1" t="str">
        <f>IF(OR(K337="ATTACCO",K337="DIFESA"),J337,IF(AND(OR(K337="PUNTOS",K337="RUCK",K337="QUIEBRE"),L337="AVEZZANO"),LOOKUP(2,1/($K$3:K337="ATTACCO"),$J$3:J338),IF(AND(OR(K337="PUNTOS",K337="RUCK",K337="QUIEBRE"),L337="RIVAL"),LOOKUP(2,1/($K$3:K337="DIFESA"),$J$3:J338),"")))</f>
        <v/>
      </c>
      <c r="AS337" s="17"/>
    </row>
    <row r="338" spans="1:45" ht="15.75" customHeight="1" x14ac:dyDescent="0.2">
      <c r="A338">
        <f>+Nacsport!A339</f>
        <v>339</v>
      </c>
      <c r="B338">
        <f t="shared" si="22"/>
        <v>337</v>
      </c>
      <c r="C338">
        <f t="shared" si="23"/>
        <v>337</v>
      </c>
      <c r="D338" s="12">
        <v>1</v>
      </c>
      <c r="E338" s="1" t="s">
        <v>1295</v>
      </c>
      <c r="F338" s="14">
        <f>CONVERT(LEFT(Nacsport!E339,2),"mn","hr")/24+CONVERT(MID(Nacsport!E339,4,2),"sec","hr")/24</f>
        <v>4.4444444444444446E-2</v>
      </c>
      <c r="G338" s="15">
        <f>CONVERT((CONVERT(LEFT(Nacsport!F339,2),"mn","hr")/24+CONVERT(MID(Nacsport!F339,4,2),"sec","hr")/24)-(CONVERT(LEFT(Nacsport!E339,2),"mn","hr")/24+CONVERT(MID(Nacsport!E339,4,2),"sec","hr")/24),"hr","sec")*24</f>
        <v>7.0000000000002949</v>
      </c>
      <c r="H338" s="15">
        <f t="shared" si="25"/>
        <v>3835</v>
      </c>
      <c r="I338" s="15">
        <f t="shared" si="26"/>
        <v>64</v>
      </c>
      <c r="J338" s="1">
        <f>+Nacsport!B339</f>
        <v>15</v>
      </c>
      <c r="K338" s="1" t="str">
        <f>+Nacsport!C339</f>
        <v>LINEOUT</v>
      </c>
      <c r="L338" s="1" t="str">
        <f>+CONCATENATE(Nacsport!I339,Nacsport!J339)</f>
        <v>OPPONENT</v>
      </c>
      <c r="M338" s="29" t="str">
        <f>IF(Nacsport!G339&lt;&gt;"",LEFT(Nacsport!G339,FIND(";",Nacsport!G339)-1),"")</f>
        <v>2</v>
      </c>
      <c r="N338" s="1" t="str">
        <f>IFERROR(MID(Nacsport!G339,FIND(";", Nacsport!G339)+1,IFERROR(FIND(" ", Nacsport!G339 &amp; " ", FIND(";", Nacsport!G339)+1) - FIND(";", Nacsport!G339)-1,LEN(Nacsport!G339))),"")</f>
        <v>30</v>
      </c>
      <c r="O338" s="1" t="str">
        <f>+CONCATENATE(Nacsport!K339,Nacsport!L339,Nacsport!M339,Nacsport!N339,Nacsport!O339,Nacsport!P339,Nacsport!Q339,Nacsport!R339,Nacsport!S339,Nacsport!T339,Nacsport!U339,Nacsport!V339,Nacsport!W339,Nacsport!X339,Nacsport!Y339,Nacsport!Z339)</f>
        <v>T2A</v>
      </c>
      <c r="P338" s="1" t="str">
        <f>IF(ISNA(LOOKUP(2,1/(Nacsport!AA339:BY339&lt;&gt;""),Nacsport!AA339:BY339)),"",LOOKUP(2,1/(Nacsport!AA339:BY339&lt;&gt;""),Nacsport!AA339:BY339))</f>
        <v/>
      </c>
      <c r="Q338" s="1" t="str">
        <f t="array" ref="Q338">+IF(+COUNTIF(Nacsport!AA339:BY339,"*")&gt;1,INDEX(Nacsport!Z339:BX339,MATCH(TRUE,Nacsport!Z339:BX339&gt;0,0)),"")</f>
        <v/>
      </c>
      <c r="R338" s="1" t="str">
        <f>+CONCATENATE(Nacsport!BZ339,Nacsport!CA339)</f>
        <v/>
      </c>
      <c r="S338" s="1" t="str">
        <f>+CONCATENATE(Nacsport!CB339,Nacsport!CC339,Nacsport!CD339)</f>
        <v/>
      </c>
      <c r="T338" s="1" t="str">
        <f>+CONCATENATE(Nacsport!CE339,Nacsport!CF339,Nacsport!CG339,Nacsport!CH339)</f>
        <v>NOT-STRAIGHT</v>
      </c>
      <c r="U338" s="1" t="str">
        <f>+CONCATENATE(Nacsport!CI339,Nacsport!CJ339,Nacsport!CK339,Nacsport!CL339,Nacsport!CM339,Nacsport!CN339,Nacsport!CO339,Nacsport!CP339)</f>
        <v>L7</v>
      </c>
      <c r="V338" s="1" t="str">
        <f>+CONCATENATE(Nacsport!CQ339,Nacsport!CR339,Nacsport!CS339,Nacsport!CT339,Nacsport!CU339,Nacsport!CV339)</f>
        <v>ZERO</v>
      </c>
      <c r="W338" s="1" t="str">
        <f>+CONCATENATE(Nacsport!CW339,Nacsport!CX339,Nacsport!CY339,Nacsport!CZ339,Nacsport!DA339,Nacsport!DB339,Nacsport!DC339)</f>
        <v/>
      </c>
      <c r="X338" s="1" t="str">
        <f>+CONCATENATE(Nacsport!DD339,Nacsport!DE339,Nacsport!DF339,Nacsport!DG339,Nacsport!DH339,Nacsport!DI339,Nacsport!DJ339,Nacsport!DK339,Nacsport!DL339,Nacsport!DM339,Nacsport!DN339)</f>
        <v/>
      </c>
      <c r="Y338" s="1" t="str">
        <f>+CONCATENATE(Nacsport!DO339,Nacsport!DP339,Nacsport!DQ339,Nacsport!DR339,Nacsport!DS339,Nacsport!DT339,Nacsport!DU339,Nacsport!DV339,)</f>
        <v/>
      </c>
      <c r="Z338" s="1" t="str">
        <f>+CONCATENATE(Nacsport!DW339,Nacsport!DX339,Nacsport!DY339,Nacsport!DZ339)</f>
        <v/>
      </c>
      <c r="AA338" s="1" t="str">
        <f>+CONCATENATE(Nacsport!EA339,Nacsport!EB339,Nacsport!EC339,Nacsport!ED339,Nacsport!EE339)</f>
        <v/>
      </c>
      <c r="AB338" s="1" t="str">
        <f>+CONCATENATE(Nacsport!EF339,Nacsport!EG339,Nacsport!EH339,Nacsport!EI339,Nacsport!EJ339,Nacsport!EK339)</f>
        <v/>
      </c>
      <c r="AC338" s="1" t="str">
        <f>+CONCATENATE(Nacsport!EL339,Nacsport!EM339,Nacsport!EN339,Nacsport!EO339,Nacsport!EP339,Nacsport!EQ339,Nacsport!ER339)</f>
        <v/>
      </c>
      <c r="AD338" s="1" t="str">
        <f>+CONCATENATE(Nacsport!ES339,Nacsport!ET339,Nacsport!EU339,Nacsport!EV339,Nacsport!EW339,Nacsport!EX339,Nacsport!EY339,Nacsport!EZ339)</f>
        <v/>
      </c>
      <c r="AE338" s="1" t="str">
        <f>+CONCATENATE(Nacsport!FA339,Nacsport!FB339,Nacsport!FC339)</f>
        <v/>
      </c>
      <c r="AF338" s="1" t="str">
        <f>+CONCATENATE(Nacsport!FD339,Nacsport!FE339)</f>
        <v/>
      </c>
      <c r="AG338" s="1" t="str">
        <f>+CONCATENATE(Nacsport!FF339,Nacsport!FG339,Nacsport!FH339,Nacsport!FI339,Nacsport!FJ339)</f>
        <v/>
      </c>
      <c r="AH338" s="1" t="str">
        <f t="shared" si="24"/>
        <v/>
      </c>
      <c r="AI338" s="1" t="str">
        <f>+CONCATENATE(Nacsport!FK339,Nacsport!FL339)</f>
        <v/>
      </c>
      <c r="AJ338" s="34" t="str">
        <f>+CONCATENATE(Nacsport!FM339,Nacsport!FN339)</f>
        <v/>
      </c>
      <c r="AK338" s="1" t="str">
        <f>+IF(OR(K338="ATTACCO",K338="DIFESA"),+CONCATENATE(Nacsport!FO339,Nacsport!FP338,Nacsport!FQ339,Nacsport!FR339,Nacsport!FS339,Nacsport!FT339,Nacsport!FU339,),"")</f>
        <v/>
      </c>
      <c r="AL338" s="1" t="str">
        <f>+IF(OR(K338="ATAQUE",K338="DEFENSA"),+CONCATENATE(Nacsport!FV339,Nacsport!FW339,Nacsport!FX339,Nacsport!FY339,Nacsport!FZ339,Nacsport!GA339,Nacsport!GB339,),"")</f>
        <v/>
      </c>
      <c r="AM338" s="1" t="str">
        <f>+CONCATENATE(Nacsport!GC339,Nacsport!GD339,Nacsport!GE339,Nacsport!GF339,Nacsport!GG339,Nacsport!GH339,Nacsport!GI339,Nacsport!GJ339,)</f>
        <v/>
      </c>
      <c r="AN338" s="1" t="str">
        <f>IF(K338="PUNTOS",LOOKUP(2,1/($K$3:K338="ATAQUE"),$AN$3:AN338),IF(+COUNTIF(Nacsport!GK339:'Nacsport'!GS339,"*")&gt;0,+COUNTIF(Nacsport!GK339:'Nacsport'!GS339,"*"),""))</f>
        <v/>
      </c>
      <c r="AO338" t="str">
        <f ca="1">+IF(K338="QUIEBRE",+IF(L338="SAN LUIS",+COUNTIF(K338:INDIRECT(ADDRESS((LOOKUP(2,1/($K$1:K338="ATAQUE"),Nacsport!$A$1:A339)),3,4)),"RUCK")+1,+COUNTIF(K338:INDIRECT(ADDRESS((LOOKUP(2,1/($K$1:K338="DEFENSA"),Nacsport!$A$1:A339)),3,4)),"RUCK")+1),"")</f>
        <v/>
      </c>
      <c r="AP338" t="str">
        <f ca="1">+IF(OR(K338="PUNTOS",K338="QUIEBRE"),+IF(L338="SAN LUIS",+COUNTIF(K338:INDIRECT(ADDRESS((LOOKUP(2,1/($K$1:K338="ATAQUE"),Nacsport!$A$1:A339)),3,4)),"PASE"),+COUNTIF(K338:INDIRECT(ADDRESS((LOOKUP(2,1/($K$1:K338="DEFENSA"),Nacsport!$A$1:A339)),3,4)),"PASE")),"")</f>
        <v/>
      </c>
      <c r="AQ338" t="str">
        <f>IF(K338="QUIEBRE",LOOKUP(2,1/($K$3:K338="ATAQUE"),$AL$3:AL338),IF(+COUNTIF(Nacsport!GK339:'Nacsport'!GS339,"*")&gt;0,+COUNTIF(Nacsport!GK339:'Nacsport'!GS339,"*"),""))</f>
        <v/>
      </c>
      <c r="AR338" s="1" t="str">
        <f>IF(OR(K338="ATTACCO",K338="DIFESA"),J338,IF(AND(OR(K338="PUNTOS",K338="RUCK",K338="QUIEBRE"),L338="AVEZZANO"),LOOKUP(2,1/($K$3:K338="ATTACCO"),$J$3:J339),IF(AND(OR(K338="PUNTOS",K338="RUCK",K338="QUIEBRE"),L338="RIVAL"),LOOKUP(2,1/($K$3:K338="DIFESA"),$J$3:J339),"")))</f>
        <v/>
      </c>
      <c r="AS338" s="17"/>
    </row>
    <row r="339" spans="1:45" ht="15.75" customHeight="1" x14ac:dyDescent="0.2">
      <c r="A339">
        <f>+Nacsport!A340</f>
        <v>340</v>
      </c>
      <c r="B339">
        <f t="shared" si="22"/>
        <v>338</v>
      </c>
      <c r="C339">
        <f t="shared" si="23"/>
        <v>338</v>
      </c>
      <c r="D339" s="12">
        <v>1</v>
      </c>
      <c r="E339" s="1" t="s">
        <v>1295</v>
      </c>
      <c r="F339" s="14">
        <f>CONVERT(LEFT(Nacsport!E340,2),"mn","hr")/24+CONVERT(MID(Nacsport!E340,4,2),"sec","hr")/24</f>
        <v>4.4444444444444446E-2</v>
      </c>
      <c r="G339" s="15">
        <f>CONVERT((CONVERT(LEFT(Nacsport!F340,2),"mn","hr")/24+CONVERT(MID(Nacsport!F340,4,2),"sec","hr")/24)-(CONVERT(LEFT(Nacsport!E340,2),"mn","hr")/24+CONVERT(MID(Nacsport!E340,4,2),"sec","hr")/24),"hr","sec")*24</f>
        <v>0.99999999999995648</v>
      </c>
      <c r="H339" s="15">
        <f t="shared" si="25"/>
        <v>3835</v>
      </c>
      <c r="I339" s="15">
        <f t="shared" si="26"/>
        <v>64</v>
      </c>
      <c r="J339" s="1">
        <f>+Nacsport!B340</f>
        <v>35</v>
      </c>
      <c r="K339" s="1" t="str">
        <f>+Nacsport!C340</f>
        <v>END</v>
      </c>
      <c r="L339" s="1" t="str">
        <f>+CONCATENATE(Nacsport!I340,Nacsport!J340)</f>
        <v/>
      </c>
      <c r="M339" s="29" t="str">
        <f>IF(Nacsport!G340&lt;&gt;"",LEFT(Nacsport!G340,FIND(";",Nacsport!G340)-1),"")</f>
        <v/>
      </c>
      <c r="N339" s="1" t="str">
        <f>IFERROR(MID(Nacsport!G340,FIND(";", Nacsport!G340)+1,IFERROR(FIND(" ", Nacsport!G340 &amp; " ", FIND(";", Nacsport!G340)+1) - FIND(";", Nacsport!G340)-1,LEN(Nacsport!G340))),"")</f>
        <v/>
      </c>
      <c r="O339" s="1" t="str">
        <f>+CONCATENATE(Nacsport!K340,Nacsport!L340,Nacsport!M340,Nacsport!N340,Nacsport!O340,Nacsport!P340,Nacsport!Q340,Nacsport!R340,Nacsport!S340,Nacsport!T340,Nacsport!U340,Nacsport!V340,Nacsport!W340,Nacsport!X340,Nacsport!Y340,Nacsport!Z340)</f>
        <v/>
      </c>
      <c r="P339" s="1" t="str">
        <f>IF(ISNA(LOOKUP(2,1/(Nacsport!AA340:BY340&lt;&gt;""),Nacsport!AA340:BY340)),"",LOOKUP(2,1/(Nacsport!AA340:BY340&lt;&gt;""),Nacsport!AA340:BY340))</f>
        <v/>
      </c>
      <c r="Q339" s="1" t="str">
        <f t="array" ref="Q339">+IF(+COUNTIF(Nacsport!AA340:BY340,"*")&gt;1,INDEX(Nacsport!Z340:BX340,MATCH(TRUE,Nacsport!Z340:BX340&gt;0,0)),"")</f>
        <v/>
      </c>
      <c r="R339" s="1" t="str">
        <f>+CONCATENATE(Nacsport!BZ340,Nacsport!CA340)</f>
        <v/>
      </c>
      <c r="S339" s="1" t="str">
        <f>+CONCATENATE(Nacsport!CB340,Nacsport!CC340,Nacsport!CD340)</f>
        <v/>
      </c>
      <c r="T339" s="1" t="str">
        <f>+CONCATENATE(Nacsport!CE340,Nacsport!CF340,Nacsport!CG340,Nacsport!CH340)</f>
        <v/>
      </c>
      <c r="U339" s="1" t="str">
        <f>+CONCATENATE(Nacsport!CI340,Nacsport!CJ340,Nacsport!CK340,Nacsport!CL340,Nacsport!CM340,Nacsport!CN340,Nacsport!CO340,Nacsport!CP340)</f>
        <v/>
      </c>
      <c r="V339" s="1" t="str">
        <f>+CONCATENATE(Nacsport!CQ340,Nacsport!CR340,Nacsport!CS340,Nacsport!CT340,Nacsport!CU340,Nacsport!CV340)</f>
        <v/>
      </c>
      <c r="W339" s="1" t="str">
        <f>+CONCATENATE(Nacsport!CW340,Nacsport!CX340,Nacsport!CY340,Nacsport!CZ340,Nacsport!DA340,Nacsport!DB340,Nacsport!DC340)</f>
        <v/>
      </c>
      <c r="X339" s="1" t="str">
        <f>+CONCATENATE(Nacsport!DD340,Nacsport!DE340,Nacsport!DF340,Nacsport!DG340,Nacsport!DH340,Nacsport!DI340,Nacsport!DJ340,Nacsport!DK340,Nacsport!DL340,Nacsport!DM340,Nacsport!DN340)</f>
        <v/>
      </c>
      <c r="Y339" s="1" t="str">
        <f>+CONCATENATE(Nacsport!DO340,Nacsport!DP340,Nacsport!DQ340,Nacsport!DR340,Nacsport!DS340,Nacsport!DT340,Nacsport!DU340,Nacsport!DV340,)</f>
        <v/>
      </c>
      <c r="Z339" s="1" t="str">
        <f>+CONCATENATE(Nacsport!DW340,Nacsport!DX340,Nacsport!DY340,Nacsport!DZ340)</f>
        <v/>
      </c>
      <c r="AA339" s="1" t="str">
        <f>+CONCATENATE(Nacsport!EA340,Nacsport!EB340,Nacsport!EC340,Nacsport!ED340,Nacsport!EE340)</f>
        <v/>
      </c>
      <c r="AB339" s="1" t="str">
        <f>+CONCATENATE(Nacsport!EF340,Nacsport!EG340,Nacsport!EH340,Nacsport!EI340,Nacsport!EJ340,Nacsport!EK340)</f>
        <v/>
      </c>
      <c r="AC339" s="1" t="str">
        <f>+CONCATENATE(Nacsport!EL340,Nacsport!EM340,Nacsport!EN340,Nacsport!EO340,Nacsport!EP340,Nacsport!EQ340,Nacsport!ER340)</f>
        <v/>
      </c>
      <c r="AD339" s="1" t="str">
        <f>+CONCATENATE(Nacsport!ES340,Nacsport!ET340,Nacsport!EU340,Nacsport!EV340,Nacsport!EW340,Nacsport!EX340,Nacsport!EY340,Nacsport!EZ340)</f>
        <v/>
      </c>
      <c r="AE339" s="1" t="str">
        <f>+CONCATENATE(Nacsport!FA340,Nacsport!FB340,Nacsport!FC340)</f>
        <v/>
      </c>
      <c r="AF339" s="1" t="str">
        <f>+CONCATENATE(Nacsport!FD340,Nacsport!FE340)</f>
        <v/>
      </c>
      <c r="AG339" s="1" t="str">
        <f>+CONCATENATE(Nacsport!FF340,Nacsport!FG340,Nacsport!FH340,Nacsport!FI340,Nacsport!FJ340)</f>
        <v/>
      </c>
      <c r="AH339" s="1" t="str">
        <f t="shared" si="24"/>
        <v/>
      </c>
      <c r="AI339" s="1" t="str">
        <f>+CONCATENATE(Nacsport!FK340,Nacsport!FL340)</f>
        <v/>
      </c>
      <c r="AJ339" s="34" t="str">
        <f>+CONCATENATE(Nacsport!FM340,Nacsport!FN340)</f>
        <v/>
      </c>
      <c r="AK339" s="1" t="str">
        <f>+IF(OR(K339="ATTACCO",K339="DIFESA"),+CONCATENATE(Nacsport!FO340,Nacsport!FP339,Nacsport!FQ340,Nacsport!FR340,Nacsport!FS340,Nacsport!FT340,Nacsport!FU340,),"")</f>
        <v/>
      </c>
      <c r="AL339" s="1" t="str">
        <f>+IF(OR(K339="ATAQUE",K339="DEFENSA"),+CONCATENATE(Nacsport!FV340,Nacsport!FW340,Nacsport!FX340,Nacsport!FY340,Nacsport!FZ340,Nacsport!GA340,Nacsport!GB340,),"")</f>
        <v/>
      </c>
      <c r="AM339" s="1" t="str">
        <f>+CONCATENATE(Nacsport!GC340,Nacsport!GD340,Nacsport!GE340,Nacsport!GF340,Nacsport!GG340,Nacsport!GH340,Nacsport!GI340,Nacsport!GJ340,)</f>
        <v/>
      </c>
      <c r="AN339" s="1" t="str">
        <f>IF(K339="PUNTOS",LOOKUP(2,1/($K$3:K339="ATAQUE"),$AN$3:AN339),IF(+COUNTIF(Nacsport!GK340:'Nacsport'!GS340,"*")&gt;0,+COUNTIF(Nacsport!GK340:'Nacsport'!GS340,"*"),""))</f>
        <v/>
      </c>
      <c r="AO339" t="str">
        <f ca="1">+IF(K339="QUIEBRE",+IF(L339="SAN LUIS",+COUNTIF(K339:INDIRECT(ADDRESS((LOOKUP(2,1/($K$1:K339="ATAQUE"),Nacsport!$A$1:A340)),3,4)),"RUCK")+1,+COUNTIF(K339:INDIRECT(ADDRESS((LOOKUP(2,1/($K$1:K339="DEFENSA"),Nacsport!$A$1:A340)),3,4)),"RUCK")+1),"")</f>
        <v/>
      </c>
      <c r="AP339" t="str">
        <f ca="1">+IF(OR(K339="PUNTOS",K339="QUIEBRE"),+IF(L339="SAN LUIS",+COUNTIF(K339:INDIRECT(ADDRESS((LOOKUP(2,1/($K$1:K339="ATAQUE"),Nacsport!$A$1:A340)),3,4)),"PASE"),+COUNTIF(K339:INDIRECT(ADDRESS((LOOKUP(2,1/($K$1:K339="DEFENSA"),Nacsport!$A$1:A340)),3,4)),"PASE")),"")</f>
        <v/>
      </c>
      <c r="AQ339" t="str">
        <f>IF(K339="QUIEBRE",LOOKUP(2,1/($K$3:K339="ATAQUE"),$AL$3:AL339),IF(+COUNTIF(Nacsport!GK340:'Nacsport'!GS340,"*")&gt;0,+COUNTIF(Nacsport!GK340:'Nacsport'!GS340,"*"),""))</f>
        <v/>
      </c>
      <c r="AR339" s="1" t="str">
        <f>IF(OR(K339="ATTACCO",K339="DIFESA"),J339,IF(AND(OR(K339="PUNTOS",K339="RUCK",K339="QUIEBRE"),L339="AVEZZANO"),LOOKUP(2,1/($K$3:K339="ATTACCO"),$J$3:J340),IF(AND(OR(K339="PUNTOS",K339="RUCK",K339="QUIEBRE"),L339="RIVAL"),LOOKUP(2,1/($K$3:K339="DIFESA"),$J$3:J340),"")))</f>
        <v/>
      </c>
      <c r="AS339" s="17"/>
    </row>
    <row r="340" spans="1:45" ht="15.75" customHeight="1" x14ac:dyDescent="0.2">
      <c r="A340">
        <f>+Nacsport!A341</f>
        <v>341</v>
      </c>
      <c r="B340">
        <f t="shared" si="22"/>
        <v>339</v>
      </c>
      <c r="C340">
        <f t="shared" si="23"/>
        <v>339</v>
      </c>
      <c r="D340" s="12">
        <v>1</v>
      </c>
      <c r="E340" s="1" t="s">
        <v>1295</v>
      </c>
      <c r="F340" s="14">
        <f>CONVERT(LEFT(Nacsport!E341,2),"mn","hr")/24+CONVERT(MID(Nacsport!E341,4,2),"sec","hr")/24</f>
        <v>4.5324074074074072E-2</v>
      </c>
      <c r="G340" s="15">
        <f>CONVERT((CONVERT(LEFT(Nacsport!F341,2),"mn","hr")/24+CONVERT(MID(Nacsport!F341,4,2),"sec","hr")/24)-(CONVERT(LEFT(Nacsport!E341,2),"mn","hr")/24+CONVERT(MID(Nacsport!E341,4,2),"sec","hr")/24),"hr","sec")*24</f>
        <v>23.000000000000199</v>
      </c>
      <c r="H340" s="15">
        <f t="shared" si="25"/>
        <v>3911</v>
      </c>
      <c r="I340" s="15">
        <f t="shared" si="26"/>
        <v>65.266666666666652</v>
      </c>
      <c r="J340" s="1">
        <f>+Nacsport!B341</f>
        <v>30</v>
      </c>
      <c r="K340" s="1" t="str">
        <f>+Nacsport!C341</f>
        <v>ATTACK</v>
      </c>
      <c r="L340" s="1" t="str">
        <f>+CONCATENATE(Nacsport!I341,Nacsport!J341)</f>
        <v/>
      </c>
      <c r="M340" s="29" t="str">
        <f>IF(Nacsport!G341&lt;&gt;"",LEFT(Nacsport!G341,FIND(";",Nacsport!G341)-1),"")</f>
        <v>14</v>
      </c>
      <c r="N340" s="1" t="str">
        <f>IFERROR(MID(Nacsport!G341,FIND(";", Nacsport!G341)+1,IFERROR(FIND(" ", Nacsport!G341 &amp; " ", FIND(";", Nacsport!G341)+1) - FIND(";", Nacsport!G341)-1,LEN(Nacsport!G341))),"")</f>
        <v>30</v>
      </c>
      <c r="O340" s="1" t="str">
        <f>+CONCATENATE(Nacsport!K341,Nacsport!L341,Nacsport!M341,Nacsport!N341,Nacsport!O341,Nacsport!P341,Nacsport!Q341,Nacsport!R341,Nacsport!S341,Nacsport!T341,Nacsport!U341,Nacsport!V341,Nacsport!W341,Nacsport!X341,Nacsport!Y341,Nacsport!Z341)</f>
        <v/>
      </c>
      <c r="P340" s="1" t="str">
        <f>IF(ISNA(LOOKUP(2,1/(Nacsport!AA341:BY341&lt;&gt;""),Nacsport!AA341:BY341)),"",LOOKUP(2,1/(Nacsport!AA341:BY341&lt;&gt;""),Nacsport!AA341:BY341))</f>
        <v/>
      </c>
      <c r="Q340" s="1" t="str">
        <f t="array" ref="Q340">+IF(+COUNTIF(Nacsport!AA341:BY341,"*")&gt;1,INDEX(Nacsport!Z341:BX341,MATCH(TRUE,Nacsport!Z341:BX341&gt;0,0)),"")</f>
        <v/>
      </c>
      <c r="R340" s="1" t="str">
        <f>+CONCATENATE(Nacsport!BZ341,Nacsport!CA341)</f>
        <v/>
      </c>
      <c r="S340" s="1" t="str">
        <f>+CONCATENATE(Nacsport!CB341,Nacsport!CC341,Nacsport!CD341)</f>
        <v/>
      </c>
      <c r="T340" s="1" t="str">
        <f>+CONCATENATE(Nacsport!CE341,Nacsport!CF341,Nacsport!CG341,Nacsport!CH341)</f>
        <v/>
      </c>
      <c r="U340" s="1" t="str">
        <f>+CONCATENATE(Nacsport!CI341,Nacsport!CJ341,Nacsport!CK341,Nacsport!CL341,Nacsport!CM341,Nacsport!CN341,Nacsport!CO341,Nacsport!CP341)</f>
        <v/>
      </c>
      <c r="V340" s="1" t="str">
        <f>+CONCATENATE(Nacsport!CQ341,Nacsport!CR341,Nacsport!CS341,Nacsport!CT341,Nacsport!CU341,Nacsport!CV341)</f>
        <v/>
      </c>
      <c r="W340" s="1" t="str">
        <f>+CONCATENATE(Nacsport!CW341,Nacsport!CX341,Nacsport!CY341,Nacsport!CZ341,Nacsport!DA341,Nacsport!DB341,Nacsport!DC341)</f>
        <v/>
      </c>
      <c r="X340" s="1" t="str">
        <f>+CONCATENATE(Nacsport!DD341,Nacsport!DE341,Nacsport!DF341,Nacsport!DG341,Nacsport!DH341,Nacsport!DI341,Nacsport!DJ341,Nacsport!DK341,Nacsport!DL341,Nacsport!DM341,Nacsport!DN341)</f>
        <v/>
      </c>
      <c r="Y340" s="1" t="str">
        <f>+CONCATENATE(Nacsport!DO341,Nacsport!DP341,Nacsport!DQ341,Nacsport!DR341,Nacsport!DS341,Nacsport!DT341,Nacsport!DU341,Nacsport!DV341,)</f>
        <v/>
      </c>
      <c r="Z340" s="1" t="str">
        <f>+CONCATENATE(Nacsport!DW341,Nacsport!DX341,Nacsport!DY341,Nacsport!DZ341)</f>
        <v/>
      </c>
      <c r="AA340" s="1" t="str">
        <f>+CONCATENATE(Nacsport!EA341,Nacsport!EB341,Nacsport!EC341,Nacsport!ED341,Nacsport!EE341)</f>
        <v/>
      </c>
      <c r="AB340" s="1" t="str">
        <f>+CONCATENATE(Nacsport!EF341,Nacsport!EG341,Nacsport!EH341,Nacsport!EI341,Nacsport!EJ341,Nacsport!EK341)</f>
        <v/>
      </c>
      <c r="AC340" s="1" t="str">
        <f>+CONCATENATE(Nacsport!EL341,Nacsport!EM341,Nacsport!EN341,Nacsport!EO341,Nacsport!EP341,Nacsport!EQ341,Nacsport!ER341)</f>
        <v/>
      </c>
      <c r="AD340" s="1" t="str">
        <f>+CONCATENATE(Nacsport!ES341,Nacsport!ET341,Nacsport!EU341,Nacsport!EV341,Nacsport!EW341,Nacsport!EX341,Nacsport!EY341,Nacsport!EZ341)</f>
        <v/>
      </c>
      <c r="AE340" s="1" t="str">
        <f>+CONCATENATE(Nacsport!FA341,Nacsport!FB341,Nacsport!FC341)</f>
        <v/>
      </c>
      <c r="AF340" s="1" t="str">
        <f>+CONCATENATE(Nacsport!FD341,Nacsport!FE341)</f>
        <v/>
      </c>
      <c r="AG340" s="1" t="str">
        <f>+CONCATENATE(Nacsport!FF341,Nacsport!FG341,Nacsport!FH341,Nacsport!FI341,Nacsport!FJ341)</f>
        <v/>
      </c>
      <c r="AH340" s="1" t="str">
        <f t="shared" si="24"/>
        <v/>
      </c>
      <c r="AI340" s="1" t="str">
        <f>+CONCATENATE(Nacsport!FK341,Nacsport!FL341)</f>
        <v/>
      </c>
      <c r="AJ340" s="34" t="str">
        <f>+CONCATENATE(Nacsport!FM341,Nacsport!FN341)</f>
        <v/>
      </c>
      <c r="AK340" s="1" t="str">
        <f>+IF(OR(K340="ATTACCO",K340="DIFESA"),+CONCATENATE(Nacsport!FO341,Nacsport!FP340,Nacsport!FQ341,Nacsport!FR341,Nacsport!FS341,Nacsport!FT341,Nacsport!FU341,),"")</f>
        <v/>
      </c>
      <c r="AL340" s="1" t="str">
        <f>+IF(OR(K340="ATAQUE",K340="DEFENSA"),+CONCATENATE(Nacsport!FV341,Nacsport!FW341,Nacsport!FX341,Nacsport!FY341,Nacsport!FZ341,Nacsport!GA341,Nacsport!GB341,),"")</f>
        <v/>
      </c>
      <c r="AM340" s="1" t="str">
        <f>+CONCATENATE(Nacsport!GC341,Nacsport!GD341,Nacsport!GE341,Nacsport!GF341,Nacsport!GG341,Nacsport!GH341,Nacsport!GI341,Nacsport!GJ341,)</f>
        <v/>
      </c>
      <c r="AN340" s="1" t="str">
        <f>IF(K340="PUNTOS",LOOKUP(2,1/($K$3:K340="ATAQUE"),$AN$3:AN340),IF(+COUNTIF(Nacsport!GK341:'Nacsport'!GS341,"*")&gt;0,+COUNTIF(Nacsport!GK341:'Nacsport'!GS341,"*"),""))</f>
        <v/>
      </c>
      <c r="AO340" t="str">
        <f ca="1">+IF(K340="QUIEBRE",+IF(L340="SAN LUIS",+COUNTIF(K340:INDIRECT(ADDRESS((LOOKUP(2,1/($K$1:K340="ATAQUE"),Nacsport!$A$1:A341)),3,4)),"RUCK")+1,+COUNTIF(K340:INDIRECT(ADDRESS((LOOKUP(2,1/($K$1:K340="DEFENSA"),Nacsport!$A$1:A341)),3,4)),"RUCK")+1),"")</f>
        <v/>
      </c>
      <c r="AP340" t="str">
        <f ca="1">+IF(OR(K340="PUNTOS",K340="QUIEBRE"),+IF(L340="SAN LUIS",+COUNTIF(K340:INDIRECT(ADDRESS((LOOKUP(2,1/($K$1:K340="ATAQUE"),Nacsport!$A$1:A341)),3,4)),"PASE"),+COUNTIF(K340:INDIRECT(ADDRESS((LOOKUP(2,1/($K$1:K340="DEFENSA"),Nacsport!$A$1:A341)),3,4)),"PASE")),"")</f>
        <v/>
      </c>
      <c r="AQ340" t="str">
        <f>IF(K340="QUIEBRE",LOOKUP(2,1/($K$3:K340="ATAQUE"),$AL$3:AL340),IF(+COUNTIF(Nacsport!GK341:'Nacsport'!GS341,"*")&gt;0,+COUNTIF(Nacsport!GK341:'Nacsport'!GS341,"*"),""))</f>
        <v/>
      </c>
      <c r="AR340" s="1" t="str">
        <f>IF(OR(K340="ATTACCO",K340="DIFESA"),J340,IF(AND(OR(K340="PUNTOS",K340="RUCK",K340="QUIEBRE"),L340="AVEZZANO"),LOOKUP(2,1/($K$3:K340="ATTACCO"),$J$3:J341),IF(AND(OR(K340="PUNTOS",K340="RUCK",K340="QUIEBRE"),L340="RIVAL"),LOOKUP(2,1/($K$3:K340="DIFESA"),$J$3:J341),"")))</f>
        <v/>
      </c>
      <c r="AS340" s="17"/>
    </row>
    <row r="341" spans="1:45" ht="15.75" customHeight="1" x14ac:dyDescent="0.2">
      <c r="A341">
        <f>+Nacsport!A342</f>
        <v>342</v>
      </c>
      <c r="B341">
        <f t="shared" si="22"/>
        <v>340</v>
      </c>
      <c r="C341">
        <f t="shared" si="23"/>
        <v>340</v>
      </c>
      <c r="D341" s="12">
        <v>1</v>
      </c>
      <c r="E341" s="1" t="s">
        <v>1295</v>
      </c>
      <c r="F341" s="14">
        <f>CONVERT(LEFT(Nacsport!E342,2),"mn","hr")/24+CONVERT(MID(Nacsport!E342,4,2),"sec","hr")/24</f>
        <v>4.5324074074074072E-2</v>
      </c>
      <c r="G341" s="15">
        <f>CONVERT((CONVERT(LEFT(Nacsport!F342,2),"mn","hr")/24+CONVERT(MID(Nacsport!F342,4,2),"sec","hr")/24)-(CONVERT(LEFT(Nacsport!E342,2),"mn","hr")/24+CONVERT(MID(Nacsport!E342,4,2),"sec","hr")/24),"hr","sec")*24</f>
        <v>23.000000000000199</v>
      </c>
      <c r="H341" s="15">
        <f t="shared" si="25"/>
        <v>3911</v>
      </c>
      <c r="I341" s="15">
        <f t="shared" si="26"/>
        <v>65.266666666666652</v>
      </c>
      <c r="J341" s="1">
        <f>+Nacsport!B342</f>
        <v>37</v>
      </c>
      <c r="K341" s="1" t="str">
        <f>+Nacsport!C342</f>
        <v>SHORT-MATCH</v>
      </c>
      <c r="L341" s="1" t="str">
        <f>+CONCATENATE(Nacsport!I342,Nacsport!J342)</f>
        <v/>
      </c>
      <c r="M341" s="29" t="str">
        <f>IF(Nacsport!G342&lt;&gt;"",LEFT(Nacsport!G342,FIND(";",Nacsport!G342)-1),"")</f>
        <v>14</v>
      </c>
      <c r="N341" s="1" t="str">
        <f>IFERROR(MID(Nacsport!G342,FIND(";", Nacsport!G342)+1,IFERROR(FIND(" ", Nacsport!G342 &amp; " ", FIND(";", Nacsport!G342)+1) - FIND(";", Nacsport!G342)-1,LEN(Nacsport!G342))),"")</f>
        <v>30</v>
      </c>
      <c r="O341" s="1" t="str">
        <f>+CONCATENATE(Nacsport!K342,Nacsport!L342,Nacsport!M342,Nacsport!N342,Nacsport!O342,Nacsport!P342,Nacsport!Q342,Nacsport!R342,Nacsport!S342,Nacsport!T342,Nacsport!U342,Nacsport!V342,Nacsport!W342,Nacsport!X342,Nacsport!Y342,Nacsport!Z342)</f>
        <v/>
      </c>
      <c r="P341" s="1" t="str">
        <f>IF(ISNA(LOOKUP(2,1/(Nacsport!AA342:BY342&lt;&gt;""),Nacsport!AA342:BY342)),"",LOOKUP(2,1/(Nacsport!AA342:BY342&lt;&gt;""),Nacsport!AA342:BY342))</f>
        <v/>
      </c>
      <c r="Q341" s="1" t="str">
        <f t="array" ref="Q341">+IF(+COUNTIF(Nacsport!AA342:BY342,"*")&gt;1,INDEX(Nacsport!Z342:BX342,MATCH(TRUE,Nacsport!Z342:BX342&gt;0,0)),"")</f>
        <v/>
      </c>
      <c r="R341" s="1" t="str">
        <f>+CONCATENATE(Nacsport!BZ342,Nacsport!CA342)</f>
        <v/>
      </c>
      <c r="S341" s="1" t="str">
        <f>+CONCATENATE(Nacsport!CB342,Nacsport!CC342,Nacsport!CD342)</f>
        <v/>
      </c>
      <c r="T341" s="1" t="str">
        <f>+CONCATENATE(Nacsport!CE342,Nacsport!CF342,Nacsport!CG342,Nacsport!CH342)</f>
        <v/>
      </c>
      <c r="U341" s="1" t="str">
        <f>+CONCATENATE(Nacsport!CI342,Nacsport!CJ342,Nacsport!CK342,Nacsport!CL342,Nacsport!CM342,Nacsport!CN342,Nacsport!CO342,Nacsport!CP342)</f>
        <v/>
      </c>
      <c r="V341" s="1" t="str">
        <f>+CONCATENATE(Nacsport!CQ342,Nacsport!CR342,Nacsport!CS342,Nacsport!CT342,Nacsport!CU342,Nacsport!CV342)</f>
        <v/>
      </c>
      <c r="W341" s="1" t="str">
        <f>+CONCATENATE(Nacsport!CW342,Nacsport!CX342,Nacsport!CY342,Nacsport!CZ342,Nacsport!DA342,Nacsport!DB342,Nacsport!DC342)</f>
        <v/>
      </c>
      <c r="X341" s="1" t="str">
        <f>+CONCATENATE(Nacsport!DD342,Nacsport!DE342,Nacsport!DF342,Nacsport!DG342,Nacsport!DH342,Nacsport!DI342,Nacsport!DJ342,Nacsport!DK342,Nacsport!DL342,Nacsport!DM342,Nacsport!DN342)</f>
        <v/>
      </c>
      <c r="Y341" s="1" t="str">
        <f>+CONCATENATE(Nacsport!DO342,Nacsport!DP342,Nacsport!DQ342,Nacsport!DR342,Nacsport!DS342,Nacsport!DT342,Nacsport!DU342,Nacsport!DV342,)</f>
        <v/>
      </c>
      <c r="Z341" s="1" t="str">
        <f>+CONCATENATE(Nacsport!DW342,Nacsport!DX342,Nacsport!DY342,Nacsport!DZ342)</f>
        <v/>
      </c>
      <c r="AA341" s="1" t="str">
        <f>+CONCATENATE(Nacsport!EA342,Nacsport!EB342,Nacsport!EC342,Nacsport!ED342,Nacsport!EE342)</f>
        <v/>
      </c>
      <c r="AB341" s="1" t="str">
        <f>+CONCATENATE(Nacsport!EF342,Nacsport!EG342,Nacsport!EH342,Nacsport!EI342,Nacsport!EJ342,Nacsport!EK342)</f>
        <v/>
      </c>
      <c r="AC341" s="1" t="str">
        <f>+CONCATENATE(Nacsport!EL342,Nacsport!EM342,Nacsport!EN342,Nacsport!EO342,Nacsport!EP342,Nacsport!EQ342,Nacsport!ER342)</f>
        <v/>
      </c>
      <c r="AD341" s="1" t="str">
        <f>+CONCATENATE(Nacsport!ES342,Nacsport!ET342,Nacsport!EU342,Nacsport!EV342,Nacsport!EW342,Nacsport!EX342,Nacsport!EY342,Nacsport!EZ342)</f>
        <v/>
      </c>
      <c r="AE341" s="1" t="str">
        <f>+CONCATENATE(Nacsport!FA342,Nacsport!FB342,Nacsport!FC342)</f>
        <v/>
      </c>
      <c r="AF341" s="1" t="str">
        <f>+CONCATENATE(Nacsport!FD342,Nacsport!FE342)</f>
        <v/>
      </c>
      <c r="AG341" s="1" t="str">
        <f>+CONCATENATE(Nacsport!FF342,Nacsport!FG342,Nacsport!FH342,Nacsport!FI342,Nacsport!FJ342)</f>
        <v/>
      </c>
      <c r="AH341" s="1" t="str">
        <f t="shared" si="24"/>
        <v/>
      </c>
      <c r="AI341" s="1" t="str">
        <f>+CONCATENATE(Nacsport!FK342,Nacsport!FL342)</f>
        <v/>
      </c>
      <c r="AJ341" s="34" t="str">
        <f>+CONCATENATE(Nacsport!FM342,Nacsport!FN342)</f>
        <v/>
      </c>
      <c r="AK341" s="1" t="str">
        <f>+IF(OR(K341="ATTACCO",K341="DIFESA"),+CONCATENATE(Nacsport!FO342,Nacsport!FP341,Nacsport!FQ342,Nacsport!FR342,Nacsport!FS342,Nacsport!FT342,Nacsport!FU342,),"")</f>
        <v/>
      </c>
      <c r="AL341" s="1" t="str">
        <f>+IF(OR(K341="ATAQUE",K341="DEFENSA"),+CONCATENATE(Nacsport!FV342,Nacsport!FW342,Nacsport!FX342,Nacsport!FY342,Nacsport!FZ342,Nacsport!GA342,Nacsport!GB342,),"")</f>
        <v/>
      </c>
      <c r="AM341" s="1" t="str">
        <f>+CONCATENATE(Nacsport!GC342,Nacsport!GD342,Nacsport!GE342,Nacsport!GF342,Nacsport!GG342,Nacsport!GH342,Nacsport!GI342,Nacsport!GJ342,)</f>
        <v/>
      </c>
      <c r="AN341" s="1" t="str">
        <f>IF(K341="PUNTOS",LOOKUP(2,1/($K$3:K341="ATAQUE"),$AN$3:AN341),IF(+COUNTIF(Nacsport!GK342:'Nacsport'!GS342,"*")&gt;0,+COUNTIF(Nacsport!GK342:'Nacsport'!GS342,"*"),""))</f>
        <v/>
      </c>
      <c r="AO341" t="str">
        <f ca="1">+IF(K341="QUIEBRE",+IF(L341="SAN LUIS",+COUNTIF(K341:INDIRECT(ADDRESS((LOOKUP(2,1/($K$1:K341="ATAQUE"),Nacsport!$A$1:A342)),3,4)),"RUCK")+1,+COUNTIF(K341:INDIRECT(ADDRESS((LOOKUP(2,1/($K$1:K341="DEFENSA"),Nacsport!$A$1:A342)),3,4)),"RUCK")+1),"")</f>
        <v/>
      </c>
      <c r="AP341" t="str">
        <f ca="1">+IF(OR(K341="PUNTOS",K341="QUIEBRE"),+IF(L341="SAN LUIS",+COUNTIF(K341:INDIRECT(ADDRESS((LOOKUP(2,1/($K$1:K341="ATAQUE"),Nacsport!$A$1:A342)),3,4)),"PASE"),+COUNTIF(K341:INDIRECT(ADDRESS((LOOKUP(2,1/($K$1:K341="DEFENSA"),Nacsport!$A$1:A342)),3,4)),"PASE")),"")</f>
        <v/>
      </c>
      <c r="AQ341" t="str">
        <f>IF(K341="QUIEBRE",LOOKUP(2,1/($K$3:K341="ATAQUE"),$AL$3:AL341),IF(+COUNTIF(Nacsport!GK342:'Nacsport'!GS342,"*")&gt;0,+COUNTIF(Nacsport!GK342:'Nacsport'!GS342,"*"),""))</f>
        <v/>
      </c>
      <c r="AR341" s="1" t="str">
        <f>IF(OR(K341="ATTACCO",K341="DIFESA"),J341,IF(AND(OR(K341="PUNTOS",K341="RUCK",K341="QUIEBRE"),L341="AVEZZANO"),LOOKUP(2,1/($K$3:K341="ATTACCO"),$J$3:J342),IF(AND(OR(K341="PUNTOS",K341="RUCK",K341="QUIEBRE"),L341="RIVAL"),LOOKUP(2,1/($K$3:K341="DIFESA"),$J$3:J342),"")))</f>
        <v/>
      </c>
      <c r="AS341" s="17"/>
    </row>
    <row r="342" spans="1:45" ht="15.75" customHeight="1" x14ac:dyDescent="0.2">
      <c r="A342">
        <f>+Nacsport!A343</f>
        <v>343</v>
      </c>
      <c r="B342">
        <f t="shared" si="22"/>
        <v>341</v>
      </c>
      <c r="C342">
        <f t="shared" si="23"/>
        <v>341</v>
      </c>
      <c r="D342" s="12">
        <v>1</v>
      </c>
      <c r="E342" s="1" t="s">
        <v>1295</v>
      </c>
      <c r="F342" s="14">
        <f>CONVERT(LEFT(Nacsport!E343,2),"mn","hr")/24+CONVERT(MID(Nacsport!E343,4,2),"sec","hr")/24</f>
        <v>4.5462962962962962E-2</v>
      </c>
      <c r="G342" s="15">
        <f>CONVERT((CONVERT(LEFT(Nacsport!F343,2),"mn","hr")/24+CONVERT(MID(Nacsport!F343,4,2),"sec","hr")/24)-(CONVERT(LEFT(Nacsport!E343,2),"mn","hr")/24+CONVERT(MID(Nacsport!E343,4,2),"sec","hr")/24),"hr","sec")*24</f>
        <v>3.9999999999998259</v>
      </c>
      <c r="H342" s="15">
        <f t="shared" si="25"/>
        <v>3923</v>
      </c>
      <c r="I342" s="15">
        <f t="shared" si="26"/>
        <v>65.466666666666654</v>
      </c>
      <c r="J342" s="1">
        <f>+Nacsport!B343</f>
        <v>11</v>
      </c>
      <c r="K342" s="1" t="str">
        <f>+Nacsport!C343</f>
        <v>SCRUM</v>
      </c>
      <c r="L342" s="1" t="str">
        <f>+CONCATENATE(Nacsport!I343,Nacsport!J343)</f>
        <v>SAN BENEDETTO</v>
      </c>
      <c r="M342" s="29" t="str">
        <f>IF(Nacsport!G343&lt;&gt;"",LEFT(Nacsport!G343,FIND(";",Nacsport!G343)-1),"")</f>
        <v>14</v>
      </c>
      <c r="N342" s="1" t="str">
        <f>IFERROR(MID(Nacsport!G343,FIND(";", Nacsport!G343)+1,IFERROR(FIND(" ", Nacsport!G343 &amp; " ", FIND(";", Nacsport!G343)+1) - FIND(";", Nacsport!G343)-1,LEN(Nacsport!G343))),"")</f>
        <v>30</v>
      </c>
      <c r="O342" s="1" t="str">
        <f>+CONCATENATE(Nacsport!K343,Nacsport!L343,Nacsport!M343,Nacsport!N343,Nacsport!O343,Nacsport!P343,Nacsport!Q343,Nacsport!R343,Nacsport!S343,Nacsport!T343,Nacsport!U343,Nacsport!V343,Nacsport!W343,Nacsport!X343,Nacsport!Y343,Nacsport!Z343)</f>
        <v>T2A</v>
      </c>
      <c r="P342" s="1" t="str">
        <f>IF(ISNA(LOOKUP(2,1/(Nacsport!AA343:BY343&lt;&gt;""),Nacsport!AA343:BY343)),"",LOOKUP(2,1/(Nacsport!AA343:BY343&lt;&gt;""),Nacsport!AA343:BY343))</f>
        <v/>
      </c>
      <c r="Q342" s="1" t="str">
        <f t="array" ref="Q342">+IF(+COUNTIF(Nacsport!AA343:BY343,"*")&gt;1,INDEX(Nacsport!Z343:BX343,MATCH(TRUE,Nacsport!Z343:BX343&gt;0,0)),"")</f>
        <v/>
      </c>
      <c r="R342" s="1" t="str">
        <f>+CONCATENATE(Nacsport!BZ343,Nacsport!CA343)</f>
        <v>WIN</v>
      </c>
      <c r="S342" s="1" t="str">
        <f>+CONCATENATE(Nacsport!CB343,Nacsport!CC343,Nacsport!CD343)</f>
        <v>POSITIVE</v>
      </c>
      <c r="T342" s="1" t="str">
        <f>+CONCATENATE(Nacsport!CE343,Nacsport!CF343,Nacsport!CG343,Nacsport!CH343)</f>
        <v/>
      </c>
      <c r="U342" s="1" t="str">
        <f>+CONCATENATE(Nacsport!CI343,Nacsport!CJ343,Nacsport!CK343,Nacsport!CL343,Nacsport!CM343,Nacsport!CN343,Nacsport!CO343,Nacsport!CP343)</f>
        <v/>
      </c>
      <c r="V342" s="1" t="str">
        <f>+CONCATENATE(Nacsport!CQ343,Nacsport!CR343,Nacsport!CS343,Nacsport!CT343,Nacsport!CU343,Nacsport!CV343)</f>
        <v/>
      </c>
      <c r="W342" s="1" t="str">
        <f>+CONCATENATE(Nacsport!CW343,Nacsport!CX343,Nacsport!CY343,Nacsport!CZ343,Nacsport!DA343,Nacsport!DB343,Nacsport!DC343)</f>
        <v/>
      </c>
      <c r="X342" s="1" t="str">
        <f>+CONCATENATE(Nacsport!DD343,Nacsport!DE343,Nacsport!DF343,Nacsport!DG343,Nacsport!DH343,Nacsport!DI343,Nacsport!DJ343,Nacsport!DK343,Nacsport!DL343,Nacsport!DM343,Nacsport!DN343)</f>
        <v/>
      </c>
      <c r="Y342" s="1" t="str">
        <f>+CONCATENATE(Nacsport!DO343,Nacsport!DP343,Nacsport!DQ343,Nacsport!DR343,Nacsport!DS343,Nacsport!DT343,Nacsport!DU343,Nacsport!DV343,)</f>
        <v/>
      </c>
      <c r="Z342" s="1" t="str">
        <f>+CONCATENATE(Nacsport!DW343,Nacsport!DX343,Nacsport!DY343,Nacsport!DZ343)</f>
        <v/>
      </c>
      <c r="AA342" s="1" t="str">
        <f>+CONCATENATE(Nacsport!EA343,Nacsport!EB343,Nacsport!EC343,Nacsport!ED343,Nacsport!EE343)</f>
        <v/>
      </c>
      <c r="AB342" s="1" t="str">
        <f>+CONCATENATE(Nacsport!EF343,Nacsport!EG343,Nacsport!EH343,Nacsport!EI343,Nacsport!EJ343,Nacsport!EK343)</f>
        <v/>
      </c>
      <c r="AC342" s="1" t="str">
        <f>+CONCATENATE(Nacsport!EL343,Nacsport!EM343,Nacsport!EN343,Nacsport!EO343,Nacsport!EP343,Nacsport!EQ343,Nacsport!ER343)</f>
        <v/>
      </c>
      <c r="AD342" s="1" t="str">
        <f>+CONCATENATE(Nacsport!ES343,Nacsport!ET343,Nacsport!EU343,Nacsport!EV343,Nacsport!EW343,Nacsport!EX343,Nacsport!EY343,Nacsport!EZ343)</f>
        <v/>
      </c>
      <c r="AE342" s="1" t="str">
        <f>+CONCATENATE(Nacsport!FA343,Nacsport!FB343,Nacsport!FC343)</f>
        <v/>
      </c>
      <c r="AF342" s="1" t="str">
        <f>+CONCATENATE(Nacsport!FD343,Nacsport!FE343)</f>
        <v/>
      </c>
      <c r="AG342" s="1" t="str">
        <f>+CONCATENATE(Nacsport!FF343,Nacsport!FG343,Nacsport!FH343,Nacsport!FI343,Nacsport!FJ343)</f>
        <v/>
      </c>
      <c r="AH342" s="1" t="str">
        <f t="shared" si="24"/>
        <v/>
      </c>
      <c r="AI342" s="1" t="str">
        <f>+CONCATENATE(Nacsport!FK343,Nacsport!FL343)</f>
        <v/>
      </c>
      <c r="AJ342" s="34" t="str">
        <f>+CONCATENATE(Nacsport!FM343,Nacsport!FN343)</f>
        <v/>
      </c>
      <c r="AK342" s="1" t="str">
        <f>+IF(OR(K342="ATTACCO",K342="DIFESA"),+CONCATENATE(Nacsport!FO343,Nacsport!FP342,Nacsport!FQ343,Nacsport!FR343,Nacsport!FS343,Nacsport!FT343,Nacsport!FU343,),"")</f>
        <v/>
      </c>
      <c r="AL342" s="1" t="str">
        <f>+IF(OR(K342="ATAQUE",K342="DEFENSA"),+CONCATENATE(Nacsport!FV343,Nacsport!FW343,Nacsport!FX343,Nacsport!FY343,Nacsport!FZ343,Nacsport!GA343,Nacsport!GB343,),"")</f>
        <v/>
      </c>
      <c r="AM342" s="1" t="str">
        <f>+CONCATENATE(Nacsport!GC343,Nacsport!GD343,Nacsport!GE343,Nacsport!GF343,Nacsport!GG343,Nacsport!GH343,Nacsport!GI343,Nacsport!GJ343,)</f>
        <v/>
      </c>
      <c r="AN342" s="1" t="str">
        <f>IF(K342="PUNTOS",LOOKUP(2,1/($K$3:K342="ATAQUE"),$AN$3:AN342),IF(+COUNTIF(Nacsport!GK343:'Nacsport'!GS343,"*")&gt;0,+COUNTIF(Nacsport!GK343:'Nacsport'!GS343,"*"),""))</f>
        <v/>
      </c>
      <c r="AO342" t="str">
        <f ca="1">+IF(K342="QUIEBRE",+IF(L342="SAN LUIS",+COUNTIF(K342:INDIRECT(ADDRESS((LOOKUP(2,1/($K$1:K342="ATAQUE"),Nacsport!$A$1:A343)),3,4)),"RUCK")+1,+COUNTIF(K342:INDIRECT(ADDRESS((LOOKUP(2,1/($K$1:K342="DEFENSA"),Nacsport!$A$1:A343)),3,4)),"RUCK")+1),"")</f>
        <v/>
      </c>
      <c r="AP342" t="str">
        <f ca="1">+IF(OR(K342="PUNTOS",K342="QUIEBRE"),+IF(L342="SAN LUIS",+COUNTIF(K342:INDIRECT(ADDRESS((LOOKUP(2,1/($K$1:K342="ATAQUE"),Nacsport!$A$1:A343)),3,4)),"PASE"),+COUNTIF(K342:INDIRECT(ADDRESS((LOOKUP(2,1/($K$1:K342="DEFENSA"),Nacsport!$A$1:A343)),3,4)),"PASE")),"")</f>
        <v/>
      </c>
      <c r="AQ342" t="str">
        <f>IF(K342="QUIEBRE",LOOKUP(2,1/($K$3:K342="ATAQUE"),$AL$3:AL342),IF(+COUNTIF(Nacsport!GK343:'Nacsport'!GS343,"*")&gt;0,+COUNTIF(Nacsport!GK343:'Nacsport'!GS343,"*"),""))</f>
        <v/>
      </c>
      <c r="AR342" s="1" t="str">
        <f>IF(OR(K342="ATTACCO",K342="DIFESA"),J342,IF(AND(OR(K342="PUNTOS",K342="RUCK",K342="QUIEBRE"),L342="AVEZZANO"),LOOKUP(2,1/($K$3:K342="ATTACCO"),$J$3:J343),IF(AND(OR(K342="PUNTOS",K342="RUCK",K342="QUIEBRE"),L342="RIVAL"),LOOKUP(2,1/($K$3:K342="DIFESA"),$J$3:J343),"")))</f>
        <v/>
      </c>
      <c r="AS342" s="17"/>
    </row>
    <row r="343" spans="1:45" ht="15.75" customHeight="1" x14ac:dyDescent="0.2">
      <c r="A343">
        <f>+Nacsport!A344</f>
        <v>344</v>
      </c>
      <c r="B343">
        <f t="shared" si="22"/>
        <v>342</v>
      </c>
      <c r="C343">
        <f t="shared" si="23"/>
        <v>342</v>
      </c>
      <c r="D343" s="12">
        <v>1</v>
      </c>
      <c r="E343" s="1" t="s">
        <v>1295</v>
      </c>
      <c r="F343" s="14">
        <f>CONVERT(LEFT(Nacsport!E344,2),"mn","hr")/24+CONVERT(MID(Nacsport!E344,4,2),"sec","hr")/24</f>
        <v>4.552083333333333E-2</v>
      </c>
      <c r="G343" s="15">
        <f>CONVERT((CONVERT(LEFT(Nacsport!F344,2),"mn","hr")/24+CONVERT(MID(Nacsport!F344,4,2),"sec","hr")/24)-(CONVERT(LEFT(Nacsport!E344,2),"mn","hr")/24+CONVERT(MID(Nacsport!E344,4,2),"sec","hr")/24),"hr","sec")*24</f>
        <v>3.000000000000469</v>
      </c>
      <c r="H343" s="15">
        <f t="shared" si="25"/>
        <v>3928</v>
      </c>
      <c r="I343" s="15">
        <f t="shared" si="26"/>
        <v>65.550000000000011</v>
      </c>
      <c r="J343" s="1">
        <f>+Nacsport!B344</f>
        <v>12</v>
      </c>
      <c r="K343" s="1" t="str">
        <f>+Nacsport!C344</f>
        <v>MISSED-TACKLE</v>
      </c>
      <c r="L343" s="1" t="str">
        <f>+CONCATENATE(Nacsport!I344,Nacsport!J344)</f>
        <v>OPPONENT</v>
      </c>
      <c r="M343" s="29" t="str">
        <f>IF(Nacsport!G344&lt;&gt;"",LEFT(Nacsport!G344,FIND(";",Nacsport!G344)-1),"")</f>
        <v/>
      </c>
      <c r="N343" s="1" t="str">
        <f>IFERROR(MID(Nacsport!G344,FIND(";", Nacsport!G344)+1,IFERROR(FIND(" ", Nacsport!G344 &amp; " ", FIND(";", Nacsport!G344)+1) - FIND(";", Nacsport!G344)-1,LEN(Nacsport!G344))),"")</f>
        <v/>
      </c>
      <c r="O343" s="1" t="str">
        <f>+CONCATENATE(Nacsport!K344,Nacsport!L344,Nacsport!M344,Nacsport!N344,Nacsport!O344,Nacsport!P344,Nacsport!Q344,Nacsport!R344,Nacsport!S344,Nacsport!T344,Nacsport!U344,Nacsport!V344,Nacsport!W344,Nacsport!X344,Nacsport!Y344,Nacsport!Z344)</f>
        <v/>
      </c>
      <c r="P343" s="1" t="str">
        <f>IF(ISNA(LOOKUP(2,1/(Nacsport!AA344:BY344&lt;&gt;""),Nacsport!AA344:BY344)),"",LOOKUP(2,1/(Nacsport!AA344:BY344&lt;&gt;""),Nacsport!AA344:BY344))</f>
        <v/>
      </c>
      <c r="Q343" s="1" t="str">
        <f t="array" ref="Q343">+IF(+COUNTIF(Nacsport!AA344:BY344,"*")&gt;1,INDEX(Nacsport!Z344:BX344,MATCH(TRUE,Nacsport!Z344:BX344&gt;0,0)),"")</f>
        <v/>
      </c>
      <c r="R343" s="1" t="str">
        <f>+CONCATENATE(Nacsport!BZ344,Nacsport!CA344)</f>
        <v/>
      </c>
      <c r="S343" s="1" t="str">
        <f>+CONCATENATE(Nacsport!CB344,Nacsport!CC344,Nacsport!CD344)</f>
        <v/>
      </c>
      <c r="T343" s="1" t="str">
        <f>+CONCATENATE(Nacsport!CE344,Nacsport!CF344,Nacsport!CG344,Nacsport!CH344)</f>
        <v/>
      </c>
      <c r="U343" s="1" t="str">
        <f>+CONCATENATE(Nacsport!CI344,Nacsport!CJ344,Nacsport!CK344,Nacsport!CL344,Nacsport!CM344,Nacsport!CN344,Nacsport!CO344,Nacsport!CP344)</f>
        <v/>
      </c>
      <c r="V343" s="1" t="str">
        <f>+CONCATENATE(Nacsport!CQ344,Nacsport!CR344,Nacsport!CS344,Nacsport!CT344,Nacsport!CU344,Nacsport!CV344)</f>
        <v/>
      </c>
      <c r="W343" s="1" t="str">
        <f>+CONCATENATE(Nacsport!CW344,Nacsport!CX344,Nacsport!CY344,Nacsport!CZ344,Nacsport!DA344,Nacsport!DB344,Nacsport!DC344)</f>
        <v/>
      </c>
      <c r="X343" s="1" t="str">
        <f>+CONCATENATE(Nacsport!DD344,Nacsport!DE344,Nacsport!DF344,Nacsport!DG344,Nacsport!DH344,Nacsport!DI344,Nacsport!DJ344,Nacsport!DK344,Nacsport!DL344,Nacsport!DM344,Nacsport!DN344)</f>
        <v/>
      </c>
      <c r="Y343" s="1" t="str">
        <f>+CONCATENATE(Nacsport!DO344,Nacsport!DP344,Nacsport!DQ344,Nacsport!DR344,Nacsport!DS344,Nacsport!DT344,Nacsport!DU344,Nacsport!DV344,)</f>
        <v/>
      </c>
      <c r="Z343" s="1" t="str">
        <f>+CONCATENATE(Nacsport!DW344,Nacsport!DX344,Nacsport!DY344,Nacsport!DZ344)</f>
        <v/>
      </c>
      <c r="AA343" s="1" t="str">
        <f>+CONCATENATE(Nacsport!EA344,Nacsport!EB344,Nacsport!EC344,Nacsport!ED344,Nacsport!EE344)</f>
        <v/>
      </c>
      <c r="AB343" s="1" t="str">
        <f>+CONCATENATE(Nacsport!EF344,Nacsport!EG344,Nacsport!EH344,Nacsport!EI344,Nacsport!EJ344,Nacsport!EK344)</f>
        <v/>
      </c>
      <c r="AC343" s="1" t="str">
        <f>+CONCATENATE(Nacsport!EL344,Nacsport!EM344,Nacsport!EN344,Nacsport!EO344,Nacsport!EP344,Nacsport!EQ344,Nacsport!ER344)</f>
        <v/>
      </c>
      <c r="AD343" s="1" t="str">
        <f>+CONCATENATE(Nacsport!ES344,Nacsport!ET344,Nacsport!EU344,Nacsport!EV344,Nacsport!EW344,Nacsport!EX344,Nacsport!EY344,Nacsport!EZ344)</f>
        <v/>
      </c>
      <c r="AE343" s="1" t="str">
        <f>+CONCATENATE(Nacsport!FA344,Nacsport!FB344,Nacsport!FC344)</f>
        <v/>
      </c>
      <c r="AF343" s="1" t="str">
        <f>+CONCATENATE(Nacsport!FD344,Nacsport!FE344)</f>
        <v/>
      </c>
      <c r="AG343" s="1" t="str">
        <f>+CONCATENATE(Nacsport!FF344,Nacsport!FG344,Nacsport!FH344,Nacsport!FI344,Nacsport!FJ344)</f>
        <v/>
      </c>
      <c r="AH343" s="1" t="str">
        <f t="shared" si="24"/>
        <v/>
      </c>
      <c r="AI343" s="1" t="str">
        <f>+CONCATENATE(Nacsport!FK344,Nacsport!FL344)</f>
        <v/>
      </c>
      <c r="AJ343" s="34" t="str">
        <f>+CONCATENATE(Nacsport!FM344,Nacsport!FN344)</f>
        <v/>
      </c>
      <c r="AK343" s="1" t="str">
        <f>+IF(OR(K343="ATTACCO",K343="DIFESA"),+CONCATENATE(Nacsport!FO344,Nacsport!FP343,Nacsport!FQ344,Nacsport!FR344,Nacsport!FS344,Nacsport!FT344,Nacsport!FU344,),"")</f>
        <v/>
      </c>
      <c r="AL343" s="1" t="str">
        <f>+IF(OR(K343="ATAQUE",K343="DEFENSA"),+CONCATENATE(Nacsport!FV344,Nacsport!FW344,Nacsport!FX344,Nacsport!FY344,Nacsport!FZ344,Nacsport!GA344,Nacsport!GB344,),"")</f>
        <v/>
      </c>
      <c r="AM343" s="1" t="str">
        <f>+CONCATENATE(Nacsport!GC344,Nacsport!GD344,Nacsport!GE344,Nacsport!GF344,Nacsport!GG344,Nacsport!GH344,Nacsport!GI344,Nacsport!GJ344,)</f>
        <v/>
      </c>
      <c r="AN343" s="1" t="str">
        <f>IF(K343="PUNTOS",LOOKUP(2,1/($K$3:K343="ATAQUE"),$AN$3:AN343),IF(+COUNTIF(Nacsport!GK344:'Nacsport'!GS344,"*")&gt;0,+COUNTIF(Nacsport!GK344:'Nacsport'!GS344,"*"),""))</f>
        <v/>
      </c>
      <c r="AO343" t="str">
        <f ca="1">+IF(K343="QUIEBRE",+IF(L343="SAN LUIS",+COUNTIF(K343:INDIRECT(ADDRESS((LOOKUP(2,1/($K$1:K343="ATAQUE"),Nacsport!$A$1:A344)),3,4)),"RUCK")+1,+COUNTIF(K343:INDIRECT(ADDRESS((LOOKUP(2,1/($K$1:K343="DEFENSA"),Nacsport!$A$1:A344)),3,4)),"RUCK")+1),"")</f>
        <v/>
      </c>
      <c r="AP343" t="str">
        <f ca="1">+IF(OR(K343="PUNTOS",K343="QUIEBRE"),+IF(L343="SAN LUIS",+COUNTIF(K343:INDIRECT(ADDRESS((LOOKUP(2,1/($K$1:K343="ATAQUE"),Nacsport!$A$1:A344)),3,4)),"PASE"),+COUNTIF(K343:INDIRECT(ADDRESS((LOOKUP(2,1/($K$1:K343="DEFENSA"),Nacsport!$A$1:A344)),3,4)),"PASE")),"")</f>
        <v/>
      </c>
      <c r="AQ343" t="str">
        <f>IF(K343="QUIEBRE",LOOKUP(2,1/($K$3:K343="ATAQUE"),$AL$3:AL343),IF(+COUNTIF(Nacsport!GK344:'Nacsport'!GS344,"*")&gt;0,+COUNTIF(Nacsport!GK344:'Nacsport'!GS344,"*"),""))</f>
        <v/>
      </c>
      <c r="AR343" s="1" t="str">
        <f>IF(OR(K343="ATTACCO",K343="DIFESA"),J343,IF(AND(OR(K343="PUNTOS",K343="RUCK",K343="QUIEBRE"),L343="AVEZZANO"),LOOKUP(2,1/($K$3:K343="ATTACCO"),$J$3:J344),IF(AND(OR(K343="PUNTOS",K343="RUCK",K343="QUIEBRE"),L343="RIVAL"),LOOKUP(2,1/($K$3:K343="DIFESA"),$J$3:J344),"")))</f>
        <v/>
      </c>
      <c r="AS343" s="17"/>
    </row>
    <row r="344" spans="1:45" ht="15.75" customHeight="1" x14ac:dyDescent="0.2">
      <c r="A344">
        <f>+Nacsport!A345</f>
        <v>345</v>
      </c>
      <c r="B344">
        <f t="shared" si="22"/>
        <v>343</v>
      </c>
      <c r="C344">
        <f t="shared" si="23"/>
        <v>343</v>
      </c>
      <c r="D344" s="12">
        <v>1</v>
      </c>
      <c r="E344" s="1" t="s">
        <v>1295</v>
      </c>
      <c r="F344" s="14">
        <f>CONVERT(LEFT(Nacsport!E345,2),"mn","hr")/24+CONVERT(MID(Nacsport!E345,4,2),"sec","hr")/24</f>
        <v>4.5532407407407403E-2</v>
      </c>
      <c r="G344" s="15">
        <f>CONVERT((CONVERT(LEFT(Nacsport!F345,2),"mn","hr")/24+CONVERT(MID(Nacsport!F345,4,2),"sec","hr")/24)-(CONVERT(LEFT(Nacsport!E345,2),"mn","hr")/24+CONVERT(MID(Nacsport!E345,4,2),"sec","hr")/24),"hr","sec")*24</f>
        <v>3.000000000000469</v>
      </c>
      <c r="H344" s="15">
        <f t="shared" si="25"/>
        <v>3929</v>
      </c>
      <c r="I344" s="15">
        <f t="shared" si="26"/>
        <v>65.566666666666663</v>
      </c>
      <c r="J344" s="1">
        <f>+Nacsport!B345</f>
        <v>13</v>
      </c>
      <c r="K344" s="1" t="str">
        <f>+Nacsport!C345</f>
        <v>MISSED-TACKLE</v>
      </c>
      <c r="L344" s="1" t="str">
        <f>+CONCATENATE(Nacsport!I345,Nacsport!J345)</f>
        <v>OPPONENT</v>
      </c>
      <c r="M344" s="29" t="str">
        <f>IF(Nacsport!G345&lt;&gt;"",LEFT(Nacsport!G345,FIND(";",Nacsport!G345)-1),"")</f>
        <v/>
      </c>
      <c r="N344" s="1" t="str">
        <f>IFERROR(MID(Nacsport!G345,FIND(";", Nacsport!G345)+1,IFERROR(FIND(" ", Nacsport!G345 &amp; " ", FIND(";", Nacsport!G345)+1) - FIND(";", Nacsport!G345)-1,LEN(Nacsport!G345))),"")</f>
        <v/>
      </c>
      <c r="O344" s="1" t="str">
        <f>+CONCATENATE(Nacsport!K345,Nacsport!L345,Nacsport!M345,Nacsport!N345,Nacsport!O345,Nacsport!P345,Nacsport!Q345,Nacsport!R345,Nacsport!S345,Nacsport!T345,Nacsport!U345,Nacsport!V345,Nacsport!W345,Nacsport!X345,Nacsport!Y345,Nacsport!Z345)</f>
        <v/>
      </c>
      <c r="P344" s="1" t="str">
        <f>IF(ISNA(LOOKUP(2,1/(Nacsport!AA345:BY345&lt;&gt;""),Nacsport!AA345:BY345)),"",LOOKUP(2,1/(Nacsport!AA345:BY345&lt;&gt;""),Nacsport!AA345:BY345))</f>
        <v/>
      </c>
      <c r="Q344" s="1" t="str">
        <f t="array" ref="Q344">+IF(+COUNTIF(Nacsport!AA345:BY345,"*")&gt;1,INDEX(Nacsport!Z345:BX345,MATCH(TRUE,Nacsport!Z345:BX345&gt;0,0)),"")</f>
        <v/>
      </c>
      <c r="R344" s="1" t="str">
        <f>+CONCATENATE(Nacsport!BZ345,Nacsport!CA345)</f>
        <v/>
      </c>
      <c r="S344" s="1" t="str">
        <f>+CONCATENATE(Nacsport!CB345,Nacsport!CC345,Nacsport!CD345)</f>
        <v/>
      </c>
      <c r="T344" s="1" t="str">
        <f>+CONCATENATE(Nacsport!CE345,Nacsport!CF345,Nacsport!CG345,Nacsport!CH345)</f>
        <v/>
      </c>
      <c r="U344" s="1" t="str">
        <f>+CONCATENATE(Nacsport!CI345,Nacsport!CJ345,Nacsport!CK345,Nacsport!CL345,Nacsport!CM345,Nacsport!CN345,Nacsport!CO345,Nacsport!CP345)</f>
        <v/>
      </c>
      <c r="V344" s="1" t="str">
        <f>+CONCATENATE(Nacsport!CQ345,Nacsport!CR345,Nacsport!CS345,Nacsport!CT345,Nacsport!CU345,Nacsport!CV345)</f>
        <v/>
      </c>
      <c r="W344" s="1" t="str">
        <f>+CONCATENATE(Nacsport!CW345,Nacsport!CX345,Nacsport!CY345,Nacsport!CZ345,Nacsport!DA345,Nacsport!DB345,Nacsport!DC345)</f>
        <v/>
      </c>
      <c r="X344" s="1" t="str">
        <f>+CONCATENATE(Nacsport!DD345,Nacsport!DE345,Nacsport!DF345,Nacsport!DG345,Nacsport!DH345,Nacsport!DI345,Nacsport!DJ345,Nacsport!DK345,Nacsport!DL345,Nacsport!DM345,Nacsport!DN345)</f>
        <v/>
      </c>
      <c r="Y344" s="1" t="str">
        <f>+CONCATENATE(Nacsport!DO345,Nacsport!DP345,Nacsport!DQ345,Nacsport!DR345,Nacsport!DS345,Nacsport!DT345,Nacsport!DU345,Nacsport!DV345,)</f>
        <v/>
      </c>
      <c r="Z344" s="1" t="str">
        <f>+CONCATENATE(Nacsport!DW345,Nacsport!DX345,Nacsport!DY345,Nacsport!DZ345)</f>
        <v/>
      </c>
      <c r="AA344" s="1" t="str">
        <f>+CONCATENATE(Nacsport!EA345,Nacsport!EB345,Nacsport!EC345,Nacsport!ED345,Nacsport!EE345)</f>
        <v/>
      </c>
      <c r="AB344" s="1" t="str">
        <f>+CONCATENATE(Nacsport!EF345,Nacsport!EG345,Nacsport!EH345,Nacsport!EI345,Nacsport!EJ345,Nacsport!EK345)</f>
        <v/>
      </c>
      <c r="AC344" s="1" t="str">
        <f>+CONCATENATE(Nacsport!EL345,Nacsport!EM345,Nacsport!EN345,Nacsport!EO345,Nacsport!EP345,Nacsport!EQ345,Nacsport!ER345)</f>
        <v/>
      </c>
      <c r="AD344" s="1" t="str">
        <f>+CONCATENATE(Nacsport!ES345,Nacsport!ET345,Nacsport!EU345,Nacsport!EV345,Nacsport!EW345,Nacsport!EX345,Nacsport!EY345,Nacsport!EZ345)</f>
        <v/>
      </c>
      <c r="AE344" s="1" t="str">
        <f>+CONCATENATE(Nacsport!FA345,Nacsport!FB345,Nacsport!FC345)</f>
        <v/>
      </c>
      <c r="AF344" s="1" t="str">
        <f>+CONCATENATE(Nacsport!FD345,Nacsport!FE345)</f>
        <v/>
      </c>
      <c r="AG344" s="1" t="str">
        <f>+CONCATENATE(Nacsport!FF345,Nacsport!FG345,Nacsport!FH345,Nacsport!FI345,Nacsport!FJ345)</f>
        <v/>
      </c>
      <c r="AH344" s="1" t="str">
        <f t="shared" si="24"/>
        <v/>
      </c>
      <c r="AI344" s="1" t="str">
        <f>+CONCATENATE(Nacsport!FK345,Nacsport!FL345)</f>
        <v/>
      </c>
      <c r="AJ344" s="34" t="str">
        <f>+CONCATENATE(Nacsport!FM345,Nacsport!FN345)</f>
        <v/>
      </c>
      <c r="AK344" s="1" t="str">
        <f>+IF(OR(K344="ATTACCO",K344="DIFESA"),+CONCATENATE(Nacsport!FO345,Nacsport!FP344,Nacsport!FQ345,Nacsport!FR345,Nacsport!FS345,Nacsport!FT345,Nacsport!FU345,),"")</f>
        <v/>
      </c>
      <c r="AL344" s="1" t="str">
        <f>+IF(OR(K344="ATAQUE",K344="DEFENSA"),+CONCATENATE(Nacsport!FV345,Nacsport!FW345,Nacsport!FX345,Nacsport!FY345,Nacsport!FZ345,Nacsport!GA345,Nacsport!GB345,),"")</f>
        <v/>
      </c>
      <c r="AM344" s="1" t="str">
        <f>+CONCATENATE(Nacsport!GC345,Nacsport!GD345,Nacsport!GE345,Nacsport!GF345,Nacsport!GG345,Nacsport!GH345,Nacsport!GI345,Nacsport!GJ345,)</f>
        <v/>
      </c>
      <c r="AN344" s="1" t="str">
        <f>IF(K344="PUNTOS",LOOKUP(2,1/($K$3:K344="ATAQUE"),$AN$3:AN344),IF(+COUNTIF(Nacsport!GK345:'Nacsport'!GS345,"*")&gt;0,+COUNTIF(Nacsport!GK345:'Nacsport'!GS345,"*"),""))</f>
        <v/>
      </c>
      <c r="AO344" t="str">
        <f ca="1">+IF(K344="QUIEBRE",+IF(L344="SAN LUIS",+COUNTIF(K344:INDIRECT(ADDRESS((LOOKUP(2,1/($K$1:K344="ATAQUE"),Nacsport!$A$1:A345)),3,4)),"RUCK")+1,+COUNTIF(K344:INDIRECT(ADDRESS((LOOKUP(2,1/($K$1:K344="DEFENSA"),Nacsport!$A$1:A345)),3,4)),"RUCK")+1),"")</f>
        <v/>
      </c>
      <c r="AP344" t="str">
        <f ca="1">+IF(OR(K344="PUNTOS",K344="QUIEBRE"),+IF(L344="SAN LUIS",+COUNTIF(K344:INDIRECT(ADDRESS((LOOKUP(2,1/($K$1:K344="ATAQUE"),Nacsport!$A$1:A345)),3,4)),"PASE"),+COUNTIF(K344:INDIRECT(ADDRESS((LOOKUP(2,1/($K$1:K344="DEFENSA"),Nacsport!$A$1:A345)),3,4)),"PASE")),"")</f>
        <v/>
      </c>
      <c r="AQ344" t="str">
        <f>IF(K344="QUIEBRE",LOOKUP(2,1/($K$3:K344="ATAQUE"),$AL$3:AL344),IF(+COUNTIF(Nacsport!GK345:'Nacsport'!GS345,"*")&gt;0,+COUNTIF(Nacsport!GK345:'Nacsport'!GS345,"*"),""))</f>
        <v/>
      </c>
      <c r="AR344" s="1" t="str">
        <f>IF(OR(K344="ATTACCO",K344="DIFESA"),J344,IF(AND(OR(K344="PUNTOS",K344="RUCK",K344="QUIEBRE"),L344="AVEZZANO"),LOOKUP(2,1/($K$3:K344="ATTACCO"),$J$3:J345),IF(AND(OR(K344="PUNTOS",K344="RUCK",K344="QUIEBRE"),L344="RIVAL"),LOOKUP(2,1/($K$3:K344="DIFESA"),$J$3:J345),"")))</f>
        <v/>
      </c>
      <c r="AS344" s="17"/>
    </row>
    <row r="345" spans="1:45" ht="15.75" customHeight="1" x14ac:dyDescent="0.2">
      <c r="A345">
        <f>+Nacsport!A346</f>
        <v>346</v>
      </c>
      <c r="B345">
        <f t="shared" si="22"/>
        <v>344</v>
      </c>
      <c r="C345">
        <f t="shared" si="23"/>
        <v>344</v>
      </c>
      <c r="D345" s="12">
        <v>1</v>
      </c>
      <c r="E345" s="1" t="s">
        <v>1295</v>
      </c>
      <c r="F345" s="14">
        <f>CONVERT(LEFT(Nacsport!E346,2),"mn","hr")/24+CONVERT(MID(Nacsport!E346,4,2),"sec","hr")/24</f>
        <v>4.5532407407407403E-2</v>
      </c>
      <c r="G345" s="15">
        <f>CONVERT((CONVERT(LEFT(Nacsport!F346,2),"mn","hr")/24+CONVERT(MID(Nacsport!F346,4,2),"sec","hr")/24)-(CONVERT(LEFT(Nacsport!E346,2),"mn","hr")/24+CONVERT(MID(Nacsport!E346,4,2),"sec","hr")/24),"hr","sec")*24</f>
        <v>3.000000000000469</v>
      </c>
      <c r="H345" s="15">
        <f t="shared" si="25"/>
        <v>3929</v>
      </c>
      <c r="I345" s="15">
        <f t="shared" si="26"/>
        <v>65.566666666666663</v>
      </c>
      <c r="J345" s="1">
        <f>+Nacsport!B346</f>
        <v>7</v>
      </c>
      <c r="K345" s="1" t="str">
        <f>+Nacsport!C346</f>
        <v>BREAK</v>
      </c>
      <c r="L345" s="1" t="str">
        <f>+CONCATENATE(Nacsport!I346,Nacsport!J346)</f>
        <v>SAN BENEDETTO</v>
      </c>
      <c r="M345" s="29" t="str">
        <f>IF(Nacsport!G346&lt;&gt;"",LEFT(Nacsport!G346,FIND(";",Nacsport!G346)-1),"")</f>
        <v>39</v>
      </c>
      <c r="N345" s="1" t="str">
        <f>IFERROR(MID(Nacsport!G346,FIND(";", Nacsport!G346)+1,IFERROR(FIND(" ", Nacsport!G346 &amp; " ", FIND(";", Nacsport!G346)+1) - FIND(";", Nacsport!G346)-1,LEN(Nacsport!G346))),"")</f>
        <v>17</v>
      </c>
      <c r="O345" s="1" t="str">
        <f>+CONCATENATE(Nacsport!K346,Nacsport!L346,Nacsport!M346,Nacsport!N346,Nacsport!O346,Nacsport!P346,Nacsport!Q346,Nacsport!R346,Nacsport!S346,Nacsport!T346,Nacsport!U346,Nacsport!V346,Nacsport!W346,Nacsport!X346,Nacsport!Y346,Nacsport!Z346)</f>
        <v>DC</v>
      </c>
      <c r="P345" s="1" t="str">
        <f>IF(ISNA(LOOKUP(2,1/(Nacsport!AA346:BY346&lt;&gt;""),Nacsport!AA346:BY346)),"",LOOKUP(2,1/(Nacsport!AA346:BY346&lt;&gt;""),Nacsport!AA346:BY346))</f>
        <v>11</v>
      </c>
      <c r="Q345" s="1" t="str">
        <f t="array" ref="Q345">+IF(+COUNTIF(Nacsport!AA346:BY346,"*")&gt;1,INDEX(Nacsport!Z346:BX346,MATCH(TRUE,Nacsport!Z346:BX346&gt;0,0)),"")</f>
        <v/>
      </c>
      <c r="R345" s="1" t="str">
        <f>+CONCATENATE(Nacsport!BZ346,Nacsport!CA346)</f>
        <v/>
      </c>
      <c r="S345" s="1" t="str">
        <f>+CONCATENATE(Nacsport!CB346,Nacsport!CC346,Nacsport!CD346)</f>
        <v/>
      </c>
      <c r="T345" s="1" t="str">
        <f>+CONCATENATE(Nacsport!CE346,Nacsport!CF346,Nacsport!CG346,Nacsport!CH346)</f>
        <v/>
      </c>
      <c r="U345" s="1" t="str">
        <f>+CONCATENATE(Nacsport!CI346,Nacsport!CJ346,Nacsport!CK346,Nacsport!CL346,Nacsport!CM346,Nacsport!CN346,Nacsport!CO346,Nacsport!CP346)</f>
        <v/>
      </c>
      <c r="V345" s="1" t="str">
        <f>+CONCATENATE(Nacsport!CQ346,Nacsport!CR346,Nacsport!CS346,Nacsport!CT346,Nacsport!CU346,Nacsport!CV346)</f>
        <v/>
      </c>
      <c r="W345" s="1" t="str">
        <f>+CONCATENATE(Nacsport!CW346,Nacsport!CX346,Nacsport!CY346,Nacsport!CZ346,Nacsport!DA346,Nacsport!DB346,Nacsport!DC346)</f>
        <v/>
      </c>
      <c r="X345" s="1" t="str">
        <f>+CONCATENATE(Nacsport!DD346,Nacsport!DE346,Nacsport!DF346,Nacsport!DG346,Nacsport!DH346,Nacsport!DI346,Nacsport!DJ346,Nacsport!DK346,Nacsport!DL346,Nacsport!DM346,Nacsport!DN346)</f>
        <v/>
      </c>
      <c r="Y345" s="1" t="str">
        <f>+CONCATENATE(Nacsport!DO346,Nacsport!DP346,Nacsport!DQ346,Nacsport!DR346,Nacsport!DS346,Nacsport!DT346,Nacsport!DU346,Nacsport!DV346,)</f>
        <v/>
      </c>
      <c r="Z345" s="1" t="str">
        <f>+CONCATENATE(Nacsport!DW346,Nacsport!DX346,Nacsport!DY346,Nacsport!DZ346)</f>
        <v>INDIVIDUALE</v>
      </c>
      <c r="AA345" s="1" t="str">
        <f>+CONCATENATE(Nacsport!EA346,Nacsport!EB346,Nacsport!EC346,Nacsport!ED346,Nacsport!EE346)</f>
        <v/>
      </c>
      <c r="AB345" s="1" t="str">
        <f>+CONCATENATE(Nacsport!EF346,Nacsport!EG346,Nacsport!EH346,Nacsport!EI346,Nacsport!EJ346,Nacsport!EK346)</f>
        <v/>
      </c>
      <c r="AC345" s="1" t="str">
        <f>+CONCATENATE(Nacsport!EL346,Nacsport!EM346,Nacsport!EN346,Nacsport!EO346,Nacsport!EP346,Nacsport!EQ346,Nacsport!ER346)</f>
        <v/>
      </c>
      <c r="AD345" s="1" t="str">
        <f>+CONCATENATE(Nacsport!ES346,Nacsport!ET346,Nacsport!EU346,Nacsport!EV346,Nacsport!EW346,Nacsport!EX346,Nacsport!EY346,Nacsport!EZ346)</f>
        <v/>
      </c>
      <c r="AE345" s="1" t="str">
        <f>+CONCATENATE(Nacsport!FA346,Nacsport!FB346,Nacsport!FC346)</f>
        <v/>
      </c>
      <c r="AF345" s="1" t="str">
        <f>+CONCATENATE(Nacsport!FD346,Nacsport!FE346)</f>
        <v/>
      </c>
      <c r="AG345" s="1" t="str">
        <f>+CONCATENATE(Nacsport!FF346,Nacsport!FG346,Nacsport!FH346,Nacsport!FI346,Nacsport!FJ346)</f>
        <v/>
      </c>
      <c r="AH345" s="1" t="str">
        <f t="shared" si="24"/>
        <v/>
      </c>
      <c r="AI345" s="1" t="str">
        <f>+CONCATENATE(Nacsport!FK346,Nacsport!FL346)</f>
        <v/>
      </c>
      <c r="AJ345" s="34" t="str">
        <f>+CONCATENATE(Nacsport!FM346,Nacsport!FN346)</f>
        <v/>
      </c>
      <c r="AK345" s="1" t="str">
        <f>+IF(OR(K345="ATTACCO",K345="DIFESA"),+CONCATENATE(Nacsport!FO346,Nacsport!FP345,Nacsport!FQ346,Nacsport!FR346,Nacsport!FS346,Nacsport!FT346,Nacsport!FU346,),"")</f>
        <v/>
      </c>
      <c r="AL345" s="1" t="str">
        <f>+IF(OR(K345="ATAQUE",K345="DEFENSA"),+CONCATENATE(Nacsport!FV346,Nacsport!FW346,Nacsport!FX346,Nacsport!FY346,Nacsport!FZ346,Nacsport!GA346,Nacsport!GB346,),"")</f>
        <v/>
      </c>
      <c r="AM345" s="1" t="str">
        <f>+CONCATENATE(Nacsport!GC346,Nacsport!GD346,Nacsport!GE346,Nacsport!GF346,Nacsport!GG346,Nacsport!GH346,Nacsport!GI346,Nacsport!GJ346,)</f>
        <v/>
      </c>
      <c r="AN345" s="1" t="str">
        <f>IF(K345="PUNTOS",LOOKUP(2,1/($K$3:K345="ATAQUE"),$AN$3:AN345),IF(+COUNTIF(Nacsport!GK346:'Nacsport'!GS346,"*")&gt;0,+COUNTIF(Nacsport!GK346:'Nacsport'!GS346,"*"),""))</f>
        <v/>
      </c>
      <c r="AO345" t="str">
        <f ca="1">+IF(K345="QUIEBRE",+IF(L345="SAN LUIS",+COUNTIF(K345:INDIRECT(ADDRESS((LOOKUP(2,1/($K$1:K345="ATAQUE"),Nacsport!$A$1:A346)),3,4)),"RUCK")+1,+COUNTIF(K345:INDIRECT(ADDRESS((LOOKUP(2,1/($K$1:K345="DEFENSA"),Nacsport!$A$1:A346)),3,4)),"RUCK")+1),"")</f>
        <v/>
      </c>
      <c r="AP345" t="str">
        <f ca="1">+IF(OR(K345="PUNTOS",K345="QUIEBRE"),+IF(L345="SAN LUIS",+COUNTIF(K345:INDIRECT(ADDRESS((LOOKUP(2,1/($K$1:K345="ATAQUE"),Nacsport!$A$1:A346)),3,4)),"PASE"),+COUNTIF(K345:INDIRECT(ADDRESS((LOOKUP(2,1/($K$1:K345="DEFENSA"),Nacsport!$A$1:A346)),3,4)),"PASE")),"")</f>
        <v/>
      </c>
      <c r="AQ345" t="str">
        <f>IF(K345="QUIEBRE",LOOKUP(2,1/($K$3:K345="ATAQUE"),$AL$3:AL345),IF(+COUNTIF(Nacsport!GK346:'Nacsport'!GS346,"*")&gt;0,+COUNTIF(Nacsport!GK346:'Nacsport'!GS346,"*"),""))</f>
        <v/>
      </c>
      <c r="AR345" s="1" t="str">
        <f>IF(OR(K345="ATTACCO",K345="DIFESA"),J345,IF(AND(OR(K345="PUNTOS",K345="RUCK",K345="QUIEBRE"),L345="AVEZZANO"),LOOKUP(2,1/($K$3:K345="ATTACCO"),$J$3:J346),IF(AND(OR(K345="PUNTOS",K345="RUCK",K345="QUIEBRE"),L345="RIVAL"),LOOKUP(2,1/($K$3:K345="DIFESA"),$J$3:J346),"")))</f>
        <v/>
      </c>
      <c r="AS345" s="17"/>
    </row>
    <row r="346" spans="1:45" ht="15.75" customHeight="1" x14ac:dyDescent="0.2">
      <c r="A346">
        <f>+Nacsport!A347</f>
        <v>347</v>
      </c>
      <c r="B346">
        <f t="shared" si="22"/>
        <v>345</v>
      </c>
      <c r="C346">
        <f t="shared" si="23"/>
        <v>345</v>
      </c>
      <c r="D346" s="12">
        <v>1</v>
      </c>
      <c r="E346" s="1" t="s">
        <v>1295</v>
      </c>
      <c r="F346" s="14">
        <f>CONVERT(LEFT(Nacsport!E347,2),"mn","hr")/24+CONVERT(MID(Nacsport!E347,4,2),"sec","hr")/24</f>
        <v>4.5590277777777778E-2</v>
      </c>
      <c r="G346" s="15">
        <f>CONVERT((CONVERT(LEFT(Nacsport!F347,2),"mn","hr")/24+CONVERT(MID(Nacsport!F347,4,2),"sec","hr")/24)-(CONVERT(LEFT(Nacsport!E347,2),"mn","hr")/24+CONVERT(MID(Nacsport!E347,4,2),"sec","hr")/24),"hr","sec")*24</f>
        <v>0</v>
      </c>
      <c r="H346" s="15">
        <f t="shared" si="25"/>
        <v>3934</v>
      </c>
      <c r="I346" s="15">
        <f t="shared" si="26"/>
        <v>65.650000000000006</v>
      </c>
      <c r="J346" s="1">
        <f>+Nacsport!B347</f>
        <v>13</v>
      </c>
      <c r="K346" s="1" t="str">
        <f>+Nacsport!C347</f>
        <v>POINTS</v>
      </c>
      <c r="L346" s="1" t="str">
        <f>+CONCATENATE(Nacsport!I347,Nacsport!J347)</f>
        <v>SAN BENEDETTO</v>
      </c>
      <c r="M346" s="29" t="str">
        <f>IF(Nacsport!G347&lt;&gt;"",LEFT(Nacsport!G347,FIND(";",Nacsport!G347)-1),"")</f>
        <v>50</v>
      </c>
      <c r="N346" s="1" t="str">
        <f>IFERROR(MID(Nacsport!G347,FIND(";", Nacsport!G347)+1,IFERROR(FIND(" ", Nacsport!G347 &amp; " ", FIND(";", Nacsport!G347)+1) - FIND(";", Nacsport!G347)-1,LEN(Nacsport!G347))),"")</f>
        <v>-4</v>
      </c>
      <c r="O346" s="1" t="str">
        <f>+CONCATENATE(Nacsport!K347,Nacsport!L347,Nacsport!M347,Nacsport!N347,Nacsport!O347,Nacsport!P347,Nacsport!Q347,Nacsport!R347,Nacsport!S347,Nacsport!T347,Nacsport!U347,Nacsport!V347,Nacsport!W347,Nacsport!X347,Nacsport!Y347,Nacsport!Z347)</f>
        <v/>
      </c>
      <c r="P346" s="1" t="str">
        <f>IF(ISNA(LOOKUP(2,1/(Nacsport!AA347:BY347&lt;&gt;""),Nacsport!AA347:BY347)),"",LOOKUP(2,1/(Nacsport!AA347:BY347&lt;&gt;""),Nacsport!AA347:BY347))</f>
        <v>11</v>
      </c>
      <c r="Q346" s="1" t="str">
        <f t="array" ref="Q346">+IF(+COUNTIF(Nacsport!AA347:BY347,"*")&gt;1,INDEX(Nacsport!Z347:BX347,MATCH(TRUE,Nacsport!Z347:BX347&gt;0,0)),"")</f>
        <v/>
      </c>
      <c r="R346" s="1" t="str">
        <f>+CONCATENATE(Nacsport!BZ347,Nacsport!CA347)</f>
        <v/>
      </c>
      <c r="S346" s="1" t="str">
        <f>+CONCATENATE(Nacsport!CB347,Nacsport!CC347,Nacsport!CD347)</f>
        <v/>
      </c>
      <c r="T346" s="1" t="str">
        <f>+CONCATENATE(Nacsport!CE347,Nacsport!CF347,Nacsport!CG347,Nacsport!CH347)</f>
        <v/>
      </c>
      <c r="U346" s="1" t="str">
        <f>+CONCATENATE(Nacsport!CI347,Nacsport!CJ347,Nacsport!CK347,Nacsport!CL347,Nacsport!CM347,Nacsport!CN347,Nacsport!CO347,Nacsport!CP347)</f>
        <v/>
      </c>
      <c r="V346" s="1" t="str">
        <f>+CONCATENATE(Nacsport!CQ347,Nacsport!CR347,Nacsport!CS347,Nacsport!CT347,Nacsport!CU347,Nacsport!CV347)</f>
        <v/>
      </c>
      <c r="W346" s="1" t="str">
        <f>+CONCATENATE(Nacsport!CW347,Nacsport!CX347,Nacsport!CY347,Nacsport!CZ347,Nacsport!DA347,Nacsport!DB347,Nacsport!DC347)</f>
        <v/>
      </c>
      <c r="X346" s="1" t="str">
        <f>+CONCATENATE(Nacsport!DD347,Nacsport!DE347,Nacsport!DF347,Nacsport!DG347,Nacsport!DH347,Nacsport!DI347,Nacsport!DJ347,Nacsport!DK347,Nacsport!DL347,Nacsport!DM347,Nacsport!DN347)</f>
        <v/>
      </c>
      <c r="Y346" s="1" t="str">
        <f>+CONCATENATE(Nacsport!DO347,Nacsport!DP347,Nacsport!DQ347,Nacsport!DR347,Nacsport!DS347,Nacsport!DT347,Nacsport!DU347,Nacsport!DV347,)</f>
        <v/>
      </c>
      <c r="Z346" s="1" t="str">
        <f>+CONCATENATE(Nacsport!DW347,Nacsport!DX347,Nacsport!DY347,Nacsport!DZ347)</f>
        <v/>
      </c>
      <c r="AA346" s="1" t="str">
        <f>+CONCATENATE(Nacsport!EA347,Nacsport!EB347,Nacsport!EC347,Nacsport!ED347,Nacsport!EE347)</f>
        <v/>
      </c>
      <c r="AB346" s="1" t="str">
        <f>+CONCATENATE(Nacsport!EF347,Nacsport!EG347,Nacsport!EH347,Nacsport!EI347,Nacsport!EJ347,Nacsport!EK347)</f>
        <v/>
      </c>
      <c r="AC346" s="1" t="str">
        <f>+CONCATENATE(Nacsport!EL347,Nacsport!EM347,Nacsport!EN347,Nacsport!EO347,Nacsport!EP347,Nacsport!EQ347,Nacsport!ER347)</f>
        <v/>
      </c>
      <c r="AD346" s="1" t="str">
        <f>+CONCATENATE(Nacsport!ES347,Nacsport!ET347,Nacsport!EU347,Nacsport!EV347,Nacsport!EW347,Nacsport!EX347,Nacsport!EY347,Nacsport!EZ347)</f>
        <v/>
      </c>
      <c r="AE346" s="1" t="str">
        <f>+CONCATENATE(Nacsport!FA347,Nacsport!FB347,Nacsport!FC347)</f>
        <v/>
      </c>
      <c r="AF346" s="1" t="str">
        <f>+CONCATENATE(Nacsport!FD347,Nacsport!FE347)</f>
        <v/>
      </c>
      <c r="AG346" s="1" t="str">
        <f>+CONCATENATE(Nacsport!FF347,Nacsport!FG347,Nacsport!FH347,Nacsport!FI347,Nacsport!FJ347)</f>
        <v>TRY</v>
      </c>
      <c r="AH346" s="1">
        <f t="shared" si="24"/>
        <v>5</v>
      </c>
      <c r="AI346" s="1" t="str">
        <f>+CONCATENATE(Nacsport!FK347,Nacsport!FL347)</f>
        <v/>
      </c>
      <c r="AJ346" s="34" t="str">
        <f>+CONCATENATE(Nacsport!FM347,Nacsport!FN347)</f>
        <v/>
      </c>
      <c r="AK346" s="1" t="str">
        <f>+IF(OR(K346="ATTACCO",K346="DIFESA"),+CONCATENATE(Nacsport!FO347,Nacsport!FP346,Nacsport!FQ347,Nacsport!FR347,Nacsport!FS347,Nacsport!FT347,Nacsport!FU347,),"")</f>
        <v/>
      </c>
      <c r="AL346" s="1" t="str">
        <f>+IF(OR(K346="ATAQUE",K346="DEFENSA"),+CONCATENATE(Nacsport!FV347,Nacsport!FW347,Nacsport!FX347,Nacsport!FY347,Nacsport!FZ347,Nacsport!GA347,Nacsport!GB347,),"")</f>
        <v/>
      </c>
      <c r="AM346" s="1" t="str">
        <f>+CONCATENATE(Nacsport!GC347,Nacsport!GD347,Nacsport!GE347,Nacsport!GF347,Nacsport!GG347,Nacsport!GH347,Nacsport!GI347,Nacsport!GJ347,)</f>
        <v/>
      </c>
      <c r="AN346" s="1" t="str">
        <f>IF(K346="PUNTOS",LOOKUP(2,1/($K$3:K346="ATAQUE"),$AN$3:AN346),IF(+COUNTIF(Nacsport!GK347:'Nacsport'!GS347,"*")&gt;0,+COUNTIF(Nacsport!GK347:'Nacsport'!GS347,"*"),""))</f>
        <v/>
      </c>
      <c r="AO346" t="str">
        <f ca="1">+IF(K346="QUIEBRE",+IF(L346="SAN LUIS",+COUNTIF(K346:INDIRECT(ADDRESS((LOOKUP(2,1/($K$1:K346="ATAQUE"),Nacsport!$A$1:A347)),3,4)),"RUCK")+1,+COUNTIF(K346:INDIRECT(ADDRESS((LOOKUP(2,1/($K$1:K346="DEFENSA"),Nacsport!$A$1:A347)),3,4)),"RUCK")+1),"")</f>
        <v/>
      </c>
      <c r="AP346" t="str">
        <f ca="1">+IF(OR(K346="PUNTOS",K346="QUIEBRE"),+IF(L346="SAN LUIS",+COUNTIF(K346:INDIRECT(ADDRESS((LOOKUP(2,1/($K$1:K346="ATAQUE"),Nacsport!$A$1:A347)),3,4)),"PASE"),+COUNTIF(K346:INDIRECT(ADDRESS((LOOKUP(2,1/($K$1:K346="DEFENSA"),Nacsport!$A$1:A347)),3,4)),"PASE")),"")</f>
        <v/>
      </c>
      <c r="AQ346" t="str">
        <f>IF(K346="QUIEBRE",LOOKUP(2,1/($K$3:K346="ATAQUE"),$AL$3:AL346),IF(+COUNTIF(Nacsport!GK347:'Nacsport'!GS347,"*")&gt;0,+COUNTIF(Nacsport!GK347:'Nacsport'!GS347,"*"),""))</f>
        <v/>
      </c>
      <c r="AR346" s="1" t="str">
        <f>IF(OR(K346="ATTACCO",K346="DIFESA"),J346,IF(AND(OR(K346="PUNTOS",K346="RUCK",K346="QUIEBRE"),L346="AVEZZANO"),LOOKUP(2,1/($K$3:K346="ATTACCO"),$J$3:J347),IF(AND(OR(K346="PUNTOS",K346="RUCK",K346="QUIEBRE"),L346="RIVAL"),LOOKUP(2,1/($K$3:K346="DIFESA"),$J$3:J347),"")))</f>
        <v/>
      </c>
      <c r="AS346" s="17"/>
    </row>
    <row r="347" spans="1:45" ht="15.75" customHeight="1" x14ac:dyDescent="0.2">
      <c r="A347">
        <f>+Nacsport!A348</f>
        <v>348</v>
      </c>
      <c r="B347">
        <f t="shared" si="22"/>
        <v>346</v>
      </c>
      <c r="C347">
        <f t="shared" si="23"/>
        <v>346</v>
      </c>
      <c r="D347" s="12">
        <v>1</v>
      </c>
      <c r="E347" s="1" t="s">
        <v>1295</v>
      </c>
      <c r="F347" s="14">
        <f>CONVERT(LEFT(Nacsport!E348,2),"mn","hr")/24+CONVERT(MID(Nacsport!E348,4,2),"sec","hr")/24</f>
        <v>4.5590277777777778E-2</v>
      </c>
      <c r="G347" s="15">
        <f>CONVERT((CONVERT(LEFT(Nacsport!F348,2),"mn","hr")/24+CONVERT(MID(Nacsport!F348,4,2),"sec","hr")/24)-(CONVERT(LEFT(Nacsport!E348,2),"mn","hr")/24+CONVERT(MID(Nacsport!E348,4,2),"sec","hr")/24),"hr","sec")*24</f>
        <v>0.99999999999995648</v>
      </c>
      <c r="H347" s="15">
        <f t="shared" si="25"/>
        <v>3934</v>
      </c>
      <c r="I347" s="15">
        <f t="shared" si="26"/>
        <v>65.650000000000006</v>
      </c>
      <c r="J347" s="1">
        <f>+Nacsport!B348</f>
        <v>36</v>
      </c>
      <c r="K347" s="1" t="str">
        <f>+Nacsport!C348</f>
        <v>END</v>
      </c>
      <c r="L347" s="1" t="str">
        <f>+CONCATENATE(Nacsport!I348,Nacsport!J348)</f>
        <v/>
      </c>
      <c r="M347" s="29" t="str">
        <f>IF(Nacsport!G348&lt;&gt;"",LEFT(Nacsport!G348,FIND(";",Nacsport!G348)-1),"")</f>
        <v/>
      </c>
      <c r="N347" s="1" t="str">
        <f>IFERROR(MID(Nacsport!G348,FIND(";", Nacsport!G348)+1,IFERROR(FIND(" ", Nacsport!G348 &amp; " ", FIND(";", Nacsport!G348)+1) - FIND(";", Nacsport!G348)-1,LEN(Nacsport!G348))),"")</f>
        <v/>
      </c>
      <c r="O347" s="1" t="str">
        <f>+CONCATENATE(Nacsport!K348,Nacsport!L348,Nacsport!M348,Nacsport!N348,Nacsport!O348,Nacsport!P348,Nacsport!Q348,Nacsport!R348,Nacsport!S348,Nacsport!T348,Nacsport!U348,Nacsport!V348,Nacsport!W348,Nacsport!X348,Nacsport!Y348,Nacsport!Z348)</f>
        <v/>
      </c>
      <c r="P347" s="1" t="str">
        <f>IF(ISNA(LOOKUP(2,1/(Nacsport!AA348:BY348&lt;&gt;""),Nacsport!AA348:BY348)),"",LOOKUP(2,1/(Nacsport!AA348:BY348&lt;&gt;""),Nacsport!AA348:BY348))</f>
        <v/>
      </c>
      <c r="Q347" s="1" t="str">
        <f t="array" ref="Q347">+IF(+COUNTIF(Nacsport!AA348:BY348,"*")&gt;1,INDEX(Nacsport!Z348:BX348,MATCH(TRUE,Nacsport!Z348:BX348&gt;0,0)),"")</f>
        <v/>
      </c>
      <c r="R347" s="1" t="str">
        <f>+CONCATENATE(Nacsport!BZ348,Nacsport!CA348)</f>
        <v/>
      </c>
      <c r="S347" s="1" t="str">
        <f>+CONCATENATE(Nacsport!CB348,Nacsport!CC348,Nacsport!CD348)</f>
        <v/>
      </c>
      <c r="T347" s="1" t="str">
        <f>+CONCATENATE(Nacsport!CE348,Nacsport!CF348,Nacsport!CG348,Nacsport!CH348)</f>
        <v/>
      </c>
      <c r="U347" s="1" t="str">
        <f>+CONCATENATE(Nacsport!CI348,Nacsport!CJ348,Nacsport!CK348,Nacsport!CL348,Nacsport!CM348,Nacsport!CN348,Nacsport!CO348,Nacsport!CP348)</f>
        <v/>
      </c>
      <c r="V347" s="1" t="str">
        <f>+CONCATENATE(Nacsport!CQ348,Nacsport!CR348,Nacsport!CS348,Nacsport!CT348,Nacsport!CU348,Nacsport!CV348)</f>
        <v/>
      </c>
      <c r="W347" s="1" t="str">
        <f>+CONCATENATE(Nacsport!CW348,Nacsport!CX348,Nacsport!CY348,Nacsport!CZ348,Nacsport!DA348,Nacsport!DB348,Nacsport!DC348)</f>
        <v/>
      </c>
      <c r="X347" s="1" t="str">
        <f>+CONCATENATE(Nacsport!DD348,Nacsport!DE348,Nacsport!DF348,Nacsport!DG348,Nacsport!DH348,Nacsport!DI348,Nacsport!DJ348,Nacsport!DK348,Nacsport!DL348,Nacsport!DM348,Nacsport!DN348)</f>
        <v/>
      </c>
      <c r="Y347" s="1" t="str">
        <f>+CONCATENATE(Nacsport!DO348,Nacsport!DP348,Nacsport!DQ348,Nacsport!DR348,Nacsport!DS348,Nacsport!DT348,Nacsport!DU348,Nacsport!DV348,)</f>
        <v/>
      </c>
      <c r="Z347" s="1" t="str">
        <f>+CONCATENATE(Nacsport!DW348,Nacsport!DX348,Nacsport!DY348,Nacsport!DZ348)</f>
        <v/>
      </c>
      <c r="AA347" s="1" t="str">
        <f>+CONCATENATE(Nacsport!EA348,Nacsport!EB348,Nacsport!EC348,Nacsport!ED348,Nacsport!EE348)</f>
        <v/>
      </c>
      <c r="AB347" s="1" t="str">
        <f>+CONCATENATE(Nacsport!EF348,Nacsport!EG348,Nacsport!EH348,Nacsport!EI348,Nacsport!EJ348,Nacsport!EK348)</f>
        <v/>
      </c>
      <c r="AC347" s="1" t="str">
        <f>+CONCATENATE(Nacsport!EL348,Nacsport!EM348,Nacsport!EN348,Nacsport!EO348,Nacsport!EP348,Nacsport!EQ348,Nacsport!ER348)</f>
        <v/>
      </c>
      <c r="AD347" s="1" t="str">
        <f>+CONCATENATE(Nacsport!ES348,Nacsport!ET348,Nacsport!EU348,Nacsport!EV348,Nacsport!EW348,Nacsport!EX348,Nacsport!EY348,Nacsport!EZ348)</f>
        <v/>
      </c>
      <c r="AE347" s="1" t="str">
        <f>+CONCATENATE(Nacsport!FA348,Nacsport!FB348,Nacsport!FC348)</f>
        <v/>
      </c>
      <c r="AF347" s="1" t="str">
        <f>+CONCATENATE(Nacsport!FD348,Nacsport!FE348)</f>
        <v/>
      </c>
      <c r="AG347" s="1" t="str">
        <f>+CONCATENATE(Nacsport!FF348,Nacsport!FG348,Nacsport!FH348,Nacsport!FI348,Nacsport!FJ348)</f>
        <v/>
      </c>
      <c r="AH347" s="1" t="str">
        <f t="shared" si="24"/>
        <v/>
      </c>
      <c r="AI347" s="1" t="str">
        <f>+CONCATENATE(Nacsport!FK348,Nacsport!FL348)</f>
        <v/>
      </c>
      <c r="AJ347" s="34" t="str">
        <f>+CONCATENATE(Nacsport!FM348,Nacsport!FN348)</f>
        <v/>
      </c>
      <c r="AK347" s="1" t="str">
        <f>+IF(OR(K347="ATTACCO",K347="DIFESA"),+CONCATENATE(Nacsport!FO348,Nacsport!FP347,Nacsport!FQ348,Nacsport!FR348,Nacsport!FS348,Nacsport!FT348,Nacsport!FU348,),"")</f>
        <v/>
      </c>
      <c r="AL347" s="1" t="str">
        <f>+IF(OR(K347="ATAQUE",K347="DEFENSA"),+CONCATENATE(Nacsport!FV348,Nacsport!FW348,Nacsport!FX348,Nacsport!FY348,Nacsport!FZ348,Nacsport!GA348,Nacsport!GB348,),"")</f>
        <v/>
      </c>
      <c r="AM347" s="1" t="str">
        <f>+CONCATENATE(Nacsport!GC348,Nacsport!GD348,Nacsport!GE348,Nacsport!GF348,Nacsport!GG348,Nacsport!GH348,Nacsport!GI348,Nacsport!GJ348,)</f>
        <v/>
      </c>
      <c r="AN347" s="1" t="str">
        <f>IF(K347="PUNTOS",LOOKUP(2,1/($K$3:K347="ATAQUE"),$AN$3:AN347),IF(+COUNTIF(Nacsport!GK348:'Nacsport'!GS348,"*")&gt;0,+COUNTIF(Nacsport!GK348:'Nacsport'!GS348,"*"),""))</f>
        <v/>
      </c>
      <c r="AO347" t="str">
        <f ca="1">+IF(K347="QUIEBRE",+IF(L347="SAN LUIS",+COUNTIF(K347:INDIRECT(ADDRESS((LOOKUP(2,1/($K$1:K347="ATAQUE"),Nacsport!$A$1:A348)),3,4)),"RUCK")+1,+COUNTIF(K347:INDIRECT(ADDRESS((LOOKUP(2,1/($K$1:K347="DEFENSA"),Nacsport!$A$1:A348)),3,4)),"RUCK")+1),"")</f>
        <v/>
      </c>
      <c r="AP347" t="str">
        <f ca="1">+IF(OR(K347="PUNTOS",K347="QUIEBRE"),+IF(L347="SAN LUIS",+COUNTIF(K347:INDIRECT(ADDRESS((LOOKUP(2,1/($K$1:K347="ATAQUE"),Nacsport!$A$1:A348)),3,4)),"PASE"),+COUNTIF(K347:INDIRECT(ADDRESS((LOOKUP(2,1/($K$1:K347="DEFENSA"),Nacsport!$A$1:A348)),3,4)),"PASE")),"")</f>
        <v/>
      </c>
      <c r="AQ347" t="str">
        <f>IF(K347="QUIEBRE",LOOKUP(2,1/($K$3:K347="ATAQUE"),$AL$3:AL347),IF(+COUNTIF(Nacsport!GK348:'Nacsport'!GS348,"*")&gt;0,+COUNTIF(Nacsport!GK348:'Nacsport'!GS348,"*"),""))</f>
        <v/>
      </c>
      <c r="AR347" s="1" t="str">
        <f>IF(OR(K347="ATTACCO",K347="DIFESA"),J347,IF(AND(OR(K347="PUNTOS",K347="RUCK",K347="QUIEBRE"),L347="AVEZZANO"),LOOKUP(2,1/($K$3:K347="ATTACCO"),$J$3:J348),IF(AND(OR(K347="PUNTOS",K347="RUCK",K347="QUIEBRE"),L347="RIVAL"),LOOKUP(2,1/($K$3:K347="DIFESA"),$J$3:J348),"")))</f>
        <v/>
      </c>
      <c r="AS347" s="17"/>
    </row>
    <row r="348" spans="1:45" ht="15.75" customHeight="1" x14ac:dyDescent="0.2">
      <c r="A348">
        <f>+Nacsport!A349</f>
        <v>349</v>
      </c>
      <c r="B348">
        <f t="shared" si="22"/>
        <v>347</v>
      </c>
      <c r="C348">
        <f t="shared" si="23"/>
        <v>347</v>
      </c>
      <c r="D348" s="12">
        <v>1</v>
      </c>
      <c r="E348" s="1" t="s">
        <v>1295</v>
      </c>
      <c r="F348" s="14">
        <f>CONVERT(LEFT(Nacsport!E349,2),"mn","hr")/24+CONVERT(MID(Nacsport!E349,4,2),"sec","hr")/24</f>
        <v>4.6956018518518522E-2</v>
      </c>
      <c r="G348" s="15">
        <f>CONVERT((CONVERT(LEFT(Nacsport!F349,2),"mn","hr")/24+CONVERT(MID(Nacsport!F349,4,2),"sec","hr")/24)-(CONVERT(LEFT(Nacsport!E349,2),"mn","hr")/24+CONVERT(MID(Nacsport!E349,4,2),"sec","hr")/24),"hr","sec")*24</f>
        <v>8.9999999999996092</v>
      </c>
      <c r="H348" s="15">
        <f t="shared" si="25"/>
        <v>4052.0000000000005</v>
      </c>
      <c r="I348" s="15">
        <f t="shared" si="26"/>
        <v>67.616666666666674</v>
      </c>
      <c r="J348" s="1">
        <f>+Nacsport!B349</f>
        <v>6</v>
      </c>
      <c r="K348" s="1" t="str">
        <f>+Nacsport!C349</f>
        <v>GOAL-KICK</v>
      </c>
      <c r="L348" s="1" t="str">
        <f>+CONCATENATE(Nacsport!I349,Nacsport!J349)</f>
        <v>SAN BENEDETTO</v>
      </c>
      <c r="M348" s="29" t="str">
        <f>IF(Nacsport!G349&lt;&gt;"",LEFT(Nacsport!G349,FIND(";",Nacsport!G349)-1),"")</f>
        <v>46</v>
      </c>
      <c r="N348" s="1" t="str">
        <f>IFERROR(MID(Nacsport!G349,FIND(";", Nacsport!G349)+1,IFERROR(FIND(" ", Nacsport!G349 &amp; " ", FIND(";", Nacsport!G349)+1) - FIND(";", Nacsport!G349)-1,LEN(Nacsport!G349))),"")</f>
        <v>11</v>
      </c>
      <c r="O348" s="1" t="str">
        <f>+CONCATENATE(Nacsport!K349,Nacsport!L349,Nacsport!M349,Nacsport!N349,Nacsport!O349,Nacsport!P349,Nacsport!Q349,Nacsport!R349,Nacsport!S349,Nacsport!T349,Nacsport!U349,Nacsport!V349,Nacsport!W349,Nacsport!X349,Nacsport!Y349,Nacsport!Z349)</f>
        <v>DC</v>
      </c>
      <c r="P348" s="1" t="str">
        <f>IF(ISNA(LOOKUP(2,1/(Nacsport!AA349:BY349&lt;&gt;""),Nacsport!AA349:BY349)),"",LOOKUP(2,1/(Nacsport!AA349:BY349&lt;&gt;""),Nacsport!AA349:BY349))</f>
        <v>10</v>
      </c>
      <c r="Q348" s="1" t="str">
        <f t="array" ref="Q348">+IF(+COUNTIF(Nacsport!AA349:BY349,"*")&gt;1,INDEX(Nacsport!Z349:BX349,MATCH(TRUE,Nacsport!Z349:BX349&gt;0,0)),"")</f>
        <v/>
      </c>
      <c r="R348" s="1" t="str">
        <f>+CONCATENATE(Nacsport!BZ349,Nacsport!CA349)</f>
        <v/>
      </c>
      <c r="S348" s="1" t="str">
        <f>+CONCATENATE(Nacsport!CB349,Nacsport!CC349,Nacsport!CD349)</f>
        <v/>
      </c>
      <c r="T348" s="1" t="str">
        <f>+CONCATENATE(Nacsport!CE349,Nacsport!CF349,Nacsport!CG349,Nacsport!CH349)</f>
        <v/>
      </c>
      <c r="U348" s="1" t="str">
        <f>+CONCATENATE(Nacsport!CI349,Nacsport!CJ349,Nacsport!CK349,Nacsport!CL349,Nacsport!CM349,Nacsport!CN349,Nacsport!CO349,Nacsport!CP349)</f>
        <v/>
      </c>
      <c r="V348" s="1" t="str">
        <f>+CONCATENATE(Nacsport!CQ349,Nacsport!CR349,Nacsport!CS349,Nacsport!CT349,Nacsport!CU349,Nacsport!CV349)</f>
        <v/>
      </c>
      <c r="W348" s="1" t="str">
        <f>+CONCATENATE(Nacsport!CW349,Nacsport!CX349,Nacsport!CY349,Nacsport!CZ349,Nacsport!DA349,Nacsport!DB349,Nacsport!DC349)</f>
        <v/>
      </c>
      <c r="X348" s="1" t="str">
        <f>+CONCATENATE(Nacsport!DD349,Nacsport!DE349,Nacsport!DF349,Nacsport!DG349,Nacsport!DH349,Nacsport!DI349,Nacsport!DJ349,Nacsport!DK349,Nacsport!DL349,Nacsport!DM349,Nacsport!DN349)</f>
        <v/>
      </c>
      <c r="Y348" s="1" t="str">
        <f>+CONCATENATE(Nacsport!DO349,Nacsport!DP349,Nacsport!DQ349,Nacsport!DR349,Nacsport!DS349,Nacsport!DT349,Nacsport!DU349,Nacsport!DV349,)</f>
        <v/>
      </c>
      <c r="Z348" s="1" t="str">
        <f>+CONCATENATE(Nacsport!DW349,Nacsport!DX349,Nacsport!DY349,Nacsport!DZ349)</f>
        <v/>
      </c>
      <c r="AA348" s="1" t="str">
        <f>+CONCATENATE(Nacsport!EA349,Nacsport!EB349,Nacsport!EC349,Nacsport!ED349,Nacsport!EE349)</f>
        <v/>
      </c>
      <c r="AB348" s="1" t="str">
        <f>+CONCATENATE(Nacsport!EF349,Nacsport!EG349,Nacsport!EH349,Nacsport!EI349,Nacsport!EJ349,Nacsport!EK349)</f>
        <v/>
      </c>
      <c r="AC348" s="1" t="str">
        <f>+CONCATENATE(Nacsport!EL349,Nacsport!EM349,Nacsport!EN349,Nacsport!EO349,Nacsport!EP349,Nacsport!EQ349,Nacsport!ER349)</f>
        <v/>
      </c>
      <c r="AD348" s="1" t="str">
        <f>+CONCATENATE(Nacsport!ES349,Nacsport!ET349,Nacsport!EU349,Nacsport!EV349,Nacsport!EW349,Nacsport!EX349,Nacsport!EY349,Nacsport!EZ349)</f>
        <v/>
      </c>
      <c r="AE348" s="1" t="str">
        <f>+CONCATENATE(Nacsport!FA349,Nacsport!FB349,Nacsport!FC349)</f>
        <v/>
      </c>
      <c r="AF348" s="1" t="str">
        <f>+CONCATENATE(Nacsport!FD349,Nacsport!FE349)</f>
        <v/>
      </c>
      <c r="AG348" s="1" t="str">
        <f>+CONCATENATE(Nacsport!FF349,Nacsport!FG349,Nacsport!FH349,Nacsport!FI349,Nacsport!FJ349)</f>
        <v/>
      </c>
      <c r="AH348" s="1" t="str">
        <f t="shared" si="24"/>
        <v/>
      </c>
      <c r="AI348" s="1" t="str">
        <f>+CONCATENATE(Nacsport!FK349,Nacsport!FL349)</f>
        <v>SUCCESS</v>
      </c>
      <c r="AJ348" s="34" t="str">
        <f>+CONCATENATE(Nacsport!FM349,Nacsport!FN349)</f>
        <v/>
      </c>
      <c r="AK348" s="1" t="str">
        <f>+IF(OR(K348="ATTACCO",K348="DIFESA"),+CONCATENATE(Nacsport!FO349,Nacsport!FP348,Nacsport!FQ349,Nacsport!FR349,Nacsport!FS349,Nacsport!FT349,Nacsport!FU349,),"")</f>
        <v/>
      </c>
      <c r="AL348" s="1" t="str">
        <f>+IF(OR(K348="ATAQUE",K348="DEFENSA"),+CONCATENATE(Nacsport!FV349,Nacsport!FW349,Nacsport!FX349,Nacsport!FY349,Nacsport!FZ349,Nacsport!GA349,Nacsport!GB349,),"")</f>
        <v/>
      </c>
      <c r="AM348" s="1" t="str">
        <f>+CONCATENATE(Nacsport!GC349,Nacsport!GD349,Nacsport!GE349,Nacsport!GF349,Nacsport!GG349,Nacsport!GH349,Nacsport!GI349,Nacsport!GJ349,)</f>
        <v/>
      </c>
      <c r="AN348" s="1" t="str">
        <f>IF(K348="PUNTOS",LOOKUP(2,1/($K$3:K348="ATAQUE"),$AN$3:AN348),IF(+COUNTIF(Nacsport!GK349:'Nacsport'!GS349,"*")&gt;0,+COUNTIF(Nacsport!GK349:'Nacsport'!GS349,"*"),""))</f>
        <v/>
      </c>
      <c r="AO348" t="str">
        <f ca="1">+IF(K348="QUIEBRE",+IF(L348="SAN LUIS",+COUNTIF(K348:INDIRECT(ADDRESS((LOOKUP(2,1/($K$1:K348="ATAQUE"),Nacsport!$A$1:A349)),3,4)),"RUCK")+1,+COUNTIF(K348:INDIRECT(ADDRESS((LOOKUP(2,1/($K$1:K348="DEFENSA"),Nacsport!$A$1:A349)),3,4)),"RUCK")+1),"")</f>
        <v/>
      </c>
      <c r="AP348" t="str">
        <f ca="1">+IF(OR(K348="PUNTOS",K348="QUIEBRE"),+IF(L348="SAN LUIS",+COUNTIF(K348:INDIRECT(ADDRESS((LOOKUP(2,1/($K$1:K348="ATAQUE"),Nacsport!$A$1:A349)),3,4)),"PASE"),+COUNTIF(K348:INDIRECT(ADDRESS((LOOKUP(2,1/($K$1:K348="DEFENSA"),Nacsport!$A$1:A349)),3,4)),"PASE")),"")</f>
        <v/>
      </c>
      <c r="AQ348" t="str">
        <f>IF(K348="QUIEBRE",LOOKUP(2,1/($K$3:K348="ATAQUE"),$AL$3:AL348),IF(+COUNTIF(Nacsport!GK349:'Nacsport'!GS349,"*")&gt;0,+COUNTIF(Nacsport!GK349:'Nacsport'!GS349,"*"),""))</f>
        <v/>
      </c>
      <c r="AR348" s="1" t="str">
        <f>IF(OR(K348="ATTACCO",K348="DIFESA"),J348,IF(AND(OR(K348="PUNTOS",K348="RUCK",K348="QUIEBRE"),L348="AVEZZANO"),LOOKUP(2,1/($K$3:K348="ATTACCO"),$J$3:J349),IF(AND(OR(K348="PUNTOS",K348="RUCK",K348="QUIEBRE"),L348="RIVAL"),LOOKUP(2,1/($K$3:K348="DIFESA"),$J$3:J349),"")))</f>
        <v/>
      </c>
      <c r="AS348" s="17"/>
    </row>
    <row r="349" spans="1:45" ht="15.75" customHeight="1" x14ac:dyDescent="0.2">
      <c r="A349">
        <f>+Nacsport!A350</f>
        <v>350</v>
      </c>
      <c r="B349">
        <f t="shared" si="22"/>
        <v>348</v>
      </c>
      <c r="C349">
        <f t="shared" si="23"/>
        <v>348</v>
      </c>
      <c r="D349" s="12">
        <v>1</v>
      </c>
      <c r="E349" s="1" t="s">
        <v>1295</v>
      </c>
      <c r="F349" s="14">
        <f>CONVERT(LEFT(Nacsport!E350,2),"mn","hr")/24+CONVERT(MID(Nacsport!E350,4,2),"sec","hr")/24</f>
        <v>4.6956018518518522E-2</v>
      </c>
      <c r="G349" s="15">
        <f>CONVERT((CONVERT(LEFT(Nacsport!F350,2),"mn","hr")/24+CONVERT(MID(Nacsport!F350,4,2),"sec","hr")/24)-(CONVERT(LEFT(Nacsport!E350,2),"mn","hr")/24+CONVERT(MID(Nacsport!E350,4,2),"sec","hr")/24),"hr","sec")*24</f>
        <v>0</v>
      </c>
      <c r="H349" s="15">
        <f t="shared" si="25"/>
        <v>4052.0000000000005</v>
      </c>
      <c r="I349" s="15">
        <f t="shared" si="26"/>
        <v>67.616666666666674</v>
      </c>
      <c r="J349" s="1">
        <f>+Nacsport!B350</f>
        <v>14</v>
      </c>
      <c r="K349" s="1" t="str">
        <f>+Nacsport!C350</f>
        <v>POINTS</v>
      </c>
      <c r="L349" s="1" t="str">
        <f>+CONCATENATE(Nacsport!I350,Nacsport!J350)</f>
        <v>SAN BENEDETTO</v>
      </c>
      <c r="M349" s="29" t="str">
        <f>IF(Nacsport!G350&lt;&gt;"",LEFT(Nacsport!G350,FIND(";",Nacsport!G350)-1),"")</f>
        <v>45</v>
      </c>
      <c r="N349" s="1" t="str">
        <f>IFERROR(MID(Nacsport!G350,FIND(";", Nacsport!G350)+1,IFERROR(FIND(" ", Nacsport!G350 &amp; " ", FIND(";", Nacsport!G350)+1) - FIND(";", Nacsport!G350)-1,LEN(Nacsport!G350))),"")</f>
        <v>13</v>
      </c>
      <c r="O349" s="1" t="str">
        <f>+CONCATENATE(Nacsport!K350,Nacsport!L350,Nacsport!M350,Nacsport!N350,Nacsport!O350,Nacsport!P350,Nacsport!Q350,Nacsport!R350,Nacsport!S350,Nacsport!T350,Nacsport!U350,Nacsport!V350,Nacsport!W350,Nacsport!X350,Nacsport!Y350,Nacsport!Z350)</f>
        <v/>
      </c>
      <c r="P349" s="1" t="str">
        <f>IF(ISNA(LOOKUP(2,1/(Nacsport!AA350:BY350&lt;&gt;""),Nacsport!AA350:BY350)),"",LOOKUP(2,1/(Nacsport!AA350:BY350&lt;&gt;""),Nacsport!AA350:BY350))</f>
        <v>10</v>
      </c>
      <c r="Q349" s="1" t="str">
        <f t="array" ref="Q349">+IF(+COUNTIF(Nacsport!AA350:BY350,"*")&gt;1,INDEX(Nacsport!Z350:BX350,MATCH(TRUE,Nacsport!Z350:BX350&gt;0,0)),"")</f>
        <v/>
      </c>
      <c r="R349" s="1" t="str">
        <f>+CONCATENATE(Nacsport!BZ350,Nacsport!CA350)</f>
        <v/>
      </c>
      <c r="S349" s="1" t="str">
        <f>+CONCATENATE(Nacsport!CB350,Nacsport!CC350,Nacsport!CD350)</f>
        <v/>
      </c>
      <c r="T349" s="1" t="str">
        <f>+CONCATENATE(Nacsport!CE350,Nacsport!CF350,Nacsport!CG350,Nacsport!CH350)</f>
        <v/>
      </c>
      <c r="U349" s="1" t="str">
        <f>+CONCATENATE(Nacsport!CI350,Nacsport!CJ350,Nacsport!CK350,Nacsport!CL350,Nacsport!CM350,Nacsport!CN350,Nacsport!CO350,Nacsport!CP350)</f>
        <v/>
      </c>
      <c r="V349" s="1" t="str">
        <f>+CONCATENATE(Nacsport!CQ350,Nacsport!CR350,Nacsport!CS350,Nacsport!CT350,Nacsport!CU350,Nacsport!CV350)</f>
        <v/>
      </c>
      <c r="W349" s="1" t="str">
        <f>+CONCATENATE(Nacsport!CW350,Nacsport!CX350,Nacsport!CY350,Nacsport!CZ350,Nacsport!DA350,Nacsport!DB350,Nacsport!DC350)</f>
        <v/>
      </c>
      <c r="X349" s="1" t="str">
        <f>+CONCATENATE(Nacsport!DD350,Nacsport!DE350,Nacsport!DF350,Nacsport!DG350,Nacsport!DH350,Nacsport!DI350,Nacsport!DJ350,Nacsport!DK350,Nacsport!DL350,Nacsport!DM350,Nacsport!DN350)</f>
        <v/>
      </c>
      <c r="Y349" s="1" t="str">
        <f>+CONCATENATE(Nacsport!DO350,Nacsport!DP350,Nacsport!DQ350,Nacsport!DR350,Nacsport!DS350,Nacsport!DT350,Nacsport!DU350,Nacsport!DV350,)</f>
        <v/>
      </c>
      <c r="Z349" s="1" t="str">
        <f>+CONCATENATE(Nacsport!DW350,Nacsport!DX350,Nacsport!DY350,Nacsport!DZ350)</f>
        <v/>
      </c>
      <c r="AA349" s="1" t="str">
        <f>+CONCATENATE(Nacsport!EA350,Nacsport!EB350,Nacsport!EC350,Nacsport!ED350,Nacsport!EE350)</f>
        <v/>
      </c>
      <c r="AB349" s="1" t="str">
        <f>+CONCATENATE(Nacsport!EF350,Nacsport!EG350,Nacsport!EH350,Nacsport!EI350,Nacsport!EJ350,Nacsport!EK350)</f>
        <v/>
      </c>
      <c r="AC349" s="1" t="str">
        <f>+CONCATENATE(Nacsport!EL350,Nacsport!EM350,Nacsport!EN350,Nacsport!EO350,Nacsport!EP350,Nacsport!EQ350,Nacsport!ER350)</f>
        <v/>
      </c>
      <c r="AD349" s="1" t="str">
        <f>+CONCATENATE(Nacsport!ES350,Nacsport!ET350,Nacsport!EU350,Nacsport!EV350,Nacsport!EW350,Nacsport!EX350,Nacsport!EY350,Nacsport!EZ350)</f>
        <v/>
      </c>
      <c r="AE349" s="1" t="str">
        <f>+CONCATENATE(Nacsport!FA350,Nacsport!FB350,Nacsport!FC350)</f>
        <v/>
      </c>
      <c r="AF349" s="1" t="str">
        <f>+CONCATENATE(Nacsport!FD350,Nacsport!FE350)</f>
        <v/>
      </c>
      <c r="AG349" s="1" t="str">
        <f>+CONCATENATE(Nacsport!FF350,Nacsport!FG350,Nacsport!FH350,Nacsport!FI350,Nacsport!FJ350)</f>
        <v>CONVERSION</v>
      </c>
      <c r="AH349" s="1">
        <f t="shared" si="24"/>
        <v>2</v>
      </c>
      <c r="AI349" s="1" t="str">
        <f>+CONCATENATE(Nacsport!FK350,Nacsport!FL350)</f>
        <v/>
      </c>
      <c r="AJ349" s="34" t="str">
        <f>+CONCATENATE(Nacsport!FM350,Nacsport!FN350)</f>
        <v/>
      </c>
      <c r="AK349" s="1" t="str">
        <f>+IF(OR(K349="ATTACCO",K349="DIFESA"),+CONCATENATE(Nacsport!FO350,Nacsport!FP349,Nacsport!FQ350,Nacsport!FR350,Nacsport!FS350,Nacsport!FT350,Nacsport!FU350,),"")</f>
        <v/>
      </c>
      <c r="AL349" s="1" t="str">
        <f>+IF(OR(K349="ATAQUE",K349="DEFENSA"),+CONCATENATE(Nacsport!FV350,Nacsport!FW350,Nacsport!FX350,Nacsport!FY350,Nacsport!FZ350,Nacsport!GA350,Nacsport!GB350,),"")</f>
        <v/>
      </c>
      <c r="AM349" s="1" t="str">
        <f>+CONCATENATE(Nacsport!GC350,Nacsport!GD350,Nacsport!GE350,Nacsport!GF350,Nacsport!GG350,Nacsport!GH350,Nacsport!GI350,Nacsport!GJ350,)</f>
        <v/>
      </c>
      <c r="AN349" s="1" t="str">
        <f>IF(K349="PUNTOS",LOOKUP(2,1/($K$3:K349="ATAQUE"),$AN$3:AN349),IF(+COUNTIF(Nacsport!GK350:'Nacsport'!GS350,"*")&gt;0,+COUNTIF(Nacsport!GK350:'Nacsport'!GS350,"*"),""))</f>
        <v/>
      </c>
      <c r="AO349" t="str">
        <f ca="1">+IF(K349="QUIEBRE",+IF(L349="SAN LUIS",+COUNTIF(K349:INDIRECT(ADDRESS((LOOKUP(2,1/($K$1:K349="ATAQUE"),Nacsport!$A$1:A350)),3,4)),"RUCK")+1,+COUNTIF(K349:INDIRECT(ADDRESS((LOOKUP(2,1/($K$1:K349="DEFENSA"),Nacsport!$A$1:A350)),3,4)),"RUCK")+1),"")</f>
        <v/>
      </c>
      <c r="AP349" t="str">
        <f ca="1">+IF(OR(K349="PUNTOS",K349="QUIEBRE"),+IF(L349="SAN LUIS",+COUNTIF(K349:INDIRECT(ADDRESS((LOOKUP(2,1/($K$1:K349="ATAQUE"),Nacsport!$A$1:A350)),3,4)),"PASE"),+COUNTIF(K349:INDIRECT(ADDRESS((LOOKUP(2,1/($K$1:K349="DEFENSA"),Nacsport!$A$1:A350)),3,4)),"PASE")),"")</f>
        <v/>
      </c>
      <c r="AQ349" t="str">
        <f>IF(K349="QUIEBRE",LOOKUP(2,1/($K$3:K349="ATAQUE"),$AL$3:AL349),IF(+COUNTIF(Nacsport!GK350:'Nacsport'!GS350,"*")&gt;0,+COUNTIF(Nacsport!GK350:'Nacsport'!GS350,"*"),""))</f>
        <v/>
      </c>
      <c r="AR349" s="1" t="str">
        <f>IF(OR(K349="ATTACCO",K349="DIFESA"),J349,IF(AND(OR(K349="PUNTOS",K349="RUCK",K349="QUIEBRE"),L349="AVEZZANO"),LOOKUP(2,1/($K$3:K349="ATTACCO"),$J$3:J350),IF(AND(OR(K349="PUNTOS",K349="RUCK",K349="QUIEBRE"),L349="RIVAL"),LOOKUP(2,1/($K$3:K349="DIFESA"),$J$3:J350),"")))</f>
        <v/>
      </c>
      <c r="AS349" s="17"/>
    </row>
    <row r="350" spans="1:45" ht="15.75" customHeight="1" x14ac:dyDescent="0.2">
      <c r="A350">
        <f>+Nacsport!A351</f>
        <v>351</v>
      </c>
      <c r="B350">
        <f t="shared" si="22"/>
        <v>349</v>
      </c>
      <c r="C350">
        <f t="shared" si="23"/>
        <v>349</v>
      </c>
      <c r="D350" s="12">
        <v>1</v>
      </c>
      <c r="E350" s="1" t="s">
        <v>1295</v>
      </c>
      <c r="F350" s="14">
        <f>CONVERT(LEFT(Nacsport!E351,2),"mn","hr")/24+CONVERT(MID(Nacsport!E351,4,2),"sec","hr")/24</f>
        <v>4.7476851851851853E-2</v>
      </c>
      <c r="G350" s="15">
        <f>CONVERT((CONVERT(LEFT(Nacsport!F351,2),"mn","hr")/24+CONVERT(MID(Nacsport!F351,4,2),"sec","hr")/24)-(CONVERT(LEFT(Nacsport!E351,2),"mn","hr")/24+CONVERT(MID(Nacsport!E351,4,2),"sec","hr")/24),"hr","sec")*24</f>
        <v>10.99999999999952</v>
      </c>
      <c r="H350" s="15">
        <f t="shared" si="25"/>
        <v>4097</v>
      </c>
      <c r="I350" s="15">
        <f t="shared" si="26"/>
        <v>68.366666666666674</v>
      </c>
      <c r="J350" s="1">
        <f>+Nacsport!B351</f>
        <v>31</v>
      </c>
      <c r="K350" s="1" t="str">
        <f>+Nacsport!C351</f>
        <v>ATTACK</v>
      </c>
      <c r="L350" s="1" t="str">
        <f>+CONCATENATE(Nacsport!I351,Nacsport!J351)</f>
        <v/>
      </c>
      <c r="M350" s="29" t="str">
        <f>IF(Nacsport!G351&lt;&gt;"",LEFT(Nacsport!G351,FIND(";",Nacsport!G351)-1),"")</f>
        <v>49</v>
      </c>
      <c r="N350" s="1" t="str">
        <f>IFERROR(MID(Nacsport!G351,FIND(";", Nacsport!G351)+1,IFERROR(FIND(" ", Nacsport!G351 &amp; " ", FIND(";", Nacsport!G351)+1) - FIND(";", Nacsport!G351)-1,LEN(Nacsport!G351))),"")</f>
        <v>74</v>
      </c>
      <c r="O350" s="1" t="str">
        <f>+CONCATENATE(Nacsport!K351,Nacsport!L351,Nacsport!M351,Nacsport!N351,Nacsport!O351,Nacsport!P351,Nacsport!Q351,Nacsport!R351,Nacsport!S351,Nacsport!T351,Nacsport!U351,Nacsport!V351,Nacsport!W351,Nacsport!X351,Nacsport!Y351,Nacsport!Z351)</f>
        <v/>
      </c>
      <c r="P350" s="1" t="str">
        <f>IF(ISNA(LOOKUP(2,1/(Nacsport!AA351:BY351&lt;&gt;""),Nacsport!AA351:BY351)),"",LOOKUP(2,1/(Nacsport!AA351:BY351&lt;&gt;""),Nacsport!AA351:BY351))</f>
        <v/>
      </c>
      <c r="Q350" s="1" t="str">
        <f t="array" ref="Q350">+IF(+COUNTIF(Nacsport!AA351:BY351,"*")&gt;1,INDEX(Nacsport!Z351:BX351,MATCH(TRUE,Nacsport!Z351:BX351&gt;0,0)),"")</f>
        <v/>
      </c>
      <c r="R350" s="1" t="str">
        <f>+CONCATENATE(Nacsport!BZ351,Nacsport!CA351)</f>
        <v/>
      </c>
      <c r="S350" s="1" t="str">
        <f>+CONCATENATE(Nacsport!CB351,Nacsport!CC351,Nacsport!CD351)</f>
        <v/>
      </c>
      <c r="T350" s="1" t="str">
        <f>+CONCATENATE(Nacsport!CE351,Nacsport!CF351,Nacsport!CG351,Nacsport!CH351)</f>
        <v/>
      </c>
      <c r="U350" s="1" t="str">
        <f>+CONCATENATE(Nacsport!CI351,Nacsport!CJ351,Nacsport!CK351,Nacsport!CL351,Nacsport!CM351,Nacsport!CN351,Nacsport!CO351,Nacsport!CP351)</f>
        <v/>
      </c>
      <c r="V350" s="1" t="str">
        <f>+CONCATENATE(Nacsport!CQ351,Nacsport!CR351,Nacsport!CS351,Nacsport!CT351,Nacsport!CU351,Nacsport!CV351)</f>
        <v/>
      </c>
      <c r="W350" s="1" t="str">
        <f>+CONCATENATE(Nacsport!CW351,Nacsport!CX351,Nacsport!CY351,Nacsport!CZ351,Nacsport!DA351,Nacsport!DB351,Nacsport!DC351)</f>
        <v/>
      </c>
      <c r="X350" s="1" t="str">
        <f>+CONCATENATE(Nacsport!DD351,Nacsport!DE351,Nacsport!DF351,Nacsport!DG351,Nacsport!DH351,Nacsport!DI351,Nacsport!DJ351,Nacsport!DK351,Nacsport!DL351,Nacsport!DM351,Nacsport!DN351)</f>
        <v/>
      </c>
      <c r="Y350" s="1" t="str">
        <f>+CONCATENATE(Nacsport!DO351,Nacsport!DP351,Nacsport!DQ351,Nacsport!DR351,Nacsport!DS351,Nacsport!DT351,Nacsport!DU351,Nacsport!DV351,)</f>
        <v/>
      </c>
      <c r="Z350" s="1" t="str">
        <f>+CONCATENATE(Nacsport!DW351,Nacsport!DX351,Nacsport!DY351,Nacsport!DZ351)</f>
        <v/>
      </c>
      <c r="AA350" s="1" t="str">
        <f>+CONCATENATE(Nacsport!EA351,Nacsport!EB351,Nacsport!EC351,Nacsport!ED351,Nacsport!EE351)</f>
        <v/>
      </c>
      <c r="AB350" s="1" t="str">
        <f>+CONCATENATE(Nacsport!EF351,Nacsport!EG351,Nacsport!EH351,Nacsport!EI351,Nacsport!EJ351,Nacsport!EK351)</f>
        <v/>
      </c>
      <c r="AC350" s="1" t="str">
        <f>+CONCATENATE(Nacsport!EL351,Nacsport!EM351,Nacsport!EN351,Nacsport!EO351,Nacsport!EP351,Nacsport!EQ351,Nacsport!ER351)</f>
        <v/>
      </c>
      <c r="AD350" s="1" t="str">
        <f>+CONCATENATE(Nacsport!ES351,Nacsport!ET351,Nacsport!EU351,Nacsport!EV351,Nacsport!EW351,Nacsport!EX351,Nacsport!EY351,Nacsport!EZ351)</f>
        <v/>
      </c>
      <c r="AE350" s="1" t="str">
        <f>+CONCATENATE(Nacsport!FA351,Nacsport!FB351,Nacsport!FC351)</f>
        <v/>
      </c>
      <c r="AF350" s="1" t="str">
        <f>+CONCATENATE(Nacsport!FD351,Nacsport!FE351)</f>
        <v/>
      </c>
      <c r="AG350" s="1" t="str">
        <f>+CONCATENATE(Nacsport!FF351,Nacsport!FG351,Nacsport!FH351,Nacsport!FI351,Nacsport!FJ351)</f>
        <v/>
      </c>
      <c r="AH350" s="1" t="str">
        <f t="shared" si="24"/>
        <v/>
      </c>
      <c r="AI350" s="1" t="str">
        <f>+CONCATENATE(Nacsport!FK351,Nacsport!FL351)</f>
        <v/>
      </c>
      <c r="AJ350" s="34" t="str">
        <f>+CONCATENATE(Nacsport!FM351,Nacsport!FN351)</f>
        <v/>
      </c>
      <c r="AK350" s="1" t="str">
        <f>+IF(OR(K350="ATTACCO",K350="DIFESA"),+CONCATENATE(Nacsport!FO351,Nacsport!FP350,Nacsport!FQ351,Nacsport!FR351,Nacsport!FS351,Nacsport!FT351,Nacsport!FU351,),"")</f>
        <v/>
      </c>
      <c r="AL350" s="1" t="str">
        <f>+IF(OR(K350="ATAQUE",K350="DEFENSA"),+CONCATENATE(Nacsport!FV351,Nacsport!FW351,Nacsport!FX351,Nacsport!FY351,Nacsport!FZ351,Nacsport!GA351,Nacsport!GB351,),"")</f>
        <v/>
      </c>
      <c r="AM350" s="1" t="str">
        <f>+CONCATENATE(Nacsport!GC351,Nacsport!GD351,Nacsport!GE351,Nacsport!GF351,Nacsport!GG351,Nacsport!GH351,Nacsport!GI351,Nacsport!GJ351,)</f>
        <v/>
      </c>
      <c r="AN350" s="1" t="str">
        <f>IF(K350="PUNTOS",LOOKUP(2,1/($K$3:K350="ATAQUE"),$AN$3:AN350),IF(+COUNTIF(Nacsport!GK351:'Nacsport'!GS351,"*")&gt;0,+COUNTIF(Nacsport!GK351:'Nacsport'!GS351,"*"),""))</f>
        <v/>
      </c>
      <c r="AO350" t="str">
        <f ca="1">+IF(K350="QUIEBRE",+IF(L350="SAN LUIS",+COUNTIF(K350:INDIRECT(ADDRESS((LOOKUP(2,1/($K$1:K350="ATAQUE"),Nacsport!$A$1:A351)),3,4)),"RUCK")+1,+COUNTIF(K350:INDIRECT(ADDRESS((LOOKUP(2,1/($K$1:K350="DEFENSA"),Nacsport!$A$1:A351)),3,4)),"RUCK")+1),"")</f>
        <v/>
      </c>
      <c r="AP350" t="str">
        <f ca="1">+IF(OR(K350="PUNTOS",K350="QUIEBRE"),+IF(L350="SAN LUIS",+COUNTIF(K350:INDIRECT(ADDRESS((LOOKUP(2,1/($K$1:K350="ATAQUE"),Nacsport!$A$1:A351)),3,4)),"PASE"),+COUNTIF(K350:INDIRECT(ADDRESS((LOOKUP(2,1/($K$1:K350="DEFENSA"),Nacsport!$A$1:A351)),3,4)),"PASE")),"")</f>
        <v/>
      </c>
      <c r="AQ350" t="str">
        <f>IF(K350="QUIEBRE",LOOKUP(2,1/($K$3:K350="ATAQUE"),$AL$3:AL350),IF(+COUNTIF(Nacsport!GK351:'Nacsport'!GS351,"*")&gt;0,+COUNTIF(Nacsport!GK351:'Nacsport'!GS351,"*"),""))</f>
        <v/>
      </c>
      <c r="AR350" s="1" t="str">
        <f>IF(OR(K350="ATTACCO",K350="DIFESA"),J350,IF(AND(OR(K350="PUNTOS",K350="RUCK",K350="QUIEBRE"),L350="AVEZZANO"),LOOKUP(2,1/($K$3:K350="ATTACCO"),$J$3:J351),IF(AND(OR(K350="PUNTOS",K350="RUCK",K350="QUIEBRE"),L350="RIVAL"),LOOKUP(2,1/($K$3:K350="DIFESA"),$J$3:J351),"")))</f>
        <v/>
      </c>
      <c r="AS350" s="17"/>
    </row>
    <row r="351" spans="1:45" ht="15.75" customHeight="1" x14ac:dyDescent="0.2">
      <c r="A351">
        <f>+Nacsport!A352</f>
        <v>352</v>
      </c>
      <c r="B351">
        <f t="shared" si="22"/>
        <v>350</v>
      </c>
      <c r="C351">
        <f t="shared" si="23"/>
        <v>350</v>
      </c>
      <c r="D351" s="12">
        <v>1</v>
      </c>
      <c r="E351" s="1" t="s">
        <v>1295</v>
      </c>
      <c r="F351" s="14">
        <f>CONVERT(LEFT(Nacsport!E352,2),"mn","hr")/24+CONVERT(MID(Nacsport!E352,4,2),"sec","hr")/24</f>
        <v>4.7476851851851853E-2</v>
      </c>
      <c r="G351" s="15">
        <f>CONVERT((CONVERT(LEFT(Nacsport!F352,2),"mn","hr")/24+CONVERT(MID(Nacsport!F352,4,2),"sec","hr")/24)-(CONVERT(LEFT(Nacsport!E352,2),"mn","hr")/24+CONVERT(MID(Nacsport!E352,4,2),"sec","hr")/24),"hr","sec")*24</f>
        <v>10.99999999999952</v>
      </c>
      <c r="H351" s="15">
        <f t="shared" si="25"/>
        <v>4097</v>
      </c>
      <c r="I351" s="15">
        <f t="shared" si="26"/>
        <v>68.366666666666674</v>
      </c>
      <c r="J351" s="1">
        <f>+Nacsport!B352</f>
        <v>38</v>
      </c>
      <c r="K351" s="1" t="str">
        <f>+Nacsport!C352</f>
        <v>SHORT-MATCH</v>
      </c>
      <c r="L351" s="1" t="str">
        <f>+CONCATENATE(Nacsport!I352,Nacsport!J352)</f>
        <v/>
      </c>
      <c r="M351" s="29" t="str">
        <f>IF(Nacsport!G352&lt;&gt;"",LEFT(Nacsport!G352,FIND(";",Nacsport!G352)-1),"")</f>
        <v>49</v>
      </c>
      <c r="N351" s="1" t="str">
        <f>IFERROR(MID(Nacsport!G352,FIND(";", Nacsport!G352)+1,IFERROR(FIND(" ", Nacsport!G352 &amp; " ", FIND(";", Nacsport!G352)+1) - FIND(";", Nacsport!G352)-1,LEN(Nacsport!G352))),"")</f>
        <v>74</v>
      </c>
      <c r="O351" s="1" t="str">
        <f>+CONCATENATE(Nacsport!K352,Nacsport!L352,Nacsport!M352,Nacsport!N352,Nacsport!O352,Nacsport!P352,Nacsport!Q352,Nacsport!R352,Nacsport!S352,Nacsport!T352,Nacsport!U352,Nacsport!V352,Nacsport!W352,Nacsport!X352,Nacsport!Y352,Nacsport!Z352)</f>
        <v/>
      </c>
      <c r="P351" s="1" t="str">
        <f>IF(ISNA(LOOKUP(2,1/(Nacsport!AA352:BY352&lt;&gt;""),Nacsport!AA352:BY352)),"",LOOKUP(2,1/(Nacsport!AA352:BY352&lt;&gt;""),Nacsport!AA352:BY352))</f>
        <v/>
      </c>
      <c r="Q351" s="1" t="str">
        <f t="array" ref="Q351">+IF(+COUNTIF(Nacsport!AA352:BY352,"*")&gt;1,INDEX(Nacsport!Z352:BX352,MATCH(TRUE,Nacsport!Z352:BX352&gt;0,0)),"")</f>
        <v/>
      </c>
      <c r="R351" s="1" t="str">
        <f>+CONCATENATE(Nacsport!BZ352,Nacsport!CA352)</f>
        <v/>
      </c>
      <c r="S351" s="1" t="str">
        <f>+CONCATENATE(Nacsport!CB352,Nacsport!CC352,Nacsport!CD352)</f>
        <v/>
      </c>
      <c r="T351" s="1" t="str">
        <f>+CONCATENATE(Nacsport!CE352,Nacsport!CF352,Nacsport!CG352,Nacsport!CH352)</f>
        <v/>
      </c>
      <c r="U351" s="1" t="str">
        <f>+CONCATENATE(Nacsport!CI352,Nacsport!CJ352,Nacsport!CK352,Nacsport!CL352,Nacsport!CM352,Nacsport!CN352,Nacsport!CO352,Nacsport!CP352)</f>
        <v/>
      </c>
      <c r="V351" s="1" t="str">
        <f>+CONCATENATE(Nacsport!CQ352,Nacsport!CR352,Nacsport!CS352,Nacsport!CT352,Nacsport!CU352,Nacsport!CV352)</f>
        <v/>
      </c>
      <c r="W351" s="1" t="str">
        <f>+CONCATENATE(Nacsport!CW352,Nacsport!CX352,Nacsport!CY352,Nacsport!CZ352,Nacsport!DA352,Nacsport!DB352,Nacsport!DC352)</f>
        <v/>
      </c>
      <c r="X351" s="1" t="str">
        <f>+CONCATENATE(Nacsport!DD352,Nacsport!DE352,Nacsport!DF352,Nacsport!DG352,Nacsport!DH352,Nacsport!DI352,Nacsport!DJ352,Nacsport!DK352,Nacsport!DL352,Nacsport!DM352,Nacsport!DN352)</f>
        <v/>
      </c>
      <c r="Y351" s="1" t="str">
        <f>+CONCATENATE(Nacsport!DO352,Nacsport!DP352,Nacsport!DQ352,Nacsport!DR352,Nacsport!DS352,Nacsport!DT352,Nacsport!DU352,Nacsport!DV352,)</f>
        <v/>
      </c>
      <c r="Z351" s="1" t="str">
        <f>+CONCATENATE(Nacsport!DW352,Nacsport!DX352,Nacsport!DY352,Nacsport!DZ352)</f>
        <v/>
      </c>
      <c r="AA351" s="1" t="str">
        <f>+CONCATENATE(Nacsport!EA352,Nacsport!EB352,Nacsport!EC352,Nacsport!ED352,Nacsport!EE352)</f>
        <v/>
      </c>
      <c r="AB351" s="1" t="str">
        <f>+CONCATENATE(Nacsport!EF352,Nacsport!EG352,Nacsport!EH352,Nacsport!EI352,Nacsport!EJ352,Nacsport!EK352)</f>
        <v/>
      </c>
      <c r="AC351" s="1" t="str">
        <f>+CONCATENATE(Nacsport!EL352,Nacsport!EM352,Nacsport!EN352,Nacsport!EO352,Nacsport!EP352,Nacsport!EQ352,Nacsport!ER352)</f>
        <v/>
      </c>
      <c r="AD351" s="1" t="str">
        <f>+CONCATENATE(Nacsport!ES352,Nacsport!ET352,Nacsport!EU352,Nacsport!EV352,Nacsport!EW352,Nacsport!EX352,Nacsport!EY352,Nacsport!EZ352)</f>
        <v/>
      </c>
      <c r="AE351" s="1" t="str">
        <f>+CONCATENATE(Nacsport!FA352,Nacsport!FB352,Nacsport!FC352)</f>
        <v/>
      </c>
      <c r="AF351" s="1" t="str">
        <f>+CONCATENATE(Nacsport!FD352,Nacsport!FE352)</f>
        <v/>
      </c>
      <c r="AG351" s="1" t="str">
        <f>+CONCATENATE(Nacsport!FF352,Nacsport!FG352,Nacsport!FH352,Nacsport!FI352,Nacsport!FJ352)</f>
        <v/>
      </c>
      <c r="AH351" s="1" t="str">
        <f t="shared" si="24"/>
        <v/>
      </c>
      <c r="AI351" s="1" t="str">
        <f>+CONCATENATE(Nacsport!FK352,Nacsport!FL352)</f>
        <v/>
      </c>
      <c r="AJ351" s="34" t="str">
        <f>+CONCATENATE(Nacsport!FM352,Nacsport!FN352)</f>
        <v/>
      </c>
      <c r="AK351" s="1" t="str">
        <f>+IF(OR(K351="ATTACCO",K351="DIFESA"),+CONCATENATE(Nacsport!FO352,Nacsport!FP351,Nacsport!FQ352,Nacsport!FR352,Nacsport!FS352,Nacsport!FT352,Nacsport!FU352,),"")</f>
        <v/>
      </c>
      <c r="AL351" s="1" t="str">
        <f>+IF(OR(K351="ATAQUE",K351="DEFENSA"),+CONCATENATE(Nacsport!FV352,Nacsport!FW352,Nacsport!FX352,Nacsport!FY352,Nacsport!FZ352,Nacsport!GA352,Nacsport!GB352,),"")</f>
        <v/>
      </c>
      <c r="AM351" s="1" t="str">
        <f>+CONCATENATE(Nacsport!GC352,Nacsport!GD352,Nacsport!GE352,Nacsport!GF352,Nacsport!GG352,Nacsport!GH352,Nacsport!GI352,Nacsport!GJ352,)</f>
        <v/>
      </c>
      <c r="AN351" s="1" t="str">
        <f>IF(K351="PUNTOS",LOOKUP(2,1/($K$3:K351="ATAQUE"),$AN$3:AN351),IF(+COUNTIF(Nacsport!GK352:'Nacsport'!GS352,"*")&gt;0,+COUNTIF(Nacsport!GK352:'Nacsport'!GS352,"*"),""))</f>
        <v/>
      </c>
      <c r="AO351" t="str">
        <f ca="1">+IF(K351="QUIEBRE",+IF(L351="SAN LUIS",+COUNTIF(K351:INDIRECT(ADDRESS((LOOKUP(2,1/($K$1:K351="ATAQUE"),Nacsport!$A$1:A352)),3,4)),"RUCK")+1,+COUNTIF(K351:INDIRECT(ADDRESS((LOOKUP(2,1/($K$1:K351="DEFENSA"),Nacsport!$A$1:A352)),3,4)),"RUCK")+1),"")</f>
        <v/>
      </c>
      <c r="AP351" t="str">
        <f ca="1">+IF(OR(K351="PUNTOS",K351="QUIEBRE"),+IF(L351="SAN LUIS",+COUNTIF(K351:INDIRECT(ADDRESS((LOOKUP(2,1/($K$1:K351="ATAQUE"),Nacsport!$A$1:A352)),3,4)),"PASE"),+COUNTIF(K351:INDIRECT(ADDRESS((LOOKUP(2,1/($K$1:K351="DEFENSA"),Nacsport!$A$1:A352)),3,4)),"PASE")),"")</f>
        <v/>
      </c>
      <c r="AQ351" t="str">
        <f>IF(K351="QUIEBRE",LOOKUP(2,1/($K$3:K351="ATAQUE"),$AL$3:AL351),IF(+COUNTIF(Nacsport!GK352:'Nacsport'!GS352,"*")&gt;0,+COUNTIF(Nacsport!GK352:'Nacsport'!GS352,"*"),""))</f>
        <v/>
      </c>
      <c r="AR351" s="1" t="str">
        <f>IF(OR(K351="ATTACCO",K351="DIFESA"),J351,IF(AND(OR(K351="PUNTOS",K351="RUCK",K351="QUIEBRE"),L351="AVEZZANO"),LOOKUP(2,1/($K$3:K351="ATTACCO"),$J$3:J352),IF(AND(OR(K351="PUNTOS",K351="RUCK",K351="QUIEBRE"),L351="RIVAL"),LOOKUP(2,1/($K$3:K351="DIFESA"),$J$3:J352),"")))</f>
        <v/>
      </c>
      <c r="AS351" s="17"/>
    </row>
    <row r="352" spans="1:45" ht="15.75" customHeight="1" x14ac:dyDescent="0.2">
      <c r="A352">
        <f>+Nacsport!A353</f>
        <v>353</v>
      </c>
      <c r="B352">
        <f t="shared" si="22"/>
        <v>351</v>
      </c>
      <c r="C352">
        <f t="shared" si="23"/>
        <v>351</v>
      </c>
      <c r="D352" s="12">
        <v>1</v>
      </c>
      <c r="E352" s="1" t="s">
        <v>1295</v>
      </c>
      <c r="F352" s="14">
        <f>CONVERT(LEFT(Nacsport!E353,2),"mn","hr")/24+CONVERT(MID(Nacsport!E353,4,2),"sec","hr")/24</f>
        <v>4.7476851851851853E-2</v>
      </c>
      <c r="G352" s="15">
        <f>CONVERT((CONVERT(LEFT(Nacsport!F353,2),"mn","hr")/24+CONVERT(MID(Nacsport!F353,4,2),"sec","hr")/24)-(CONVERT(LEFT(Nacsport!E353,2),"mn","hr")/24+CONVERT(MID(Nacsport!E353,4,2),"sec","hr")/24),"hr","sec")*24</f>
        <v>3.9999999999998259</v>
      </c>
      <c r="H352" s="15">
        <f t="shared" si="25"/>
        <v>4097</v>
      </c>
      <c r="I352" s="15">
        <f t="shared" si="26"/>
        <v>68.366666666666674</v>
      </c>
      <c r="J352" s="1">
        <f>+Nacsport!B353</f>
        <v>12</v>
      </c>
      <c r="K352" s="1" t="str">
        <f>+Nacsport!C353</f>
        <v>KICK OFF</v>
      </c>
      <c r="L352" s="1" t="str">
        <f>+CONCATENATE(Nacsport!I353,Nacsport!J353)</f>
        <v>OPPONENT</v>
      </c>
      <c r="M352" s="29" t="str">
        <f>IF(Nacsport!G353&lt;&gt;"",LEFT(Nacsport!G353,FIND(";",Nacsport!G353)-1),"")</f>
        <v/>
      </c>
      <c r="N352" s="1" t="str">
        <f>IFERROR(MID(Nacsport!G353,FIND(";", Nacsport!G353)+1,IFERROR(FIND(" ", Nacsport!G353 &amp; " ", FIND(";", Nacsport!G353)+1) - FIND(";", Nacsport!G353)-1,LEN(Nacsport!G353))),"")</f>
        <v/>
      </c>
      <c r="O352" s="1" t="str">
        <f>+CONCATENATE(Nacsport!K353,Nacsport!L353,Nacsport!M353,Nacsport!N353,Nacsport!O353,Nacsport!P353,Nacsport!Q353,Nacsport!R353,Nacsport!S353,Nacsport!T353,Nacsport!U353,Nacsport!V353,Nacsport!W353,Nacsport!X353,Nacsport!Y353,Nacsport!Z353)</f>
        <v/>
      </c>
      <c r="P352" s="1" t="str">
        <f>IF(ISNA(LOOKUP(2,1/(Nacsport!AA353:BY353&lt;&gt;""),Nacsport!AA353:BY353)),"",LOOKUP(2,1/(Nacsport!AA353:BY353&lt;&gt;""),Nacsport!AA353:BY353))</f>
        <v/>
      </c>
      <c r="Q352" s="1" t="str">
        <f t="array" ref="Q352">+IF(+COUNTIF(Nacsport!AA353:BY353,"*")&gt;1,INDEX(Nacsport!Z353:BX353,MATCH(TRUE,Nacsport!Z353:BX353&gt;0,0)),"")</f>
        <v/>
      </c>
      <c r="R352" s="1" t="str">
        <f>+CONCATENATE(Nacsport!BZ353,Nacsport!CA353)</f>
        <v/>
      </c>
      <c r="S352" s="1" t="str">
        <f>+CONCATENATE(Nacsport!CB353,Nacsport!CC353,Nacsport!CD353)</f>
        <v/>
      </c>
      <c r="T352" s="1" t="str">
        <f>+CONCATENATE(Nacsport!CE353,Nacsport!CF353,Nacsport!CG353,Nacsport!CH353)</f>
        <v/>
      </c>
      <c r="U352" s="1" t="str">
        <f>+CONCATENATE(Nacsport!CI353,Nacsport!CJ353,Nacsport!CK353,Nacsport!CL353,Nacsport!CM353,Nacsport!CN353,Nacsport!CO353,Nacsport!CP353)</f>
        <v/>
      </c>
      <c r="V352" s="1" t="str">
        <f>+CONCATENATE(Nacsport!CQ353,Nacsport!CR353,Nacsport!CS353,Nacsport!CT353,Nacsport!CU353,Nacsport!CV353)</f>
        <v/>
      </c>
      <c r="W352" s="1" t="str">
        <f>+CONCATENATE(Nacsport!CW353,Nacsport!CX353,Nacsport!CY353,Nacsport!CZ353,Nacsport!DA353,Nacsport!DB353,Nacsport!DC353)</f>
        <v/>
      </c>
      <c r="X352" s="1" t="str">
        <f>+CONCATENATE(Nacsport!DD353,Nacsport!DE353,Nacsport!DF353,Nacsport!DG353,Nacsport!DH353,Nacsport!DI353,Nacsport!DJ353,Nacsport!DK353,Nacsport!DL353,Nacsport!DM353,Nacsport!DN353)</f>
        <v/>
      </c>
      <c r="Y352" s="1" t="str">
        <f>+CONCATENATE(Nacsport!DO353,Nacsport!DP353,Nacsport!DQ353,Nacsport!DR353,Nacsport!DS353,Nacsport!DT353,Nacsport!DU353,Nacsport!DV353,)</f>
        <v/>
      </c>
      <c r="Z352" s="1" t="str">
        <f>+CONCATENATE(Nacsport!DW353,Nacsport!DX353,Nacsport!DY353,Nacsport!DZ353)</f>
        <v/>
      </c>
      <c r="AA352" s="1" t="str">
        <f>+CONCATENATE(Nacsport!EA353,Nacsport!EB353,Nacsport!EC353,Nacsport!ED353,Nacsport!EE353)</f>
        <v/>
      </c>
      <c r="AB352" s="1" t="str">
        <f>+CONCATENATE(Nacsport!EF353,Nacsport!EG353,Nacsport!EH353,Nacsport!EI353,Nacsport!EJ353,Nacsport!EK353)</f>
        <v/>
      </c>
      <c r="AC352" s="1" t="str">
        <f>+CONCATENATE(Nacsport!EL353,Nacsport!EM353,Nacsport!EN353,Nacsport!EO353,Nacsport!EP353,Nacsport!EQ353,Nacsport!ER353)</f>
        <v/>
      </c>
      <c r="AD352" s="1" t="str">
        <f>+CONCATENATE(Nacsport!ES353,Nacsport!ET353,Nacsport!EU353,Nacsport!EV353,Nacsport!EW353,Nacsport!EX353,Nacsport!EY353,Nacsport!EZ353)</f>
        <v/>
      </c>
      <c r="AE352" s="1" t="str">
        <f>+CONCATENATE(Nacsport!FA353,Nacsport!FB353,Nacsport!FC353)</f>
        <v/>
      </c>
      <c r="AF352" s="1" t="str">
        <f>+CONCATENATE(Nacsport!FD353,Nacsport!FE353)</f>
        <v/>
      </c>
      <c r="AG352" s="1" t="str">
        <f>+CONCATENATE(Nacsport!FF353,Nacsport!FG353,Nacsport!FH353,Nacsport!FI353,Nacsport!FJ353)</f>
        <v/>
      </c>
      <c r="AH352" s="1" t="str">
        <f t="shared" si="24"/>
        <v/>
      </c>
      <c r="AI352" s="1" t="str">
        <f>+CONCATENATE(Nacsport!FK353,Nacsport!FL353)</f>
        <v/>
      </c>
      <c r="AJ352" s="34" t="str">
        <f>+CONCATENATE(Nacsport!FM353,Nacsport!FN353)</f>
        <v/>
      </c>
      <c r="AK352" s="1" t="str">
        <f>+IF(OR(K352="ATTACCO",K352="DIFESA"),+CONCATENATE(Nacsport!FO353,Nacsport!FP352,Nacsport!FQ353,Nacsport!FR353,Nacsport!FS353,Nacsport!FT353,Nacsport!FU353,),"")</f>
        <v/>
      </c>
      <c r="AL352" s="1" t="str">
        <f>+IF(OR(K352="ATAQUE",K352="DEFENSA"),+CONCATENATE(Nacsport!FV353,Nacsport!FW353,Nacsport!FX353,Nacsport!FY353,Nacsport!FZ353,Nacsport!GA353,Nacsport!GB353,),"")</f>
        <v/>
      </c>
      <c r="AM352" s="1" t="str">
        <f>+CONCATENATE(Nacsport!GC353,Nacsport!GD353,Nacsport!GE353,Nacsport!GF353,Nacsport!GG353,Nacsport!GH353,Nacsport!GI353,Nacsport!GJ353,)</f>
        <v/>
      </c>
      <c r="AN352" s="1" t="str">
        <f>IF(K352="PUNTOS",LOOKUP(2,1/($K$3:K352="ATAQUE"),$AN$3:AN352),IF(+COUNTIF(Nacsport!GK353:'Nacsport'!GS353,"*")&gt;0,+COUNTIF(Nacsport!GK353:'Nacsport'!GS353,"*"),""))</f>
        <v/>
      </c>
      <c r="AO352" t="str">
        <f ca="1">+IF(K352="QUIEBRE",+IF(L352="SAN LUIS",+COUNTIF(K352:INDIRECT(ADDRESS((LOOKUP(2,1/($K$1:K352="ATAQUE"),Nacsport!$A$1:A353)),3,4)),"RUCK")+1,+COUNTIF(K352:INDIRECT(ADDRESS((LOOKUP(2,1/($K$1:K352="DEFENSA"),Nacsport!$A$1:A353)),3,4)),"RUCK")+1),"")</f>
        <v/>
      </c>
      <c r="AP352" t="str">
        <f ca="1">+IF(OR(K352="PUNTOS",K352="QUIEBRE"),+IF(L352="SAN LUIS",+COUNTIF(K352:INDIRECT(ADDRESS((LOOKUP(2,1/($K$1:K352="ATAQUE"),Nacsport!$A$1:A353)),3,4)),"PASE"),+COUNTIF(K352:INDIRECT(ADDRESS((LOOKUP(2,1/($K$1:K352="DEFENSA"),Nacsport!$A$1:A353)),3,4)),"PASE")),"")</f>
        <v/>
      </c>
      <c r="AQ352" t="str">
        <f>IF(K352="QUIEBRE",LOOKUP(2,1/($K$3:K352="ATAQUE"),$AL$3:AL352),IF(+COUNTIF(Nacsport!GK353:'Nacsport'!GS353,"*")&gt;0,+COUNTIF(Nacsport!GK353:'Nacsport'!GS353,"*"),""))</f>
        <v/>
      </c>
      <c r="AR352" s="1" t="str">
        <f>IF(OR(K352="ATTACCO",K352="DIFESA"),J352,IF(AND(OR(K352="PUNTOS",K352="RUCK",K352="QUIEBRE"),L352="AVEZZANO"),LOOKUP(2,1/($K$3:K352="ATTACCO"),$J$3:J353),IF(AND(OR(K352="PUNTOS",K352="RUCK",K352="QUIEBRE"),L352="RIVAL"),LOOKUP(2,1/($K$3:K352="DIFESA"),$J$3:J353),"")))</f>
        <v/>
      </c>
      <c r="AS352" s="17"/>
    </row>
    <row r="353" spans="1:45" ht="15.75" customHeight="1" x14ac:dyDescent="0.2">
      <c r="A353">
        <f>+Nacsport!A354</f>
        <v>354</v>
      </c>
      <c r="B353">
        <f t="shared" ref="B353:B416" si="27">+A353-2</f>
        <v>352</v>
      </c>
      <c r="C353">
        <f t="shared" ref="C353:C416" si="28">+B353</f>
        <v>352</v>
      </c>
      <c r="D353" s="12">
        <v>1</v>
      </c>
      <c r="E353" s="1" t="s">
        <v>1295</v>
      </c>
      <c r="F353" s="14">
        <f>CONVERT(LEFT(Nacsport!E354,2),"mn","hr")/24+CONVERT(MID(Nacsport!E354,4,2),"sec","hr")/24</f>
        <v>4.7546296296296295E-2</v>
      </c>
      <c r="G353" s="15">
        <f>(CONVERT((CONVERT(LEFT(Nacsport!F354,2),"mn","hr")/24+CONVERT(MID(Nacsport!F354,4,2),"sec","hr")/24)-(CONVERT(LEFT(Nacsport!E354,2),"mn","hr")/24+CONVERT(MID(Nacsport!E354,4,2),"sec","hr")/24),"hr","sec")*24)+2</f>
        <v>4.9999999999998694</v>
      </c>
      <c r="H353" s="15">
        <f t="shared" si="25"/>
        <v>4103</v>
      </c>
      <c r="I353" s="15">
        <f t="shared" si="26"/>
        <v>68.466666666666654</v>
      </c>
      <c r="J353" s="1">
        <f>+Nacsport!B354</f>
        <v>51</v>
      </c>
      <c r="K353" s="1" t="str">
        <f>+Nacsport!C354</f>
        <v>TACKLE</v>
      </c>
      <c r="L353" s="1" t="str">
        <f>+CONCATENATE(Nacsport!I354,Nacsport!J354)</f>
        <v>OPPONENT</v>
      </c>
      <c r="M353" s="29" t="str">
        <f>IF(Nacsport!G354&lt;&gt;"",LEFT(Nacsport!G354,FIND(";",Nacsport!G354)-1),"")</f>
        <v/>
      </c>
      <c r="N353" s="1" t="str">
        <f>IFERROR(MID(Nacsport!G354,FIND(";", Nacsport!G354)+1,IFERROR(FIND(" ", Nacsport!G354 &amp; " ", FIND(";", Nacsport!G354)+1) - FIND(";", Nacsport!G354)-1,LEN(Nacsport!G354))),"")</f>
        <v/>
      </c>
      <c r="O353" s="1" t="str">
        <f>+CONCATENATE(Nacsport!K354,Nacsport!L354,Nacsport!M354,Nacsport!N354,Nacsport!O354,Nacsport!P354,Nacsport!Q354,Nacsport!R354,Nacsport!S354,Nacsport!T354,Nacsport!U354,Nacsport!V354,Nacsport!W354,Nacsport!X354,Nacsport!Y354,Nacsport!Z354)</f>
        <v/>
      </c>
      <c r="P353" s="1" t="str">
        <f>IF(ISNA(LOOKUP(2,1/(Nacsport!AA354:BY354&lt;&gt;""),Nacsport!AA354:BY354)),"",LOOKUP(2,1/(Nacsport!AA354:BY354&lt;&gt;""),Nacsport!AA354:BY354))</f>
        <v/>
      </c>
      <c r="Q353" s="1" t="str">
        <f t="array" ref="Q353">+IF(+COUNTIF(Nacsport!AA354:BY354,"*")&gt;1,INDEX(Nacsport!Z354:BX354,MATCH(TRUE,Nacsport!Z354:BX354&gt;0,0)),"")</f>
        <v/>
      </c>
      <c r="R353" s="1" t="str">
        <f>+CONCATENATE(Nacsport!BZ354,Nacsport!CA354)</f>
        <v/>
      </c>
      <c r="S353" s="1" t="str">
        <f>+CONCATENATE(Nacsport!CB354,Nacsport!CC354,Nacsport!CD354)</f>
        <v/>
      </c>
      <c r="T353" s="1" t="str">
        <f>+CONCATENATE(Nacsport!CE354,Nacsport!CF354,Nacsport!CG354,Nacsport!CH354)</f>
        <v/>
      </c>
      <c r="U353" s="1" t="str">
        <f>+CONCATENATE(Nacsport!CI354,Nacsport!CJ354,Nacsport!CK354,Nacsport!CL354,Nacsport!CM354,Nacsport!CN354,Nacsport!CO354,Nacsport!CP354)</f>
        <v/>
      </c>
      <c r="V353" s="1" t="str">
        <f>+CONCATENATE(Nacsport!CQ354,Nacsport!CR354,Nacsport!CS354,Nacsport!CT354,Nacsport!CU354,Nacsport!CV354)</f>
        <v/>
      </c>
      <c r="W353" s="1" t="str">
        <f>+CONCATENATE(Nacsport!CW354,Nacsport!CX354,Nacsport!CY354,Nacsport!CZ354,Nacsport!DA354,Nacsport!DB354,Nacsport!DC354)</f>
        <v/>
      </c>
      <c r="X353" s="1" t="str">
        <f>+CONCATENATE(Nacsport!DD354,Nacsport!DE354,Nacsport!DF354,Nacsport!DG354,Nacsport!DH354,Nacsport!DI354,Nacsport!DJ354,Nacsport!DK354,Nacsport!DL354,Nacsport!DM354,Nacsport!DN354)</f>
        <v/>
      </c>
      <c r="Y353" s="1" t="str">
        <f>+CONCATENATE(Nacsport!DO354,Nacsport!DP354,Nacsport!DQ354,Nacsport!DR354,Nacsport!DS354,Nacsport!DT354,Nacsport!DU354,Nacsport!DV354,)</f>
        <v/>
      </c>
      <c r="Z353" s="1" t="str">
        <f>+CONCATENATE(Nacsport!DW354,Nacsport!DX354,Nacsport!DY354,Nacsport!DZ354)</f>
        <v/>
      </c>
      <c r="AA353" s="1" t="str">
        <f>+CONCATENATE(Nacsport!EA354,Nacsport!EB354,Nacsport!EC354,Nacsport!ED354,Nacsport!EE354)</f>
        <v/>
      </c>
      <c r="AB353" s="1" t="str">
        <f>+CONCATENATE(Nacsport!EF354,Nacsport!EG354,Nacsport!EH354,Nacsport!EI354,Nacsport!EJ354,Nacsport!EK354)</f>
        <v/>
      </c>
      <c r="AC353" s="1" t="str">
        <f>+CONCATENATE(Nacsport!EL354,Nacsport!EM354,Nacsport!EN354,Nacsport!EO354,Nacsport!EP354,Nacsport!EQ354,Nacsport!ER354)</f>
        <v/>
      </c>
      <c r="AD353" s="1" t="str">
        <f>+CONCATENATE(Nacsport!ES354,Nacsport!ET354,Nacsport!EU354,Nacsport!EV354,Nacsport!EW354,Nacsport!EX354,Nacsport!EY354,Nacsport!EZ354)</f>
        <v/>
      </c>
      <c r="AE353" s="1" t="str">
        <f>+CONCATENATE(Nacsport!FA354,Nacsport!FB354,Nacsport!FC354)</f>
        <v/>
      </c>
      <c r="AF353" s="1" t="str">
        <f>+CONCATENATE(Nacsport!FD354,Nacsport!FE354)</f>
        <v/>
      </c>
      <c r="AG353" s="1" t="str">
        <f>+CONCATENATE(Nacsport!FF354,Nacsport!FG354,Nacsport!FH354,Nacsport!FI354,Nacsport!FJ354)</f>
        <v/>
      </c>
      <c r="AH353" s="1" t="str">
        <f t="shared" si="24"/>
        <v/>
      </c>
      <c r="AI353" s="1" t="str">
        <f>+CONCATENATE(Nacsport!FK354,Nacsport!FL354)</f>
        <v/>
      </c>
      <c r="AJ353" s="34" t="str">
        <f>+CONCATENATE(Nacsport!FM354,Nacsport!FN354)</f>
        <v/>
      </c>
      <c r="AK353" s="1" t="str">
        <f>+IF(OR(K353="ATTACCO",K353="DIFESA"),+CONCATENATE(Nacsport!FO354,Nacsport!FP353,Nacsport!FQ354,Nacsport!FR354,Nacsport!FS354,Nacsport!FT354,Nacsport!FU354,),"")</f>
        <v/>
      </c>
      <c r="AL353" s="1" t="str">
        <f>+IF(OR(K353="ATAQUE",K353="DEFENSA"),+CONCATENATE(Nacsport!FV354,Nacsport!FW354,Nacsport!FX354,Nacsport!FY354,Nacsport!FZ354,Nacsport!GA354,Nacsport!GB354,),"")</f>
        <v/>
      </c>
      <c r="AM353" s="1" t="str">
        <f>+CONCATENATE(Nacsport!GC354,Nacsport!GD354,Nacsport!GE354,Nacsport!GF354,Nacsport!GG354,Nacsport!GH354,Nacsport!GI354,Nacsport!GJ354,)</f>
        <v/>
      </c>
      <c r="AN353" s="1" t="str">
        <f>IF(K353="PUNTOS",LOOKUP(2,1/($K$3:K353="ATAQUE"),$AN$3:AN353),IF(+COUNTIF(Nacsport!GK354:'Nacsport'!GS354,"*")&gt;0,+COUNTIF(Nacsport!GK354:'Nacsport'!GS354,"*"),""))</f>
        <v/>
      </c>
      <c r="AO353" t="str">
        <f ca="1">+IF(K353="QUIEBRE",+IF(L353="SAN LUIS",+COUNTIF(K353:INDIRECT(ADDRESS((LOOKUP(2,1/($K$1:K353="ATAQUE"),Nacsport!$A$1:A354)),3,4)),"RUCK")+1,+COUNTIF(K353:INDIRECT(ADDRESS((LOOKUP(2,1/($K$1:K353="DEFENSA"),Nacsport!$A$1:A354)),3,4)),"RUCK")+1),"")</f>
        <v/>
      </c>
      <c r="AP353" t="str">
        <f ca="1">+IF(OR(K353="PUNTOS",K353="QUIEBRE"),+IF(L353="SAN LUIS",+COUNTIF(K353:INDIRECT(ADDRESS((LOOKUP(2,1/($K$1:K353="ATAQUE"),Nacsport!$A$1:A354)),3,4)),"PASE"),+COUNTIF(K353:INDIRECT(ADDRESS((LOOKUP(2,1/($K$1:K353="DEFENSA"),Nacsport!$A$1:A354)),3,4)),"PASE")),"")</f>
        <v/>
      </c>
      <c r="AQ353" t="str">
        <f>IF(K353="QUIEBRE",LOOKUP(2,1/($K$3:K353="ATAQUE"),$AL$3:AL353),IF(+COUNTIF(Nacsport!GK354:'Nacsport'!GS354,"*")&gt;0,+COUNTIF(Nacsport!GK354:'Nacsport'!GS354,"*"),""))</f>
        <v/>
      </c>
      <c r="AR353" s="1" t="str">
        <f>IF(OR(K353="ATTACCO",K353="DIFESA"),J353,IF(AND(OR(K353="PUNTOS",K353="RUCK",K353="QUIEBRE"),L353="AVEZZANO"),LOOKUP(2,1/($K$3:K353="ATTACCO"),$J$3:J354),IF(AND(OR(K353="PUNTOS",K353="RUCK",K353="QUIEBRE"),L353="RIVAL"),LOOKUP(2,1/($K$3:K353="DIFESA"),$J$3:J354),"")))</f>
        <v/>
      </c>
      <c r="AS353" s="17"/>
    </row>
    <row r="354" spans="1:45" ht="15.75" customHeight="1" x14ac:dyDescent="0.2">
      <c r="A354">
        <f>+Nacsport!A355</f>
        <v>355</v>
      </c>
      <c r="B354">
        <f t="shared" si="27"/>
        <v>353</v>
      </c>
      <c r="C354">
        <f t="shared" si="28"/>
        <v>353</v>
      </c>
      <c r="D354" s="12">
        <v>1</v>
      </c>
      <c r="E354" s="1" t="s">
        <v>1295</v>
      </c>
      <c r="F354" s="14">
        <f>CONVERT(LEFT(Nacsport!E355,2),"mn","hr")/24+CONVERT(MID(Nacsport!E355,4,2),"sec","hr")/24</f>
        <v>4.7557870370370368E-2</v>
      </c>
      <c r="G354" s="15">
        <f>CONVERT((CONVERT(LEFT(Nacsport!F355,2),"mn","hr")/24+CONVERT(MID(Nacsport!F355,4,2),"sec","hr")/24)-(CONVERT(LEFT(Nacsport!E355,2),"mn","hr")/24+CONVERT(MID(Nacsport!E355,4,2),"sec","hr")/24),"hr","sec")*24</f>
        <v>2.9999999999998694</v>
      </c>
      <c r="H354" s="15">
        <f t="shared" si="25"/>
        <v>4104</v>
      </c>
      <c r="I354" s="15">
        <f t="shared" si="26"/>
        <v>68.48333333333332</v>
      </c>
      <c r="J354" s="1">
        <f>+Nacsport!B355</f>
        <v>45</v>
      </c>
      <c r="K354" s="1" t="str">
        <f>+Nacsport!C355</f>
        <v>RUCK</v>
      </c>
      <c r="L354" s="1" t="str">
        <f>+CONCATENATE(Nacsport!I355,Nacsport!J355)</f>
        <v>SAN BENEDETTO</v>
      </c>
      <c r="M354" s="29" t="str">
        <f>IF(Nacsport!G355&lt;&gt;"",LEFT(Nacsport!G355,FIND(";",Nacsport!G355)-1),"")</f>
        <v>49</v>
      </c>
      <c r="N354" s="1" t="str">
        <f>IFERROR(MID(Nacsport!G355,FIND(";", Nacsport!G355)+1,IFERROR(FIND(" ", Nacsport!G355 &amp; " ", FIND(";", Nacsport!G355)+1) - FIND(";", Nacsport!G355)-1,LEN(Nacsport!G355))),"")</f>
        <v>74</v>
      </c>
      <c r="O354" s="1" t="str">
        <f>+CONCATENATE(Nacsport!K355,Nacsport!L355,Nacsport!M355,Nacsport!N355,Nacsport!O355,Nacsport!P355,Nacsport!Q355,Nacsport!R355,Nacsport!S355,Nacsport!T355,Nacsport!U355,Nacsport!V355,Nacsport!W355,Nacsport!X355,Nacsport!Y355,Nacsport!Z355)</f>
        <v>T1C</v>
      </c>
      <c r="P354" s="1" t="str">
        <f>IF(ISNA(LOOKUP(2,1/(Nacsport!AA355:BY355&lt;&gt;""),Nacsport!AA355:BY355)),"",LOOKUP(2,1/(Nacsport!AA355:BY355&lt;&gt;""),Nacsport!AA355:BY355))</f>
        <v/>
      </c>
      <c r="Q354" s="1" t="str">
        <f t="array" ref="Q354">+IF(+COUNTIF(Nacsport!AA355:BY355,"*")&gt;1,INDEX(Nacsport!Z355:BX355,MATCH(TRUE,Nacsport!Z355:BX355&gt;0,0)),"")</f>
        <v/>
      </c>
      <c r="R354" s="1" t="str">
        <f>+CONCATENATE(Nacsport!BZ355,Nacsport!CA355)</f>
        <v/>
      </c>
      <c r="S354" s="1" t="str">
        <f>+CONCATENATE(Nacsport!CB355,Nacsport!CC355,Nacsport!CD355)</f>
        <v/>
      </c>
      <c r="T354" s="1" t="str">
        <f>+CONCATENATE(Nacsport!CE355,Nacsport!CF355,Nacsport!CG355,Nacsport!CH355)</f>
        <v/>
      </c>
      <c r="U354" s="1" t="str">
        <f>+CONCATENATE(Nacsport!CI355,Nacsport!CJ355,Nacsport!CK355,Nacsport!CL355,Nacsport!CM355,Nacsport!CN355,Nacsport!CO355,Nacsport!CP355)</f>
        <v/>
      </c>
      <c r="V354" s="1" t="str">
        <f>+CONCATENATE(Nacsport!CQ355,Nacsport!CR355,Nacsport!CS355,Nacsport!CT355,Nacsport!CU355,Nacsport!CV355)</f>
        <v/>
      </c>
      <c r="W354" s="1" t="str">
        <f>+CONCATENATE(Nacsport!CW355,Nacsport!CX355,Nacsport!CY355,Nacsport!CZ355,Nacsport!DA355,Nacsport!DB355,Nacsport!DC355)</f>
        <v/>
      </c>
      <c r="X354" s="1" t="str">
        <f>+CONCATENATE(Nacsport!DD355,Nacsport!DE355,Nacsport!DF355,Nacsport!DG355,Nacsport!DH355,Nacsport!DI355,Nacsport!DJ355,Nacsport!DK355,Nacsport!DL355,Nacsport!DM355,Nacsport!DN355)</f>
        <v/>
      </c>
      <c r="Y354" s="1" t="str">
        <f>+CONCATENATE(Nacsport!DO355,Nacsport!DP355,Nacsport!DQ355,Nacsport!DR355,Nacsport!DS355,Nacsport!DT355,Nacsport!DU355,Nacsport!DV355,)</f>
        <v/>
      </c>
      <c r="Z354" s="1" t="str">
        <f>+CONCATENATE(Nacsport!DW355,Nacsport!DX355,Nacsport!DY355,Nacsport!DZ355)</f>
        <v/>
      </c>
      <c r="AA354" s="1" t="str">
        <f>+CONCATENATE(Nacsport!EA355,Nacsport!EB355,Nacsport!EC355,Nacsport!ED355,Nacsport!EE355)</f>
        <v/>
      </c>
      <c r="AB354" s="1" t="str">
        <f>+CONCATENATE(Nacsport!EF355,Nacsport!EG355,Nacsport!EH355,Nacsport!EI355,Nacsport!EJ355,Nacsport!EK355)</f>
        <v/>
      </c>
      <c r="AC354" s="1" t="str">
        <f>+CONCATENATE(Nacsport!EL355,Nacsport!EM355,Nacsport!EN355,Nacsport!EO355,Nacsport!EP355,Nacsport!EQ355,Nacsport!ER355)</f>
        <v/>
      </c>
      <c r="AD354" s="1" t="str">
        <f>+CONCATENATE(Nacsport!ES355,Nacsport!ET355,Nacsport!EU355,Nacsport!EV355,Nacsport!EW355,Nacsport!EX355,Nacsport!EY355,Nacsport!EZ355)</f>
        <v/>
      </c>
      <c r="AE354" s="1" t="str">
        <f>+CONCATENATE(Nacsport!FA355,Nacsport!FB355,Nacsport!FC355)</f>
        <v/>
      </c>
      <c r="AF354" s="1" t="str">
        <f>+CONCATENATE(Nacsport!FD355,Nacsport!FE355)</f>
        <v>SLOW</v>
      </c>
      <c r="AG354" s="1" t="str">
        <f>+CONCATENATE(Nacsport!FF355,Nacsport!FG355,Nacsport!FH355,Nacsport!FI355,Nacsport!FJ355)</f>
        <v/>
      </c>
      <c r="AH354" s="1" t="str">
        <f t="shared" si="24"/>
        <v/>
      </c>
      <c r="AI354" s="1" t="str">
        <f>+CONCATENATE(Nacsport!FK355,Nacsport!FL355)</f>
        <v/>
      </c>
      <c r="AJ354" s="34" t="str">
        <f>+CONCATENATE(Nacsport!FM355,Nacsport!FN355)</f>
        <v/>
      </c>
      <c r="AK354" s="1" t="str">
        <f>+IF(OR(K354="ATTACCO",K354="DIFESA"),+CONCATENATE(Nacsport!FO355,Nacsport!FP354,Nacsport!FQ355,Nacsport!FR355,Nacsport!FS355,Nacsport!FT355,Nacsport!FU355,),"")</f>
        <v/>
      </c>
      <c r="AL354" s="1" t="str">
        <f>+IF(OR(K354="ATAQUE",K354="DEFENSA"),+CONCATENATE(Nacsport!FV355,Nacsport!FW355,Nacsport!FX355,Nacsport!FY355,Nacsport!FZ355,Nacsport!GA355,Nacsport!GB355,),"")</f>
        <v/>
      </c>
      <c r="AM354" s="1" t="str">
        <f>+CONCATENATE(Nacsport!GC355,Nacsport!GD355,Nacsport!GE355,Nacsport!GF355,Nacsport!GG355,Nacsport!GH355,Nacsport!GI355,Nacsport!GJ355,)</f>
        <v/>
      </c>
      <c r="AN354" s="1" t="str">
        <f>IF(K354="PUNTOS",LOOKUP(2,1/($K$3:K354="ATAQUE"),$AN$3:AN354),IF(+COUNTIF(Nacsport!GK355:'Nacsport'!GS355,"*")&gt;0,+COUNTIF(Nacsport!GK355:'Nacsport'!GS355,"*"),""))</f>
        <v/>
      </c>
      <c r="AO354" t="str">
        <f ca="1">+IF(K354="QUIEBRE",+IF(L354="SAN LUIS",+COUNTIF(K354:INDIRECT(ADDRESS((LOOKUP(2,1/($K$1:K354="ATAQUE"),Nacsport!$A$1:A355)),3,4)),"RUCK")+1,+COUNTIF(K354:INDIRECT(ADDRESS((LOOKUP(2,1/($K$1:K354="DEFENSA"),Nacsport!$A$1:A355)),3,4)),"RUCK")+1),"")</f>
        <v/>
      </c>
      <c r="AP354" t="str">
        <f ca="1">+IF(OR(K354="PUNTOS",K354="QUIEBRE"),+IF(L354="SAN LUIS",+COUNTIF(K354:INDIRECT(ADDRESS((LOOKUP(2,1/($K$1:K354="ATAQUE"),Nacsport!$A$1:A355)),3,4)),"PASE"),+COUNTIF(K354:INDIRECT(ADDRESS((LOOKUP(2,1/($K$1:K354="DEFENSA"),Nacsport!$A$1:A355)),3,4)),"PASE")),"")</f>
        <v/>
      </c>
      <c r="AQ354" t="str">
        <f>IF(K354="QUIEBRE",LOOKUP(2,1/($K$3:K354="ATAQUE"),$AL$3:AL354),IF(+COUNTIF(Nacsport!GK355:'Nacsport'!GS355,"*")&gt;0,+COUNTIF(Nacsport!GK355:'Nacsport'!GS355,"*"),""))</f>
        <v/>
      </c>
      <c r="AR354" s="1" t="str">
        <f>IF(OR(K354="ATTACCO",K354="DIFESA"),J354,IF(AND(OR(K354="PUNTOS",K354="RUCK",K354="QUIEBRE"),L354="AVEZZANO"),LOOKUP(2,1/($K$3:K354="ATTACCO"),$J$3:J355),IF(AND(OR(K354="PUNTOS",K354="RUCK",K354="QUIEBRE"),L354="RIVAL"),LOOKUP(2,1/($K$3:K354="DIFESA"),$J$3:J355),"")))</f>
        <v/>
      </c>
      <c r="AS354" s="17"/>
    </row>
    <row r="355" spans="1:45" ht="15.75" customHeight="1" x14ac:dyDescent="0.2">
      <c r="A355">
        <f>+Nacsport!A356</f>
        <v>356</v>
      </c>
      <c r="B355">
        <f t="shared" si="27"/>
        <v>354</v>
      </c>
      <c r="C355">
        <f t="shared" si="28"/>
        <v>354</v>
      </c>
      <c r="D355" s="12">
        <v>1</v>
      </c>
      <c r="E355" s="1" t="s">
        <v>1295</v>
      </c>
      <c r="F355" s="14">
        <f>CONVERT(LEFT(Nacsport!E356,2),"mn","hr")/24+CONVERT(MID(Nacsport!E356,4,2),"sec","hr")/24</f>
        <v>4.7604166666666663E-2</v>
      </c>
      <c r="G355" s="15">
        <v>8</v>
      </c>
      <c r="H355" s="15">
        <f t="shared" si="25"/>
        <v>4107.9999999999991</v>
      </c>
      <c r="I355" s="15">
        <f t="shared" si="26"/>
        <v>68.55</v>
      </c>
      <c r="J355" s="1">
        <f>+Nacsport!B356</f>
        <v>13</v>
      </c>
      <c r="K355" s="1" t="str">
        <f>+Nacsport!C356</f>
        <v>PENALTY</v>
      </c>
      <c r="L355" s="1" t="str">
        <f>+CONCATENATE(Nacsport!I356,Nacsport!J356)</f>
        <v>SAN BENEDETTO</v>
      </c>
      <c r="M355" s="29" t="str">
        <f>IF(Nacsport!G356&lt;&gt;"",LEFT(Nacsport!G356,FIND(";",Nacsport!G356)-1),"")</f>
        <v>49</v>
      </c>
      <c r="N355" s="1" t="str">
        <f>IFERROR(MID(Nacsport!G356,FIND(";", Nacsport!G356)+1,IFERROR(FIND(" ", Nacsport!G356 &amp; " ", FIND(";", Nacsport!G356)+1) - FIND(";", Nacsport!G356)-1,LEN(Nacsport!G356))),"")</f>
        <v>75</v>
      </c>
      <c r="O355" s="1" t="str">
        <f>+CONCATENATE(Nacsport!K356,Nacsport!L356,Nacsport!M356,Nacsport!N356,Nacsport!O356,Nacsport!P356,Nacsport!Q356,Nacsport!R356,Nacsport!S356,Nacsport!T356,Nacsport!U356,Nacsport!V356,Nacsport!W356,Nacsport!X356,Nacsport!Y356,Nacsport!Z356)</f>
        <v/>
      </c>
      <c r="P355" s="1" t="str">
        <f>IF(ISNA(LOOKUP(2,1/(Nacsport!AA356:BY356&lt;&gt;""),Nacsport!AA356:BY356)),"",LOOKUP(2,1/(Nacsport!AA356:BY356&lt;&gt;""),Nacsport!AA356:BY356))</f>
        <v>8</v>
      </c>
      <c r="Q355" s="1" t="str">
        <f t="array" ref="Q355">+IF(+COUNTIF(Nacsport!AA356:BY356,"*")&gt;1,INDEX(Nacsport!Z356:BX356,MATCH(TRUE,Nacsport!Z356:BX356&gt;0,0)),"")</f>
        <v/>
      </c>
      <c r="R355" s="1" t="str">
        <f>+CONCATENATE(Nacsport!BZ356,Nacsport!CA356)</f>
        <v/>
      </c>
      <c r="S355" s="1" t="str">
        <f>+CONCATENATE(Nacsport!CB356,Nacsport!CC356,Nacsport!CD356)</f>
        <v/>
      </c>
      <c r="T355" s="1" t="str">
        <f>+CONCATENATE(Nacsport!CE356,Nacsport!CF356,Nacsport!CG356,Nacsport!CH356)</f>
        <v/>
      </c>
      <c r="U355" s="1" t="str">
        <f>+CONCATENATE(Nacsport!CI356,Nacsport!CJ356,Nacsport!CK356,Nacsport!CL356,Nacsport!CM356,Nacsport!CN356,Nacsport!CO356,Nacsport!CP356)</f>
        <v/>
      </c>
      <c r="V355" s="1" t="str">
        <f>+CONCATENATE(Nacsport!CQ356,Nacsport!CR356,Nacsport!CS356,Nacsport!CT356,Nacsport!CU356,Nacsport!CV356)</f>
        <v/>
      </c>
      <c r="W355" s="1" t="str">
        <f>+CONCATENATE(Nacsport!CW356,Nacsport!CX356,Nacsport!CY356,Nacsport!CZ356,Nacsport!DA356,Nacsport!DB356,Nacsport!DC356)</f>
        <v/>
      </c>
      <c r="X355" s="1" t="str">
        <f>+CONCATENATE(Nacsport!DD356,Nacsport!DE356,Nacsport!DF356,Nacsport!DG356,Nacsport!DH356,Nacsport!DI356,Nacsport!DJ356,Nacsport!DK356,Nacsport!DL356,Nacsport!DM356,Nacsport!DN356)</f>
        <v/>
      </c>
      <c r="Y355" s="1" t="str">
        <f>+CONCATENATE(Nacsport!DO356,Nacsport!DP356,Nacsport!DQ356,Nacsport!DR356,Nacsport!DS356,Nacsport!DT356,Nacsport!DU356,Nacsport!DV356,)</f>
        <v/>
      </c>
      <c r="Z355" s="1" t="str">
        <f>+CONCATENATE(Nacsport!DW356,Nacsport!DX356,Nacsport!DY356,Nacsport!DZ356)</f>
        <v/>
      </c>
      <c r="AA355" s="1" t="str">
        <f>+CONCATENATE(Nacsport!EA356,Nacsport!EB356,Nacsport!EC356,Nacsport!ED356,Nacsport!EE356)</f>
        <v/>
      </c>
      <c r="AB355" s="1" t="str">
        <f>+CONCATENATE(Nacsport!EF356,Nacsport!EG356,Nacsport!EH356,Nacsport!EI356,Nacsport!EJ356,Nacsport!EK356)</f>
        <v/>
      </c>
      <c r="AC355" s="1" t="str">
        <f>+CONCATENATE(Nacsport!EL356,Nacsport!EM356,Nacsport!EN356,Nacsport!EO356,Nacsport!EP356,Nacsport!EQ356,Nacsport!ER356)</f>
        <v>RUCK ATTACK</v>
      </c>
      <c r="AD355" s="1" t="str">
        <f>+CONCATENATE(Nacsport!ES356,Nacsport!ET356,Nacsport!EU356,Nacsport!EV356,Nacsport!EW356,Nacsport!EX356,Nacsport!EY356,Nacsport!EZ356)</f>
        <v/>
      </c>
      <c r="AE355" s="1" t="str">
        <f>+CONCATENATE(Nacsport!FA356,Nacsport!FB356,Nacsport!FC356)</f>
        <v/>
      </c>
      <c r="AF355" s="1" t="str">
        <f>+CONCATENATE(Nacsport!FD356,Nacsport!FE356)</f>
        <v/>
      </c>
      <c r="AG355" s="1" t="str">
        <f>+CONCATENATE(Nacsport!FF356,Nacsport!FG356,Nacsport!FH356,Nacsport!FI356,Nacsport!FJ356)</f>
        <v/>
      </c>
      <c r="AH355" s="1" t="str">
        <f t="shared" si="24"/>
        <v/>
      </c>
      <c r="AI355" s="1" t="str">
        <f>+CONCATENATE(Nacsport!FK356,Nacsport!FL356)</f>
        <v/>
      </c>
      <c r="AJ355" s="34" t="str">
        <f>+CONCATENATE(Nacsport!FM356,Nacsport!FN356)</f>
        <v/>
      </c>
      <c r="AK355" s="1" t="str">
        <f>+IF(OR(K355="ATTACCO",K355="DIFESA"),+CONCATENATE(Nacsport!FO356,Nacsport!FP355,Nacsport!FQ356,Nacsport!FR356,Nacsport!FS356,Nacsport!FT356,Nacsport!FU356,),"")</f>
        <v/>
      </c>
      <c r="AL355" s="1" t="str">
        <f>+IF(OR(K355="ATAQUE",K355="DEFENSA"),+CONCATENATE(Nacsport!FV356,Nacsport!FW356,Nacsport!FX356,Nacsport!FY356,Nacsport!FZ356,Nacsport!GA356,Nacsport!GB356,),"")</f>
        <v/>
      </c>
      <c r="AM355" s="1" t="str">
        <f>+CONCATENATE(Nacsport!GC356,Nacsport!GD356,Nacsport!GE356,Nacsport!GF356,Nacsport!GG356,Nacsport!GH356,Nacsport!GI356,Nacsport!GJ356,)</f>
        <v/>
      </c>
      <c r="AN355" s="1" t="str">
        <f>IF(K355="PUNTOS",LOOKUP(2,1/($K$3:K355="ATAQUE"),$AN$3:AN355),IF(+COUNTIF(Nacsport!GK356:'Nacsport'!GS356,"*")&gt;0,+COUNTIF(Nacsport!GK356:'Nacsport'!GS356,"*"),""))</f>
        <v/>
      </c>
      <c r="AO355" t="str">
        <f ca="1">+IF(K355="QUIEBRE",+IF(L355="SAN LUIS",+COUNTIF(K355:INDIRECT(ADDRESS((LOOKUP(2,1/($K$1:K355="ATAQUE"),Nacsport!$A$1:A356)),3,4)),"RUCK")+1,+COUNTIF(K355:INDIRECT(ADDRESS((LOOKUP(2,1/($K$1:K355="DEFENSA"),Nacsport!$A$1:A356)),3,4)),"RUCK")+1),"")</f>
        <v/>
      </c>
      <c r="AP355" t="str">
        <f ca="1">+IF(OR(K355="PUNTOS",K355="QUIEBRE"),+IF(L355="SAN LUIS",+COUNTIF(K355:INDIRECT(ADDRESS((LOOKUP(2,1/($K$1:K355="ATAQUE"),Nacsport!$A$1:A356)),3,4)),"PASE"),+COUNTIF(K355:INDIRECT(ADDRESS((LOOKUP(2,1/($K$1:K355="DEFENSA"),Nacsport!$A$1:A356)),3,4)),"PASE")),"")</f>
        <v/>
      </c>
      <c r="AQ355" t="str">
        <f>IF(K355="QUIEBRE",LOOKUP(2,1/($K$3:K355="ATAQUE"),$AL$3:AL355),IF(+COUNTIF(Nacsport!GK356:'Nacsport'!GS356,"*")&gt;0,+COUNTIF(Nacsport!GK356:'Nacsport'!GS356,"*"),""))</f>
        <v/>
      </c>
      <c r="AR355" s="1" t="str">
        <f>IF(OR(K355="ATTACCO",K355="DIFESA"),J355,IF(AND(OR(K355="PUNTOS",K355="RUCK",K355="QUIEBRE"),L355="AVEZZANO"),LOOKUP(2,1/($K$3:K355="ATTACCO"),$J$3:J356),IF(AND(OR(K355="PUNTOS",K355="RUCK",K355="QUIEBRE"),L355="RIVAL"),LOOKUP(2,1/($K$3:K355="DIFESA"),$J$3:J356),"")))</f>
        <v/>
      </c>
      <c r="AS355" s="17"/>
    </row>
    <row r="356" spans="1:45" ht="15.75" customHeight="1" x14ac:dyDescent="0.2">
      <c r="A356">
        <f>+Nacsport!A357</f>
        <v>357</v>
      </c>
      <c r="B356">
        <f t="shared" si="27"/>
        <v>355</v>
      </c>
      <c r="C356">
        <f t="shared" si="28"/>
        <v>355</v>
      </c>
      <c r="D356" s="12">
        <v>1</v>
      </c>
      <c r="E356" s="1" t="s">
        <v>1295</v>
      </c>
      <c r="F356" s="14">
        <f>CONVERT(LEFT(Nacsport!E357,2),"mn","hr")/24+CONVERT(MID(Nacsport!E357,4,2),"sec","hr")/24</f>
        <v>4.7604166666666663E-2</v>
      </c>
      <c r="G356" s="15">
        <f>CONVERT((CONVERT(LEFT(Nacsport!F357,2),"mn","hr")/24+CONVERT(MID(Nacsport!F357,4,2),"sec","hr")/24)-(CONVERT(LEFT(Nacsport!E357,2),"mn","hr")/24+CONVERT(MID(Nacsport!E357,4,2),"sec","hr")/24),"hr","sec")*24</f>
        <v>0.99999999999995648</v>
      </c>
      <c r="H356" s="15">
        <f t="shared" si="25"/>
        <v>4107.9999999999991</v>
      </c>
      <c r="I356" s="15">
        <f t="shared" si="26"/>
        <v>68.55</v>
      </c>
      <c r="J356" s="1">
        <f>+Nacsport!B357</f>
        <v>37</v>
      </c>
      <c r="K356" s="1" t="str">
        <f>+Nacsport!C357</f>
        <v>END</v>
      </c>
      <c r="L356" s="1" t="str">
        <f>+CONCATENATE(Nacsport!I357,Nacsport!J357)</f>
        <v/>
      </c>
      <c r="M356" s="29" t="str">
        <f>IF(Nacsport!G357&lt;&gt;"",LEFT(Nacsport!G357,FIND(";",Nacsport!G357)-1),"")</f>
        <v/>
      </c>
      <c r="N356" s="1" t="str">
        <f>IFERROR(MID(Nacsport!G357,FIND(";", Nacsport!G357)+1,IFERROR(FIND(" ", Nacsport!G357 &amp; " ", FIND(";", Nacsport!G357)+1) - FIND(";", Nacsport!G357)-1,LEN(Nacsport!G357))),"")</f>
        <v/>
      </c>
      <c r="O356" s="1" t="str">
        <f>+CONCATENATE(Nacsport!K357,Nacsport!L357,Nacsport!M357,Nacsport!N357,Nacsport!O357,Nacsport!P357,Nacsport!Q357,Nacsport!R357,Nacsport!S357,Nacsport!T357,Nacsport!U357,Nacsport!V357,Nacsport!W357,Nacsport!X357,Nacsport!Y357,Nacsport!Z357)</f>
        <v/>
      </c>
      <c r="P356" s="1" t="str">
        <f>IF(ISNA(LOOKUP(2,1/(Nacsport!AA357:BY357&lt;&gt;""),Nacsport!AA357:BY357)),"",LOOKUP(2,1/(Nacsport!AA357:BY357&lt;&gt;""),Nacsport!AA357:BY357))</f>
        <v/>
      </c>
      <c r="Q356" s="1" t="str">
        <f t="array" ref="Q356">+IF(+COUNTIF(Nacsport!AA357:BY357,"*")&gt;1,INDEX(Nacsport!Z357:BX357,MATCH(TRUE,Nacsport!Z357:BX357&gt;0,0)),"")</f>
        <v/>
      </c>
      <c r="R356" s="1" t="str">
        <f>+CONCATENATE(Nacsport!BZ357,Nacsport!CA357)</f>
        <v/>
      </c>
      <c r="S356" s="1" t="str">
        <f>+CONCATENATE(Nacsport!CB357,Nacsport!CC357,Nacsport!CD357)</f>
        <v/>
      </c>
      <c r="T356" s="1" t="str">
        <f>+CONCATENATE(Nacsport!CE357,Nacsport!CF357,Nacsport!CG357,Nacsport!CH357)</f>
        <v/>
      </c>
      <c r="U356" s="1" t="str">
        <f>+CONCATENATE(Nacsport!CI357,Nacsport!CJ357,Nacsport!CK357,Nacsport!CL357,Nacsport!CM357,Nacsport!CN357,Nacsport!CO357,Nacsport!CP357)</f>
        <v/>
      </c>
      <c r="V356" s="1" t="str">
        <f>+CONCATENATE(Nacsport!CQ357,Nacsport!CR357,Nacsport!CS357,Nacsport!CT357,Nacsport!CU357,Nacsport!CV357)</f>
        <v/>
      </c>
      <c r="W356" s="1" t="str">
        <f>+CONCATENATE(Nacsport!CW357,Nacsport!CX357,Nacsport!CY357,Nacsport!CZ357,Nacsport!DA357,Nacsport!DB357,Nacsport!DC357)</f>
        <v/>
      </c>
      <c r="X356" s="1" t="str">
        <f>+CONCATENATE(Nacsport!DD357,Nacsport!DE357,Nacsport!DF357,Nacsport!DG357,Nacsport!DH357,Nacsport!DI357,Nacsport!DJ357,Nacsport!DK357,Nacsport!DL357,Nacsport!DM357,Nacsport!DN357)</f>
        <v/>
      </c>
      <c r="Y356" s="1" t="str">
        <f>+CONCATENATE(Nacsport!DO357,Nacsport!DP357,Nacsport!DQ357,Nacsport!DR357,Nacsport!DS357,Nacsport!DT357,Nacsport!DU357,Nacsport!DV357,)</f>
        <v/>
      </c>
      <c r="Z356" s="1" t="str">
        <f>+CONCATENATE(Nacsport!DW357,Nacsport!DX357,Nacsport!DY357,Nacsport!DZ357)</f>
        <v/>
      </c>
      <c r="AA356" s="1" t="str">
        <f>+CONCATENATE(Nacsport!EA357,Nacsport!EB357,Nacsport!EC357,Nacsport!ED357,Nacsport!EE357)</f>
        <v/>
      </c>
      <c r="AB356" s="1" t="str">
        <f>+CONCATENATE(Nacsport!EF357,Nacsport!EG357,Nacsport!EH357,Nacsport!EI357,Nacsport!EJ357,Nacsport!EK357)</f>
        <v/>
      </c>
      <c r="AC356" s="1" t="str">
        <f>+CONCATENATE(Nacsport!EL357,Nacsport!EM357,Nacsport!EN357,Nacsport!EO357,Nacsport!EP357,Nacsport!EQ357,Nacsport!ER357)</f>
        <v/>
      </c>
      <c r="AD356" s="1" t="str">
        <f>+CONCATENATE(Nacsport!ES357,Nacsport!ET357,Nacsport!EU357,Nacsport!EV357,Nacsport!EW357,Nacsport!EX357,Nacsport!EY357,Nacsport!EZ357)</f>
        <v/>
      </c>
      <c r="AE356" s="1" t="str">
        <f>+CONCATENATE(Nacsport!FA357,Nacsport!FB357,Nacsport!FC357)</f>
        <v/>
      </c>
      <c r="AF356" s="1" t="str">
        <f>+CONCATENATE(Nacsport!FD357,Nacsport!FE357)</f>
        <v/>
      </c>
      <c r="AG356" s="1" t="str">
        <f>+CONCATENATE(Nacsport!FF357,Nacsport!FG357,Nacsport!FH357,Nacsport!FI357,Nacsport!FJ357)</f>
        <v/>
      </c>
      <c r="AH356" s="1" t="str">
        <f t="shared" si="24"/>
        <v/>
      </c>
      <c r="AI356" s="1" t="str">
        <f>+CONCATENATE(Nacsport!FK357,Nacsport!FL357)</f>
        <v/>
      </c>
      <c r="AJ356" s="34" t="str">
        <f>+CONCATENATE(Nacsport!FM357,Nacsport!FN357)</f>
        <v/>
      </c>
      <c r="AK356" s="1" t="str">
        <f>+IF(OR(K356="ATTACCO",K356="DIFESA"),+CONCATENATE(Nacsport!FO357,Nacsport!FP356,Nacsport!FQ357,Nacsport!FR357,Nacsport!FS357,Nacsport!FT357,Nacsport!FU357,),"")</f>
        <v/>
      </c>
      <c r="AL356" s="1" t="str">
        <f>+IF(OR(K356="ATAQUE",K356="DEFENSA"),+CONCATENATE(Nacsport!FV357,Nacsport!FW357,Nacsport!FX357,Nacsport!FY357,Nacsport!FZ357,Nacsport!GA357,Nacsport!GB357,),"")</f>
        <v/>
      </c>
      <c r="AM356" s="1" t="str">
        <f>+CONCATENATE(Nacsport!GC357,Nacsport!GD357,Nacsport!GE357,Nacsport!GF357,Nacsport!GG357,Nacsport!GH357,Nacsport!GI357,Nacsport!GJ357,)</f>
        <v/>
      </c>
      <c r="AN356" s="1" t="str">
        <f>IF(K356="PUNTOS",LOOKUP(2,1/($K$3:K356="ATAQUE"),$AN$3:AN356),IF(+COUNTIF(Nacsport!GK357:'Nacsport'!GS357,"*")&gt;0,+COUNTIF(Nacsport!GK357:'Nacsport'!GS357,"*"),""))</f>
        <v/>
      </c>
      <c r="AO356" t="str">
        <f ca="1">+IF(K356="QUIEBRE",+IF(L356="SAN LUIS",+COUNTIF(K356:INDIRECT(ADDRESS((LOOKUP(2,1/($K$1:K356="ATAQUE"),Nacsport!$A$1:A357)),3,4)),"RUCK")+1,+COUNTIF(K356:INDIRECT(ADDRESS((LOOKUP(2,1/($K$1:K356="DEFENSA"),Nacsport!$A$1:A357)),3,4)),"RUCK")+1),"")</f>
        <v/>
      </c>
      <c r="AP356" t="str">
        <f ca="1">+IF(OR(K356="PUNTOS",K356="QUIEBRE"),+IF(L356="SAN LUIS",+COUNTIF(K356:INDIRECT(ADDRESS((LOOKUP(2,1/($K$1:K356="ATAQUE"),Nacsport!$A$1:A357)),3,4)),"PASE"),+COUNTIF(K356:INDIRECT(ADDRESS((LOOKUP(2,1/($K$1:K356="DEFENSA"),Nacsport!$A$1:A357)),3,4)),"PASE")),"")</f>
        <v/>
      </c>
      <c r="AQ356" t="str">
        <f>IF(K356="QUIEBRE",LOOKUP(2,1/($K$3:K356="ATAQUE"),$AL$3:AL356),IF(+COUNTIF(Nacsport!GK357:'Nacsport'!GS357,"*")&gt;0,+COUNTIF(Nacsport!GK357:'Nacsport'!GS357,"*"),""))</f>
        <v/>
      </c>
      <c r="AR356" s="1" t="str">
        <f>IF(OR(K356="ATTACCO",K356="DIFESA"),J356,IF(AND(OR(K356="PUNTOS",K356="RUCK",K356="QUIEBRE"),L356="AVEZZANO"),LOOKUP(2,1/($K$3:K356="ATTACCO"),$J$3:J357),IF(AND(OR(K356="PUNTOS",K356="RUCK",K356="QUIEBRE"),L356="RIVAL"),LOOKUP(2,1/($K$3:K356="DIFESA"),$J$3:J357),"")))</f>
        <v/>
      </c>
      <c r="AS356" s="17"/>
    </row>
    <row r="357" spans="1:45" ht="15.75" customHeight="1" x14ac:dyDescent="0.2">
      <c r="A357">
        <f>+Nacsport!A358</f>
        <v>358</v>
      </c>
      <c r="B357">
        <f t="shared" si="27"/>
        <v>356</v>
      </c>
      <c r="C357">
        <f t="shared" si="28"/>
        <v>356</v>
      </c>
      <c r="D357" s="12">
        <v>1</v>
      </c>
      <c r="E357" s="1" t="s">
        <v>1295</v>
      </c>
      <c r="F357" s="14">
        <f>CONVERT(LEFT(Nacsport!E358,2),"mn","hr")/24+CONVERT(MID(Nacsport!E358,4,2),"sec","hr")/24</f>
        <v>4.8055555555555553E-2</v>
      </c>
      <c r="G357" s="15">
        <f>CONVERT((CONVERT(LEFT(Nacsport!F358,2),"mn","hr")/24+CONVERT(MID(Nacsport!F358,4,2),"sec","hr")/24)-(CONVERT(LEFT(Nacsport!E358,2),"mn","hr")/24+CONVERT(MID(Nacsport!E358,4,2),"sec","hr")/24),"hr","sec")*24</f>
        <v>25.000000000000114</v>
      </c>
      <c r="H357" s="15">
        <f t="shared" si="25"/>
        <v>4147</v>
      </c>
      <c r="I357" s="15">
        <f t="shared" si="26"/>
        <v>69.2</v>
      </c>
      <c r="J357" s="1">
        <f>+Nacsport!B358</f>
        <v>22</v>
      </c>
      <c r="K357" s="1" t="str">
        <f>+Nacsport!C358</f>
        <v>DEFENCE</v>
      </c>
      <c r="L357" s="1" t="str">
        <f>+CONCATENATE(Nacsport!I358,Nacsport!J358)</f>
        <v/>
      </c>
      <c r="M357" s="29" t="str">
        <f>IF(Nacsport!G358&lt;&gt;"",LEFT(Nacsport!G358,FIND(";",Nacsport!G358)-1),"")</f>
        <v>69</v>
      </c>
      <c r="N357" s="1" t="str">
        <f>IFERROR(MID(Nacsport!G358,FIND(";", Nacsport!G358)+1,IFERROR(FIND(" ", Nacsport!G358 &amp; " ", FIND(";", Nacsport!G358)+1) - FIND(";", Nacsport!G358)-1,LEN(Nacsport!G358))),"")</f>
        <v>96</v>
      </c>
      <c r="O357" s="1" t="str">
        <f>+CONCATENATE(Nacsport!K358,Nacsport!L358,Nacsport!M358,Nacsport!N358,Nacsport!O358,Nacsport!P358,Nacsport!Q358,Nacsport!R358,Nacsport!S358,Nacsport!T358,Nacsport!U358,Nacsport!V358,Nacsport!W358,Nacsport!X358,Nacsport!Y358,Nacsport!Z358)</f>
        <v/>
      </c>
      <c r="P357" s="1" t="str">
        <f>IF(ISNA(LOOKUP(2,1/(Nacsport!AA358:BY358&lt;&gt;""),Nacsport!AA358:BY358)),"",LOOKUP(2,1/(Nacsport!AA358:BY358&lt;&gt;""),Nacsport!AA358:BY358))</f>
        <v/>
      </c>
      <c r="Q357" s="1" t="str">
        <f t="array" ref="Q357">+IF(+COUNTIF(Nacsport!AA358:BY358,"*")&gt;1,INDEX(Nacsport!Z358:BX358,MATCH(TRUE,Nacsport!Z358:BX358&gt;0,0)),"")</f>
        <v/>
      </c>
      <c r="R357" s="1" t="str">
        <f>+CONCATENATE(Nacsport!BZ358,Nacsport!CA358)</f>
        <v/>
      </c>
      <c r="S357" s="1" t="str">
        <f>+CONCATENATE(Nacsport!CB358,Nacsport!CC358,Nacsport!CD358)</f>
        <v/>
      </c>
      <c r="T357" s="1" t="str">
        <f>+CONCATENATE(Nacsport!CE358,Nacsport!CF358,Nacsport!CG358,Nacsport!CH358)</f>
        <v/>
      </c>
      <c r="U357" s="1" t="str">
        <f>+CONCATENATE(Nacsport!CI358,Nacsport!CJ358,Nacsport!CK358,Nacsport!CL358,Nacsport!CM358,Nacsport!CN358,Nacsport!CO358,Nacsport!CP358)</f>
        <v/>
      </c>
      <c r="V357" s="1" t="str">
        <f>+CONCATENATE(Nacsport!CQ358,Nacsport!CR358,Nacsport!CS358,Nacsport!CT358,Nacsport!CU358,Nacsport!CV358)</f>
        <v/>
      </c>
      <c r="W357" s="1" t="str">
        <f>+CONCATENATE(Nacsport!CW358,Nacsport!CX358,Nacsport!CY358,Nacsport!CZ358,Nacsport!DA358,Nacsport!DB358,Nacsport!DC358)</f>
        <v/>
      </c>
      <c r="X357" s="1" t="str">
        <f>+CONCATENATE(Nacsport!DD358,Nacsport!DE358,Nacsport!DF358,Nacsport!DG358,Nacsport!DH358,Nacsport!DI358,Nacsport!DJ358,Nacsport!DK358,Nacsport!DL358,Nacsport!DM358,Nacsport!DN358)</f>
        <v/>
      </c>
      <c r="Y357" s="1" t="str">
        <f>+CONCATENATE(Nacsport!DO358,Nacsport!DP358,Nacsport!DQ358,Nacsport!DR358,Nacsport!DS358,Nacsport!DT358,Nacsport!DU358,Nacsport!DV358,)</f>
        <v/>
      </c>
      <c r="Z357" s="1" t="str">
        <f>+CONCATENATE(Nacsport!DW358,Nacsport!DX358,Nacsport!DY358,Nacsport!DZ358)</f>
        <v/>
      </c>
      <c r="AA357" s="1" t="str">
        <f>+CONCATENATE(Nacsport!EA358,Nacsport!EB358,Nacsport!EC358,Nacsport!ED358,Nacsport!EE358)</f>
        <v/>
      </c>
      <c r="AB357" s="1" t="str">
        <f>+CONCATENATE(Nacsport!EF358,Nacsport!EG358,Nacsport!EH358,Nacsport!EI358,Nacsport!EJ358,Nacsport!EK358)</f>
        <v/>
      </c>
      <c r="AC357" s="1" t="str">
        <f>+CONCATENATE(Nacsport!EL358,Nacsport!EM358,Nacsport!EN358,Nacsport!EO358,Nacsport!EP358,Nacsport!EQ358,Nacsport!ER358)</f>
        <v/>
      </c>
      <c r="AD357" s="1" t="str">
        <f>+CONCATENATE(Nacsport!ES358,Nacsport!ET358,Nacsport!EU358,Nacsport!EV358,Nacsport!EW358,Nacsport!EX358,Nacsport!EY358,Nacsport!EZ358)</f>
        <v/>
      </c>
      <c r="AE357" s="1" t="str">
        <f>+CONCATENATE(Nacsport!FA358,Nacsport!FB358,Nacsport!FC358)</f>
        <v/>
      </c>
      <c r="AF357" s="1" t="str">
        <f>+CONCATENATE(Nacsport!FD358,Nacsport!FE358)</f>
        <v/>
      </c>
      <c r="AG357" s="1" t="str">
        <f>+CONCATENATE(Nacsport!FF358,Nacsport!FG358,Nacsport!FH358,Nacsport!FI358,Nacsport!FJ358)</f>
        <v/>
      </c>
      <c r="AH357" s="1" t="str">
        <f t="shared" si="24"/>
        <v/>
      </c>
      <c r="AI357" s="1" t="str">
        <f>+CONCATENATE(Nacsport!FK358,Nacsport!FL358)</f>
        <v/>
      </c>
      <c r="AJ357" s="34" t="str">
        <f>+CONCATENATE(Nacsport!FM358,Nacsport!FN358)</f>
        <v/>
      </c>
      <c r="AK357" s="1" t="str">
        <f>+IF(OR(K357="ATTACCO",K357="DIFESA"),+CONCATENATE(Nacsport!FO358,Nacsport!FP357,Nacsport!FQ358,Nacsport!FR358,Nacsport!FS358,Nacsport!FT358,Nacsport!FU358,),"")</f>
        <v/>
      </c>
      <c r="AL357" s="1" t="str">
        <f>+IF(OR(K357="ATAQUE",K357="DEFENSA"),+CONCATENATE(Nacsport!FV358,Nacsport!FW358,Nacsport!FX358,Nacsport!FY358,Nacsport!FZ358,Nacsport!GA358,Nacsport!GB358,),"")</f>
        <v/>
      </c>
      <c r="AM357" s="1" t="str">
        <f>+CONCATENATE(Nacsport!GC358,Nacsport!GD358,Nacsport!GE358,Nacsport!GF358,Nacsport!GG358,Nacsport!GH358,Nacsport!GI358,Nacsport!GJ358,)</f>
        <v/>
      </c>
      <c r="AN357" s="1" t="str">
        <f>IF(K357="PUNTOS",LOOKUP(2,1/($K$3:K357="ATAQUE"),$AN$3:AN357),IF(+COUNTIF(Nacsport!GK358:'Nacsport'!GS358,"*")&gt;0,+COUNTIF(Nacsport!GK358:'Nacsport'!GS358,"*"),""))</f>
        <v/>
      </c>
      <c r="AO357" t="str">
        <f ca="1">+IF(K357="QUIEBRE",+IF(L357="SAN LUIS",+COUNTIF(K357:INDIRECT(ADDRESS((LOOKUP(2,1/($K$1:K357="ATAQUE"),Nacsport!$A$1:A358)),3,4)),"RUCK")+1,+COUNTIF(K357:INDIRECT(ADDRESS((LOOKUP(2,1/($K$1:K357="DEFENSA"),Nacsport!$A$1:A358)),3,4)),"RUCK")+1),"")</f>
        <v/>
      </c>
      <c r="AP357" t="str">
        <f ca="1">+IF(OR(K357="PUNTOS",K357="QUIEBRE"),+IF(L357="SAN LUIS",+COUNTIF(K357:INDIRECT(ADDRESS((LOOKUP(2,1/($K$1:K357="ATAQUE"),Nacsport!$A$1:A358)),3,4)),"PASE"),+COUNTIF(K357:INDIRECT(ADDRESS((LOOKUP(2,1/($K$1:K357="DEFENSA"),Nacsport!$A$1:A358)),3,4)),"PASE")),"")</f>
        <v/>
      </c>
      <c r="AQ357" t="str">
        <f>IF(K357="QUIEBRE",LOOKUP(2,1/($K$3:K357="ATAQUE"),$AL$3:AL357),IF(+COUNTIF(Nacsport!GK358:'Nacsport'!GS358,"*")&gt;0,+COUNTIF(Nacsport!GK358:'Nacsport'!GS358,"*"),""))</f>
        <v/>
      </c>
      <c r="AR357" s="1" t="str">
        <f>IF(OR(K357="ATTACCO",K357="DIFESA"),J357,IF(AND(OR(K357="PUNTOS",K357="RUCK",K357="QUIEBRE"),L357="AVEZZANO"),LOOKUP(2,1/($K$3:K357="ATTACCO"),$J$3:J358),IF(AND(OR(K357="PUNTOS",K357="RUCK",K357="QUIEBRE"),L357="RIVAL"),LOOKUP(2,1/($K$3:K357="DIFESA"),$J$3:J358),"")))</f>
        <v/>
      </c>
      <c r="AS357" s="17"/>
    </row>
    <row r="358" spans="1:45" ht="15.75" customHeight="1" x14ac:dyDescent="0.2">
      <c r="A358">
        <f>+Nacsport!A359</f>
        <v>359</v>
      </c>
      <c r="B358">
        <f t="shared" si="27"/>
        <v>357</v>
      </c>
      <c r="C358">
        <f t="shared" si="28"/>
        <v>357</v>
      </c>
      <c r="D358" s="12">
        <v>1</v>
      </c>
      <c r="E358" s="1" t="s">
        <v>1295</v>
      </c>
      <c r="F358" s="14">
        <f>CONVERT(LEFT(Nacsport!E359,2),"mn","hr")/24+CONVERT(MID(Nacsport!E359,4,2),"sec","hr")/24</f>
        <v>4.8055555555555553E-2</v>
      </c>
      <c r="G358" s="15">
        <f>CONVERT((CONVERT(LEFT(Nacsport!F359,2),"mn","hr")/24+CONVERT(MID(Nacsport!F359,4,2),"sec","hr")/24)-(CONVERT(LEFT(Nacsport!E359,2),"mn","hr")/24+CONVERT(MID(Nacsport!E359,4,2),"sec","hr")/24),"hr","sec")*24</f>
        <v>25.000000000000114</v>
      </c>
      <c r="H358" s="15">
        <f t="shared" si="25"/>
        <v>4147</v>
      </c>
      <c r="I358" s="15">
        <f t="shared" si="26"/>
        <v>69.2</v>
      </c>
      <c r="J358" s="1">
        <f>+Nacsport!B359</f>
        <v>39</v>
      </c>
      <c r="K358" s="1" t="str">
        <f>+Nacsport!C359</f>
        <v>SHORT-MATCH</v>
      </c>
      <c r="L358" s="1" t="str">
        <f>+CONCATENATE(Nacsport!I359,Nacsport!J359)</f>
        <v/>
      </c>
      <c r="M358" s="29" t="str">
        <f>IF(Nacsport!G359&lt;&gt;"",LEFT(Nacsport!G359,FIND(";",Nacsport!G359)-1),"")</f>
        <v>69</v>
      </c>
      <c r="N358" s="1" t="str">
        <f>IFERROR(MID(Nacsport!G359,FIND(";", Nacsport!G359)+1,IFERROR(FIND(" ", Nacsport!G359 &amp; " ", FIND(";", Nacsport!G359)+1) - FIND(";", Nacsport!G359)-1,LEN(Nacsport!G359))),"")</f>
        <v>96</v>
      </c>
      <c r="O358" s="1" t="str">
        <f>+CONCATENATE(Nacsport!K359,Nacsport!L359,Nacsport!M359,Nacsport!N359,Nacsport!O359,Nacsport!P359,Nacsport!Q359,Nacsport!R359,Nacsport!S359,Nacsport!T359,Nacsport!U359,Nacsport!V359,Nacsport!W359,Nacsport!X359,Nacsport!Y359,Nacsport!Z359)</f>
        <v/>
      </c>
      <c r="P358" s="1" t="str">
        <f>IF(ISNA(LOOKUP(2,1/(Nacsport!AA359:BY359&lt;&gt;""),Nacsport!AA359:BY359)),"",LOOKUP(2,1/(Nacsport!AA359:BY359&lt;&gt;""),Nacsport!AA359:BY359))</f>
        <v/>
      </c>
      <c r="Q358" s="1" t="str">
        <f t="array" ref="Q358">+IF(+COUNTIF(Nacsport!AA359:BY359,"*")&gt;1,INDEX(Nacsport!Z359:BX359,MATCH(TRUE,Nacsport!Z359:BX359&gt;0,0)),"")</f>
        <v/>
      </c>
      <c r="R358" s="1" t="str">
        <f>+CONCATENATE(Nacsport!BZ359,Nacsport!CA359)</f>
        <v/>
      </c>
      <c r="S358" s="1" t="str">
        <f>+CONCATENATE(Nacsport!CB359,Nacsport!CC359,Nacsport!CD359)</f>
        <v/>
      </c>
      <c r="T358" s="1" t="str">
        <f>+CONCATENATE(Nacsport!CE359,Nacsport!CF359,Nacsport!CG359,Nacsport!CH359)</f>
        <v/>
      </c>
      <c r="U358" s="1" t="str">
        <f>+CONCATENATE(Nacsport!CI359,Nacsport!CJ359,Nacsport!CK359,Nacsport!CL359,Nacsport!CM359,Nacsport!CN359,Nacsport!CO359,Nacsport!CP359)</f>
        <v/>
      </c>
      <c r="V358" s="1" t="str">
        <f>+CONCATENATE(Nacsport!CQ359,Nacsport!CR359,Nacsport!CS359,Nacsport!CT359,Nacsport!CU359,Nacsport!CV359)</f>
        <v/>
      </c>
      <c r="W358" s="1" t="str">
        <f>+CONCATENATE(Nacsport!CW359,Nacsport!CX359,Nacsport!CY359,Nacsport!CZ359,Nacsport!DA359,Nacsport!DB359,Nacsport!DC359)</f>
        <v/>
      </c>
      <c r="X358" s="1" t="str">
        <f>+CONCATENATE(Nacsport!DD359,Nacsport!DE359,Nacsport!DF359,Nacsport!DG359,Nacsport!DH359,Nacsport!DI359,Nacsport!DJ359,Nacsport!DK359,Nacsport!DL359,Nacsport!DM359,Nacsport!DN359)</f>
        <v/>
      </c>
      <c r="Y358" s="1" t="str">
        <f>+CONCATENATE(Nacsport!DO359,Nacsport!DP359,Nacsport!DQ359,Nacsport!DR359,Nacsport!DS359,Nacsport!DT359,Nacsport!DU359,Nacsport!DV359,)</f>
        <v/>
      </c>
      <c r="Z358" s="1" t="str">
        <f>+CONCATENATE(Nacsport!DW359,Nacsport!DX359,Nacsport!DY359,Nacsport!DZ359)</f>
        <v/>
      </c>
      <c r="AA358" s="1" t="str">
        <f>+CONCATENATE(Nacsport!EA359,Nacsport!EB359,Nacsport!EC359,Nacsport!ED359,Nacsport!EE359)</f>
        <v/>
      </c>
      <c r="AB358" s="1" t="str">
        <f>+CONCATENATE(Nacsport!EF359,Nacsport!EG359,Nacsport!EH359,Nacsport!EI359,Nacsport!EJ359,Nacsport!EK359)</f>
        <v/>
      </c>
      <c r="AC358" s="1" t="str">
        <f>+CONCATENATE(Nacsport!EL359,Nacsport!EM359,Nacsport!EN359,Nacsport!EO359,Nacsport!EP359,Nacsport!EQ359,Nacsport!ER359)</f>
        <v/>
      </c>
      <c r="AD358" s="1" t="str">
        <f>+CONCATENATE(Nacsport!ES359,Nacsport!ET359,Nacsport!EU359,Nacsport!EV359,Nacsport!EW359,Nacsport!EX359,Nacsport!EY359,Nacsport!EZ359)</f>
        <v/>
      </c>
      <c r="AE358" s="1" t="str">
        <f>+CONCATENATE(Nacsport!FA359,Nacsport!FB359,Nacsport!FC359)</f>
        <v/>
      </c>
      <c r="AF358" s="1" t="str">
        <f>+CONCATENATE(Nacsport!FD359,Nacsport!FE359)</f>
        <v/>
      </c>
      <c r="AG358" s="1" t="str">
        <f>+CONCATENATE(Nacsport!FF359,Nacsport!FG359,Nacsport!FH359,Nacsport!FI359,Nacsport!FJ359)</f>
        <v/>
      </c>
      <c r="AH358" s="1" t="str">
        <f t="shared" si="24"/>
        <v/>
      </c>
      <c r="AI358" s="1" t="str">
        <f>+CONCATENATE(Nacsport!FK359,Nacsport!FL359)</f>
        <v/>
      </c>
      <c r="AJ358" s="34" t="str">
        <f>+CONCATENATE(Nacsport!FM359,Nacsport!FN359)</f>
        <v/>
      </c>
      <c r="AK358" s="1" t="str">
        <f>+IF(OR(K358="ATTACCO",K358="DIFESA"),+CONCATENATE(Nacsport!FO359,Nacsport!FP358,Nacsport!FQ359,Nacsport!FR359,Nacsport!FS359,Nacsport!FT359,Nacsport!FU359,),"")</f>
        <v/>
      </c>
      <c r="AL358" s="1" t="str">
        <f>+IF(OR(K358="ATAQUE",K358="DEFENSA"),+CONCATENATE(Nacsport!FV359,Nacsport!FW359,Nacsport!FX359,Nacsport!FY359,Nacsport!FZ359,Nacsport!GA359,Nacsport!GB359,),"")</f>
        <v/>
      </c>
      <c r="AM358" s="1" t="str">
        <f>+CONCATENATE(Nacsport!GC359,Nacsport!GD359,Nacsport!GE359,Nacsport!GF359,Nacsport!GG359,Nacsport!GH359,Nacsport!GI359,Nacsport!GJ359,)</f>
        <v/>
      </c>
      <c r="AN358" s="1" t="str">
        <f>IF(K358="PUNTOS",LOOKUP(2,1/($K$3:K358="ATAQUE"),$AN$3:AN358),IF(+COUNTIF(Nacsport!GK359:'Nacsport'!GS359,"*")&gt;0,+COUNTIF(Nacsport!GK359:'Nacsport'!GS359,"*"),""))</f>
        <v/>
      </c>
      <c r="AO358" t="str">
        <f ca="1">+IF(K358="QUIEBRE",+IF(L358="SAN LUIS",+COUNTIF(K358:INDIRECT(ADDRESS((LOOKUP(2,1/($K$1:K358="ATAQUE"),Nacsport!$A$1:A359)),3,4)),"RUCK")+1,+COUNTIF(K358:INDIRECT(ADDRESS((LOOKUP(2,1/($K$1:K358="DEFENSA"),Nacsport!$A$1:A359)),3,4)),"RUCK")+1),"")</f>
        <v/>
      </c>
      <c r="AP358" t="str">
        <f ca="1">+IF(OR(K358="PUNTOS",K358="QUIEBRE"),+IF(L358="SAN LUIS",+COUNTIF(K358:INDIRECT(ADDRESS((LOOKUP(2,1/($K$1:K358="ATAQUE"),Nacsport!$A$1:A359)),3,4)),"PASE"),+COUNTIF(K358:INDIRECT(ADDRESS((LOOKUP(2,1/($K$1:K358="DEFENSA"),Nacsport!$A$1:A359)),3,4)),"PASE")),"")</f>
        <v/>
      </c>
      <c r="AQ358" t="str">
        <f>IF(K358="QUIEBRE",LOOKUP(2,1/($K$3:K358="ATAQUE"),$AL$3:AL358),IF(+COUNTIF(Nacsport!GK359:'Nacsport'!GS359,"*")&gt;0,+COUNTIF(Nacsport!GK359:'Nacsport'!GS359,"*"),""))</f>
        <v/>
      </c>
      <c r="AR358" s="1" t="str">
        <f>IF(OR(K358="ATTACCO",K358="DIFESA"),J358,IF(AND(OR(K358="PUNTOS",K358="RUCK",K358="QUIEBRE"),L358="AVEZZANO"),LOOKUP(2,1/($K$3:K358="ATTACCO"),$J$3:J359),IF(AND(OR(K358="PUNTOS",K358="RUCK",K358="QUIEBRE"),L358="RIVAL"),LOOKUP(2,1/($K$3:K358="DIFESA"),$J$3:J359),"")))</f>
        <v/>
      </c>
      <c r="AS358" s="17"/>
    </row>
    <row r="359" spans="1:45" ht="15.75" customHeight="1" x14ac:dyDescent="0.2">
      <c r="A359">
        <f>+Nacsport!A360</f>
        <v>360</v>
      </c>
      <c r="B359">
        <f t="shared" si="27"/>
        <v>358</v>
      </c>
      <c r="C359">
        <f t="shared" si="28"/>
        <v>358</v>
      </c>
      <c r="D359" s="12">
        <v>1</v>
      </c>
      <c r="E359" s="1" t="s">
        <v>1295</v>
      </c>
      <c r="F359" s="14">
        <f>CONVERT(LEFT(Nacsport!E360,2),"mn","hr")/24+CONVERT(MID(Nacsport!E360,4,2),"sec","hr")/24</f>
        <v>4.8090277777777773E-2</v>
      </c>
      <c r="G359" s="15">
        <f>CONVERT((CONVERT(LEFT(Nacsport!F360,2),"mn","hr")/24+CONVERT(MID(Nacsport!F360,4,2),"sec","hr")/24)-(CONVERT(LEFT(Nacsport!E360,2),"mn","hr")/24+CONVERT(MID(Nacsport!E360,4,2),"sec","hr")/24),"hr","sec")*24</f>
        <v>7.0000000000002949</v>
      </c>
      <c r="H359" s="15">
        <f t="shared" si="25"/>
        <v>4149.9999999999991</v>
      </c>
      <c r="I359" s="15">
        <f t="shared" si="26"/>
        <v>69.249999999999986</v>
      </c>
      <c r="J359" s="1">
        <f>+Nacsport!B360</f>
        <v>16</v>
      </c>
      <c r="K359" s="1" t="str">
        <f>+Nacsport!C360</f>
        <v>LINEOUT</v>
      </c>
      <c r="L359" s="1" t="str">
        <f>+CONCATENATE(Nacsport!I360,Nacsport!J360)</f>
        <v>OPPONENT</v>
      </c>
      <c r="M359" s="29" t="str">
        <f>IF(Nacsport!G360&lt;&gt;"",LEFT(Nacsport!G360,FIND(";",Nacsport!G360)-1),"")</f>
        <v>69</v>
      </c>
      <c r="N359" s="1" t="str">
        <f>IFERROR(MID(Nacsport!G360,FIND(";", Nacsport!G360)+1,IFERROR(FIND(" ", Nacsport!G360 &amp; " ", FIND(";", Nacsport!G360)+1) - FIND(";", Nacsport!G360)-1,LEN(Nacsport!G360))),"")</f>
        <v>96</v>
      </c>
      <c r="O359" s="1" t="str">
        <f>+CONCATENATE(Nacsport!K360,Nacsport!L360,Nacsport!M360,Nacsport!N360,Nacsport!O360,Nacsport!P360,Nacsport!Q360,Nacsport!R360,Nacsport!S360,Nacsport!T360,Nacsport!U360,Nacsport!V360,Nacsport!W360,Nacsport!X360,Nacsport!Y360,Nacsport!Z360)</f>
        <v>RD</v>
      </c>
      <c r="P359" s="1" t="str">
        <f>IF(ISNA(LOOKUP(2,1/(Nacsport!AA360:BY360&lt;&gt;""),Nacsport!AA360:BY360)),"",LOOKUP(2,1/(Nacsport!AA360:BY360&lt;&gt;""),Nacsport!AA360:BY360))</f>
        <v/>
      </c>
      <c r="Q359" s="1" t="str">
        <f t="array" ref="Q359">+IF(+COUNTIF(Nacsport!AA360:BY360,"*")&gt;1,INDEX(Nacsport!Z360:BX360,MATCH(TRUE,Nacsport!Z360:BX360&gt;0,0)),"")</f>
        <v/>
      </c>
      <c r="R359" s="1" t="str">
        <f>+CONCATENATE(Nacsport!BZ360,Nacsport!CA360)</f>
        <v/>
      </c>
      <c r="S359" s="1" t="str">
        <f>+CONCATENATE(Nacsport!CB360,Nacsport!CC360,Nacsport!CD360)</f>
        <v/>
      </c>
      <c r="T359" s="1" t="str">
        <f>+CONCATENATE(Nacsport!CE360,Nacsport!CF360,Nacsport!CG360,Nacsport!CH360)</f>
        <v>CLEAN</v>
      </c>
      <c r="U359" s="1" t="str">
        <f>+CONCATENATE(Nacsport!CI360,Nacsport!CJ360,Nacsport!CK360,Nacsport!CL360,Nacsport!CM360,Nacsport!CN360,Nacsport!CO360,Nacsport!CP360)</f>
        <v>L5</v>
      </c>
      <c r="V359" s="1" t="str">
        <f>+CONCATENATE(Nacsport!CQ360,Nacsport!CR360,Nacsport!CS360,Nacsport!CT360,Nacsport!CU360,Nacsport!CV360)</f>
        <v>B</v>
      </c>
      <c r="W359" s="1" t="str">
        <f>+CONCATENATE(Nacsport!CW360,Nacsport!CX360,Nacsport!CY360,Nacsport!CZ360,Nacsport!DA360,Nacsport!DB360,Nacsport!DC360)</f>
        <v/>
      </c>
      <c r="X359" s="1" t="str">
        <f>+CONCATENATE(Nacsport!DD360,Nacsport!DE360,Nacsport!DF360,Nacsport!DG360,Nacsport!DH360,Nacsport!DI360,Nacsport!DJ360,Nacsport!DK360,Nacsport!DL360,Nacsport!DM360,Nacsport!DN360)</f>
        <v/>
      </c>
      <c r="Y359" s="1" t="str">
        <f>+CONCATENATE(Nacsport!DO360,Nacsport!DP360,Nacsport!DQ360,Nacsport!DR360,Nacsport!DS360,Nacsport!DT360,Nacsport!DU360,Nacsport!DV360,)</f>
        <v/>
      </c>
      <c r="Z359" s="1" t="str">
        <f>+CONCATENATE(Nacsport!DW360,Nacsport!DX360,Nacsport!DY360,Nacsport!DZ360)</f>
        <v/>
      </c>
      <c r="AA359" s="1" t="str">
        <f>+CONCATENATE(Nacsport!EA360,Nacsport!EB360,Nacsport!EC360,Nacsport!ED360,Nacsport!EE360)</f>
        <v/>
      </c>
      <c r="AB359" s="1" t="str">
        <f>+CONCATENATE(Nacsport!EF360,Nacsport!EG360,Nacsport!EH360,Nacsport!EI360,Nacsport!EJ360,Nacsport!EK360)</f>
        <v/>
      </c>
      <c r="AC359" s="1" t="str">
        <f>+CONCATENATE(Nacsport!EL360,Nacsport!EM360,Nacsport!EN360,Nacsport!EO360,Nacsport!EP360,Nacsport!EQ360,Nacsport!ER360)</f>
        <v/>
      </c>
      <c r="AD359" s="1" t="str">
        <f>+CONCATENATE(Nacsport!ES360,Nacsport!ET360,Nacsport!EU360,Nacsport!EV360,Nacsport!EW360,Nacsport!EX360,Nacsport!EY360,Nacsport!EZ360)</f>
        <v/>
      </c>
      <c r="AE359" s="1" t="str">
        <f>+CONCATENATE(Nacsport!FA360,Nacsport!FB360,Nacsport!FC360)</f>
        <v/>
      </c>
      <c r="AF359" s="1" t="str">
        <f>+CONCATENATE(Nacsport!FD360,Nacsport!FE360)</f>
        <v/>
      </c>
      <c r="AG359" s="1" t="str">
        <f>+CONCATENATE(Nacsport!FF360,Nacsport!FG360,Nacsport!FH360,Nacsport!FI360,Nacsport!FJ360)</f>
        <v/>
      </c>
      <c r="AH359" s="1" t="str">
        <f t="shared" si="24"/>
        <v/>
      </c>
      <c r="AI359" s="1" t="str">
        <f>+CONCATENATE(Nacsport!FK360,Nacsport!FL360)</f>
        <v/>
      </c>
      <c r="AJ359" s="34" t="str">
        <f>+CONCATENATE(Nacsport!FM360,Nacsport!FN360)</f>
        <v/>
      </c>
      <c r="AK359" s="1" t="str">
        <f>+IF(OR(K359="ATTACCO",K359="DIFESA"),+CONCATENATE(Nacsport!FO360,Nacsport!FP359,Nacsport!FQ360,Nacsport!FR360,Nacsport!FS360,Nacsport!FT360,Nacsport!FU360,),"")</f>
        <v/>
      </c>
      <c r="AL359" s="1" t="str">
        <f>+IF(OR(K359="ATAQUE",K359="DEFENSA"),+CONCATENATE(Nacsport!FV360,Nacsport!FW360,Nacsport!FX360,Nacsport!FY360,Nacsport!FZ360,Nacsport!GA360,Nacsport!GB360,),"")</f>
        <v/>
      </c>
      <c r="AM359" s="1" t="str">
        <f>+CONCATENATE(Nacsport!GC360,Nacsport!GD360,Nacsport!GE360,Nacsport!GF360,Nacsport!GG360,Nacsport!GH360,Nacsport!GI360,Nacsport!GJ360,)</f>
        <v/>
      </c>
      <c r="AN359" s="1" t="str">
        <f>IF(K359="PUNTOS",LOOKUP(2,1/($K$3:K359="ATAQUE"),$AN$3:AN359),IF(+COUNTIF(Nacsport!GK360:'Nacsport'!GS360,"*")&gt;0,+COUNTIF(Nacsport!GK360:'Nacsport'!GS360,"*"),""))</f>
        <v/>
      </c>
      <c r="AO359" t="str">
        <f ca="1">+IF(K359="QUIEBRE",+IF(L359="SAN LUIS",+COUNTIF(K359:INDIRECT(ADDRESS((LOOKUP(2,1/($K$1:K359="ATAQUE"),Nacsport!$A$1:A360)),3,4)),"RUCK")+1,+COUNTIF(K359:INDIRECT(ADDRESS((LOOKUP(2,1/($K$1:K359="DEFENSA"),Nacsport!$A$1:A360)),3,4)),"RUCK")+1),"")</f>
        <v/>
      </c>
      <c r="AP359" t="str">
        <f ca="1">+IF(OR(K359="PUNTOS",K359="QUIEBRE"),+IF(L359="SAN LUIS",+COUNTIF(K359:INDIRECT(ADDRESS((LOOKUP(2,1/($K$1:K359="ATAQUE"),Nacsport!$A$1:A360)),3,4)),"PASE"),+COUNTIF(K359:INDIRECT(ADDRESS((LOOKUP(2,1/($K$1:K359="DEFENSA"),Nacsport!$A$1:A360)),3,4)),"PASE")),"")</f>
        <v/>
      </c>
      <c r="AQ359" t="str">
        <f>IF(K359="QUIEBRE",LOOKUP(2,1/($K$3:K359="ATAQUE"),$AL$3:AL359),IF(+COUNTIF(Nacsport!GK360:'Nacsport'!GS360,"*")&gt;0,+COUNTIF(Nacsport!GK360:'Nacsport'!GS360,"*"),""))</f>
        <v/>
      </c>
      <c r="AR359" s="1" t="str">
        <f>IF(OR(K359="ATTACCO",K359="DIFESA"),J359,IF(AND(OR(K359="PUNTOS",K359="RUCK",K359="QUIEBRE"),L359="AVEZZANO"),LOOKUP(2,1/($K$3:K359="ATTACCO"),$J$3:J360),IF(AND(OR(K359="PUNTOS",K359="RUCK",K359="QUIEBRE"),L359="RIVAL"),LOOKUP(2,1/($K$3:K359="DIFESA"),$J$3:J360),"")))</f>
        <v/>
      </c>
      <c r="AS359" s="17"/>
    </row>
    <row r="360" spans="1:45" ht="15.75" customHeight="1" x14ac:dyDescent="0.2">
      <c r="A360">
        <f>+Nacsport!A361</f>
        <v>361</v>
      </c>
      <c r="B360">
        <f t="shared" si="27"/>
        <v>359</v>
      </c>
      <c r="C360">
        <f t="shared" si="28"/>
        <v>359</v>
      </c>
      <c r="D360" s="12">
        <v>1</v>
      </c>
      <c r="E360" s="1" t="s">
        <v>1295</v>
      </c>
      <c r="F360" s="14">
        <f>CONVERT(LEFT(Nacsport!E361,2),"mn","hr")/24+CONVERT(MID(Nacsport!E361,4,2),"sec","hr")/24</f>
        <v>4.8275462962962958E-2</v>
      </c>
      <c r="G360" s="15">
        <f>CONVERT((CONVERT(LEFT(Nacsport!F361,2),"mn","hr")/24+CONVERT(MID(Nacsport!F361,4,2),"sec","hr")/24)-(CONVERT(LEFT(Nacsport!E361,2),"mn","hr")/24+CONVERT(MID(Nacsport!E361,4,2),"sec","hr")/24),"hr","sec")*24</f>
        <v>6.0000000000003384</v>
      </c>
      <c r="H360" s="15">
        <f t="shared" si="25"/>
        <v>4166</v>
      </c>
      <c r="I360" s="15">
        <f t="shared" si="26"/>
        <v>69.516666666666666</v>
      </c>
      <c r="J360" s="1">
        <f>+Nacsport!B361</f>
        <v>5</v>
      </c>
      <c r="K360" s="1" t="str">
        <f>+Nacsport!C361</f>
        <v>MAUL</v>
      </c>
      <c r="L360" s="1" t="str">
        <f>+CONCATENATE(Nacsport!I361,Nacsport!J361)</f>
        <v>OPPONENT</v>
      </c>
      <c r="M360" s="29" t="str">
        <f>IF(Nacsport!G361&lt;&gt;"",LEFT(Nacsport!G361,FIND(";",Nacsport!G361)-1),"")</f>
        <v>61</v>
      </c>
      <c r="N360" s="1" t="str">
        <f>IFERROR(MID(Nacsport!G361,FIND(";", Nacsport!G361)+1,IFERROR(FIND(" ", Nacsport!G361 &amp; " ", FIND(";", Nacsport!G361)+1) - FIND(";", Nacsport!G361)-1,LEN(Nacsport!G361))),"")</f>
        <v>96</v>
      </c>
      <c r="O360" s="1" t="str">
        <f>+CONCATENATE(Nacsport!K361,Nacsport!L361,Nacsport!M361,Nacsport!N361,Nacsport!O361,Nacsport!P361,Nacsport!Q361,Nacsport!R361,Nacsport!S361,Nacsport!T361,Nacsport!U361,Nacsport!V361,Nacsport!W361,Nacsport!X361,Nacsport!Y361,Nacsport!Z361)</f>
        <v>RD</v>
      </c>
      <c r="P360" s="1" t="str">
        <f>IF(ISNA(LOOKUP(2,1/(Nacsport!AA361:BY361&lt;&gt;""),Nacsport!AA361:BY361)),"",LOOKUP(2,1/(Nacsport!AA361:BY361&lt;&gt;""),Nacsport!AA361:BY361))</f>
        <v/>
      </c>
      <c r="Q360" s="1" t="str">
        <f t="array" ref="Q360">+IF(+COUNTIF(Nacsport!AA361:BY361,"*")&gt;1,INDEX(Nacsport!Z361:BX361,MATCH(TRUE,Nacsport!Z361:BX361&gt;0,0)),"")</f>
        <v/>
      </c>
      <c r="R360" s="1" t="str">
        <f>+CONCATENATE(Nacsport!BZ361,Nacsport!CA361)</f>
        <v/>
      </c>
      <c r="S360" s="1" t="str">
        <f>+CONCATENATE(Nacsport!CB361,Nacsport!CC361,Nacsport!CD361)</f>
        <v>NEUTRAL</v>
      </c>
      <c r="T360" s="1" t="str">
        <f>+CONCATENATE(Nacsport!CE361,Nacsport!CF361,Nacsport!CG361,Nacsport!CH361)</f>
        <v/>
      </c>
      <c r="U360" s="1" t="str">
        <f>+CONCATENATE(Nacsport!CI361,Nacsport!CJ361,Nacsport!CK361,Nacsport!CL361,Nacsport!CM361,Nacsport!CN361,Nacsport!CO361,Nacsport!CP361)</f>
        <v/>
      </c>
      <c r="V360" s="1" t="str">
        <f>+CONCATENATE(Nacsport!CQ361,Nacsport!CR361,Nacsport!CS361,Nacsport!CT361,Nacsport!CU361,Nacsport!CV361)</f>
        <v/>
      </c>
      <c r="W360" s="1" t="str">
        <f>+CONCATENATE(Nacsport!CW361,Nacsport!CX361,Nacsport!CY361,Nacsport!CZ361,Nacsport!DA361,Nacsport!DB361,Nacsport!DC361)</f>
        <v/>
      </c>
      <c r="X360" s="1" t="str">
        <f>+CONCATENATE(Nacsport!DD361,Nacsport!DE361,Nacsport!DF361,Nacsport!DG361,Nacsport!DH361,Nacsport!DI361,Nacsport!DJ361,Nacsport!DK361,Nacsport!DL361,Nacsport!DM361,Nacsport!DN361)</f>
        <v/>
      </c>
      <c r="Y360" s="1" t="str">
        <f>+CONCATENATE(Nacsport!DO361,Nacsport!DP361,Nacsport!DQ361,Nacsport!DR361,Nacsport!DS361,Nacsport!DT361,Nacsport!DU361,Nacsport!DV361,)</f>
        <v/>
      </c>
      <c r="Z360" s="1" t="str">
        <f>+CONCATENATE(Nacsport!DW361,Nacsport!DX361,Nacsport!DY361,Nacsport!DZ361)</f>
        <v/>
      </c>
      <c r="AA360" s="1" t="str">
        <f>+CONCATENATE(Nacsport!EA361,Nacsport!EB361,Nacsport!EC361,Nacsport!ED361,Nacsport!EE361)</f>
        <v/>
      </c>
      <c r="AB360" s="1" t="str">
        <f>+CONCATENATE(Nacsport!EF361,Nacsport!EG361,Nacsport!EH361,Nacsport!EI361,Nacsport!EJ361,Nacsport!EK361)</f>
        <v/>
      </c>
      <c r="AC360" s="1" t="str">
        <f>+CONCATENATE(Nacsport!EL361,Nacsport!EM361,Nacsport!EN361,Nacsport!EO361,Nacsport!EP361,Nacsport!EQ361,Nacsport!ER361)</f>
        <v/>
      </c>
      <c r="AD360" s="1" t="str">
        <f>+CONCATENATE(Nacsport!ES361,Nacsport!ET361,Nacsport!EU361,Nacsport!EV361,Nacsport!EW361,Nacsport!EX361,Nacsport!EY361,Nacsport!EZ361)</f>
        <v/>
      </c>
      <c r="AE360" s="1" t="str">
        <f>+CONCATENATE(Nacsport!FA361,Nacsport!FB361,Nacsport!FC361)</f>
        <v/>
      </c>
      <c r="AF360" s="1" t="str">
        <f>+CONCATENATE(Nacsport!FD361,Nacsport!FE361)</f>
        <v/>
      </c>
      <c r="AG360" s="1" t="str">
        <f>+CONCATENATE(Nacsport!FF361,Nacsport!FG361,Nacsport!FH361,Nacsport!FI361,Nacsport!FJ361)</f>
        <v/>
      </c>
      <c r="AH360" s="1" t="str">
        <f t="shared" si="24"/>
        <v/>
      </c>
      <c r="AI360" s="1" t="str">
        <f>+CONCATENATE(Nacsport!FK361,Nacsport!FL361)</f>
        <v/>
      </c>
      <c r="AJ360" s="34" t="str">
        <f>+CONCATENATE(Nacsport!FM361,Nacsport!FN361)</f>
        <v/>
      </c>
      <c r="AK360" s="1" t="str">
        <f>+IF(OR(K360="ATTACCO",K360="DIFESA"),+CONCATENATE(Nacsport!FO361,Nacsport!FP360,Nacsport!FQ361,Nacsport!FR361,Nacsport!FS361,Nacsport!FT361,Nacsport!FU361,),"")</f>
        <v/>
      </c>
      <c r="AL360" s="1" t="str">
        <f>+IF(OR(K360="ATAQUE",K360="DEFENSA"),+CONCATENATE(Nacsport!FV361,Nacsport!FW361,Nacsport!FX361,Nacsport!FY361,Nacsport!FZ361,Nacsport!GA361,Nacsport!GB361,),"")</f>
        <v/>
      </c>
      <c r="AM360" s="1" t="str">
        <f>+CONCATENATE(Nacsport!GC361,Nacsport!GD361,Nacsport!GE361,Nacsport!GF361,Nacsport!GG361,Nacsport!GH361,Nacsport!GI361,Nacsport!GJ361,)</f>
        <v/>
      </c>
      <c r="AN360" s="1" t="str">
        <f>IF(K360="PUNTOS",LOOKUP(2,1/($K$3:K360="ATAQUE"),$AN$3:AN360),IF(+COUNTIF(Nacsport!GK361:'Nacsport'!GS361,"*")&gt;0,+COUNTIF(Nacsport!GK361:'Nacsport'!GS361,"*"),""))</f>
        <v/>
      </c>
      <c r="AO360" t="str">
        <f ca="1">+IF(K360="QUIEBRE",+IF(L360="SAN LUIS",+COUNTIF(K360:INDIRECT(ADDRESS((LOOKUP(2,1/($K$1:K360="ATAQUE"),Nacsport!$A$1:A361)),3,4)),"RUCK")+1,+COUNTIF(K360:INDIRECT(ADDRESS((LOOKUP(2,1/($K$1:K360="DEFENSA"),Nacsport!$A$1:A361)),3,4)),"RUCK")+1),"")</f>
        <v/>
      </c>
      <c r="AP360" t="str">
        <f ca="1">+IF(OR(K360="PUNTOS",K360="QUIEBRE"),+IF(L360="SAN LUIS",+COUNTIF(K360:INDIRECT(ADDRESS((LOOKUP(2,1/($K$1:K360="ATAQUE"),Nacsport!$A$1:A361)),3,4)),"PASE"),+COUNTIF(K360:INDIRECT(ADDRESS((LOOKUP(2,1/($K$1:K360="DEFENSA"),Nacsport!$A$1:A361)),3,4)),"PASE")),"")</f>
        <v/>
      </c>
      <c r="AQ360" t="str">
        <f>IF(K360="QUIEBRE",LOOKUP(2,1/($K$3:K360="ATAQUE"),$AL$3:AL360),IF(+COUNTIF(Nacsport!GK361:'Nacsport'!GS361,"*")&gt;0,+COUNTIF(Nacsport!GK361:'Nacsport'!GS361,"*"),""))</f>
        <v/>
      </c>
      <c r="AR360" s="1" t="str">
        <f>IF(OR(K360="ATTACCO",K360="DIFESA"),J360,IF(AND(OR(K360="PUNTOS",K360="RUCK",K360="QUIEBRE"),L360="AVEZZANO"),LOOKUP(2,1/($K$3:K360="ATTACCO"),$J$3:J361),IF(AND(OR(K360="PUNTOS",K360="RUCK",K360="QUIEBRE"),L360="RIVAL"),LOOKUP(2,1/($K$3:K360="DIFESA"),$J$3:J361),"")))</f>
        <v/>
      </c>
      <c r="AS360" s="17"/>
    </row>
    <row r="361" spans="1:45" ht="15.75" customHeight="1" x14ac:dyDescent="0.2">
      <c r="A361">
        <f>+Nacsport!A362</f>
        <v>362</v>
      </c>
      <c r="B361">
        <f t="shared" si="27"/>
        <v>360</v>
      </c>
      <c r="C361">
        <f t="shared" si="28"/>
        <v>360</v>
      </c>
      <c r="D361" s="12">
        <v>1</v>
      </c>
      <c r="E361" s="1" t="s">
        <v>1295</v>
      </c>
      <c r="F361" s="14">
        <f>CONVERT(LEFT(Nacsport!E362,2),"mn","hr")/24+CONVERT(MID(Nacsport!E362,4,2),"sec","hr")/24</f>
        <v>4.8298611111111105E-2</v>
      </c>
      <c r="G361" s="15">
        <f>CONVERT((CONVERT(LEFT(Nacsport!F362,2),"mn","hr")/24+CONVERT(MID(Nacsport!F362,4,2),"sec","hr")/24)-(CONVERT(LEFT(Nacsport!E362,2),"mn","hr")/24+CONVERT(MID(Nacsport!E362,4,2),"sec","hr")/24),"hr","sec")*24</f>
        <v>3.000000000000469</v>
      </c>
      <c r="H361" s="15">
        <f t="shared" si="25"/>
        <v>4167.9999999999991</v>
      </c>
      <c r="I361" s="15">
        <f t="shared" si="26"/>
        <v>69.549999999999983</v>
      </c>
      <c r="J361" s="1">
        <f>+Nacsport!B362</f>
        <v>8</v>
      </c>
      <c r="K361" s="1" t="str">
        <f>+Nacsport!C362</f>
        <v>BREAK</v>
      </c>
      <c r="L361" s="1" t="str">
        <f>+CONCATENATE(Nacsport!I362,Nacsport!J362)</f>
        <v>OPPONENT</v>
      </c>
      <c r="M361" s="29" t="str">
        <f>IF(Nacsport!G362&lt;&gt;"",LEFT(Nacsport!G362,FIND(";",Nacsport!G362)-1),"")</f>
        <v>68</v>
      </c>
      <c r="N361" s="1" t="str">
        <f>IFERROR(MID(Nacsport!G362,FIND(";", Nacsport!G362)+1,IFERROR(FIND(" ", Nacsport!G362 &amp; " ", FIND(";", Nacsport!G362)+1) - FIND(";", Nacsport!G362)-1,LEN(Nacsport!G362))),"")</f>
        <v>97</v>
      </c>
      <c r="O361" s="1" t="str">
        <f>+CONCATENATE(Nacsport!K362,Nacsport!L362,Nacsport!M362,Nacsport!N362,Nacsport!O362,Nacsport!P362,Nacsport!Q362,Nacsport!R362,Nacsport!S362,Nacsport!T362,Nacsport!U362,Nacsport!V362,Nacsport!W362,Nacsport!X362,Nacsport!Y362,Nacsport!Z362)</f>
        <v/>
      </c>
      <c r="P361" s="1" t="str">
        <f>IF(ISNA(LOOKUP(2,1/(Nacsport!AA362:BY362&lt;&gt;""),Nacsport!AA362:BY362)),"",LOOKUP(2,1/(Nacsport!AA362:BY362&lt;&gt;""),Nacsport!AA362:BY362))</f>
        <v/>
      </c>
      <c r="Q361" s="1" t="str">
        <f t="array" ref="Q361">+IF(+COUNTIF(Nacsport!AA362:BY362,"*")&gt;1,INDEX(Nacsport!Z362:BX362,MATCH(TRUE,Nacsport!Z362:BX362&gt;0,0)),"")</f>
        <v/>
      </c>
      <c r="R361" s="1" t="str">
        <f>+CONCATENATE(Nacsport!BZ362,Nacsport!CA362)</f>
        <v/>
      </c>
      <c r="S361" s="1" t="str">
        <f>+CONCATENATE(Nacsport!CB362,Nacsport!CC362,Nacsport!CD362)</f>
        <v/>
      </c>
      <c r="T361" s="1" t="str">
        <f>+CONCATENATE(Nacsport!CE362,Nacsport!CF362,Nacsport!CG362,Nacsport!CH362)</f>
        <v/>
      </c>
      <c r="U361" s="1" t="str">
        <f>+CONCATENATE(Nacsport!CI362,Nacsport!CJ362,Nacsport!CK362,Nacsport!CL362,Nacsport!CM362,Nacsport!CN362,Nacsport!CO362,Nacsport!CP362)</f>
        <v/>
      </c>
      <c r="V361" s="1" t="str">
        <f>+CONCATENATE(Nacsport!CQ362,Nacsport!CR362,Nacsport!CS362,Nacsport!CT362,Nacsport!CU362,Nacsport!CV362)</f>
        <v/>
      </c>
      <c r="W361" s="1" t="str">
        <f>+CONCATENATE(Nacsport!CW362,Nacsport!CX362,Nacsport!CY362,Nacsport!CZ362,Nacsport!DA362,Nacsport!DB362,Nacsport!DC362)</f>
        <v/>
      </c>
      <c r="X361" s="1" t="str">
        <f>+CONCATENATE(Nacsport!DD362,Nacsport!DE362,Nacsport!DF362,Nacsport!DG362,Nacsport!DH362,Nacsport!DI362,Nacsport!DJ362,Nacsport!DK362,Nacsport!DL362,Nacsport!DM362,Nacsport!DN362)</f>
        <v/>
      </c>
      <c r="Y361" s="1" t="str">
        <f>+CONCATENATE(Nacsport!DO362,Nacsport!DP362,Nacsport!DQ362,Nacsport!DR362,Nacsport!DS362,Nacsport!DT362,Nacsport!DU362,Nacsport!DV362,)</f>
        <v/>
      </c>
      <c r="Z361" s="1" t="str">
        <f>+CONCATENATE(Nacsport!DW362,Nacsport!DX362,Nacsport!DY362,Nacsport!DZ362)</f>
        <v>NUMBERS</v>
      </c>
      <c r="AA361" s="1" t="str">
        <f>+CONCATENATE(Nacsport!EA362,Nacsport!EB362,Nacsport!EC362,Nacsport!ED362,Nacsport!EE362)</f>
        <v/>
      </c>
      <c r="AB361" s="1" t="str">
        <f>+CONCATENATE(Nacsport!EF362,Nacsport!EG362,Nacsport!EH362,Nacsport!EI362,Nacsport!EJ362,Nacsport!EK362)</f>
        <v/>
      </c>
      <c r="AC361" s="1" t="str">
        <f>+CONCATENATE(Nacsport!EL362,Nacsport!EM362,Nacsport!EN362,Nacsport!EO362,Nacsport!EP362,Nacsport!EQ362,Nacsport!ER362)</f>
        <v/>
      </c>
      <c r="AD361" s="1" t="str">
        <f>+CONCATENATE(Nacsport!ES362,Nacsport!ET362,Nacsport!EU362,Nacsport!EV362,Nacsport!EW362,Nacsport!EX362,Nacsport!EY362,Nacsport!EZ362)</f>
        <v/>
      </c>
      <c r="AE361" s="1" t="str">
        <f>+CONCATENATE(Nacsport!FA362,Nacsport!FB362,Nacsport!FC362)</f>
        <v/>
      </c>
      <c r="AF361" s="1" t="str">
        <f>+CONCATENATE(Nacsport!FD362,Nacsport!FE362)</f>
        <v/>
      </c>
      <c r="AG361" s="1" t="str">
        <f>+CONCATENATE(Nacsport!FF362,Nacsport!FG362,Nacsport!FH362,Nacsport!FI362,Nacsport!FJ362)</f>
        <v/>
      </c>
      <c r="AH361" s="1" t="str">
        <f t="shared" si="24"/>
        <v/>
      </c>
      <c r="AI361" s="1" t="str">
        <f>+CONCATENATE(Nacsport!FK362,Nacsport!FL362)</f>
        <v/>
      </c>
      <c r="AJ361" s="34" t="str">
        <f>+CONCATENATE(Nacsport!FM362,Nacsport!FN362)</f>
        <v/>
      </c>
      <c r="AK361" s="1" t="str">
        <f>+IF(OR(K361="ATTACCO",K361="DIFESA"),+CONCATENATE(Nacsport!FO362,Nacsport!FP361,Nacsport!FQ362,Nacsport!FR362,Nacsport!FS362,Nacsport!FT362,Nacsport!FU362,),"")</f>
        <v/>
      </c>
      <c r="AL361" s="1" t="str">
        <f>+IF(OR(K361="ATAQUE",K361="DEFENSA"),+CONCATENATE(Nacsport!FV362,Nacsport!FW362,Nacsport!FX362,Nacsport!FY362,Nacsport!FZ362,Nacsport!GA362,Nacsport!GB362,),"")</f>
        <v/>
      </c>
      <c r="AM361" s="1" t="str">
        <f>+CONCATENATE(Nacsport!GC362,Nacsport!GD362,Nacsport!GE362,Nacsport!GF362,Nacsport!GG362,Nacsport!GH362,Nacsport!GI362,Nacsport!GJ362,)</f>
        <v/>
      </c>
      <c r="AN361" s="1" t="str">
        <f>IF(K361="PUNTOS",LOOKUP(2,1/($K$3:K361="ATAQUE"),$AN$3:AN361),IF(+COUNTIF(Nacsport!GK362:'Nacsport'!GS362,"*")&gt;0,+COUNTIF(Nacsport!GK362:'Nacsport'!GS362,"*"),""))</f>
        <v/>
      </c>
      <c r="AO361" t="str">
        <f ca="1">+IF(K361="QUIEBRE",+IF(L361="SAN LUIS",+COUNTIF(K361:INDIRECT(ADDRESS((LOOKUP(2,1/($K$1:K361="ATAQUE"),Nacsport!$A$1:A362)),3,4)),"RUCK")+1,+COUNTIF(K361:INDIRECT(ADDRESS((LOOKUP(2,1/($K$1:K361="DEFENSA"),Nacsport!$A$1:A362)),3,4)),"RUCK")+1),"")</f>
        <v/>
      </c>
      <c r="AP361" t="str">
        <f ca="1">+IF(OR(K361="PUNTOS",K361="QUIEBRE"),+IF(L361="SAN LUIS",+COUNTIF(K361:INDIRECT(ADDRESS((LOOKUP(2,1/($K$1:K361="ATAQUE"),Nacsport!$A$1:A362)),3,4)),"PASE"),+COUNTIF(K361:INDIRECT(ADDRESS((LOOKUP(2,1/($K$1:K361="DEFENSA"),Nacsport!$A$1:A362)),3,4)),"PASE")),"")</f>
        <v/>
      </c>
      <c r="AQ361" t="str">
        <f>IF(K361="QUIEBRE",LOOKUP(2,1/($K$3:K361="ATAQUE"),$AL$3:AL361),IF(+COUNTIF(Nacsport!GK362:'Nacsport'!GS362,"*")&gt;0,+COUNTIF(Nacsport!GK362:'Nacsport'!GS362,"*"),""))</f>
        <v/>
      </c>
      <c r="AR361" s="1" t="str">
        <f>IF(OR(K361="ATTACCO",K361="DIFESA"),J361,IF(AND(OR(K361="PUNTOS",K361="RUCK",K361="QUIEBRE"),L361="AVEZZANO"),LOOKUP(2,1/($K$3:K361="ATTACCO"),$J$3:J362),IF(AND(OR(K361="PUNTOS",K361="RUCK",K361="QUIEBRE"),L361="RIVAL"),LOOKUP(2,1/($K$3:K361="DIFESA"),$J$3:J362),"")))</f>
        <v/>
      </c>
      <c r="AS361" s="17"/>
    </row>
    <row r="362" spans="1:45" ht="15.75" customHeight="1" x14ac:dyDescent="0.2">
      <c r="A362">
        <f>+Nacsport!A363</f>
        <v>363</v>
      </c>
      <c r="B362">
        <f t="shared" si="27"/>
        <v>361</v>
      </c>
      <c r="C362">
        <f t="shared" si="28"/>
        <v>361</v>
      </c>
      <c r="D362" s="12">
        <v>1</v>
      </c>
      <c r="E362" s="1" t="s">
        <v>1295</v>
      </c>
      <c r="F362" s="14">
        <f>CONVERT(LEFT(Nacsport!E363,2),"mn","hr")/24+CONVERT(MID(Nacsport!E363,4,2),"sec","hr")/24</f>
        <v>4.8333333333333332E-2</v>
      </c>
      <c r="G362" s="15">
        <f>(CONVERT((CONVERT(LEFT(Nacsport!F363,2),"mn","hr")/24+CONVERT(MID(Nacsport!F363,4,2),"sec","hr")/24)-(CONVERT(LEFT(Nacsport!E363,2),"mn","hr")/24+CONVERT(MID(Nacsport!E363,4,2),"sec","hr")/24),"hr","sec")*24)+2</f>
        <v>4.9999999999998694</v>
      </c>
      <c r="H362" s="15">
        <f t="shared" si="25"/>
        <v>4171</v>
      </c>
      <c r="I362" s="15">
        <f t="shared" si="26"/>
        <v>69.599999999999994</v>
      </c>
      <c r="J362" s="1">
        <f>+Nacsport!B363</f>
        <v>52</v>
      </c>
      <c r="K362" s="1" t="str">
        <f>+Nacsport!C363</f>
        <v>TACKLE</v>
      </c>
      <c r="L362" s="1" t="str">
        <f>+CONCATENATE(Nacsport!I363,Nacsport!J363)</f>
        <v>SAN BENEDETTO</v>
      </c>
      <c r="M362" s="29" t="str">
        <f>IF(Nacsport!G363&lt;&gt;"",LEFT(Nacsport!G363,FIND(";",Nacsport!G363)-1),"")</f>
        <v/>
      </c>
      <c r="N362" s="1" t="str">
        <f>IFERROR(MID(Nacsport!G363,FIND(";", Nacsport!G363)+1,IFERROR(FIND(" ", Nacsport!G363 &amp; " ", FIND(";", Nacsport!G363)+1) - FIND(";", Nacsport!G363)-1,LEN(Nacsport!G363))),"")</f>
        <v/>
      </c>
      <c r="O362" s="1" t="str">
        <f>+CONCATENATE(Nacsport!K363,Nacsport!L363,Nacsport!M363,Nacsport!N363,Nacsport!O363,Nacsport!P363,Nacsport!Q363,Nacsport!R363,Nacsport!S363,Nacsport!T363,Nacsport!U363,Nacsport!V363,Nacsport!W363,Nacsport!X363,Nacsport!Y363,Nacsport!Z363)</f>
        <v/>
      </c>
      <c r="P362" s="1" t="str">
        <f>IF(ISNA(LOOKUP(2,1/(Nacsport!AA363:BY363&lt;&gt;""),Nacsport!AA363:BY363)),"",LOOKUP(2,1/(Nacsport!AA363:BY363&lt;&gt;""),Nacsport!AA363:BY363))</f>
        <v>7</v>
      </c>
      <c r="Q362" s="1" t="str">
        <f t="array" ref="Q362">+IF(+COUNTIF(Nacsport!AA363:BY363,"*")&gt;1,INDEX(Nacsport!Z363:BX363,MATCH(TRUE,Nacsport!Z363:BX363&gt;0,0)),"")</f>
        <v/>
      </c>
      <c r="R362" s="1" t="str">
        <f>+CONCATENATE(Nacsport!BZ363,Nacsport!CA363)</f>
        <v/>
      </c>
      <c r="S362" s="1" t="str">
        <f>+CONCATENATE(Nacsport!CB363,Nacsport!CC363,Nacsport!CD363)</f>
        <v>NEGATIVE</v>
      </c>
      <c r="T362" s="1" t="str">
        <f>+CONCATENATE(Nacsport!CE363,Nacsport!CF363,Nacsport!CG363,Nacsport!CH363)</f>
        <v/>
      </c>
      <c r="U362" s="1" t="str">
        <f>+CONCATENATE(Nacsport!CI363,Nacsport!CJ363,Nacsport!CK363,Nacsport!CL363,Nacsport!CM363,Nacsport!CN363,Nacsport!CO363,Nacsport!CP363)</f>
        <v/>
      </c>
      <c r="V362" s="1" t="str">
        <f>+CONCATENATE(Nacsport!CQ363,Nacsport!CR363,Nacsport!CS363,Nacsport!CT363,Nacsport!CU363,Nacsport!CV363)</f>
        <v/>
      </c>
      <c r="W362" s="1" t="str">
        <f>+CONCATENATE(Nacsport!CW363,Nacsport!CX363,Nacsport!CY363,Nacsport!CZ363,Nacsport!DA363,Nacsport!DB363,Nacsport!DC363)</f>
        <v/>
      </c>
      <c r="X362" s="1" t="str">
        <f>+CONCATENATE(Nacsport!DD363,Nacsport!DE363,Nacsport!DF363,Nacsport!DG363,Nacsport!DH363,Nacsport!DI363,Nacsport!DJ363,Nacsport!DK363,Nacsport!DL363,Nacsport!DM363,Nacsport!DN363)</f>
        <v/>
      </c>
      <c r="Y362" s="1" t="str">
        <f>+CONCATENATE(Nacsport!DO363,Nacsport!DP363,Nacsport!DQ363,Nacsport!DR363,Nacsport!DS363,Nacsport!DT363,Nacsport!DU363,Nacsport!DV363,)</f>
        <v/>
      </c>
      <c r="Z362" s="1" t="str">
        <f>+CONCATENATE(Nacsport!DW363,Nacsport!DX363,Nacsport!DY363,Nacsport!DZ363)</f>
        <v/>
      </c>
      <c r="AA362" s="1" t="str">
        <f>+CONCATENATE(Nacsport!EA363,Nacsport!EB363,Nacsport!EC363,Nacsport!ED363,Nacsport!EE363)</f>
        <v/>
      </c>
      <c r="AB362" s="1" t="str">
        <f>+CONCATENATE(Nacsport!EF363,Nacsport!EG363,Nacsport!EH363,Nacsport!EI363,Nacsport!EJ363,Nacsport!EK363)</f>
        <v/>
      </c>
      <c r="AC362" s="1" t="str">
        <f>+CONCATENATE(Nacsport!EL363,Nacsport!EM363,Nacsport!EN363,Nacsport!EO363,Nacsport!EP363,Nacsport!EQ363,Nacsport!ER363)</f>
        <v/>
      </c>
      <c r="AD362" s="1" t="str">
        <f>+CONCATENATE(Nacsport!ES363,Nacsport!ET363,Nacsport!EU363,Nacsport!EV363,Nacsport!EW363,Nacsport!EX363,Nacsport!EY363,Nacsport!EZ363)</f>
        <v/>
      </c>
      <c r="AE362" s="1" t="str">
        <f>+CONCATENATE(Nacsport!FA363,Nacsport!FB363,Nacsport!FC363)</f>
        <v/>
      </c>
      <c r="AF362" s="1" t="str">
        <f>+CONCATENATE(Nacsport!FD363,Nacsport!FE363)</f>
        <v/>
      </c>
      <c r="AG362" s="1" t="str">
        <f>+CONCATENATE(Nacsport!FF363,Nacsport!FG363,Nacsport!FH363,Nacsport!FI363,Nacsport!FJ363)</f>
        <v/>
      </c>
      <c r="AH362" s="1" t="str">
        <f t="shared" ref="AH362:AH425" si="29">+IF(AG362="TRY",5,IF(AG362="CONVERSION",2,IF(AG362="PENALTY-KICK",3,IF(AG362="PENALTY-TRY",7,IF(AG362="DROP",3,"")))))</f>
        <v/>
      </c>
      <c r="AI362" s="1" t="str">
        <f>+CONCATENATE(Nacsport!FK363,Nacsport!FL363)</f>
        <v/>
      </c>
      <c r="AJ362" s="34" t="str">
        <f>+CONCATENATE(Nacsport!FM363,Nacsport!FN363)</f>
        <v/>
      </c>
      <c r="AK362" s="1" t="str">
        <f>+IF(OR(K362="ATTACCO",K362="DIFESA"),+CONCATENATE(Nacsport!FO363,Nacsport!FP362,Nacsport!FQ363,Nacsport!FR363,Nacsport!FS363,Nacsport!FT363,Nacsport!FU363,),"")</f>
        <v/>
      </c>
      <c r="AL362" s="1" t="str">
        <f>+IF(OR(K362="ATAQUE",K362="DEFENSA"),+CONCATENATE(Nacsport!FV363,Nacsport!FW363,Nacsport!FX363,Nacsport!FY363,Nacsport!FZ363,Nacsport!GA363,Nacsport!GB363,),"")</f>
        <v/>
      </c>
      <c r="AM362" s="1" t="str">
        <f>+CONCATENATE(Nacsport!GC363,Nacsport!GD363,Nacsport!GE363,Nacsport!GF363,Nacsport!GG363,Nacsport!GH363,Nacsport!GI363,Nacsport!GJ363,)</f>
        <v/>
      </c>
      <c r="AN362" s="1" t="str">
        <f>IF(K362="PUNTOS",LOOKUP(2,1/($K$3:K362="ATAQUE"),$AN$3:AN362),IF(+COUNTIF(Nacsport!GK363:'Nacsport'!GS363,"*")&gt;0,+COUNTIF(Nacsport!GK363:'Nacsport'!GS363,"*"),""))</f>
        <v/>
      </c>
      <c r="AO362" t="str">
        <f ca="1">+IF(K362="QUIEBRE",+IF(L362="SAN LUIS",+COUNTIF(K362:INDIRECT(ADDRESS((LOOKUP(2,1/($K$1:K362="ATAQUE"),Nacsport!$A$1:A363)),3,4)),"RUCK")+1,+COUNTIF(K362:INDIRECT(ADDRESS((LOOKUP(2,1/($K$1:K362="DEFENSA"),Nacsport!$A$1:A363)),3,4)),"RUCK")+1),"")</f>
        <v/>
      </c>
      <c r="AP362" t="str">
        <f ca="1">+IF(OR(K362="PUNTOS",K362="QUIEBRE"),+IF(L362="SAN LUIS",+COUNTIF(K362:INDIRECT(ADDRESS((LOOKUP(2,1/($K$1:K362="ATAQUE"),Nacsport!$A$1:A363)),3,4)),"PASE"),+COUNTIF(K362:INDIRECT(ADDRESS((LOOKUP(2,1/($K$1:K362="DEFENSA"),Nacsport!$A$1:A363)),3,4)),"PASE")),"")</f>
        <v/>
      </c>
      <c r="AQ362" t="str">
        <f>IF(K362="QUIEBRE",LOOKUP(2,1/($K$3:K362="ATAQUE"),$AL$3:AL362),IF(+COUNTIF(Nacsport!GK363:'Nacsport'!GS363,"*")&gt;0,+COUNTIF(Nacsport!GK363:'Nacsport'!GS363,"*"),""))</f>
        <v/>
      </c>
      <c r="AR362" s="1" t="str">
        <f>IF(OR(K362="ATTACCO",K362="DIFESA"),J362,IF(AND(OR(K362="PUNTOS",K362="RUCK",K362="QUIEBRE"),L362="AVEZZANO"),LOOKUP(2,1/($K$3:K362="ATTACCO"),$J$3:J363),IF(AND(OR(K362="PUNTOS",K362="RUCK",K362="QUIEBRE"),L362="RIVAL"),LOOKUP(2,1/($K$3:K362="DIFESA"),$J$3:J363),"")))</f>
        <v/>
      </c>
      <c r="AS362" s="17"/>
    </row>
    <row r="363" spans="1:45" ht="15.75" customHeight="1" x14ac:dyDescent="0.2">
      <c r="A363">
        <f>+Nacsport!A364</f>
        <v>364</v>
      </c>
      <c r="B363">
        <f t="shared" si="27"/>
        <v>362</v>
      </c>
      <c r="C363">
        <f t="shared" si="28"/>
        <v>362</v>
      </c>
      <c r="D363" s="12">
        <v>1</v>
      </c>
      <c r="E363" s="1" t="s">
        <v>1295</v>
      </c>
      <c r="F363" s="14">
        <f>CONVERT(LEFT(Nacsport!E364,2),"mn","hr")/24+CONVERT(MID(Nacsport!E364,4,2),"sec","hr")/24</f>
        <v>4.8344907407407406E-2</v>
      </c>
      <c r="G363" s="15">
        <f>CONVERT((CONVERT(LEFT(Nacsport!F364,2),"mn","hr")/24+CONVERT(MID(Nacsport!F364,4,2),"sec","hr")/24)-(CONVERT(LEFT(Nacsport!E364,2),"mn","hr")/24+CONVERT(MID(Nacsport!E364,4,2),"sec","hr")/24),"hr","sec")*24</f>
        <v>0</v>
      </c>
      <c r="H363" s="15">
        <f t="shared" si="25"/>
        <v>4172</v>
      </c>
      <c r="I363" s="15">
        <f t="shared" si="26"/>
        <v>69.616666666666674</v>
      </c>
      <c r="J363" s="1">
        <f>+Nacsport!B364</f>
        <v>15</v>
      </c>
      <c r="K363" s="1" t="str">
        <f>+Nacsport!C364</f>
        <v>POINTS</v>
      </c>
      <c r="L363" s="1" t="str">
        <f>+CONCATENATE(Nacsport!I364,Nacsport!J364)</f>
        <v>OPPONENT</v>
      </c>
      <c r="M363" s="29" t="str">
        <f>IF(Nacsport!G364&lt;&gt;"",LEFT(Nacsport!G364,FIND(";",Nacsport!G364)-1),"")</f>
        <v>67</v>
      </c>
      <c r="N363" s="1" t="str">
        <f>IFERROR(MID(Nacsport!G364,FIND(";", Nacsport!G364)+1,IFERROR(FIND(" ", Nacsport!G364 &amp; " ", FIND(";", Nacsport!G364)+1) - FIND(";", Nacsport!G364)-1,LEN(Nacsport!G364))),"")</f>
        <v>100</v>
      </c>
      <c r="O363" s="1" t="str">
        <f>+CONCATENATE(Nacsport!K364,Nacsport!L364,Nacsport!M364,Nacsport!N364,Nacsport!O364,Nacsport!P364,Nacsport!Q364,Nacsport!R364,Nacsport!S364,Nacsport!T364,Nacsport!U364,Nacsport!V364,Nacsport!W364,Nacsport!X364,Nacsport!Y364,Nacsport!Z364)</f>
        <v>RD</v>
      </c>
      <c r="P363" s="1" t="str">
        <f>IF(ISNA(LOOKUP(2,1/(Nacsport!AA364:BY364&lt;&gt;""),Nacsport!AA364:BY364)),"",LOOKUP(2,1/(Nacsport!AA364:BY364&lt;&gt;""),Nacsport!AA364:BY364))</f>
        <v/>
      </c>
      <c r="Q363" s="1" t="str">
        <f t="array" ref="Q363">+IF(+COUNTIF(Nacsport!AA364:BY364,"*")&gt;1,INDEX(Nacsport!Z364:BX364,MATCH(TRUE,Nacsport!Z364:BX364&gt;0,0)),"")</f>
        <v/>
      </c>
      <c r="R363" s="1" t="str">
        <f>+CONCATENATE(Nacsport!BZ364,Nacsport!CA364)</f>
        <v/>
      </c>
      <c r="S363" s="1" t="str">
        <f>+CONCATENATE(Nacsport!CB364,Nacsport!CC364,Nacsport!CD364)</f>
        <v/>
      </c>
      <c r="T363" s="1" t="str">
        <f>+CONCATENATE(Nacsport!CE364,Nacsport!CF364,Nacsport!CG364,Nacsport!CH364)</f>
        <v/>
      </c>
      <c r="U363" s="1" t="str">
        <f>+CONCATENATE(Nacsport!CI364,Nacsport!CJ364,Nacsport!CK364,Nacsport!CL364,Nacsport!CM364,Nacsport!CN364,Nacsport!CO364,Nacsport!CP364)</f>
        <v/>
      </c>
      <c r="V363" s="1" t="str">
        <f>+CONCATENATE(Nacsport!CQ364,Nacsport!CR364,Nacsport!CS364,Nacsport!CT364,Nacsport!CU364,Nacsport!CV364)</f>
        <v/>
      </c>
      <c r="W363" s="1" t="str">
        <f>+CONCATENATE(Nacsport!CW364,Nacsport!CX364,Nacsport!CY364,Nacsport!CZ364,Nacsport!DA364,Nacsport!DB364,Nacsport!DC364)</f>
        <v/>
      </c>
      <c r="X363" s="1" t="str">
        <f>+CONCATENATE(Nacsport!DD364,Nacsport!DE364,Nacsport!DF364,Nacsport!DG364,Nacsport!DH364,Nacsport!DI364,Nacsport!DJ364,Nacsport!DK364,Nacsport!DL364,Nacsport!DM364,Nacsport!DN364)</f>
        <v/>
      </c>
      <c r="Y363" s="1" t="str">
        <f>+CONCATENATE(Nacsport!DO364,Nacsport!DP364,Nacsport!DQ364,Nacsport!DR364,Nacsport!DS364,Nacsport!DT364,Nacsport!DU364,Nacsport!DV364,)</f>
        <v/>
      </c>
      <c r="Z363" s="1" t="str">
        <f>+CONCATENATE(Nacsport!DW364,Nacsport!DX364,Nacsport!DY364,Nacsport!DZ364)</f>
        <v/>
      </c>
      <c r="AA363" s="1" t="str">
        <f>+CONCATENATE(Nacsport!EA364,Nacsport!EB364,Nacsport!EC364,Nacsport!ED364,Nacsport!EE364)</f>
        <v/>
      </c>
      <c r="AB363" s="1" t="str">
        <f>+CONCATENATE(Nacsport!EF364,Nacsport!EG364,Nacsport!EH364,Nacsport!EI364,Nacsport!EJ364,Nacsport!EK364)</f>
        <v/>
      </c>
      <c r="AC363" s="1" t="str">
        <f>+CONCATENATE(Nacsport!EL364,Nacsport!EM364,Nacsport!EN364,Nacsport!EO364,Nacsport!EP364,Nacsport!EQ364,Nacsport!ER364)</f>
        <v/>
      </c>
      <c r="AD363" s="1" t="str">
        <f>+CONCATENATE(Nacsport!ES364,Nacsport!ET364,Nacsport!EU364,Nacsport!EV364,Nacsport!EW364,Nacsport!EX364,Nacsport!EY364,Nacsport!EZ364)</f>
        <v/>
      </c>
      <c r="AE363" s="1" t="str">
        <f>+CONCATENATE(Nacsport!FA364,Nacsport!FB364,Nacsport!FC364)</f>
        <v/>
      </c>
      <c r="AF363" s="1" t="str">
        <f>+CONCATENATE(Nacsport!FD364,Nacsport!FE364)</f>
        <v/>
      </c>
      <c r="AG363" s="1" t="str">
        <f>+CONCATENATE(Nacsport!FF364,Nacsport!FG364,Nacsport!FH364,Nacsport!FI364,Nacsport!FJ364)</f>
        <v>TRY</v>
      </c>
      <c r="AH363" s="1">
        <f t="shared" si="29"/>
        <v>5</v>
      </c>
      <c r="AI363" s="1" t="str">
        <f>+CONCATENATE(Nacsport!FK364,Nacsport!FL364)</f>
        <v/>
      </c>
      <c r="AJ363" s="34" t="str">
        <f>+CONCATENATE(Nacsport!FM364,Nacsport!FN364)</f>
        <v/>
      </c>
      <c r="AK363" s="1" t="str">
        <f>+IF(OR(K363="ATTACCO",K363="DIFESA"),+CONCATENATE(Nacsport!FO364,Nacsport!FP363,Nacsport!FQ364,Nacsport!FR364,Nacsport!FS364,Nacsport!FT364,Nacsport!FU364,),"")</f>
        <v/>
      </c>
      <c r="AL363" s="1" t="str">
        <f>+IF(OR(K363="ATAQUE",K363="DEFENSA"),+CONCATENATE(Nacsport!FV364,Nacsport!FW364,Nacsport!FX364,Nacsport!FY364,Nacsport!FZ364,Nacsport!GA364,Nacsport!GB364,),"")</f>
        <v/>
      </c>
      <c r="AM363" s="1" t="str">
        <f>+CONCATENATE(Nacsport!GC364,Nacsport!GD364,Nacsport!GE364,Nacsport!GF364,Nacsport!GG364,Nacsport!GH364,Nacsport!GI364,Nacsport!GJ364,)</f>
        <v/>
      </c>
      <c r="AN363" s="1" t="str">
        <f>IF(K363="PUNTOS",LOOKUP(2,1/($K$3:K363="ATAQUE"),$AN$3:AN363),IF(+COUNTIF(Nacsport!GK364:'Nacsport'!GS364,"*")&gt;0,+COUNTIF(Nacsport!GK364:'Nacsport'!GS364,"*"),""))</f>
        <v/>
      </c>
      <c r="AO363" t="str">
        <f ca="1">+IF(K363="QUIEBRE",+IF(L363="SAN LUIS",+COUNTIF(K363:INDIRECT(ADDRESS((LOOKUP(2,1/($K$1:K363="ATAQUE"),Nacsport!$A$1:A364)),3,4)),"RUCK")+1,+COUNTIF(K363:INDIRECT(ADDRESS((LOOKUP(2,1/($K$1:K363="DEFENSA"),Nacsport!$A$1:A364)),3,4)),"RUCK")+1),"")</f>
        <v/>
      </c>
      <c r="AP363" t="str">
        <f ca="1">+IF(OR(K363="PUNTOS",K363="QUIEBRE"),+IF(L363="SAN LUIS",+COUNTIF(K363:INDIRECT(ADDRESS((LOOKUP(2,1/($K$1:K363="ATAQUE"),Nacsport!$A$1:A364)),3,4)),"PASE"),+COUNTIF(K363:INDIRECT(ADDRESS((LOOKUP(2,1/($K$1:K363="DEFENSA"),Nacsport!$A$1:A364)),3,4)),"PASE")),"")</f>
        <v/>
      </c>
      <c r="AQ363" t="str">
        <f>IF(K363="QUIEBRE",LOOKUP(2,1/($K$3:K363="ATAQUE"),$AL$3:AL363),IF(+COUNTIF(Nacsport!GK364:'Nacsport'!GS364,"*")&gt;0,+COUNTIF(Nacsport!GK364:'Nacsport'!GS364,"*"),""))</f>
        <v/>
      </c>
      <c r="AR363" s="1" t="str">
        <f>IF(OR(K363="ATTACCO",K363="DIFESA"),J363,IF(AND(OR(K363="PUNTOS",K363="RUCK",K363="QUIEBRE"),L363="AVEZZANO"),LOOKUP(2,1/($K$3:K363="ATTACCO"),$J$3:J364),IF(AND(OR(K363="PUNTOS",K363="RUCK",K363="QUIEBRE"),L363="RIVAL"),LOOKUP(2,1/($K$3:K363="DIFESA"),$J$3:J364),"")))</f>
        <v/>
      </c>
      <c r="AS363" s="17"/>
    </row>
    <row r="364" spans="1:45" ht="15.75" customHeight="1" x14ac:dyDescent="0.2">
      <c r="A364">
        <f>+Nacsport!A365</f>
        <v>365</v>
      </c>
      <c r="B364">
        <f t="shared" si="27"/>
        <v>363</v>
      </c>
      <c r="C364">
        <f t="shared" si="28"/>
        <v>363</v>
      </c>
      <c r="D364" s="12">
        <v>1</v>
      </c>
      <c r="E364" s="1" t="s">
        <v>1295</v>
      </c>
      <c r="F364" s="14">
        <f>CONVERT(LEFT(Nacsport!E365,2),"mn","hr")/24+CONVERT(MID(Nacsport!E365,4,2),"sec","hr")/24</f>
        <v>4.8344907407407406E-2</v>
      </c>
      <c r="G364" s="15">
        <f>CONVERT((CONVERT(LEFT(Nacsport!F365,2),"mn","hr")/24+CONVERT(MID(Nacsport!F365,4,2),"sec","hr")/24)-(CONVERT(LEFT(Nacsport!E365,2),"mn","hr")/24+CONVERT(MID(Nacsport!E365,4,2),"sec","hr")/24),"hr","sec")*24</f>
        <v>0.99999999999995648</v>
      </c>
      <c r="H364" s="15">
        <f t="shared" si="25"/>
        <v>4172</v>
      </c>
      <c r="I364" s="15">
        <f t="shared" si="26"/>
        <v>69.616666666666674</v>
      </c>
      <c r="J364" s="1">
        <f>+Nacsport!B365</f>
        <v>38</v>
      </c>
      <c r="K364" s="1" t="str">
        <f>+Nacsport!C365</f>
        <v>END</v>
      </c>
      <c r="L364" s="1" t="str">
        <f>+CONCATENATE(Nacsport!I365,Nacsport!J365)</f>
        <v/>
      </c>
      <c r="M364" s="29" t="str">
        <f>IF(Nacsport!G365&lt;&gt;"",LEFT(Nacsport!G365,FIND(";",Nacsport!G365)-1),"")</f>
        <v/>
      </c>
      <c r="N364" s="1" t="str">
        <f>IFERROR(MID(Nacsport!G365,FIND(";", Nacsport!G365)+1,IFERROR(FIND(" ", Nacsport!G365 &amp; " ", FIND(";", Nacsport!G365)+1) - FIND(";", Nacsport!G365)-1,LEN(Nacsport!G365))),"")</f>
        <v/>
      </c>
      <c r="O364" s="1" t="str">
        <f>+CONCATENATE(Nacsport!K365,Nacsport!L365,Nacsport!M365,Nacsport!N365,Nacsport!O365,Nacsport!P365,Nacsport!Q365,Nacsport!R365,Nacsport!S365,Nacsport!T365,Nacsport!U365,Nacsport!V365,Nacsport!W365,Nacsport!X365,Nacsport!Y365,Nacsport!Z365)</f>
        <v/>
      </c>
      <c r="P364" s="1" t="str">
        <f>IF(ISNA(LOOKUP(2,1/(Nacsport!AA365:BY365&lt;&gt;""),Nacsport!AA365:BY365)),"",LOOKUP(2,1/(Nacsport!AA365:BY365&lt;&gt;""),Nacsport!AA365:BY365))</f>
        <v/>
      </c>
      <c r="Q364" s="1" t="str">
        <f t="array" ref="Q364">+IF(+COUNTIF(Nacsport!AA365:BY365,"*")&gt;1,INDEX(Nacsport!Z365:BX365,MATCH(TRUE,Nacsport!Z365:BX365&gt;0,0)),"")</f>
        <v/>
      </c>
      <c r="R364" s="1" t="str">
        <f>+CONCATENATE(Nacsport!BZ365,Nacsport!CA365)</f>
        <v/>
      </c>
      <c r="S364" s="1" t="str">
        <f>+CONCATENATE(Nacsport!CB365,Nacsport!CC365,Nacsport!CD365)</f>
        <v/>
      </c>
      <c r="T364" s="1" t="str">
        <f>+CONCATENATE(Nacsport!CE365,Nacsport!CF365,Nacsport!CG365,Nacsport!CH365)</f>
        <v/>
      </c>
      <c r="U364" s="1" t="str">
        <f>+CONCATENATE(Nacsport!CI365,Nacsport!CJ365,Nacsport!CK365,Nacsport!CL365,Nacsport!CM365,Nacsport!CN365,Nacsport!CO365,Nacsport!CP365)</f>
        <v/>
      </c>
      <c r="V364" s="1" t="str">
        <f>+CONCATENATE(Nacsport!CQ365,Nacsport!CR365,Nacsport!CS365,Nacsport!CT365,Nacsport!CU365,Nacsport!CV365)</f>
        <v/>
      </c>
      <c r="W364" s="1" t="str">
        <f>+CONCATENATE(Nacsport!CW365,Nacsport!CX365,Nacsport!CY365,Nacsport!CZ365,Nacsport!DA365,Nacsport!DB365,Nacsport!DC365)</f>
        <v/>
      </c>
      <c r="X364" s="1" t="str">
        <f>+CONCATENATE(Nacsport!DD365,Nacsport!DE365,Nacsport!DF365,Nacsport!DG365,Nacsport!DH365,Nacsport!DI365,Nacsport!DJ365,Nacsport!DK365,Nacsport!DL365,Nacsport!DM365,Nacsport!DN365)</f>
        <v/>
      </c>
      <c r="Y364" s="1" t="str">
        <f>+CONCATENATE(Nacsport!DO365,Nacsport!DP365,Nacsport!DQ365,Nacsport!DR365,Nacsport!DS365,Nacsport!DT365,Nacsport!DU365,Nacsport!DV365,)</f>
        <v/>
      </c>
      <c r="Z364" s="1" t="str">
        <f>+CONCATENATE(Nacsport!DW365,Nacsport!DX365,Nacsport!DY365,Nacsport!DZ365)</f>
        <v/>
      </c>
      <c r="AA364" s="1" t="str">
        <f>+CONCATENATE(Nacsport!EA365,Nacsport!EB365,Nacsport!EC365,Nacsport!ED365,Nacsport!EE365)</f>
        <v/>
      </c>
      <c r="AB364" s="1" t="str">
        <f>+CONCATENATE(Nacsport!EF365,Nacsport!EG365,Nacsport!EH365,Nacsport!EI365,Nacsport!EJ365,Nacsport!EK365)</f>
        <v/>
      </c>
      <c r="AC364" s="1" t="str">
        <f>+CONCATENATE(Nacsport!EL365,Nacsport!EM365,Nacsport!EN365,Nacsport!EO365,Nacsport!EP365,Nacsport!EQ365,Nacsport!ER365)</f>
        <v/>
      </c>
      <c r="AD364" s="1" t="str">
        <f>+CONCATENATE(Nacsport!ES365,Nacsport!ET365,Nacsport!EU365,Nacsport!EV365,Nacsport!EW365,Nacsport!EX365,Nacsport!EY365,Nacsport!EZ365)</f>
        <v/>
      </c>
      <c r="AE364" s="1" t="str">
        <f>+CONCATENATE(Nacsport!FA365,Nacsport!FB365,Nacsport!FC365)</f>
        <v/>
      </c>
      <c r="AF364" s="1" t="str">
        <f>+CONCATENATE(Nacsport!FD365,Nacsport!FE365)</f>
        <v/>
      </c>
      <c r="AG364" s="1" t="str">
        <f>+CONCATENATE(Nacsport!FF365,Nacsport!FG365,Nacsport!FH365,Nacsport!FI365,Nacsport!FJ365)</f>
        <v/>
      </c>
      <c r="AH364" s="1" t="str">
        <f t="shared" si="29"/>
        <v/>
      </c>
      <c r="AI364" s="1" t="str">
        <f>+CONCATENATE(Nacsport!FK365,Nacsport!FL365)</f>
        <v/>
      </c>
      <c r="AJ364" s="34" t="str">
        <f>+CONCATENATE(Nacsport!FM365,Nacsport!FN365)</f>
        <v/>
      </c>
      <c r="AK364" s="1" t="str">
        <f>+IF(OR(K364="ATTACCO",K364="DIFESA"),+CONCATENATE(Nacsport!FO365,Nacsport!FP364,Nacsport!FQ365,Nacsport!FR365,Nacsport!FS365,Nacsport!FT365,Nacsport!FU365,),"")</f>
        <v/>
      </c>
      <c r="AL364" s="1" t="str">
        <f>+IF(OR(K364="ATAQUE",K364="DEFENSA"),+CONCATENATE(Nacsport!FV365,Nacsport!FW365,Nacsport!FX365,Nacsport!FY365,Nacsport!FZ365,Nacsport!GA365,Nacsport!GB365,),"")</f>
        <v/>
      </c>
      <c r="AM364" s="1" t="str">
        <f>+CONCATENATE(Nacsport!GC365,Nacsport!GD365,Nacsport!GE365,Nacsport!GF365,Nacsport!GG365,Nacsport!GH365,Nacsport!GI365,Nacsport!GJ365,)</f>
        <v/>
      </c>
      <c r="AN364" s="1" t="str">
        <f>IF(K364="PUNTOS",LOOKUP(2,1/($K$3:K364="ATAQUE"),$AN$3:AN364),IF(+COUNTIF(Nacsport!GK365:'Nacsport'!GS365,"*")&gt;0,+COUNTIF(Nacsport!GK365:'Nacsport'!GS365,"*"),""))</f>
        <v/>
      </c>
      <c r="AO364" t="str">
        <f ca="1">+IF(K364="QUIEBRE",+IF(L364="SAN LUIS",+COUNTIF(K364:INDIRECT(ADDRESS((LOOKUP(2,1/($K$1:K364="ATAQUE"),Nacsport!$A$1:A365)),3,4)),"RUCK")+1,+COUNTIF(K364:INDIRECT(ADDRESS((LOOKUP(2,1/($K$1:K364="DEFENSA"),Nacsport!$A$1:A365)),3,4)),"RUCK")+1),"")</f>
        <v/>
      </c>
      <c r="AP364" t="str">
        <f ca="1">+IF(OR(K364="PUNTOS",K364="QUIEBRE"),+IF(L364="SAN LUIS",+COUNTIF(K364:INDIRECT(ADDRESS((LOOKUP(2,1/($K$1:K364="ATAQUE"),Nacsport!$A$1:A365)),3,4)),"PASE"),+COUNTIF(K364:INDIRECT(ADDRESS((LOOKUP(2,1/($K$1:K364="DEFENSA"),Nacsport!$A$1:A365)),3,4)),"PASE")),"")</f>
        <v/>
      </c>
      <c r="AQ364" t="str">
        <f>IF(K364="QUIEBRE",LOOKUP(2,1/($K$3:K364="ATAQUE"),$AL$3:AL364),IF(+COUNTIF(Nacsport!GK365:'Nacsport'!GS365,"*")&gt;0,+COUNTIF(Nacsport!GK365:'Nacsport'!GS365,"*"),""))</f>
        <v/>
      </c>
      <c r="AR364" s="1" t="str">
        <f>IF(OR(K364="ATTACCO",K364="DIFESA"),J364,IF(AND(OR(K364="PUNTOS",K364="RUCK",K364="QUIEBRE"),L364="AVEZZANO"),LOOKUP(2,1/($K$3:K364="ATTACCO"),$J$3:J365),IF(AND(OR(K364="PUNTOS",K364="RUCK",K364="QUIEBRE"),L364="RIVAL"),LOOKUP(2,1/($K$3:K364="DIFESA"),$J$3:J365),"")))</f>
        <v/>
      </c>
      <c r="AS364" s="17"/>
    </row>
    <row r="365" spans="1:45" ht="15.75" customHeight="1" x14ac:dyDescent="0.2">
      <c r="A365">
        <f>+Nacsport!A366</f>
        <v>366</v>
      </c>
      <c r="B365">
        <f t="shared" si="27"/>
        <v>364</v>
      </c>
      <c r="C365">
        <f t="shared" si="28"/>
        <v>364</v>
      </c>
      <c r="D365" s="12">
        <v>1</v>
      </c>
      <c r="E365" s="1" t="s">
        <v>1295</v>
      </c>
      <c r="F365" s="14">
        <f>CONVERT(LEFT(Nacsport!E366,2),"mn","hr")/24+CONVERT(MID(Nacsport!E366,4,2),"sec","hr")/24</f>
        <v>4.9305555555555554E-2</v>
      </c>
      <c r="G365" s="15">
        <f>CONVERT((CONVERT(LEFT(Nacsport!F366,2),"mn","hr")/24+CONVERT(MID(Nacsport!F366,4,2),"sec","hr")/24)-(CONVERT(LEFT(Nacsport!E366,2),"mn","hr")/24+CONVERT(MID(Nacsport!E366,4,2),"sec","hr")/24),"hr","sec")*24</f>
        <v>4.9999999999997824</v>
      </c>
      <c r="H365" s="15">
        <f t="shared" si="25"/>
        <v>4255</v>
      </c>
      <c r="I365" s="15">
        <f t="shared" si="26"/>
        <v>71</v>
      </c>
      <c r="J365" s="1">
        <f>+Nacsport!B366</f>
        <v>40</v>
      </c>
      <c r="K365" s="1" t="str">
        <f>+Nacsport!C366</f>
        <v>SHORT-MATCH</v>
      </c>
      <c r="L365" s="1" t="str">
        <f>+CONCATENATE(Nacsport!I366,Nacsport!J366)</f>
        <v/>
      </c>
      <c r="M365" s="29" t="str">
        <f>IF(Nacsport!G366&lt;&gt;"",LEFT(Nacsport!G366,FIND(";",Nacsport!G366)-1),"")</f>
        <v/>
      </c>
      <c r="N365" s="1" t="str">
        <f>IFERROR(MID(Nacsport!G366,FIND(";", Nacsport!G366)+1,IFERROR(FIND(" ", Nacsport!G366 &amp; " ", FIND(";", Nacsport!G366)+1) - FIND(";", Nacsport!G366)-1,LEN(Nacsport!G366))),"")</f>
        <v/>
      </c>
      <c r="O365" s="1" t="str">
        <f>+CONCATENATE(Nacsport!K366,Nacsport!L366,Nacsport!M366,Nacsport!N366,Nacsport!O366,Nacsport!P366,Nacsport!Q366,Nacsport!R366,Nacsport!S366,Nacsport!T366,Nacsport!U366,Nacsport!V366,Nacsport!W366,Nacsport!X366,Nacsport!Y366,Nacsport!Z366)</f>
        <v/>
      </c>
      <c r="P365" s="1" t="str">
        <f>IF(ISNA(LOOKUP(2,1/(Nacsport!AA366:BY366&lt;&gt;""),Nacsport!AA366:BY366)),"",LOOKUP(2,1/(Nacsport!AA366:BY366&lt;&gt;""),Nacsport!AA366:BY366))</f>
        <v/>
      </c>
      <c r="Q365" s="1" t="str">
        <f t="array" ref="Q365">+IF(+COUNTIF(Nacsport!AA366:BY366,"*")&gt;1,INDEX(Nacsport!Z366:BX366,MATCH(TRUE,Nacsport!Z366:BX366&gt;0,0)),"")</f>
        <v/>
      </c>
      <c r="R365" s="1" t="str">
        <f>+CONCATENATE(Nacsport!BZ366,Nacsport!CA366)</f>
        <v/>
      </c>
      <c r="S365" s="1" t="str">
        <f>+CONCATENATE(Nacsport!CB366,Nacsport!CC366,Nacsport!CD366)</f>
        <v/>
      </c>
      <c r="T365" s="1" t="str">
        <f>+CONCATENATE(Nacsport!CE366,Nacsport!CF366,Nacsport!CG366,Nacsport!CH366)</f>
        <v/>
      </c>
      <c r="U365" s="1" t="str">
        <f>+CONCATENATE(Nacsport!CI366,Nacsport!CJ366,Nacsport!CK366,Nacsport!CL366,Nacsport!CM366,Nacsport!CN366,Nacsport!CO366,Nacsport!CP366)</f>
        <v/>
      </c>
      <c r="V365" s="1" t="str">
        <f>+CONCATENATE(Nacsport!CQ366,Nacsport!CR366,Nacsport!CS366,Nacsport!CT366,Nacsport!CU366,Nacsport!CV366)</f>
        <v/>
      </c>
      <c r="W365" s="1" t="str">
        <f>+CONCATENATE(Nacsport!CW366,Nacsport!CX366,Nacsport!CY366,Nacsport!CZ366,Nacsport!DA366,Nacsport!DB366,Nacsport!DC366)</f>
        <v/>
      </c>
      <c r="X365" s="1" t="str">
        <f>+CONCATENATE(Nacsport!DD366,Nacsport!DE366,Nacsport!DF366,Nacsport!DG366,Nacsport!DH366,Nacsport!DI366,Nacsport!DJ366,Nacsport!DK366,Nacsport!DL366,Nacsport!DM366,Nacsport!DN366)</f>
        <v/>
      </c>
      <c r="Y365" s="1" t="str">
        <f>+CONCATENATE(Nacsport!DO366,Nacsport!DP366,Nacsport!DQ366,Nacsport!DR366,Nacsport!DS366,Nacsport!DT366,Nacsport!DU366,Nacsport!DV366,)</f>
        <v/>
      </c>
      <c r="Z365" s="1" t="str">
        <f>+CONCATENATE(Nacsport!DW366,Nacsport!DX366,Nacsport!DY366,Nacsport!DZ366)</f>
        <v/>
      </c>
      <c r="AA365" s="1" t="str">
        <f>+CONCATENATE(Nacsport!EA366,Nacsport!EB366,Nacsport!EC366,Nacsport!ED366,Nacsport!EE366)</f>
        <v/>
      </c>
      <c r="AB365" s="1" t="str">
        <f>+CONCATENATE(Nacsport!EF366,Nacsport!EG366,Nacsport!EH366,Nacsport!EI366,Nacsport!EJ366,Nacsport!EK366)</f>
        <v/>
      </c>
      <c r="AC365" s="1" t="str">
        <f>+CONCATENATE(Nacsport!EL366,Nacsport!EM366,Nacsport!EN366,Nacsport!EO366,Nacsport!EP366,Nacsport!EQ366,Nacsport!ER366)</f>
        <v/>
      </c>
      <c r="AD365" s="1" t="str">
        <f>+CONCATENATE(Nacsport!ES366,Nacsport!ET366,Nacsport!EU366,Nacsport!EV366,Nacsport!EW366,Nacsport!EX366,Nacsport!EY366,Nacsport!EZ366)</f>
        <v/>
      </c>
      <c r="AE365" s="1" t="str">
        <f>+CONCATENATE(Nacsport!FA366,Nacsport!FB366,Nacsport!FC366)</f>
        <v/>
      </c>
      <c r="AF365" s="1" t="str">
        <f>+CONCATENATE(Nacsport!FD366,Nacsport!FE366)</f>
        <v/>
      </c>
      <c r="AG365" s="1" t="str">
        <f>+CONCATENATE(Nacsport!FF366,Nacsport!FG366,Nacsport!FH366,Nacsport!FI366,Nacsport!FJ366)</f>
        <v/>
      </c>
      <c r="AH365" s="1" t="str">
        <f t="shared" si="29"/>
        <v/>
      </c>
      <c r="AI365" s="1" t="str">
        <f>+CONCATENATE(Nacsport!FK366,Nacsport!FL366)</f>
        <v/>
      </c>
      <c r="AJ365" s="34" t="str">
        <f>+CONCATENATE(Nacsport!FM366,Nacsport!FN366)</f>
        <v/>
      </c>
      <c r="AK365" s="1" t="str">
        <f>+IF(OR(K365="ATTACCO",K365="DIFESA"),+CONCATENATE(Nacsport!FO366,Nacsport!FP365,Nacsport!FQ366,Nacsport!FR366,Nacsport!FS366,Nacsport!FT366,Nacsport!FU366,),"")</f>
        <v/>
      </c>
      <c r="AL365" s="1" t="str">
        <f>+IF(OR(K365="ATAQUE",K365="DEFENSA"),+CONCATENATE(Nacsport!FV366,Nacsport!FW366,Nacsport!FX366,Nacsport!FY366,Nacsport!FZ366,Nacsport!GA366,Nacsport!GB366,),"")</f>
        <v/>
      </c>
      <c r="AM365" s="1" t="str">
        <f>+CONCATENATE(Nacsport!GC366,Nacsport!GD366,Nacsport!GE366,Nacsport!GF366,Nacsport!GG366,Nacsport!GH366,Nacsport!GI366,Nacsport!GJ366,)</f>
        <v/>
      </c>
      <c r="AN365" s="1" t="str">
        <f>IF(K365="PUNTOS",LOOKUP(2,1/($K$3:K365="ATAQUE"),$AN$3:AN365),IF(+COUNTIF(Nacsport!GK366:'Nacsport'!GS366,"*")&gt;0,+COUNTIF(Nacsport!GK366:'Nacsport'!GS366,"*"),""))</f>
        <v/>
      </c>
      <c r="AO365" t="str">
        <f ca="1">+IF(K365="QUIEBRE",+IF(L365="SAN LUIS",+COUNTIF(K365:INDIRECT(ADDRESS((LOOKUP(2,1/($K$1:K365="ATAQUE"),Nacsport!$A$1:A366)),3,4)),"RUCK")+1,+COUNTIF(K365:INDIRECT(ADDRESS((LOOKUP(2,1/($K$1:K365="DEFENSA"),Nacsport!$A$1:A366)),3,4)),"RUCK")+1),"")</f>
        <v/>
      </c>
      <c r="AP365" t="str">
        <f ca="1">+IF(OR(K365="PUNTOS",K365="QUIEBRE"),+IF(L365="SAN LUIS",+COUNTIF(K365:INDIRECT(ADDRESS((LOOKUP(2,1/($K$1:K365="ATAQUE"),Nacsport!$A$1:A366)),3,4)),"PASE"),+COUNTIF(K365:INDIRECT(ADDRESS((LOOKUP(2,1/($K$1:K365="DEFENSA"),Nacsport!$A$1:A366)),3,4)),"PASE")),"")</f>
        <v/>
      </c>
      <c r="AQ365" t="str">
        <f>IF(K365="QUIEBRE",LOOKUP(2,1/($K$3:K365="ATAQUE"),$AL$3:AL365),IF(+COUNTIF(Nacsport!GK366:'Nacsport'!GS366,"*")&gt;0,+COUNTIF(Nacsport!GK366:'Nacsport'!GS366,"*"),""))</f>
        <v/>
      </c>
      <c r="AR365" s="1" t="str">
        <f>IF(OR(K365="ATTACCO",K365="DIFESA"),J365,IF(AND(OR(K365="PUNTOS",K365="RUCK",K365="QUIEBRE"),L365="AVEZZANO"),LOOKUP(2,1/($K$3:K365="ATTACCO"),$J$3:J366),IF(AND(OR(K365="PUNTOS",K365="RUCK",K365="QUIEBRE"),L365="RIVAL"),LOOKUP(2,1/($K$3:K365="DIFESA"),$J$3:J366),"")))</f>
        <v/>
      </c>
      <c r="AS365" s="17"/>
    </row>
    <row r="366" spans="1:45" ht="15.75" customHeight="1" x14ac:dyDescent="0.2">
      <c r="A366">
        <f>+Nacsport!A367</f>
        <v>367</v>
      </c>
      <c r="B366">
        <f t="shared" si="27"/>
        <v>365</v>
      </c>
      <c r="C366">
        <f t="shared" si="28"/>
        <v>365</v>
      </c>
      <c r="D366" s="12">
        <v>1</v>
      </c>
      <c r="E366" s="1" t="s">
        <v>1295</v>
      </c>
      <c r="F366" s="14">
        <f>CONVERT(LEFT(Nacsport!E367,2),"mn","hr")/24+CONVERT(MID(Nacsport!E367,4,2),"sec","hr")/24</f>
        <v>4.9340277777777775E-2</v>
      </c>
      <c r="G366" s="15">
        <f>CONVERT((CONVERT(LEFT(Nacsport!F367,2),"mn","hr")/24+CONVERT(MID(Nacsport!F367,4,2),"sec","hr")/24)-(CONVERT(LEFT(Nacsport!E367,2),"mn","hr")/24+CONVERT(MID(Nacsport!E367,4,2),"sec","hr")/24),"hr","sec")*24</f>
        <v>4.0000000000004254</v>
      </c>
      <c r="H366" s="15">
        <f t="shared" si="25"/>
        <v>4258</v>
      </c>
      <c r="I366" s="15">
        <f t="shared" si="26"/>
        <v>71.05</v>
      </c>
      <c r="J366" s="1">
        <f>+Nacsport!B367</f>
        <v>13</v>
      </c>
      <c r="K366" s="1" t="str">
        <f>+Nacsport!C367</f>
        <v>KICK OFF</v>
      </c>
      <c r="L366" s="1" t="str">
        <f>+CONCATENATE(Nacsport!I367,Nacsport!J367)</f>
        <v>SAN BENEDETTO</v>
      </c>
      <c r="M366" s="29" t="str">
        <f>IF(Nacsport!G367&lt;&gt;"",LEFT(Nacsport!G367,FIND(";",Nacsport!G367)-1),"")</f>
        <v/>
      </c>
      <c r="N366" s="1" t="str">
        <f>IFERROR(MID(Nacsport!G367,FIND(";", Nacsport!G367)+1,IFERROR(FIND(" ", Nacsport!G367 &amp; " ", FIND(";", Nacsport!G367)+1) - FIND(";", Nacsport!G367)-1,LEN(Nacsport!G367))),"")</f>
        <v/>
      </c>
      <c r="O366" s="1" t="str">
        <f>+CONCATENATE(Nacsport!K367,Nacsport!L367,Nacsport!M367,Nacsport!N367,Nacsport!O367,Nacsport!P367,Nacsport!Q367,Nacsport!R367,Nacsport!S367,Nacsport!T367,Nacsport!U367,Nacsport!V367,Nacsport!W367,Nacsport!X367,Nacsport!Y367,Nacsport!Z367)</f>
        <v/>
      </c>
      <c r="P366" s="1" t="str">
        <f>IF(ISNA(LOOKUP(2,1/(Nacsport!AA367:BY367&lt;&gt;""),Nacsport!AA367:BY367)),"",LOOKUP(2,1/(Nacsport!AA367:BY367&lt;&gt;""),Nacsport!AA367:BY367))</f>
        <v/>
      </c>
      <c r="Q366" s="1" t="str">
        <f t="array" ref="Q366">+IF(+COUNTIF(Nacsport!AA367:BY367,"*")&gt;1,INDEX(Nacsport!Z367:BX367,MATCH(TRUE,Nacsport!Z367:BX367&gt;0,0)),"")</f>
        <v/>
      </c>
      <c r="R366" s="1" t="str">
        <f>+CONCATENATE(Nacsport!BZ367,Nacsport!CA367)</f>
        <v/>
      </c>
      <c r="S366" s="1" t="str">
        <f>+CONCATENATE(Nacsport!CB367,Nacsport!CC367,Nacsport!CD367)</f>
        <v/>
      </c>
      <c r="T366" s="1" t="str">
        <f>+CONCATENATE(Nacsport!CE367,Nacsport!CF367,Nacsport!CG367,Nacsport!CH367)</f>
        <v/>
      </c>
      <c r="U366" s="1" t="str">
        <f>+CONCATENATE(Nacsport!CI367,Nacsport!CJ367,Nacsport!CK367,Nacsport!CL367,Nacsport!CM367,Nacsport!CN367,Nacsport!CO367,Nacsport!CP367)</f>
        <v/>
      </c>
      <c r="V366" s="1" t="str">
        <f>+CONCATENATE(Nacsport!CQ367,Nacsport!CR367,Nacsport!CS367,Nacsport!CT367,Nacsport!CU367,Nacsport!CV367)</f>
        <v/>
      </c>
      <c r="W366" s="1" t="str">
        <f>+CONCATENATE(Nacsport!CW367,Nacsport!CX367,Nacsport!CY367,Nacsport!CZ367,Nacsport!DA367,Nacsport!DB367,Nacsport!DC367)</f>
        <v/>
      </c>
      <c r="X366" s="1" t="str">
        <f>+CONCATENATE(Nacsport!DD367,Nacsport!DE367,Nacsport!DF367,Nacsport!DG367,Nacsport!DH367,Nacsport!DI367,Nacsport!DJ367,Nacsport!DK367,Nacsport!DL367,Nacsport!DM367,Nacsport!DN367)</f>
        <v/>
      </c>
      <c r="Y366" s="1" t="str">
        <f>+CONCATENATE(Nacsport!DO367,Nacsport!DP367,Nacsport!DQ367,Nacsport!DR367,Nacsport!DS367,Nacsport!DT367,Nacsport!DU367,Nacsport!DV367,)</f>
        <v/>
      </c>
      <c r="Z366" s="1" t="str">
        <f>+CONCATENATE(Nacsport!DW367,Nacsport!DX367,Nacsport!DY367,Nacsport!DZ367)</f>
        <v/>
      </c>
      <c r="AA366" s="1" t="str">
        <f>+CONCATENATE(Nacsport!EA367,Nacsport!EB367,Nacsport!EC367,Nacsport!ED367,Nacsport!EE367)</f>
        <v/>
      </c>
      <c r="AB366" s="1" t="str">
        <f>+CONCATENATE(Nacsport!EF367,Nacsport!EG367,Nacsport!EH367,Nacsport!EI367,Nacsport!EJ367,Nacsport!EK367)</f>
        <v/>
      </c>
      <c r="AC366" s="1" t="str">
        <f>+CONCATENATE(Nacsport!EL367,Nacsport!EM367,Nacsport!EN367,Nacsport!EO367,Nacsport!EP367,Nacsport!EQ367,Nacsport!ER367)</f>
        <v/>
      </c>
      <c r="AD366" s="1" t="str">
        <f>+CONCATENATE(Nacsport!ES367,Nacsport!ET367,Nacsport!EU367,Nacsport!EV367,Nacsport!EW367,Nacsport!EX367,Nacsport!EY367,Nacsport!EZ367)</f>
        <v/>
      </c>
      <c r="AE366" s="1" t="str">
        <f>+CONCATENATE(Nacsport!FA367,Nacsport!FB367,Nacsport!FC367)</f>
        <v/>
      </c>
      <c r="AF366" s="1" t="str">
        <f>+CONCATENATE(Nacsport!FD367,Nacsport!FE367)</f>
        <v/>
      </c>
      <c r="AG366" s="1" t="str">
        <f>+CONCATENATE(Nacsport!FF367,Nacsport!FG367,Nacsport!FH367,Nacsport!FI367,Nacsport!FJ367)</f>
        <v/>
      </c>
      <c r="AH366" s="1" t="str">
        <f t="shared" si="29"/>
        <v/>
      </c>
      <c r="AI366" s="1" t="str">
        <f>+CONCATENATE(Nacsport!FK367,Nacsport!FL367)</f>
        <v/>
      </c>
      <c r="AJ366" s="34" t="str">
        <f>+CONCATENATE(Nacsport!FM367,Nacsport!FN367)</f>
        <v/>
      </c>
      <c r="AK366" s="1" t="str">
        <f>+IF(OR(K366="ATTACCO",K366="DIFESA"),+CONCATENATE(Nacsport!FO367,Nacsport!FP366,Nacsport!FQ367,Nacsport!FR367,Nacsport!FS367,Nacsport!FT367,Nacsport!FU367,),"")</f>
        <v/>
      </c>
      <c r="AL366" s="1" t="str">
        <f>+IF(OR(K366="ATAQUE",K366="DEFENSA"),+CONCATENATE(Nacsport!FV367,Nacsport!FW367,Nacsport!FX367,Nacsport!FY367,Nacsport!FZ367,Nacsport!GA367,Nacsport!GB367,),"")</f>
        <v/>
      </c>
      <c r="AM366" s="1" t="str">
        <f>+CONCATENATE(Nacsport!GC367,Nacsport!GD367,Nacsport!GE367,Nacsport!GF367,Nacsport!GG367,Nacsport!GH367,Nacsport!GI367,Nacsport!GJ367,)</f>
        <v/>
      </c>
      <c r="AN366" s="1" t="str">
        <f>IF(K366="PUNTOS",LOOKUP(2,1/($K$3:K366="ATAQUE"),$AN$3:AN366),IF(+COUNTIF(Nacsport!GK367:'Nacsport'!GS367,"*")&gt;0,+COUNTIF(Nacsport!GK367:'Nacsport'!GS367,"*"),""))</f>
        <v/>
      </c>
      <c r="AO366" t="str">
        <f ca="1">+IF(K366="QUIEBRE",+IF(L366="SAN LUIS",+COUNTIF(K366:INDIRECT(ADDRESS((LOOKUP(2,1/($K$1:K366="ATAQUE"),Nacsport!$A$1:A367)),3,4)),"RUCK")+1,+COUNTIF(K366:INDIRECT(ADDRESS((LOOKUP(2,1/($K$1:K366="DEFENSA"),Nacsport!$A$1:A367)),3,4)),"RUCK")+1),"")</f>
        <v/>
      </c>
      <c r="AP366" t="str">
        <f ca="1">+IF(OR(K366="PUNTOS",K366="QUIEBRE"),+IF(L366="SAN LUIS",+COUNTIF(K366:INDIRECT(ADDRESS((LOOKUP(2,1/($K$1:K366="ATAQUE"),Nacsport!$A$1:A367)),3,4)),"PASE"),+COUNTIF(K366:INDIRECT(ADDRESS((LOOKUP(2,1/($K$1:K366="DEFENSA"),Nacsport!$A$1:A367)),3,4)),"PASE")),"")</f>
        <v/>
      </c>
      <c r="AQ366" t="str">
        <f>IF(K366="QUIEBRE",LOOKUP(2,1/($K$3:K366="ATAQUE"),$AL$3:AL366),IF(+COUNTIF(Nacsport!GK367:'Nacsport'!GS367,"*")&gt;0,+COUNTIF(Nacsport!GK367:'Nacsport'!GS367,"*"),""))</f>
        <v/>
      </c>
      <c r="AR366" s="1" t="str">
        <f>IF(OR(K366="ATTACCO",K366="DIFESA"),J366,IF(AND(OR(K366="PUNTOS",K366="RUCK",K366="QUIEBRE"),L366="AVEZZANO"),LOOKUP(2,1/($K$3:K366="ATTACCO"),$J$3:J367),IF(AND(OR(K366="PUNTOS",K366="RUCK",K366="QUIEBRE"),L366="RIVAL"),LOOKUP(2,1/($K$3:K366="DIFESA"),$J$3:J367),"")))</f>
        <v/>
      </c>
      <c r="AS366" s="17"/>
    </row>
    <row r="367" spans="1:45" ht="15.75" customHeight="1" x14ac:dyDescent="0.2">
      <c r="A367">
        <f>+Nacsport!A368</f>
        <v>368</v>
      </c>
      <c r="B367">
        <f t="shared" si="27"/>
        <v>366</v>
      </c>
      <c r="C367">
        <f t="shared" si="28"/>
        <v>366</v>
      </c>
      <c r="D367" s="12">
        <v>1</v>
      </c>
      <c r="E367" s="1" t="s">
        <v>1295</v>
      </c>
      <c r="F367" s="14">
        <f>CONVERT(LEFT(Nacsport!E368,2),"mn","hr")/24+CONVERT(MID(Nacsport!E368,4,2),"sec","hr")/24</f>
        <v>4.9363425925925922E-2</v>
      </c>
      <c r="G367" s="15">
        <f>CONVERT((CONVERT(LEFT(Nacsport!F368,2),"mn","hr")/24+CONVERT(MID(Nacsport!F368,4,2),"sec","hr")/24)-(CONVERT(LEFT(Nacsport!E368,2),"mn","hr")/24+CONVERT(MID(Nacsport!E368,4,2),"sec","hr")/24),"hr","sec")*24</f>
        <v>5.0000000000003819</v>
      </c>
      <c r="H367" s="15">
        <f t="shared" si="25"/>
        <v>4260</v>
      </c>
      <c r="I367" s="15">
        <f t="shared" si="26"/>
        <v>71.083333333333329</v>
      </c>
      <c r="J367" s="1">
        <f>+Nacsport!B368</f>
        <v>18</v>
      </c>
      <c r="K367" s="1" t="str">
        <f>+Nacsport!C368</f>
        <v>TURNOVER-</v>
      </c>
      <c r="L367" s="1" t="str">
        <f>+CONCATENATE(Nacsport!I368,Nacsport!J368)</f>
        <v>SAN BENEDETTO</v>
      </c>
      <c r="M367" s="29" t="str">
        <f>IF(Nacsport!G368&lt;&gt;"",LEFT(Nacsport!G368,FIND(";",Nacsport!G368)-1),"")</f>
        <v/>
      </c>
      <c r="N367" s="1" t="str">
        <f>IFERROR(MID(Nacsport!G368,FIND(";", Nacsport!G368)+1,IFERROR(FIND(" ", Nacsport!G368 &amp; " ", FIND(";", Nacsport!G368)+1) - FIND(";", Nacsport!G368)-1,LEN(Nacsport!G368))),"")</f>
        <v/>
      </c>
      <c r="O367" s="1" t="str">
        <f>+CONCATENATE(Nacsport!K368,Nacsport!L368,Nacsport!M368,Nacsport!N368,Nacsport!O368,Nacsport!P368,Nacsport!Q368,Nacsport!R368,Nacsport!S368,Nacsport!T368,Nacsport!U368,Nacsport!V368,Nacsport!W368,Nacsport!X368,Nacsport!Y368,Nacsport!Z368)</f>
        <v/>
      </c>
      <c r="P367" s="1" t="str">
        <f>IF(ISNA(LOOKUP(2,1/(Nacsport!AA368:BY368&lt;&gt;""),Nacsport!AA368:BY368)),"",LOOKUP(2,1/(Nacsport!AA368:BY368&lt;&gt;""),Nacsport!AA368:BY368))</f>
        <v>9</v>
      </c>
      <c r="Q367" s="1" t="str">
        <f t="array" ref="Q367">+IF(+COUNTIF(Nacsport!AA368:BY368,"*")&gt;1,INDEX(Nacsport!Z368:BX368,MATCH(TRUE,Nacsport!Z368:BX368&gt;0,0)),"")</f>
        <v/>
      </c>
      <c r="R367" s="1" t="str">
        <f>+CONCATENATE(Nacsport!BZ368,Nacsport!CA368)</f>
        <v/>
      </c>
      <c r="S367" s="1" t="str">
        <f>+CONCATENATE(Nacsport!CB368,Nacsport!CC368,Nacsport!CD368)</f>
        <v/>
      </c>
      <c r="T367" s="1" t="str">
        <f>+CONCATENATE(Nacsport!CE368,Nacsport!CF368,Nacsport!CG368,Nacsport!CH368)</f>
        <v/>
      </c>
      <c r="U367" s="1" t="str">
        <f>+CONCATENATE(Nacsport!CI368,Nacsport!CJ368,Nacsport!CK368,Nacsport!CL368,Nacsport!CM368,Nacsport!CN368,Nacsport!CO368,Nacsport!CP368)</f>
        <v/>
      </c>
      <c r="V367" s="1" t="str">
        <f>+CONCATENATE(Nacsport!CQ368,Nacsport!CR368,Nacsport!CS368,Nacsport!CT368,Nacsport!CU368,Nacsport!CV368)</f>
        <v/>
      </c>
      <c r="W367" s="1" t="str">
        <f>+CONCATENATE(Nacsport!CW368,Nacsport!CX368,Nacsport!CY368,Nacsport!CZ368,Nacsport!DA368,Nacsport!DB368,Nacsport!DC368)</f>
        <v/>
      </c>
      <c r="X367" s="1" t="str">
        <f>+CONCATENATE(Nacsport!DD368,Nacsport!DE368,Nacsport!DF368,Nacsport!DG368,Nacsport!DH368,Nacsport!DI368,Nacsport!DJ368,Nacsport!DK368,Nacsport!DL368,Nacsport!DM368,Nacsport!DN368)</f>
        <v/>
      </c>
      <c r="Y367" s="1" t="str">
        <f>+CONCATENATE(Nacsport!DO368,Nacsport!DP368,Nacsport!DQ368,Nacsport!DR368,Nacsport!DS368,Nacsport!DT368,Nacsport!DU368,Nacsport!DV368,)</f>
        <v/>
      </c>
      <c r="Z367" s="1" t="str">
        <f>+CONCATENATE(Nacsport!DW368,Nacsport!DX368,Nacsport!DY368,Nacsport!DZ368)</f>
        <v/>
      </c>
      <c r="AA367" s="1" t="str">
        <f>+CONCATENATE(Nacsport!EA368,Nacsport!EB368,Nacsport!EC368,Nacsport!ED368,Nacsport!EE368)</f>
        <v/>
      </c>
      <c r="AB367" s="1" t="str">
        <f>+CONCATENATE(Nacsport!EF368,Nacsport!EG368,Nacsport!EH368,Nacsport!EI368,Nacsport!EJ368,Nacsport!EK368)</f>
        <v>KNOCK-ON</v>
      </c>
      <c r="AC367" s="1" t="str">
        <f>+CONCATENATE(Nacsport!EL368,Nacsport!EM368,Nacsport!EN368,Nacsport!EO368,Nacsport!EP368,Nacsport!EQ368,Nacsport!ER368)</f>
        <v/>
      </c>
      <c r="AD367" s="1" t="str">
        <f>+CONCATENATE(Nacsport!ES368,Nacsport!ET368,Nacsport!EU368,Nacsport!EV368,Nacsport!EW368,Nacsport!EX368,Nacsport!EY368,Nacsport!EZ368)</f>
        <v/>
      </c>
      <c r="AE367" s="1" t="str">
        <f>+CONCATENATE(Nacsport!FA368,Nacsport!FB368,Nacsport!FC368)</f>
        <v/>
      </c>
      <c r="AF367" s="1" t="str">
        <f>+CONCATENATE(Nacsport!FD368,Nacsport!FE368)</f>
        <v/>
      </c>
      <c r="AG367" s="1" t="str">
        <f>+CONCATENATE(Nacsport!FF368,Nacsport!FG368,Nacsport!FH368,Nacsport!FI368,Nacsport!FJ368)</f>
        <v/>
      </c>
      <c r="AH367" s="1" t="str">
        <f t="shared" si="29"/>
        <v/>
      </c>
      <c r="AI367" s="1" t="str">
        <f>+CONCATENATE(Nacsport!FK368,Nacsport!FL368)</f>
        <v/>
      </c>
      <c r="AJ367" s="34" t="str">
        <f>+CONCATENATE(Nacsport!FM368,Nacsport!FN368)</f>
        <v/>
      </c>
      <c r="AK367" s="1" t="str">
        <f>+IF(OR(K367="ATTACCO",K367="DIFESA"),+CONCATENATE(Nacsport!FO368,Nacsport!FP367,Nacsport!FQ368,Nacsport!FR368,Nacsport!FS368,Nacsport!FT368,Nacsport!FU368,),"")</f>
        <v/>
      </c>
      <c r="AL367" s="1" t="str">
        <f>+IF(OR(K367="ATAQUE",K367="DEFENSA"),+CONCATENATE(Nacsport!FV368,Nacsport!FW368,Nacsport!FX368,Nacsport!FY368,Nacsport!FZ368,Nacsport!GA368,Nacsport!GB368,),"")</f>
        <v/>
      </c>
      <c r="AM367" s="1" t="str">
        <f>+CONCATENATE(Nacsport!GC368,Nacsport!GD368,Nacsport!GE368,Nacsport!GF368,Nacsport!GG368,Nacsport!GH368,Nacsport!GI368,Nacsport!GJ368,)</f>
        <v/>
      </c>
      <c r="AN367" s="1" t="str">
        <f>IF(K367="PUNTOS",LOOKUP(2,1/($K$3:K367="ATAQUE"),$AN$3:AN367),IF(+COUNTIF(Nacsport!GK368:'Nacsport'!GS368,"*")&gt;0,+COUNTIF(Nacsport!GK368:'Nacsport'!GS368,"*"),""))</f>
        <v/>
      </c>
      <c r="AO367" t="str">
        <f ca="1">+IF(K367="QUIEBRE",+IF(L367="SAN LUIS",+COUNTIF(K367:INDIRECT(ADDRESS((LOOKUP(2,1/($K$1:K367="ATAQUE"),Nacsport!$A$1:A368)),3,4)),"RUCK")+1,+COUNTIF(K367:INDIRECT(ADDRESS((LOOKUP(2,1/($K$1:K367="DEFENSA"),Nacsport!$A$1:A368)),3,4)),"RUCK")+1),"")</f>
        <v/>
      </c>
      <c r="AP367" t="str">
        <f ca="1">+IF(OR(K367="PUNTOS",K367="QUIEBRE"),+IF(L367="SAN LUIS",+COUNTIF(K367:INDIRECT(ADDRESS((LOOKUP(2,1/($K$1:K367="ATAQUE"),Nacsport!$A$1:A368)),3,4)),"PASE"),+COUNTIF(K367:INDIRECT(ADDRESS((LOOKUP(2,1/($K$1:K367="DEFENSA"),Nacsport!$A$1:A368)),3,4)),"PASE")),"")</f>
        <v/>
      </c>
      <c r="AQ367" t="str">
        <f>IF(K367="QUIEBRE",LOOKUP(2,1/($K$3:K367="ATAQUE"),$AL$3:AL367),IF(+COUNTIF(Nacsport!GK368:'Nacsport'!GS368,"*")&gt;0,+COUNTIF(Nacsport!GK368:'Nacsport'!GS368,"*"),""))</f>
        <v/>
      </c>
      <c r="AR367" s="1" t="str">
        <f>IF(OR(K367="ATTACCO",K367="DIFESA"),J367,IF(AND(OR(K367="PUNTOS",K367="RUCK",K367="QUIEBRE"),L367="AVEZZANO"),LOOKUP(2,1/($K$3:K367="ATTACCO"),$J$3:J368),IF(AND(OR(K367="PUNTOS",K367="RUCK",K367="QUIEBRE"),L367="RIVAL"),LOOKUP(2,1/($K$3:K367="DIFESA"),$J$3:J368),"")))</f>
        <v/>
      </c>
      <c r="AS367" s="17"/>
    </row>
    <row r="368" spans="1:45" ht="15.75" customHeight="1" x14ac:dyDescent="0.2">
      <c r="A368">
        <f>+Nacsport!A369</f>
        <v>369</v>
      </c>
      <c r="B368">
        <f t="shared" si="27"/>
        <v>367</v>
      </c>
      <c r="C368">
        <f t="shared" si="28"/>
        <v>367</v>
      </c>
      <c r="D368" s="12">
        <v>1</v>
      </c>
      <c r="E368" s="1" t="s">
        <v>1295</v>
      </c>
      <c r="F368" s="14">
        <f>CONVERT(LEFT(Nacsport!E369,2),"mn","hr")/24+CONVERT(MID(Nacsport!E369,4,2),"sec","hr")/24</f>
        <v>4.9363425925925922E-2</v>
      </c>
      <c r="G368" s="15">
        <f>CONVERT((CONVERT(LEFT(Nacsport!F369,2),"mn","hr")/24+CONVERT(MID(Nacsport!F369,4,2),"sec","hr")/24)-(CONVERT(LEFT(Nacsport!E369,2),"mn","hr")/24+CONVERT(MID(Nacsport!E369,4,2),"sec","hr")/24),"hr","sec")*24</f>
        <v>0.99999999999995648</v>
      </c>
      <c r="H368" s="15">
        <f t="shared" si="25"/>
        <v>4260</v>
      </c>
      <c r="I368" s="15">
        <f t="shared" si="26"/>
        <v>71.083333333333329</v>
      </c>
      <c r="J368" s="1">
        <f>+Nacsport!B369</f>
        <v>39</v>
      </c>
      <c r="K368" s="1" t="str">
        <f>+Nacsport!C369</f>
        <v>END</v>
      </c>
      <c r="L368" s="1" t="str">
        <f>+CONCATENATE(Nacsport!I369,Nacsport!J369)</f>
        <v/>
      </c>
      <c r="M368" s="29" t="str">
        <f>IF(Nacsport!G369&lt;&gt;"",LEFT(Nacsport!G369,FIND(";",Nacsport!G369)-1),"")</f>
        <v/>
      </c>
      <c r="N368" s="1" t="str">
        <f>IFERROR(MID(Nacsport!G369,FIND(";", Nacsport!G369)+1,IFERROR(FIND(" ", Nacsport!G369 &amp; " ", FIND(";", Nacsport!G369)+1) - FIND(";", Nacsport!G369)-1,LEN(Nacsport!G369))),"")</f>
        <v/>
      </c>
      <c r="O368" s="1" t="str">
        <f>+CONCATENATE(Nacsport!K369,Nacsport!L369,Nacsport!M369,Nacsport!N369,Nacsport!O369,Nacsport!P369,Nacsport!Q369,Nacsport!R369,Nacsport!S369,Nacsport!T369,Nacsport!U369,Nacsport!V369,Nacsport!W369,Nacsport!X369,Nacsport!Y369,Nacsport!Z369)</f>
        <v/>
      </c>
      <c r="P368" s="1" t="str">
        <f>IF(ISNA(LOOKUP(2,1/(Nacsport!AA369:BY369&lt;&gt;""),Nacsport!AA369:BY369)),"",LOOKUP(2,1/(Nacsport!AA369:BY369&lt;&gt;""),Nacsport!AA369:BY369))</f>
        <v/>
      </c>
      <c r="Q368" s="1" t="str">
        <f t="array" ref="Q368">+IF(+COUNTIF(Nacsport!AA369:BY369,"*")&gt;1,INDEX(Nacsport!Z369:BX369,MATCH(TRUE,Nacsport!Z369:BX369&gt;0,0)),"")</f>
        <v/>
      </c>
      <c r="R368" s="1" t="str">
        <f>+CONCATENATE(Nacsport!BZ369,Nacsport!CA369)</f>
        <v/>
      </c>
      <c r="S368" s="1" t="str">
        <f>+CONCATENATE(Nacsport!CB369,Nacsport!CC369,Nacsport!CD369)</f>
        <v/>
      </c>
      <c r="T368" s="1" t="str">
        <f>+CONCATENATE(Nacsport!CE369,Nacsport!CF369,Nacsport!CG369,Nacsport!CH369)</f>
        <v/>
      </c>
      <c r="U368" s="1" t="str">
        <f>+CONCATENATE(Nacsport!CI369,Nacsport!CJ369,Nacsport!CK369,Nacsport!CL369,Nacsport!CM369,Nacsport!CN369,Nacsport!CO369,Nacsport!CP369)</f>
        <v/>
      </c>
      <c r="V368" s="1" t="str">
        <f>+CONCATENATE(Nacsport!CQ369,Nacsport!CR369,Nacsport!CS369,Nacsport!CT369,Nacsport!CU369,Nacsport!CV369)</f>
        <v/>
      </c>
      <c r="W368" s="1" t="str">
        <f>+CONCATENATE(Nacsport!CW369,Nacsport!CX369,Nacsport!CY369,Nacsport!CZ369,Nacsport!DA369,Nacsport!DB369,Nacsport!DC369)</f>
        <v/>
      </c>
      <c r="X368" s="1" t="str">
        <f>+CONCATENATE(Nacsport!DD369,Nacsport!DE369,Nacsport!DF369,Nacsport!DG369,Nacsport!DH369,Nacsport!DI369,Nacsport!DJ369,Nacsport!DK369,Nacsport!DL369,Nacsport!DM369,Nacsport!DN369)</f>
        <v/>
      </c>
      <c r="Y368" s="1" t="str">
        <f>+CONCATENATE(Nacsport!DO369,Nacsport!DP369,Nacsport!DQ369,Nacsport!DR369,Nacsport!DS369,Nacsport!DT369,Nacsport!DU369,Nacsport!DV369,)</f>
        <v/>
      </c>
      <c r="Z368" s="1" t="str">
        <f>+CONCATENATE(Nacsport!DW369,Nacsport!DX369,Nacsport!DY369,Nacsport!DZ369)</f>
        <v/>
      </c>
      <c r="AA368" s="1" t="str">
        <f>+CONCATENATE(Nacsport!EA369,Nacsport!EB369,Nacsport!EC369,Nacsport!ED369,Nacsport!EE369)</f>
        <v/>
      </c>
      <c r="AB368" s="1" t="str">
        <f>+CONCATENATE(Nacsport!EF369,Nacsport!EG369,Nacsport!EH369,Nacsport!EI369,Nacsport!EJ369,Nacsport!EK369)</f>
        <v/>
      </c>
      <c r="AC368" s="1" t="str">
        <f>+CONCATENATE(Nacsport!EL369,Nacsport!EM369,Nacsport!EN369,Nacsport!EO369,Nacsport!EP369,Nacsport!EQ369,Nacsport!ER369)</f>
        <v/>
      </c>
      <c r="AD368" s="1" t="str">
        <f>+CONCATENATE(Nacsport!ES369,Nacsport!ET369,Nacsport!EU369,Nacsport!EV369,Nacsport!EW369,Nacsport!EX369,Nacsport!EY369,Nacsport!EZ369)</f>
        <v/>
      </c>
      <c r="AE368" s="1" t="str">
        <f>+CONCATENATE(Nacsport!FA369,Nacsport!FB369,Nacsport!FC369)</f>
        <v/>
      </c>
      <c r="AF368" s="1" t="str">
        <f>+CONCATENATE(Nacsport!FD369,Nacsport!FE369)</f>
        <v/>
      </c>
      <c r="AG368" s="1" t="str">
        <f>+CONCATENATE(Nacsport!FF369,Nacsport!FG369,Nacsport!FH369,Nacsport!FI369,Nacsport!FJ369)</f>
        <v/>
      </c>
      <c r="AH368" s="1" t="str">
        <f t="shared" si="29"/>
        <v/>
      </c>
      <c r="AI368" s="1" t="str">
        <f>+CONCATENATE(Nacsport!FK369,Nacsport!FL369)</f>
        <v/>
      </c>
      <c r="AJ368" s="34" t="str">
        <f>+CONCATENATE(Nacsport!FM369,Nacsport!FN369)</f>
        <v/>
      </c>
      <c r="AK368" s="1" t="str">
        <f>+IF(OR(K368="ATTACCO",K368="DIFESA"),+CONCATENATE(Nacsport!FO369,Nacsport!FP368,Nacsport!FQ369,Nacsport!FR369,Nacsport!FS369,Nacsport!FT369,Nacsport!FU369,),"")</f>
        <v/>
      </c>
      <c r="AL368" s="1" t="str">
        <f>+IF(OR(K368="ATAQUE",K368="DEFENSA"),+CONCATENATE(Nacsport!FV369,Nacsport!FW369,Nacsport!FX369,Nacsport!FY369,Nacsport!FZ369,Nacsport!GA369,Nacsport!GB369,),"")</f>
        <v/>
      </c>
      <c r="AM368" s="1" t="str">
        <f>+CONCATENATE(Nacsport!GC369,Nacsport!GD369,Nacsport!GE369,Nacsport!GF369,Nacsport!GG369,Nacsport!GH369,Nacsport!GI369,Nacsport!GJ369,)</f>
        <v/>
      </c>
      <c r="AN368" s="1" t="str">
        <f>IF(K368="PUNTOS",LOOKUP(2,1/($K$3:K368="ATAQUE"),$AN$3:AN368),IF(+COUNTIF(Nacsport!GK369:'Nacsport'!GS369,"*")&gt;0,+COUNTIF(Nacsport!GK369:'Nacsport'!GS369,"*"),""))</f>
        <v/>
      </c>
      <c r="AO368" t="str">
        <f ca="1">+IF(K368="QUIEBRE",+IF(L368="SAN LUIS",+COUNTIF(K368:INDIRECT(ADDRESS((LOOKUP(2,1/($K$1:K368="ATAQUE"),Nacsport!$A$1:A369)),3,4)),"RUCK")+1,+COUNTIF(K368:INDIRECT(ADDRESS((LOOKUP(2,1/($K$1:K368="DEFENSA"),Nacsport!$A$1:A369)),3,4)),"RUCK")+1),"")</f>
        <v/>
      </c>
      <c r="AP368" t="str">
        <f ca="1">+IF(OR(K368="PUNTOS",K368="QUIEBRE"),+IF(L368="SAN LUIS",+COUNTIF(K368:INDIRECT(ADDRESS((LOOKUP(2,1/($K$1:K368="ATAQUE"),Nacsport!$A$1:A369)),3,4)),"PASE"),+COUNTIF(K368:INDIRECT(ADDRESS((LOOKUP(2,1/($K$1:K368="DEFENSA"),Nacsport!$A$1:A369)),3,4)),"PASE")),"")</f>
        <v/>
      </c>
      <c r="AQ368" t="str">
        <f>IF(K368="QUIEBRE",LOOKUP(2,1/($K$3:K368="ATAQUE"),$AL$3:AL368),IF(+COUNTIF(Nacsport!GK369:'Nacsport'!GS369,"*")&gt;0,+COUNTIF(Nacsport!GK369:'Nacsport'!GS369,"*"),""))</f>
        <v/>
      </c>
      <c r="AR368" s="1" t="str">
        <f>IF(OR(K368="ATTACCO",K368="DIFESA"),J368,IF(AND(OR(K368="PUNTOS",K368="RUCK",K368="QUIEBRE"),L368="AVEZZANO"),LOOKUP(2,1/($K$3:K368="ATTACCO"),$J$3:J369),IF(AND(OR(K368="PUNTOS",K368="RUCK",K368="QUIEBRE"),L368="RIVAL"),LOOKUP(2,1/($K$3:K368="DIFESA"),$J$3:J369),"")))</f>
        <v/>
      </c>
      <c r="AS368" s="17"/>
    </row>
    <row r="369" spans="1:45" ht="15.75" customHeight="1" x14ac:dyDescent="0.2">
      <c r="A369">
        <f>+Nacsport!A370</f>
        <v>370</v>
      </c>
      <c r="B369">
        <f t="shared" si="27"/>
        <v>368</v>
      </c>
      <c r="C369">
        <f t="shared" si="28"/>
        <v>368</v>
      </c>
      <c r="D369" s="12">
        <v>1</v>
      </c>
      <c r="E369" s="1" t="s">
        <v>1295</v>
      </c>
      <c r="F369" s="14">
        <f>CONVERT(LEFT(Nacsport!E370,2),"mn","hr")/24+CONVERT(MID(Nacsport!E370,4,2),"sec","hr")/24</f>
        <v>5.0312499999999996E-2</v>
      </c>
      <c r="G369" s="15">
        <f>CONVERT((CONVERT(LEFT(Nacsport!F370,2),"mn","hr")/24+CONVERT(MID(Nacsport!F370,4,2),"sec","hr")/24)-(CONVERT(LEFT(Nacsport!E370,2),"mn","hr")/24+CONVERT(MID(Nacsport!E370,4,2),"sec","hr")/24),"hr","sec")*24</f>
        <v>17.999999999999815</v>
      </c>
      <c r="H369" s="15">
        <f t="shared" si="25"/>
        <v>4342</v>
      </c>
      <c r="I369" s="15">
        <f t="shared" si="26"/>
        <v>72.449999999999989</v>
      </c>
      <c r="J369" s="1">
        <f>+Nacsport!B370</f>
        <v>23</v>
      </c>
      <c r="K369" s="1" t="str">
        <f>+Nacsport!C370</f>
        <v>DEFENCE</v>
      </c>
      <c r="L369" s="1" t="str">
        <f>+CONCATENATE(Nacsport!I370,Nacsport!J370)</f>
        <v/>
      </c>
      <c r="M369" s="29" t="str">
        <f>IF(Nacsport!G370&lt;&gt;"",LEFT(Nacsport!G370,FIND(";",Nacsport!G370)-1),"")</f>
        <v>11</v>
      </c>
      <c r="N369" s="1" t="str">
        <f>IFERROR(MID(Nacsport!G370,FIND(";", Nacsport!G370)+1,IFERROR(FIND(" ", Nacsport!G370 &amp; " ", FIND(";", Nacsport!G370)+1) - FIND(";", Nacsport!G370)-1,LEN(Nacsport!G370))),"")</f>
        <v>25</v>
      </c>
      <c r="O369" s="1" t="str">
        <f>+CONCATENATE(Nacsport!K370,Nacsport!L370,Nacsport!M370,Nacsport!N370,Nacsport!O370,Nacsport!P370,Nacsport!Q370,Nacsport!R370,Nacsport!S370,Nacsport!T370,Nacsport!U370,Nacsport!V370,Nacsport!W370,Nacsport!X370,Nacsport!Y370,Nacsport!Z370)</f>
        <v/>
      </c>
      <c r="P369" s="1" t="str">
        <f>IF(ISNA(LOOKUP(2,1/(Nacsport!AA370:BY370&lt;&gt;""),Nacsport!AA370:BY370)),"",LOOKUP(2,1/(Nacsport!AA370:BY370&lt;&gt;""),Nacsport!AA370:BY370))</f>
        <v/>
      </c>
      <c r="Q369" s="1" t="str">
        <f t="array" ref="Q369">+IF(+COUNTIF(Nacsport!AA370:BY370,"*")&gt;1,INDEX(Nacsport!Z370:BX370,MATCH(TRUE,Nacsport!Z370:BX370&gt;0,0)),"")</f>
        <v/>
      </c>
      <c r="R369" s="1" t="str">
        <f>+CONCATENATE(Nacsport!BZ370,Nacsport!CA370)</f>
        <v/>
      </c>
      <c r="S369" s="1" t="str">
        <f>+CONCATENATE(Nacsport!CB370,Nacsport!CC370,Nacsport!CD370)</f>
        <v/>
      </c>
      <c r="T369" s="1" t="str">
        <f>+CONCATENATE(Nacsport!CE370,Nacsport!CF370,Nacsport!CG370,Nacsport!CH370)</f>
        <v/>
      </c>
      <c r="U369" s="1" t="str">
        <f>+CONCATENATE(Nacsport!CI370,Nacsport!CJ370,Nacsport!CK370,Nacsport!CL370,Nacsport!CM370,Nacsport!CN370,Nacsport!CO370,Nacsport!CP370)</f>
        <v/>
      </c>
      <c r="V369" s="1" t="str">
        <f>+CONCATENATE(Nacsport!CQ370,Nacsport!CR370,Nacsport!CS370,Nacsport!CT370,Nacsport!CU370,Nacsport!CV370)</f>
        <v/>
      </c>
      <c r="W369" s="1" t="str">
        <f>+CONCATENATE(Nacsport!CW370,Nacsport!CX370,Nacsport!CY370,Nacsport!CZ370,Nacsport!DA370,Nacsport!DB370,Nacsport!DC370)</f>
        <v/>
      </c>
      <c r="X369" s="1" t="str">
        <f>+CONCATENATE(Nacsport!DD370,Nacsport!DE370,Nacsport!DF370,Nacsport!DG370,Nacsport!DH370,Nacsport!DI370,Nacsport!DJ370,Nacsport!DK370,Nacsport!DL370,Nacsport!DM370,Nacsport!DN370)</f>
        <v/>
      </c>
      <c r="Y369" s="1" t="str">
        <f>+CONCATENATE(Nacsport!DO370,Nacsport!DP370,Nacsport!DQ370,Nacsport!DR370,Nacsport!DS370,Nacsport!DT370,Nacsport!DU370,Nacsport!DV370,)</f>
        <v/>
      </c>
      <c r="Z369" s="1" t="str">
        <f>+CONCATENATE(Nacsport!DW370,Nacsport!DX370,Nacsport!DY370,Nacsport!DZ370)</f>
        <v/>
      </c>
      <c r="AA369" s="1" t="str">
        <f>+CONCATENATE(Nacsport!EA370,Nacsport!EB370,Nacsport!EC370,Nacsport!ED370,Nacsport!EE370)</f>
        <v/>
      </c>
      <c r="AB369" s="1" t="str">
        <f>+CONCATENATE(Nacsport!EF370,Nacsport!EG370,Nacsport!EH370,Nacsport!EI370,Nacsport!EJ370,Nacsport!EK370)</f>
        <v/>
      </c>
      <c r="AC369" s="1" t="str">
        <f>+CONCATENATE(Nacsport!EL370,Nacsport!EM370,Nacsport!EN370,Nacsport!EO370,Nacsport!EP370,Nacsport!EQ370,Nacsport!ER370)</f>
        <v/>
      </c>
      <c r="AD369" s="1" t="str">
        <f>+CONCATENATE(Nacsport!ES370,Nacsport!ET370,Nacsport!EU370,Nacsport!EV370,Nacsport!EW370,Nacsport!EX370,Nacsport!EY370,Nacsport!EZ370)</f>
        <v/>
      </c>
      <c r="AE369" s="1" t="str">
        <f>+CONCATENATE(Nacsport!FA370,Nacsport!FB370,Nacsport!FC370)</f>
        <v/>
      </c>
      <c r="AF369" s="1" t="str">
        <f>+CONCATENATE(Nacsport!FD370,Nacsport!FE370)</f>
        <v/>
      </c>
      <c r="AG369" s="1" t="str">
        <f>+CONCATENATE(Nacsport!FF370,Nacsport!FG370,Nacsport!FH370,Nacsport!FI370,Nacsport!FJ370)</f>
        <v/>
      </c>
      <c r="AH369" s="1" t="str">
        <f t="shared" si="29"/>
        <v/>
      </c>
      <c r="AI369" s="1" t="str">
        <f>+CONCATENATE(Nacsport!FK370,Nacsport!FL370)</f>
        <v/>
      </c>
      <c r="AJ369" s="34" t="str">
        <f>+CONCATENATE(Nacsport!FM370,Nacsport!FN370)</f>
        <v/>
      </c>
      <c r="AK369" s="1" t="str">
        <f>+IF(OR(K369="ATTACCO",K369="DIFESA"),+CONCATENATE(Nacsport!FO370,Nacsport!FP369,Nacsport!FQ370,Nacsport!FR370,Nacsport!FS370,Nacsport!FT370,Nacsport!FU370,),"")</f>
        <v/>
      </c>
      <c r="AL369" s="1" t="str">
        <f>+IF(OR(K369="ATAQUE",K369="DEFENSA"),+CONCATENATE(Nacsport!FV370,Nacsport!FW370,Nacsport!FX370,Nacsport!FY370,Nacsport!FZ370,Nacsport!GA370,Nacsport!GB370,),"")</f>
        <v/>
      </c>
      <c r="AM369" s="1" t="str">
        <f>+CONCATENATE(Nacsport!GC370,Nacsport!GD370,Nacsport!GE370,Nacsport!GF370,Nacsport!GG370,Nacsport!GH370,Nacsport!GI370,Nacsport!GJ370,)</f>
        <v/>
      </c>
      <c r="AN369" s="1" t="str">
        <f>IF(K369="PUNTOS",LOOKUP(2,1/($K$3:K369="ATAQUE"),$AN$3:AN369),IF(+COUNTIF(Nacsport!GK370:'Nacsport'!GS370,"*")&gt;0,+COUNTIF(Nacsport!GK370:'Nacsport'!GS370,"*"),""))</f>
        <v/>
      </c>
      <c r="AO369" t="str">
        <f ca="1">+IF(K369="QUIEBRE",+IF(L369="SAN LUIS",+COUNTIF(K369:INDIRECT(ADDRESS((LOOKUP(2,1/($K$1:K369="ATAQUE"),Nacsport!$A$1:A370)),3,4)),"RUCK")+1,+COUNTIF(K369:INDIRECT(ADDRESS((LOOKUP(2,1/($K$1:K369="DEFENSA"),Nacsport!$A$1:A370)),3,4)),"RUCK")+1),"")</f>
        <v/>
      </c>
      <c r="AP369" t="str">
        <f ca="1">+IF(OR(K369="PUNTOS",K369="QUIEBRE"),+IF(L369="SAN LUIS",+COUNTIF(K369:INDIRECT(ADDRESS((LOOKUP(2,1/($K$1:K369="ATAQUE"),Nacsport!$A$1:A370)),3,4)),"PASE"),+COUNTIF(K369:INDIRECT(ADDRESS((LOOKUP(2,1/($K$1:K369="DEFENSA"),Nacsport!$A$1:A370)),3,4)),"PASE")),"")</f>
        <v/>
      </c>
      <c r="AQ369" t="str">
        <f>IF(K369="QUIEBRE",LOOKUP(2,1/($K$3:K369="ATAQUE"),$AL$3:AL369),IF(+COUNTIF(Nacsport!GK370:'Nacsport'!GS370,"*")&gt;0,+COUNTIF(Nacsport!GK370:'Nacsport'!GS370,"*"),""))</f>
        <v/>
      </c>
      <c r="AR369" s="1" t="str">
        <f>IF(OR(K369="ATTACCO",K369="DIFESA"),J369,IF(AND(OR(K369="PUNTOS",K369="RUCK",K369="QUIEBRE"),L369="AVEZZANO"),LOOKUP(2,1/($K$3:K369="ATTACCO"),$J$3:J370),IF(AND(OR(K369="PUNTOS",K369="RUCK",K369="QUIEBRE"),L369="RIVAL"),LOOKUP(2,1/($K$3:K369="DIFESA"),$J$3:J370),"")))</f>
        <v/>
      </c>
      <c r="AS369" s="17"/>
    </row>
    <row r="370" spans="1:45" ht="15.75" customHeight="1" x14ac:dyDescent="0.2">
      <c r="A370">
        <f>+Nacsport!A371</f>
        <v>371</v>
      </c>
      <c r="B370">
        <f t="shared" si="27"/>
        <v>369</v>
      </c>
      <c r="C370">
        <f t="shared" si="28"/>
        <v>369</v>
      </c>
      <c r="D370" s="12">
        <v>1</v>
      </c>
      <c r="E370" s="1" t="s">
        <v>1295</v>
      </c>
      <c r="F370" s="14">
        <f>CONVERT(LEFT(Nacsport!E371,2),"mn","hr")/24+CONVERT(MID(Nacsport!E371,4,2),"sec","hr")/24</f>
        <v>5.0312499999999996E-2</v>
      </c>
      <c r="G370" s="15">
        <f>CONVERT((CONVERT(LEFT(Nacsport!F371,2),"mn","hr")/24+CONVERT(MID(Nacsport!F371,4,2),"sec","hr")/24)-(CONVERT(LEFT(Nacsport!E371,2),"mn","hr")/24+CONVERT(MID(Nacsport!E371,4,2),"sec","hr")/24),"hr","sec")*24</f>
        <v>17.999999999999815</v>
      </c>
      <c r="H370" s="15">
        <f t="shared" si="25"/>
        <v>4342</v>
      </c>
      <c r="I370" s="15">
        <f t="shared" si="26"/>
        <v>72.449999999999989</v>
      </c>
      <c r="J370" s="1">
        <f>+Nacsport!B371</f>
        <v>41</v>
      </c>
      <c r="K370" s="1" t="str">
        <f>+Nacsport!C371</f>
        <v>SHORT-MATCH</v>
      </c>
      <c r="L370" s="1" t="str">
        <f>+CONCATENATE(Nacsport!I371,Nacsport!J371)</f>
        <v/>
      </c>
      <c r="M370" s="29" t="str">
        <f>IF(Nacsport!G371&lt;&gt;"",LEFT(Nacsport!G371,FIND(";",Nacsport!G371)-1),"")</f>
        <v>11</v>
      </c>
      <c r="N370" s="1" t="str">
        <f>IFERROR(MID(Nacsport!G371,FIND(";", Nacsport!G371)+1,IFERROR(FIND(" ", Nacsport!G371 &amp; " ", FIND(";", Nacsport!G371)+1) - FIND(";", Nacsport!G371)-1,LEN(Nacsport!G371))),"")</f>
        <v>25</v>
      </c>
      <c r="O370" s="1" t="str">
        <f>+CONCATENATE(Nacsport!K371,Nacsport!L371,Nacsport!M371,Nacsport!N371,Nacsport!O371,Nacsport!P371,Nacsport!Q371,Nacsport!R371,Nacsport!S371,Nacsport!T371,Nacsport!U371,Nacsport!V371,Nacsport!W371,Nacsport!X371,Nacsport!Y371,Nacsport!Z371)</f>
        <v/>
      </c>
      <c r="P370" s="1" t="str">
        <f>IF(ISNA(LOOKUP(2,1/(Nacsport!AA371:BY371&lt;&gt;""),Nacsport!AA371:BY371)),"",LOOKUP(2,1/(Nacsport!AA371:BY371&lt;&gt;""),Nacsport!AA371:BY371))</f>
        <v/>
      </c>
      <c r="Q370" s="1" t="str">
        <f t="array" ref="Q370">+IF(+COUNTIF(Nacsport!AA371:BY371,"*")&gt;1,INDEX(Nacsport!Z371:BX371,MATCH(TRUE,Nacsport!Z371:BX371&gt;0,0)),"")</f>
        <v/>
      </c>
      <c r="R370" s="1" t="str">
        <f>+CONCATENATE(Nacsport!BZ371,Nacsport!CA371)</f>
        <v/>
      </c>
      <c r="S370" s="1" t="str">
        <f>+CONCATENATE(Nacsport!CB371,Nacsport!CC371,Nacsport!CD371)</f>
        <v/>
      </c>
      <c r="T370" s="1" t="str">
        <f>+CONCATENATE(Nacsport!CE371,Nacsport!CF371,Nacsport!CG371,Nacsport!CH371)</f>
        <v/>
      </c>
      <c r="U370" s="1" t="str">
        <f>+CONCATENATE(Nacsport!CI371,Nacsport!CJ371,Nacsport!CK371,Nacsport!CL371,Nacsport!CM371,Nacsport!CN371,Nacsport!CO371,Nacsport!CP371)</f>
        <v/>
      </c>
      <c r="V370" s="1" t="str">
        <f>+CONCATENATE(Nacsport!CQ371,Nacsport!CR371,Nacsport!CS371,Nacsport!CT371,Nacsport!CU371,Nacsport!CV371)</f>
        <v/>
      </c>
      <c r="W370" s="1" t="str">
        <f>+CONCATENATE(Nacsport!CW371,Nacsport!CX371,Nacsport!CY371,Nacsport!CZ371,Nacsport!DA371,Nacsport!DB371,Nacsport!DC371)</f>
        <v/>
      </c>
      <c r="X370" s="1" t="str">
        <f>+CONCATENATE(Nacsport!DD371,Nacsport!DE371,Nacsport!DF371,Nacsport!DG371,Nacsport!DH371,Nacsport!DI371,Nacsport!DJ371,Nacsport!DK371,Nacsport!DL371,Nacsport!DM371,Nacsport!DN371)</f>
        <v/>
      </c>
      <c r="Y370" s="1" t="str">
        <f>+CONCATENATE(Nacsport!DO371,Nacsport!DP371,Nacsport!DQ371,Nacsport!DR371,Nacsport!DS371,Nacsport!DT371,Nacsport!DU371,Nacsport!DV371,)</f>
        <v/>
      </c>
      <c r="Z370" s="1" t="str">
        <f>+CONCATENATE(Nacsport!DW371,Nacsport!DX371,Nacsport!DY371,Nacsport!DZ371)</f>
        <v/>
      </c>
      <c r="AA370" s="1" t="str">
        <f>+CONCATENATE(Nacsport!EA371,Nacsport!EB371,Nacsport!EC371,Nacsport!ED371,Nacsport!EE371)</f>
        <v/>
      </c>
      <c r="AB370" s="1" t="str">
        <f>+CONCATENATE(Nacsport!EF371,Nacsport!EG371,Nacsport!EH371,Nacsport!EI371,Nacsport!EJ371,Nacsport!EK371)</f>
        <v/>
      </c>
      <c r="AC370" s="1" t="str">
        <f>+CONCATENATE(Nacsport!EL371,Nacsport!EM371,Nacsport!EN371,Nacsport!EO371,Nacsport!EP371,Nacsport!EQ371,Nacsport!ER371)</f>
        <v/>
      </c>
      <c r="AD370" s="1" t="str">
        <f>+CONCATENATE(Nacsport!ES371,Nacsport!ET371,Nacsport!EU371,Nacsport!EV371,Nacsport!EW371,Nacsport!EX371,Nacsport!EY371,Nacsport!EZ371)</f>
        <v/>
      </c>
      <c r="AE370" s="1" t="str">
        <f>+CONCATENATE(Nacsport!FA371,Nacsport!FB371,Nacsport!FC371)</f>
        <v/>
      </c>
      <c r="AF370" s="1" t="str">
        <f>+CONCATENATE(Nacsport!FD371,Nacsport!FE371)</f>
        <v/>
      </c>
      <c r="AG370" s="1" t="str">
        <f>+CONCATENATE(Nacsport!FF371,Nacsport!FG371,Nacsport!FH371,Nacsport!FI371,Nacsport!FJ371)</f>
        <v/>
      </c>
      <c r="AH370" s="1" t="str">
        <f t="shared" si="29"/>
        <v/>
      </c>
      <c r="AI370" s="1" t="str">
        <f>+CONCATENATE(Nacsport!FK371,Nacsport!FL371)</f>
        <v/>
      </c>
      <c r="AJ370" s="34" t="str">
        <f>+CONCATENATE(Nacsport!FM371,Nacsport!FN371)</f>
        <v/>
      </c>
      <c r="AK370" s="1" t="str">
        <f>+IF(OR(K370="ATTACCO",K370="DIFESA"),+CONCATENATE(Nacsport!FO371,Nacsport!FP370,Nacsport!FQ371,Nacsport!FR371,Nacsport!FS371,Nacsport!FT371,Nacsport!FU371,),"")</f>
        <v/>
      </c>
      <c r="AL370" s="1" t="str">
        <f>+IF(OR(K370="ATAQUE",K370="DEFENSA"),+CONCATENATE(Nacsport!FV371,Nacsport!FW371,Nacsport!FX371,Nacsport!FY371,Nacsport!FZ371,Nacsport!GA371,Nacsport!GB371,),"")</f>
        <v/>
      </c>
      <c r="AM370" s="1" t="str">
        <f>+CONCATENATE(Nacsport!GC371,Nacsport!GD371,Nacsport!GE371,Nacsport!GF371,Nacsport!GG371,Nacsport!GH371,Nacsport!GI371,Nacsport!GJ371,)</f>
        <v/>
      </c>
      <c r="AN370" s="1" t="str">
        <f>IF(K370="PUNTOS",LOOKUP(2,1/($K$3:K370="ATAQUE"),$AN$3:AN370),IF(+COUNTIF(Nacsport!GK371:'Nacsport'!GS371,"*")&gt;0,+COUNTIF(Nacsport!GK371:'Nacsport'!GS371,"*"),""))</f>
        <v/>
      </c>
      <c r="AO370" t="str">
        <f ca="1">+IF(K370="QUIEBRE",+IF(L370="SAN LUIS",+COUNTIF(K370:INDIRECT(ADDRESS((LOOKUP(2,1/($K$1:K370="ATAQUE"),Nacsport!$A$1:A371)),3,4)),"RUCK")+1,+COUNTIF(K370:INDIRECT(ADDRESS((LOOKUP(2,1/($K$1:K370="DEFENSA"),Nacsport!$A$1:A371)),3,4)),"RUCK")+1),"")</f>
        <v/>
      </c>
      <c r="AP370" t="str">
        <f ca="1">+IF(OR(K370="PUNTOS",K370="QUIEBRE"),+IF(L370="SAN LUIS",+COUNTIF(K370:INDIRECT(ADDRESS((LOOKUP(2,1/($K$1:K370="ATAQUE"),Nacsport!$A$1:A371)),3,4)),"PASE"),+COUNTIF(K370:INDIRECT(ADDRESS((LOOKUP(2,1/($K$1:K370="DEFENSA"),Nacsport!$A$1:A371)),3,4)),"PASE")),"")</f>
        <v/>
      </c>
      <c r="AQ370" t="str">
        <f>IF(K370="QUIEBRE",LOOKUP(2,1/($K$3:K370="ATAQUE"),$AL$3:AL370),IF(+COUNTIF(Nacsport!GK371:'Nacsport'!GS371,"*")&gt;0,+COUNTIF(Nacsport!GK371:'Nacsport'!GS371,"*"),""))</f>
        <v/>
      </c>
      <c r="AR370" s="1" t="str">
        <f>IF(OR(K370="ATTACCO",K370="DIFESA"),J370,IF(AND(OR(K370="PUNTOS",K370="RUCK",K370="QUIEBRE"),L370="AVEZZANO"),LOOKUP(2,1/($K$3:K370="ATTACCO"),$J$3:J371),IF(AND(OR(K370="PUNTOS",K370="RUCK",K370="QUIEBRE"),L370="RIVAL"),LOOKUP(2,1/($K$3:K370="DIFESA"),$J$3:J371),"")))</f>
        <v/>
      </c>
      <c r="AS370" s="17"/>
    </row>
    <row r="371" spans="1:45" ht="15.75" customHeight="1" x14ac:dyDescent="0.2">
      <c r="A371">
        <f>+Nacsport!A372</f>
        <v>372</v>
      </c>
      <c r="B371">
        <f t="shared" si="27"/>
        <v>370</v>
      </c>
      <c r="C371">
        <f t="shared" si="28"/>
        <v>370</v>
      </c>
      <c r="D371" s="12">
        <v>1</v>
      </c>
      <c r="E371" s="1" t="s">
        <v>1295</v>
      </c>
      <c r="F371" s="14">
        <f>CONVERT(LEFT(Nacsport!E372,2),"mn","hr")/24+CONVERT(MID(Nacsport!E372,4,2),"sec","hr")/24</f>
        <v>5.035879629629629E-2</v>
      </c>
      <c r="G371" s="15">
        <f>CONVERT((CONVERT(LEFT(Nacsport!F372,2),"mn","hr")/24+CONVERT(MID(Nacsport!F372,4,2),"sec","hr")/24)-(CONVERT(LEFT(Nacsport!E372,2),"mn","hr")/24+CONVERT(MID(Nacsport!E372,4,2),"sec","hr")/24),"hr","sec")*24</f>
        <v>4.0000000000004254</v>
      </c>
      <c r="H371" s="15">
        <f t="shared" si="25"/>
        <v>4346</v>
      </c>
      <c r="I371" s="15">
        <f t="shared" si="26"/>
        <v>72.516666666666666</v>
      </c>
      <c r="J371" s="1">
        <f>+Nacsport!B372</f>
        <v>12</v>
      </c>
      <c r="K371" s="1" t="str">
        <f>+Nacsport!C372</f>
        <v>SCRUM</v>
      </c>
      <c r="L371" s="1" t="str">
        <f>+CONCATENATE(Nacsport!I372,Nacsport!J372)</f>
        <v>OPPONENT</v>
      </c>
      <c r="M371" s="29" t="str">
        <f>IF(Nacsport!G372&lt;&gt;"",LEFT(Nacsport!G372,FIND(";",Nacsport!G372)-1),"")</f>
        <v>11</v>
      </c>
      <c r="N371" s="1" t="str">
        <f>IFERROR(MID(Nacsport!G372,FIND(";", Nacsport!G372)+1,IFERROR(FIND(" ", Nacsport!G372 &amp; " ", FIND(";", Nacsport!G372)+1) - FIND(";", Nacsport!G372)-1,LEN(Nacsport!G372))),"")</f>
        <v>25</v>
      </c>
      <c r="O371" s="1" t="str">
        <f>+CONCATENATE(Nacsport!K372,Nacsport!L372,Nacsport!M372,Nacsport!N372,Nacsport!O372,Nacsport!P372,Nacsport!Q372,Nacsport!R372,Nacsport!S372,Nacsport!T372,Nacsport!U372,Nacsport!V372,Nacsport!W372,Nacsport!X372,Nacsport!Y372,Nacsport!Z372)</f>
        <v>T2A</v>
      </c>
      <c r="P371" s="1" t="str">
        <f>IF(ISNA(LOOKUP(2,1/(Nacsport!AA372:BY372&lt;&gt;""),Nacsport!AA372:BY372)),"",LOOKUP(2,1/(Nacsport!AA372:BY372&lt;&gt;""),Nacsport!AA372:BY372))</f>
        <v/>
      </c>
      <c r="Q371" s="1" t="str">
        <f t="array" ref="Q371">+IF(+COUNTIF(Nacsport!AA372:BY372,"*")&gt;1,INDEX(Nacsport!Z372:BX372,MATCH(TRUE,Nacsport!Z372:BX372&gt;0,0)),"")</f>
        <v/>
      </c>
      <c r="R371" s="1" t="str">
        <f>+CONCATENATE(Nacsport!BZ372,Nacsport!CA372)</f>
        <v>WIN</v>
      </c>
      <c r="S371" s="1" t="str">
        <f>+CONCATENATE(Nacsport!CB372,Nacsport!CC372,Nacsport!CD372)</f>
        <v>NEGATIVE</v>
      </c>
      <c r="T371" s="1" t="str">
        <f>+CONCATENATE(Nacsport!CE372,Nacsport!CF372,Nacsport!CG372,Nacsport!CH372)</f>
        <v/>
      </c>
      <c r="U371" s="1" t="str">
        <f>+CONCATENATE(Nacsport!CI372,Nacsport!CJ372,Nacsport!CK372,Nacsport!CL372,Nacsport!CM372,Nacsport!CN372,Nacsport!CO372,Nacsport!CP372)</f>
        <v/>
      </c>
      <c r="V371" s="1" t="str">
        <f>+CONCATENATE(Nacsport!CQ372,Nacsport!CR372,Nacsport!CS372,Nacsport!CT372,Nacsport!CU372,Nacsport!CV372)</f>
        <v/>
      </c>
      <c r="W371" s="1" t="str">
        <f>+CONCATENATE(Nacsport!CW372,Nacsport!CX372,Nacsport!CY372,Nacsport!CZ372,Nacsport!DA372,Nacsport!DB372,Nacsport!DC372)</f>
        <v/>
      </c>
      <c r="X371" s="1" t="str">
        <f>+CONCATENATE(Nacsport!DD372,Nacsport!DE372,Nacsport!DF372,Nacsport!DG372,Nacsport!DH372,Nacsport!DI372,Nacsport!DJ372,Nacsport!DK372,Nacsport!DL372,Nacsport!DM372,Nacsport!DN372)</f>
        <v/>
      </c>
      <c r="Y371" s="1" t="str">
        <f>+CONCATENATE(Nacsport!DO372,Nacsport!DP372,Nacsport!DQ372,Nacsport!DR372,Nacsport!DS372,Nacsport!DT372,Nacsport!DU372,Nacsport!DV372,)</f>
        <v/>
      </c>
      <c r="Z371" s="1" t="str">
        <f>+CONCATENATE(Nacsport!DW372,Nacsport!DX372,Nacsport!DY372,Nacsport!DZ372)</f>
        <v/>
      </c>
      <c r="AA371" s="1" t="str">
        <f>+CONCATENATE(Nacsport!EA372,Nacsport!EB372,Nacsport!EC372,Nacsport!ED372,Nacsport!EE372)</f>
        <v/>
      </c>
      <c r="AB371" s="1" t="str">
        <f>+CONCATENATE(Nacsport!EF372,Nacsport!EG372,Nacsport!EH372,Nacsport!EI372,Nacsport!EJ372,Nacsport!EK372)</f>
        <v/>
      </c>
      <c r="AC371" s="1" t="str">
        <f>+CONCATENATE(Nacsport!EL372,Nacsport!EM372,Nacsport!EN372,Nacsport!EO372,Nacsport!EP372,Nacsport!EQ372,Nacsport!ER372)</f>
        <v/>
      </c>
      <c r="AD371" s="1" t="str">
        <f>+CONCATENATE(Nacsport!ES372,Nacsport!ET372,Nacsport!EU372,Nacsport!EV372,Nacsport!EW372,Nacsport!EX372,Nacsport!EY372,Nacsport!EZ372)</f>
        <v/>
      </c>
      <c r="AE371" s="1" t="str">
        <f>+CONCATENATE(Nacsport!FA372,Nacsport!FB372,Nacsport!FC372)</f>
        <v/>
      </c>
      <c r="AF371" s="1" t="str">
        <f>+CONCATENATE(Nacsport!FD372,Nacsport!FE372)</f>
        <v/>
      </c>
      <c r="AG371" s="1" t="str">
        <f>+CONCATENATE(Nacsport!FF372,Nacsport!FG372,Nacsport!FH372,Nacsport!FI372,Nacsport!FJ372)</f>
        <v/>
      </c>
      <c r="AH371" s="1" t="str">
        <f t="shared" si="29"/>
        <v/>
      </c>
      <c r="AI371" s="1" t="str">
        <f>+CONCATENATE(Nacsport!FK372,Nacsport!FL372)</f>
        <v/>
      </c>
      <c r="AJ371" s="34" t="str">
        <f>+CONCATENATE(Nacsport!FM372,Nacsport!FN372)</f>
        <v/>
      </c>
      <c r="AK371" s="1" t="str">
        <f>+IF(OR(K371="ATTACCO",K371="DIFESA"),+CONCATENATE(Nacsport!FO372,Nacsport!FP371,Nacsport!FQ372,Nacsport!FR372,Nacsport!FS372,Nacsport!FT372,Nacsport!FU372,),"")</f>
        <v/>
      </c>
      <c r="AL371" s="1" t="str">
        <f>+IF(OR(K371="ATAQUE",K371="DEFENSA"),+CONCATENATE(Nacsport!FV372,Nacsport!FW372,Nacsport!FX372,Nacsport!FY372,Nacsport!FZ372,Nacsport!GA372,Nacsport!GB372,),"")</f>
        <v/>
      </c>
      <c r="AM371" s="1" t="str">
        <f>+CONCATENATE(Nacsport!GC372,Nacsport!GD372,Nacsport!GE372,Nacsport!GF372,Nacsport!GG372,Nacsport!GH372,Nacsport!GI372,Nacsport!GJ372,)</f>
        <v/>
      </c>
      <c r="AN371" s="1" t="str">
        <f>IF(K371="PUNTOS",LOOKUP(2,1/($K$3:K371="ATAQUE"),$AN$3:AN371),IF(+COUNTIF(Nacsport!GK372:'Nacsport'!GS372,"*")&gt;0,+COUNTIF(Nacsport!GK372:'Nacsport'!GS372,"*"),""))</f>
        <v/>
      </c>
      <c r="AO371" t="str">
        <f ca="1">+IF(K371="QUIEBRE",+IF(L371="SAN LUIS",+COUNTIF(K371:INDIRECT(ADDRESS((LOOKUP(2,1/($K$1:K371="ATAQUE"),Nacsport!$A$1:A372)),3,4)),"RUCK")+1,+COUNTIF(K371:INDIRECT(ADDRESS((LOOKUP(2,1/($K$1:K371="DEFENSA"),Nacsport!$A$1:A372)),3,4)),"RUCK")+1),"")</f>
        <v/>
      </c>
      <c r="AP371" t="str">
        <f ca="1">+IF(OR(K371="PUNTOS",K371="QUIEBRE"),+IF(L371="SAN LUIS",+COUNTIF(K371:INDIRECT(ADDRESS((LOOKUP(2,1/($K$1:K371="ATAQUE"),Nacsport!$A$1:A372)),3,4)),"PASE"),+COUNTIF(K371:INDIRECT(ADDRESS((LOOKUP(2,1/($K$1:K371="DEFENSA"),Nacsport!$A$1:A372)),3,4)),"PASE")),"")</f>
        <v/>
      </c>
      <c r="AQ371" t="str">
        <f>IF(K371="QUIEBRE",LOOKUP(2,1/($K$3:K371="ATAQUE"),$AL$3:AL371),IF(+COUNTIF(Nacsport!GK372:'Nacsport'!GS372,"*")&gt;0,+COUNTIF(Nacsport!GK372:'Nacsport'!GS372,"*"),""))</f>
        <v/>
      </c>
      <c r="AR371" s="1" t="str">
        <f>IF(OR(K371="ATTACCO",K371="DIFESA"),J371,IF(AND(OR(K371="PUNTOS",K371="RUCK",K371="QUIEBRE"),L371="AVEZZANO"),LOOKUP(2,1/($K$3:K371="ATTACCO"),$J$3:J372),IF(AND(OR(K371="PUNTOS",K371="RUCK",K371="QUIEBRE"),L371="RIVAL"),LOOKUP(2,1/($K$3:K371="DIFESA"),$J$3:J372),"")))</f>
        <v/>
      </c>
      <c r="AS371" s="17"/>
    </row>
    <row r="372" spans="1:45" ht="15.75" customHeight="1" x14ac:dyDescent="0.2">
      <c r="A372">
        <f>+Nacsport!A373</f>
        <v>373</v>
      </c>
      <c r="B372">
        <f t="shared" si="27"/>
        <v>371</v>
      </c>
      <c r="C372">
        <f t="shared" si="28"/>
        <v>371</v>
      </c>
      <c r="D372" s="12">
        <v>1</v>
      </c>
      <c r="E372" s="1" t="s">
        <v>1295</v>
      </c>
      <c r="F372" s="14">
        <f>CONVERT(LEFT(Nacsport!E373,2),"mn","hr")/24+CONVERT(MID(Nacsport!E373,4,2),"sec","hr")/24</f>
        <v>5.0474537037037033E-2</v>
      </c>
      <c r="G372" s="15">
        <f>CONVERT((CONVERT(LEFT(Nacsport!F373,2),"mn","hr")/24+CONVERT(MID(Nacsport!F373,4,2),"sec","hr")/24)-(CONVERT(LEFT(Nacsport!E373,2),"mn","hr")/24+CONVERT(MID(Nacsport!E373,4,2),"sec","hr")/24),"hr","sec")*24</f>
        <v>4.9999999999997824</v>
      </c>
      <c r="H372" s="15">
        <f t="shared" si="25"/>
        <v>4356</v>
      </c>
      <c r="I372" s="15">
        <f t="shared" si="26"/>
        <v>72.683333333333323</v>
      </c>
      <c r="J372" s="1">
        <f>+Nacsport!B373</f>
        <v>14</v>
      </c>
      <c r="K372" s="1" t="str">
        <f>+Nacsport!C373</f>
        <v>TURNOVER+</v>
      </c>
      <c r="L372" s="1" t="str">
        <f>+CONCATENATE(Nacsport!I373,Nacsport!J373)</f>
        <v>SAN BENEDETTO</v>
      </c>
      <c r="M372" s="29" t="str">
        <f>IF(Nacsport!G373&lt;&gt;"",LEFT(Nacsport!G373,FIND(";",Nacsport!G373)-1),"")</f>
        <v/>
      </c>
      <c r="N372" s="1" t="str">
        <f>IFERROR(MID(Nacsport!G373,FIND(";", Nacsport!G373)+1,IFERROR(FIND(" ", Nacsport!G373 &amp; " ", FIND(";", Nacsport!G373)+1) - FIND(";", Nacsport!G373)-1,LEN(Nacsport!G373))),"")</f>
        <v/>
      </c>
      <c r="O372" s="1" t="str">
        <f>+CONCATENATE(Nacsport!K373,Nacsport!L373,Nacsport!M373,Nacsport!N373,Nacsport!O373,Nacsport!P373,Nacsport!Q373,Nacsport!R373,Nacsport!S373,Nacsport!T373,Nacsport!U373,Nacsport!V373,Nacsport!W373,Nacsport!X373,Nacsport!Y373,Nacsport!Z373)</f>
        <v/>
      </c>
      <c r="P372" s="1" t="str">
        <f>IF(ISNA(LOOKUP(2,1/(Nacsport!AA373:BY373&lt;&gt;""),Nacsport!AA373:BY373)),"",LOOKUP(2,1/(Nacsport!AA373:BY373&lt;&gt;""),Nacsport!AA373:BY373))</f>
        <v/>
      </c>
      <c r="Q372" s="1" t="str">
        <f t="array" ref="Q372">+IF(+COUNTIF(Nacsport!AA373:BY373,"*")&gt;1,INDEX(Nacsport!Z373:BX373,MATCH(TRUE,Nacsport!Z373:BX373&gt;0,0)),"")</f>
        <v/>
      </c>
      <c r="R372" s="1" t="str">
        <f>+CONCATENATE(Nacsport!BZ373,Nacsport!CA373)</f>
        <v/>
      </c>
      <c r="S372" s="1" t="str">
        <f>+CONCATENATE(Nacsport!CB373,Nacsport!CC373,Nacsport!CD373)</f>
        <v/>
      </c>
      <c r="T372" s="1" t="str">
        <f>+CONCATENATE(Nacsport!CE373,Nacsport!CF373,Nacsport!CG373,Nacsport!CH373)</f>
        <v/>
      </c>
      <c r="U372" s="1" t="str">
        <f>+CONCATENATE(Nacsport!CI373,Nacsport!CJ373,Nacsport!CK373,Nacsport!CL373,Nacsport!CM373,Nacsport!CN373,Nacsport!CO373,Nacsport!CP373)</f>
        <v/>
      </c>
      <c r="V372" s="1" t="str">
        <f>+CONCATENATE(Nacsport!CQ373,Nacsport!CR373,Nacsport!CS373,Nacsport!CT373,Nacsport!CU373,Nacsport!CV373)</f>
        <v/>
      </c>
      <c r="W372" s="1" t="str">
        <f>+CONCATENATE(Nacsport!CW373,Nacsport!CX373,Nacsport!CY373,Nacsport!CZ373,Nacsport!DA373,Nacsport!DB373,Nacsport!DC373)</f>
        <v/>
      </c>
      <c r="X372" s="1" t="str">
        <f>+CONCATENATE(Nacsport!DD373,Nacsport!DE373,Nacsport!DF373,Nacsport!DG373,Nacsport!DH373,Nacsport!DI373,Nacsport!DJ373,Nacsport!DK373,Nacsport!DL373,Nacsport!DM373,Nacsport!DN373)</f>
        <v/>
      </c>
      <c r="Y372" s="1" t="str">
        <f>+CONCATENATE(Nacsport!DO373,Nacsport!DP373,Nacsport!DQ373,Nacsport!DR373,Nacsport!DS373,Nacsport!DT373,Nacsport!DU373,Nacsport!DV373,)</f>
        <v/>
      </c>
      <c r="Z372" s="1" t="str">
        <f>+CONCATENATE(Nacsport!DW373,Nacsport!DX373,Nacsport!DY373,Nacsport!DZ373)</f>
        <v>KICK</v>
      </c>
      <c r="AA372" s="1" t="str">
        <f>+CONCATENATE(Nacsport!EA373,Nacsport!EB373,Nacsport!EC373,Nacsport!ED373,Nacsport!EE373)</f>
        <v/>
      </c>
      <c r="AB372" s="1" t="str">
        <f>+CONCATENATE(Nacsport!EF373,Nacsport!EG373,Nacsport!EH373,Nacsport!EI373,Nacsport!EJ373,Nacsport!EK373)</f>
        <v/>
      </c>
      <c r="AC372" s="1" t="str">
        <f>+CONCATENATE(Nacsport!EL373,Nacsport!EM373,Nacsport!EN373,Nacsport!EO373,Nacsport!EP373,Nacsport!EQ373,Nacsport!ER373)</f>
        <v/>
      </c>
      <c r="AD372" s="1" t="str">
        <f>+CONCATENATE(Nacsport!ES373,Nacsport!ET373,Nacsport!EU373,Nacsport!EV373,Nacsport!EW373,Nacsport!EX373,Nacsport!EY373,Nacsport!EZ373)</f>
        <v/>
      </c>
      <c r="AE372" s="1" t="str">
        <f>+CONCATENATE(Nacsport!FA373,Nacsport!FB373,Nacsport!FC373)</f>
        <v/>
      </c>
      <c r="AF372" s="1" t="str">
        <f>+CONCATENATE(Nacsport!FD373,Nacsport!FE373)</f>
        <v/>
      </c>
      <c r="AG372" s="1" t="str">
        <f>+CONCATENATE(Nacsport!FF373,Nacsport!FG373,Nacsport!FH373,Nacsport!FI373,Nacsport!FJ373)</f>
        <v/>
      </c>
      <c r="AH372" s="1" t="str">
        <f t="shared" si="29"/>
        <v/>
      </c>
      <c r="AI372" s="1" t="str">
        <f>+CONCATENATE(Nacsport!FK373,Nacsport!FL373)</f>
        <v/>
      </c>
      <c r="AJ372" s="34" t="str">
        <f>+CONCATENATE(Nacsport!FM373,Nacsport!FN373)</f>
        <v/>
      </c>
      <c r="AK372" s="1" t="str">
        <f>+IF(OR(K372="ATTACCO",K372="DIFESA"),+CONCATENATE(Nacsport!FO373,Nacsport!FP372,Nacsport!FQ373,Nacsport!FR373,Nacsport!FS373,Nacsport!FT373,Nacsport!FU373,),"")</f>
        <v/>
      </c>
      <c r="AL372" s="1" t="str">
        <f>+IF(OR(K372="ATAQUE",K372="DEFENSA"),+CONCATENATE(Nacsport!FV373,Nacsport!FW373,Nacsport!FX373,Nacsport!FY373,Nacsport!FZ373,Nacsport!GA373,Nacsport!GB373,),"")</f>
        <v/>
      </c>
      <c r="AM372" s="1" t="str">
        <f>+CONCATENATE(Nacsport!GC373,Nacsport!GD373,Nacsport!GE373,Nacsport!GF373,Nacsport!GG373,Nacsport!GH373,Nacsport!GI373,Nacsport!GJ373,)</f>
        <v/>
      </c>
      <c r="AN372" s="1" t="str">
        <f>IF(K372="PUNTOS",LOOKUP(2,1/($K$3:K372="ATAQUE"),$AN$3:AN372),IF(+COUNTIF(Nacsport!GK373:'Nacsport'!GS373,"*")&gt;0,+COUNTIF(Nacsport!GK373:'Nacsport'!GS373,"*"),""))</f>
        <v/>
      </c>
      <c r="AO372" t="str">
        <f ca="1">+IF(K372="QUIEBRE",+IF(L372="SAN LUIS",+COUNTIF(K372:INDIRECT(ADDRESS((LOOKUP(2,1/($K$1:K372="ATAQUE"),Nacsport!$A$1:A373)),3,4)),"RUCK")+1,+COUNTIF(K372:INDIRECT(ADDRESS((LOOKUP(2,1/($K$1:K372="DEFENSA"),Nacsport!$A$1:A373)),3,4)),"RUCK")+1),"")</f>
        <v/>
      </c>
      <c r="AP372" t="str">
        <f ca="1">+IF(OR(K372="PUNTOS",K372="QUIEBRE"),+IF(L372="SAN LUIS",+COUNTIF(K372:INDIRECT(ADDRESS((LOOKUP(2,1/($K$1:K372="ATAQUE"),Nacsport!$A$1:A373)),3,4)),"PASE"),+COUNTIF(K372:INDIRECT(ADDRESS((LOOKUP(2,1/($K$1:K372="DEFENSA"),Nacsport!$A$1:A373)),3,4)),"PASE")),"")</f>
        <v/>
      </c>
      <c r="AQ372" t="str">
        <f>IF(K372="QUIEBRE",LOOKUP(2,1/($K$3:K372="ATAQUE"),$AL$3:AL372),IF(+COUNTIF(Nacsport!GK373:'Nacsport'!GS373,"*")&gt;0,+COUNTIF(Nacsport!GK373:'Nacsport'!GS373,"*"),""))</f>
        <v/>
      </c>
      <c r="AR372" s="1" t="str">
        <f>IF(OR(K372="ATTACCO",K372="DIFESA"),J372,IF(AND(OR(K372="PUNTOS",K372="RUCK",K372="QUIEBRE"),L372="AVEZZANO"),LOOKUP(2,1/($K$3:K372="ATTACCO"),$J$3:J373),IF(AND(OR(K372="PUNTOS",K372="RUCK",K372="QUIEBRE"),L372="RIVAL"),LOOKUP(2,1/($K$3:K372="DIFESA"),$J$3:J373),"")))</f>
        <v/>
      </c>
      <c r="AS372" s="17"/>
    </row>
    <row r="373" spans="1:45" ht="15.75" customHeight="1" x14ac:dyDescent="0.2">
      <c r="A373">
        <f>+Nacsport!A374</f>
        <v>374</v>
      </c>
      <c r="B373">
        <f t="shared" si="27"/>
        <v>372</v>
      </c>
      <c r="C373">
        <f t="shared" si="28"/>
        <v>372</v>
      </c>
      <c r="D373" s="12">
        <v>1</v>
      </c>
      <c r="E373" s="1" t="s">
        <v>1295</v>
      </c>
      <c r="F373" s="14">
        <f>CONVERT(LEFT(Nacsport!E374,2),"mn","hr")/24+CONVERT(MID(Nacsport!E374,4,2),"sec","hr")/24</f>
        <v>5.0520833333333327E-2</v>
      </c>
      <c r="G373" s="15">
        <f>CONVERT((CONVERT(LEFT(Nacsport!F374,2),"mn","hr")/24+CONVERT(MID(Nacsport!F374,4,2),"sec","hr")/24)-(CONVERT(LEFT(Nacsport!E374,2),"mn","hr")/24+CONVERT(MID(Nacsport!E374,4,2),"sec","hr")/24),"hr","sec")*24</f>
        <v>0.99999999999995648</v>
      </c>
      <c r="H373" s="15">
        <f t="shared" si="25"/>
        <v>4359.9999999999991</v>
      </c>
      <c r="I373" s="15">
        <f t="shared" si="26"/>
        <v>72.749999999999986</v>
      </c>
      <c r="J373" s="1">
        <f>+Nacsport!B374</f>
        <v>40</v>
      </c>
      <c r="K373" s="1" t="str">
        <f>+Nacsport!C374</f>
        <v>END</v>
      </c>
      <c r="L373" s="1" t="str">
        <f>+CONCATENATE(Nacsport!I374,Nacsport!J374)</f>
        <v/>
      </c>
      <c r="M373" s="29" t="str">
        <f>IF(Nacsport!G374&lt;&gt;"",LEFT(Nacsport!G374,FIND(";",Nacsport!G374)-1),"")</f>
        <v/>
      </c>
      <c r="N373" s="1" t="str">
        <f>IFERROR(MID(Nacsport!G374,FIND(";", Nacsport!G374)+1,IFERROR(FIND(" ", Nacsport!G374 &amp; " ", FIND(";", Nacsport!G374)+1) - FIND(";", Nacsport!G374)-1,LEN(Nacsport!G374))),"")</f>
        <v/>
      </c>
      <c r="O373" s="1" t="str">
        <f>+CONCATENATE(Nacsport!K374,Nacsport!L374,Nacsport!M374,Nacsport!N374,Nacsport!O374,Nacsport!P374,Nacsport!Q374,Nacsport!R374,Nacsport!S374,Nacsport!T374,Nacsport!U374,Nacsport!V374,Nacsport!W374,Nacsport!X374,Nacsport!Y374,Nacsport!Z374)</f>
        <v/>
      </c>
      <c r="P373" s="1" t="str">
        <f>IF(ISNA(LOOKUP(2,1/(Nacsport!AA374:BY374&lt;&gt;""),Nacsport!AA374:BY374)),"",LOOKUP(2,1/(Nacsport!AA374:BY374&lt;&gt;""),Nacsport!AA374:BY374))</f>
        <v/>
      </c>
      <c r="Q373" s="1" t="str">
        <f t="array" ref="Q373">+IF(+COUNTIF(Nacsport!AA374:BY374,"*")&gt;1,INDEX(Nacsport!Z374:BX374,MATCH(TRUE,Nacsport!Z374:BX374&gt;0,0)),"")</f>
        <v/>
      </c>
      <c r="R373" s="1" t="str">
        <f>+CONCATENATE(Nacsport!BZ374,Nacsport!CA374)</f>
        <v/>
      </c>
      <c r="S373" s="1" t="str">
        <f>+CONCATENATE(Nacsport!CB374,Nacsport!CC374,Nacsport!CD374)</f>
        <v/>
      </c>
      <c r="T373" s="1" t="str">
        <f>+CONCATENATE(Nacsport!CE374,Nacsport!CF374,Nacsport!CG374,Nacsport!CH374)</f>
        <v/>
      </c>
      <c r="U373" s="1" t="str">
        <f>+CONCATENATE(Nacsport!CI374,Nacsport!CJ374,Nacsport!CK374,Nacsport!CL374,Nacsport!CM374,Nacsport!CN374,Nacsport!CO374,Nacsport!CP374)</f>
        <v/>
      </c>
      <c r="V373" s="1" t="str">
        <f>+CONCATENATE(Nacsport!CQ374,Nacsport!CR374,Nacsport!CS374,Nacsport!CT374,Nacsport!CU374,Nacsport!CV374)</f>
        <v/>
      </c>
      <c r="W373" s="1" t="str">
        <f>+CONCATENATE(Nacsport!CW374,Nacsport!CX374,Nacsport!CY374,Nacsport!CZ374,Nacsport!DA374,Nacsport!DB374,Nacsport!DC374)</f>
        <v/>
      </c>
      <c r="X373" s="1" t="str">
        <f>+CONCATENATE(Nacsport!DD374,Nacsport!DE374,Nacsport!DF374,Nacsport!DG374,Nacsport!DH374,Nacsport!DI374,Nacsport!DJ374,Nacsport!DK374,Nacsport!DL374,Nacsport!DM374,Nacsport!DN374)</f>
        <v/>
      </c>
      <c r="Y373" s="1" t="str">
        <f>+CONCATENATE(Nacsport!DO374,Nacsport!DP374,Nacsport!DQ374,Nacsport!DR374,Nacsport!DS374,Nacsport!DT374,Nacsport!DU374,Nacsport!DV374,)</f>
        <v/>
      </c>
      <c r="Z373" s="1" t="str">
        <f>+CONCATENATE(Nacsport!DW374,Nacsport!DX374,Nacsport!DY374,Nacsport!DZ374)</f>
        <v/>
      </c>
      <c r="AA373" s="1" t="str">
        <f>+CONCATENATE(Nacsport!EA374,Nacsport!EB374,Nacsport!EC374,Nacsport!ED374,Nacsport!EE374)</f>
        <v/>
      </c>
      <c r="AB373" s="1" t="str">
        <f>+CONCATENATE(Nacsport!EF374,Nacsport!EG374,Nacsport!EH374,Nacsport!EI374,Nacsport!EJ374,Nacsport!EK374)</f>
        <v/>
      </c>
      <c r="AC373" s="1" t="str">
        <f>+CONCATENATE(Nacsport!EL374,Nacsport!EM374,Nacsport!EN374,Nacsport!EO374,Nacsport!EP374,Nacsport!EQ374,Nacsport!ER374)</f>
        <v/>
      </c>
      <c r="AD373" s="1" t="str">
        <f>+CONCATENATE(Nacsport!ES374,Nacsport!ET374,Nacsport!EU374,Nacsport!EV374,Nacsport!EW374,Nacsport!EX374,Nacsport!EY374,Nacsport!EZ374)</f>
        <v/>
      </c>
      <c r="AE373" s="1" t="str">
        <f>+CONCATENATE(Nacsport!FA374,Nacsport!FB374,Nacsport!FC374)</f>
        <v/>
      </c>
      <c r="AF373" s="1" t="str">
        <f>+CONCATENATE(Nacsport!FD374,Nacsport!FE374)</f>
        <v/>
      </c>
      <c r="AG373" s="1" t="str">
        <f>+CONCATENATE(Nacsport!FF374,Nacsport!FG374,Nacsport!FH374,Nacsport!FI374,Nacsport!FJ374)</f>
        <v/>
      </c>
      <c r="AH373" s="1" t="str">
        <f t="shared" si="29"/>
        <v/>
      </c>
      <c r="AI373" s="1" t="str">
        <f>+CONCATENATE(Nacsport!FK374,Nacsport!FL374)</f>
        <v/>
      </c>
      <c r="AJ373" s="34" t="str">
        <f>+CONCATENATE(Nacsport!FM374,Nacsport!FN374)</f>
        <v/>
      </c>
      <c r="AK373" s="1" t="str">
        <f>+IF(OR(K373="ATTACCO",K373="DIFESA"),+CONCATENATE(Nacsport!FO374,Nacsport!FP373,Nacsport!FQ374,Nacsport!FR374,Nacsport!FS374,Nacsport!FT374,Nacsport!FU374,),"")</f>
        <v/>
      </c>
      <c r="AL373" s="1" t="str">
        <f>+IF(OR(K373="ATAQUE",K373="DEFENSA"),+CONCATENATE(Nacsport!FV374,Nacsport!FW374,Nacsport!FX374,Nacsport!FY374,Nacsport!FZ374,Nacsport!GA374,Nacsport!GB374,),"")</f>
        <v/>
      </c>
      <c r="AM373" s="1" t="str">
        <f>+CONCATENATE(Nacsport!GC374,Nacsport!GD374,Nacsport!GE374,Nacsport!GF374,Nacsport!GG374,Nacsport!GH374,Nacsport!GI374,Nacsport!GJ374,)</f>
        <v/>
      </c>
      <c r="AN373" s="1" t="str">
        <f>IF(K373="PUNTOS",LOOKUP(2,1/($K$3:K373="ATAQUE"),$AN$3:AN373),IF(+COUNTIF(Nacsport!GK374:'Nacsport'!GS374,"*")&gt;0,+COUNTIF(Nacsport!GK374:'Nacsport'!GS374,"*"),""))</f>
        <v/>
      </c>
      <c r="AO373" t="str">
        <f ca="1">+IF(K373="QUIEBRE",+IF(L373="SAN LUIS",+COUNTIF(K373:INDIRECT(ADDRESS((LOOKUP(2,1/($K$1:K373="ATAQUE"),Nacsport!$A$1:A374)),3,4)),"RUCK")+1,+COUNTIF(K373:INDIRECT(ADDRESS((LOOKUP(2,1/($K$1:K373="DEFENSA"),Nacsport!$A$1:A374)),3,4)),"RUCK")+1),"")</f>
        <v/>
      </c>
      <c r="AP373" t="str">
        <f ca="1">+IF(OR(K373="PUNTOS",K373="QUIEBRE"),+IF(L373="SAN LUIS",+COUNTIF(K373:INDIRECT(ADDRESS((LOOKUP(2,1/($K$1:K373="ATAQUE"),Nacsport!$A$1:A374)),3,4)),"PASE"),+COUNTIF(K373:INDIRECT(ADDRESS((LOOKUP(2,1/($K$1:K373="DEFENSA"),Nacsport!$A$1:A374)),3,4)),"PASE")),"")</f>
        <v/>
      </c>
      <c r="AQ373" t="str">
        <f>IF(K373="QUIEBRE",LOOKUP(2,1/($K$3:K373="ATAQUE"),$AL$3:AL373),IF(+COUNTIF(Nacsport!GK374:'Nacsport'!GS374,"*")&gt;0,+COUNTIF(Nacsport!GK374:'Nacsport'!GS374,"*"),""))</f>
        <v/>
      </c>
      <c r="AR373" s="1" t="str">
        <f>IF(OR(K373="ATTACCO",K373="DIFESA"),J373,IF(AND(OR(K373="PUNTOS",K373="RUCK",K373="QUIEBRE"),L373="AVEZZANO"),LOOKUP(2,1/($K$3:K373="ATTACCO"),$J$3:J374),IF(AND(OR(K373="PUNTOS",K373="RUCK",K373="QUIEBRE"),L373="RIVAL"),LOOKUP(2,1/($K$3:K373="DIFESA"),$J$3:J374),"")))</f>
        <v/>
      </c>
      <c r="AS373" s="17"/>
    </row>
    <row r="374" spans="1:45" ht="15.75" customHeight="1" x14ac:dyDescent="0.2">
      <c r="A374">
        <f>+Nacsport!A375</f>
        <v>375</v>
      </c>
      <c r="B374">
        <f t="shared" si="27"/>
        <v>373</v>
      </c>
      <c r="C374">
        <f t="shared" si="28"/>
        <v>373</v>
      </c>
      <c r="D374" s="12">
        <v>1</v>
      </c>
      <c r="E374" s="1" t="s">
        <v>1295</v>
      </c>
      <c r="F374" s="14">
        <f>CONVERT(LEFT(Nacsport!E375,2),"mn","hr")/24+CONVERT(MID(Nacsport!E375,4,2),"sec","hr")/24</f>
        <v>5.0868055555555548E-2</v>
      </c>
      <c r="G374" s="15">
        <f>CONVERT((CONVERT(LEFT(Nacsport!F375,2),"mn","hr")/24+CONVERT(MID(Nacsport!F375,4,2),"sec","hr")/24)-(CONVERT(LEFT(Nacsport!E375,2),"mn","hr")/24+CONVERT(MID(Nacsport!E375,4,2),"sec","hr")/24),"hr","sec")*24</f>
        <v>26.000000000000068</v>
      </c>
      <c r="H374" s="15">
        <f t="shared" si="25"/>
        <v>4389.9999999999991</v>
      </c>
      <c r="I374" s="15">
        <f t="shared" si="26"/>
        <v>73.25</v>
      </c>
      <c r="J374" s="1">
        <f>+Nacsport!B375</f>
        <v>32</v>
      </c>
      <c r="K374" s="1" t="str">
        <f>+Nacsport!C375</f>
        <v>ATTACK</v>
      </c>
      <c r="L374" s="1" t="str">
        <f>+CONCATENATE(Nacsport!I375,Nacsport!J375)</f>
        <v/>
      </c>
      <c r="M374" s="29" t="str">
        <f>IF(Nacsport!G375&lt;&gt;"",LEFT(Nacsport!G375,FIND(";",Nacsport!G375)-1),"")</f>
        <v>2</v>
      </c>
      <c r="N374" s="1" t="str">
        <f>IFERROR(MID(Nacsport!G375,FIND(";", Nacsport!G375)+1,IFERROR(FIND(" ", Nacsport!G375 &amp; " ", FIND(";", Nacsport!G375)+1) - FIND(";", Nacsport!G375)-1,LEN(Nacsport!G375))),"")</f>
        <v>35</v>
      </c>
      <c r="O374" s="1" t="str">
        <f>+CONCATENATE(Nacsport!K375,Nacsport!L375,Nacsport!M375,Nacsport!N375,Nacsport!O375,Nacsport!P375,Nacsport!Q375,Nacsport!R375,Nacsport!S375,Nacsport!T375,Nacsport!U375,Nacsport!V375,Nacsport!W375,Nacsport!X375,Nacsport!Y375,Nacsport!Z375)</f>
        <v/>
      </c>
      <c r="P374" s="1" t="str">
        <f>IF(ISNA(LOOKUP(2,1/(Nacsport!AA375:BY375&lt;&gt;""),Nacsport!AA375:BY375)),"",LOOKUP(2,1/(Nacsport!AA375:BY375&lt;&gt;""),Nacsport!AA375:BY375))</f>
        <v/>
      </c>
      <c r="Q374" s="1" t="str">
        <f t="array" ref="Q374">+IF(+COUNTIF(Nacsport!AA375:BY375,"*")&gt;1,INDEX(Nacsport!Z375:BX375,MATCH(TRUE,Nacsport!Z375:BX375&gt;0,0)),"")</f>
        <v/>
      </c>
      <c r="R374" s="1" t="str">
        <f>+CONCATENATE(Nacsport!BZ375,Nacsport!CA375)</f>
        <v/>
      </c>
      <c r="S374" s="1" t="str">
        <f>+CONCATENATE(Nacsport!CB375,Nacsport!CC375,Nacsport!CD375)</f>
        <v/>
      </c>
      <c r="T374" s="1" t="str">
        <f>+CONCATENATE(Nacsport!CE375,Nacsport!CF375,Nacsport!CG375,Nacsport!CH375)</f>
        <v/>
      </c>
      <c r="U374" s="1" t="str">
        <f>+CONCATENATE(Nacsport!CI375,Nacsport!CJ375,Nacsport!CK375,Nacsport!CL375,Nacsport!CM375,Nacsport!CN375,Nacsport!CO375,Nacsport!CP375)</f>
        <v/>
      </c>
      <c r="V374" s="1" t="str">
        <f>+CONCATENATE(Nacsport!CQ375,Nacsport!CR375,Nacsport!CS375,Nacsport!CT375,Nacsport!CU375,Nacsport!CV375)</f>
        <v/>
      </c>
      <c r="W374" s="1" t="str">
        <f>+CONCATENATE(Nacsport!CW375,Nacsport!CX375,Nacsport!CY375,Nacsport!CZ375,Nacsport!DA375,Nacsport!DB375,Nacsport!DC375)</f>
        <v/>
      </c>
      <c r="X374" s="1" t="str">
        <f>+CONCATENATE(Nacsport!DD375,Nacsport!DE375,Nacsport!DF375,Nacsport!DG375,Nacsport!DH375,Nacsport!DI375,Nacsport!DJ375,Nacsport!DK375,Nacsport!DL375,Nacsport!DM375,Nacsport!DN375)</f>
        <v/>
      </c>
      <c r="Y374" s="1" t="str">
        <f>+CONCATENATE(Nacsport!DO375,Nacsport!DP375,Nacsport!DQ375,Nacsport!DR375,Nacsport!DS375,Nacsport!DT375,Nacsport!DU375,Nacsport!DV375,)</f>
        <v/>
      </c>
      <c r="Z374" s="1" t="str">
        <f>+CONCATENATE(Nacsport!DW375,Nacsport!DX375,Nacsport!DY375,Nacsport!DZ375)</f>
        <v/>
      </c>
      <c r="AA374" s="1" t="str">
        <f>+CONCATENATE(Nacsport!EA375,Nacsport!EB375,Nacsport!EC375,Nacsport!ED375,Nacsport!EE375)</f>
        <v/>
      </c>
      <c r="AB374" s="1" t="str">
        <f>+CONCATENATE(Nacsport!EF375,Nacsport!EG375,Nacsport!EH375,Nacsport!EI375,Nacsport!EJ375,Nacsport!EK375)</f>
        <v/>
      </c>
      <c r="AC374" s="1" t="str">
        <f>+CONCATENATE(Nacsport!EL375,Nacsport!EM375,Nacsport!EN375,Nacsport!EO375,Nacsport!EP375,Nacsport!EQ375,Nacsport!ER375)</f>
        <v/>
      </c>
      <c r="AD374" s="1" t="str">
        <f>+CONCATENATE(Nacsport!ES375,Nacsport!ET375,Nacsport!EU375,Nacsport!EV375,Nacsport!EW375,Nacsport!EX375,Nacsport!EY375,Nacsport!EZ375)</f>
        <v/>
      </c>
      <c r="AE374" s="1" t="str">
        <f>+CONCATENATE(Nacsport!FA375,Nacsport!FB375,Nacsport!FC375)</f>
        <v/>
      </c>
      <c r="AF374" s="1" t="str">
        <f>+CONCATENATE(Nacsport!FD375,Nacsport!FE375)</f>
        <v/>
      </c>
      <c r="AG374" s="1" t="str">
        <f>+CONCATENATE(Nacsport!FF375,Nacsport!FG375,Nacsport!FH375,Nacsport!FI375,Nacsport!FJ375)</f>
        <v/>
      </c>
      <c r="AH374" s="1" t="str">
        <f t="shared" si="29"/>
        <v/>
      </c>
      <c r="AI374" s="1" t="str">
        <f>+CONCATENATE(Nacsport!FK375,Nacsport!FL375)</f>
        <v/>
      </c>
      <c r="AJ374" s="34" t="str">
        <f>+CONCATENATE(Nacsport!FM375,Nacsport!FN375)</f>
        <v/>
      </c>
      <c r="AK374" s="1" t="str">
        <f>+IF(OR(K374="ATTACCO",K374="DIFESA"),+CONCATENATE(Nacsport!FO375,Nacsport!FP374,Nacsport!FQ375,Nacsport!FR375,Nacsport!FS375,Nacsport!FT375,Nacsport!FU375,),"")</f>
        <v/>
      </c>
      <c r="AL374" s="1" t="str">
        <f>+IF(OR(K374="ATAQUE",K374="DEFENSA"),+CONCATENATE(Nacsport!FV375,Nacsport!FW375,Nacsport!FX375,Nacsport!FY375,Nacsport!FZ375,Nacsport!GA375,Nacsport!GB375,),"")</f>
        <v/>
      </c>
      <c r="AM374" s="1" t="str">
        <f>+CONCATENATE(Nacsport!GC375,Nacsport!GD375,Nacsport!GE375,Nacsport!GF375,Nacsport!GG375,Nacsport!GH375,Nacsport!GI375,Nacsport!GJ375,)</f>
        <v/>
      </c>
      <c r="AN374" s="1" t="str">
        <f>IF(K374="PUNTOS",LOOKUP(2,1/($K$3:K374="ATAQUE"),$AN$3:AN374),IF(+COUNTIF(Nacsport!GK375:'Nacsport'!GS375,"*")&gt;0,+COUNTIF(Nacsport!GK375:'Nacsport'!GS375,"*"),""))</f>
        <v/>
      </c>
      <c r="AO374" t="str">
        <f ca="1">+IF(K374="QUIEBRE",+IF(L374="SAN LUIS",+COUNTIF(K374:INDIRECT(ADDRESS((LOOKUP(2,1/($K$1:K374="ATAQUE"),Nacsport!$A$1:A375)),3,4)),"RUCK")+1,+COUNTIF(K374:INDIRECT(ADDRESS((LOOKUP(2,1/($K$1:K374="DEFENSA"),Nacsport!$A$1:A375)),3,4)),"RUCK")+1),"")</f>
        <v/>
      </c>
      <c r="AP374" t="str">
        <f ca="1">+IF(OR(K374="PUNTOS",K374="QUIEBRE"),+IF(L374="SAN LUIS",+COUNTIF(K374:INDIRECT(ADDRESS((LOOKUP(2,1/($K$1:K374="ATAQUE"),Nacsport!$A$1:A375)),3,4)),"PASE"),+COUNTIF(K374:INDIRECT(ADDRESS((LOOKUP(2,1/($K$1:K374="DEFENSA"),Nacsport!$A$1:A375)),3,4)),"PASE")),"")</f>
        <v/>
      </c>
      <c r="AQ374" t="str">
        <f>IF(K374="QUIEBRE",LOOKUP(2,1/($K$3:K374="ATAQUE"),$AL$3:AL374),IF(+COUNTIF(Nacsport!GK375:'Nacsport'!GS375,"*")&gt;0,+COUNTIF(Nacsport!GK375:'Nacsport'!GS375,"*"),""))</f>
        <v/>
      </c>
      <c r="AR374" s="1" t="str">
        <f>IF(OR(K374="ATTACCO",K374="DIFESA"),J374,IF(AND(OR(K374="PUNTOS",K374="RUCK",K374="QUIEBRE"),L374="AVEZZANO"),LOOKUP(2,1/($K$3:K374="ATTACCO"),$J$3:J375),IF(AND(OR(K374="PUNTOS",K374="RUCK",K374="QUIEBRE"),L374="RIVAL"),LOOKUP(2,1/($K$3:K374="DIFESA"),$J$3:J375),"")))</f>
        <v/>
      </c>
      <c r="AS374" s="17"/>
    </row>
    <row r="375" spans="1:45" ht="15.75" customHeight="1" x14ac:dyDescent="0.2">
      <c r="A375">
        <f>+Nacsport!A376</f>
        <v>376</v>
      </c>
      <c r="B375">
        <f t="shared" si="27"/>
        <v>374</v>
      </c>
      <c r="C375">
        <f t="shared" si="28"/>
        <v>374</v>
      </c>
      <c r="D375" s="12">
        <v>1</v>
      </c>
      <c r="E375" s="1" t="s">
        <v>1295</v>
      </c>
      <c r="F375" s="14">
        <f>CONVERT(LEFT(Nacsport!E376,2),"mn","hr")/24+CONVERT(MID(Nacsport!E376,4,2),"sec","hr")/24</f>
        <v>5.0868055555555548E-2</v>
      </c>
      <c r="G375" s="15">
        <f>CONVERT((CONVERT(LEFT(Nacsport!F376,2),"mn","hr")/24+CONVERT(MID(Nacsport!F376,4,2),"sec","hr")/24)-(CONVERT(LEFT(Nacsport!E376,2),"mn","hr")/24+CONVERT(MID(Nacsport!E376,4,2),"sec","hr")/24),"hr","sec")*24</f>
        <v>41.000000000000014</v>
      </c>
      <c r="H375" s="15">
        <f t="shared" si="25"/>
        <v>4389.9999999999991</v>
      </c>
      <c r="I375" s="15">
        <f t="shared" si="26"/>
        <v>73.25</v>
      </c>
      <c r="J375" s="1">
        <f>+Nacsport!B376</f>
        <v>42</v>
      </c>
      <c r="K375" s="1" t="str">
        <f>+Nacsport!C376</f>
        <v>SHORT-MATCH</v>
      </c>
      <c r="L375" s="1" t="str">
        <f>+CONCATENATE(Nacsport!I376,Nacsport!J376)</f>
        <v/>
      </c>
      <c r="M375" s="29" t="str">
        <f>IF(Nacsport!G376&lt;&gt;"",LEFT(Nacsport!G376,FIND(";",Nacsport!G376)-1),"")</f>
        <v>2</v>
      </c>
      <c r="N375" s="1" t="str">
        <f>IFERROR(MID(Nacsport!G376,FIND(";", Nacsport!G376)+1,IFERROR(FIND(" ", Nacsport!G376 &amp; " ", FIND(";", Nacsport!G376)+1) - FIND(";", Nacsport!G376)-1,LEN(Nacsport!G376))),"")</f>
        <v>35</v>
      </c>
      <c r="O375" s="1" t="str">
        <f>+CONCATENATE(Nacsport!K376,Nacsport!L376,Nacsport!M376,Nacsport!N376,Nacsport!O376,Nacsport!P376,Nacsport!Q376,Nacsport!R376,Nacsport!S376,Nacsport!T376,Nacsport!U376,Nacsport!V376,Nacsport!W376,Nacsport!X376,Nacsport!Y376,Nacsport!Z376)</f>
        <v/>
      </c>
      <c r="P375" s="1" t="str">
        <f>IF(ISNA(LOOKUP(2,1/(Nacsport!AA376:BY376&lt;&gt;""),Nacsport!AA376:BY376)),"",LOOKUP(2,1/(Nacsport!AA376:BY376&lt;&gt;""),Nacsport!AA376:BY376))</f>
        <v/>
      </c>
      <c r="Q375" s="1" t="str">
        <f t="array" ref="Q375">+IF(+COUNTIF(Nacsport!AA376:BY376,"*")&gt;1,INDEX(Nacsport!Z376:BX376,MATCH(TRUE,Nacsport!Z376:BX376&gt;0,0)),"")</f>
        <v/>
      </c>
      <c r="R375" s="1" t="str">
        <f>+CONCATENATE(Nacsport!BZ376,Nacsport!CA376)</f>
        <v/>
      </c>
      <c r="S375" s="1" t="str">
        <f>+CONCATENATE(Nacsport!CB376,Nacsport!CC376,Nacsport!CD376)</f>
        <v/>
      </c>
      <c r="T375" s="1" t="str">
        <f>+CONCATENATE(Nacsport!CE376,Nacsport!CF376,Nacsport!CG376,Nacsport!CH376)</f>
        <v/>
      </c>
      <c r="U375" s="1" t="str">
        <f>+CONCATENATE(Nacsport!CI376,Nacsport!CJ376,Nacsport!CK376,Nacsport!CL376,Nacsport!CM376,Nacsport!CN376,Nacsport!CO376,Nacsport!CP376)</f>
        <v/>
      </c>
      <c r="V375" s="1" t="str">
        <f>+CONCATENATE(Nacsport!CQ376,Nacsport!CR376,Nacsport!CS376,Nacsport!CT376,Nacsport!CU376,Nacsport!CV376)</f>
        <v/>
      </c>
      <c r="W375" s="1" t="str">
        <f>+CONCATENATE(Nacsport!CW376,Nacsport!CX376,Nacsport!CY376,Nacsport!CZ376,Nacsport!DA376,Nacsport!DB376,Nacsport!DC376)</f>
        <v/>
      </c>
      <c r="X375" s="1" t="str">
        <f>+CONCATENATE(Nacsport!DD376,Nacsport!DE376,Nacsport!DF376,Nacsport!DG376,Nacsport!DH376,Nacsport!DI376,Nacsport!DJ376,Nacsport!DK376,Nacsport!DL376,Nacsport!DM376,Nacsport!DN376)</f>
        <v/>
      </c>
      <c r="Y375" s="1" t="str">
        <f>+CONCATENATE(Nacsport!DO376,Nacsport!DP376,Nacsport!DQ376,Nacsport!DR376,Nacsport!DS376,Nacsport!DT376,Nacsport!DU376,Nacsport!DV376,)</f>
        <v/>
      </c>
      <c r="Z375" s="1" t="str">
        <f>+CONCATENATE(Nacsport!DW376,Nacsport!DX376,Nacsport!DY376,Nacsport!DZ376)</f>
        <v/>
      </c>
      <c r="AA375" s="1" t="str">
        <f>+CONCATENATE(Nacsport!EA376,Nacsport!EB376,Nacsport!EC376,Nacsport!ED376,Nacsport!EE376)</f>
        <v/>
      </c>
      <c r="AB375" s="1" t="str">
        <f>+CONCATENATE(Nacsport!EF376,Nacsport!EG376,Nacsport!EH376,Nacsport!EI376,Nacsport!EJ376,Nacsport!EK376)</f>
        <v/>
      </c>
      <c r="AC375" s="1" t="str">
        <f>+CONCATENATE(Nacsport!EL376,Nacsport!EM376,Nacsport!EN376,Nacsport!EO376,Nacsport!EP376,Nacsport!EQ376,Nacsport!ER376)</f>
        <v/>
      </c>
      <c r="AD375" s="1" t="str">
        <f>+CONCATENATE(Nacsport!ES376,Nacsport!ET376,Nacsport!EU376,Nacsport!EV376,Nacsport!EW376,Nacsport!EX376,Nacsport!EY376,Nacsport!EZ376)</f>
        <v/>
      </c>
      <c r="AE375" s="1" t="str">
        <f>+CONCATENATE(Nacsport!FA376,Nacsport!FB376,Nacsport!FC376)</f>
        <v/>
      </c>
      <c r="AF375" s="1" t="str">
        <f>+CONCATENATE(Nacsport!FD376,Nacsport!FE376)</f>
        <v/>
      </c>
      <c r="AG375" s="1" t="str">
        <f>+CONCATENATE(Nacsport!FF376,Nacsport!FG376,Nacsport!FH376,Nacsport!FI376,Nacsport!FJ376)</f>
        <v/>
      </c>
      <c r="AH375" s="1" t="str">
        <f t="shared" si="29"/>
        <v/>
      </c>
      <c r="AI375" s="1" t="str">
        <f>+CONCATENATE(Nacsport!FK376,Nacsport!FL376)</f>
        <v/>
      </c>
      <c r="AJ375" s="34" t="str">
        <f>+CONCATENATE(Nacsport!FM376,Nacsport!FN376)</f>
        <v/>
      </c>
      <c r="AK375" s="1" t="str">
        <f>+IF(OR(K375="ATTACCO",K375="DIFESA"),+CONCATENATE(Nacsport!FO376,Nacsport!FP375,Nacsport!FQ376,Nacsport!FR376,Nacsport!FS376,Nacsport!FT376,Nacsport!FU376,),"")</f>
        <v/>
      </c>
      <c r="AL375" s="1" t="str">
        <f>+IF(OR(K375="ATAQUE",K375="DEFENSA"),+CONCATENATE(Nacsport!FV376,Nacsport!FW376,Nacsport!FX376,Nacsport!FY376,Nacsport!FZ376,Nacsport!GA376,Nacsport!GB376,),"")</f>
        <v/>
      </c>
      <c r="AM375" s="1" t="str">
        <f>+CONCATENATE(Nacsport!GC376,Nacsport!GD376,Nacsport!GE376,Nacsport!GF376,Nacsport!GG376,Nacsport!GH376,Nacsport!GI376,Nacsport!GJ376,)</f>
        <v/>
      </c>
      <c r="AN375" s="1" t="str">
        <f>IF(K375="PUNTOS",LOOKUP(2,1/($K$3:K375="ATAQUE"),$AN$3:AN375),IF(+COUNTIF(Nacsport!GK376:'Nacsport'!GS376,"*")&gt;0,+COUNTIF(Nacsport!GK376:'Nacsport'!GS376,"*"),""))</f>
        <v/>
      </c>
      <c r="AO375" t="str">
        <f ca="1">+IF(K375="QUIEBRE",+IF(L375="SAN LUIS",+COUNTIF(K375:INDIRECT(ADDRESS((LOOKUP(2,1/($K$1:K375="ATAQUE"),Nacsport!$A$1:A376)),3,4)),"RUCK")+1,+COUNTIF(K375:INDIRECT(ADDRESS((LOOKUP(2,1/($K$1:K375="DEFENSA"),Nacsport!$A$1:A376)),3,4)),"RUCK")+1),"")</f>
        <v/>
      </c>
      <c r="AP375" t="str">
        <f ca="1">+IF(OR(K375="PUNTOS",K375="QUIEBRE"),+IF(L375="SAN LUIS",+COUNTIF(K375:INDIRECT(ADDRESS((LOOKUP(2,1/($K$1:K375="ATAQUE"),Nacsport!$A$1:A376)),3,4)),"PASE"),+COUNTIF(K375:INDIRECT(ADDRESS((LOOKUP(2,1/($K$1:K375="DEFENSA"),Nacsport!$A$1:A376)),3,4)),"PASE")),"")</f>
        <v/>
      </c>
      <c r="AQ375" t="str">
        <f>IF(K375="QUIEBRE",LOOKUP(2,1/($K$3:K375="ATAQUE"),$AL$3:AL375),IF(+COUNTIF(Nacsport!GK376:'Nacsport'!GS376,"*")&gt;0,+COUNTIF(Nacsport!GK376:'Nacsport'!GS376,"*"),""))</f>
        <v/>
      </c>
      <c r="AR375" s="1" t="str">
        <f>IF(OR(K375="ATTACCO",K375="DIFESA"),J375,IF(AND(OR(K375="PUNTOS",K375="RUCK",K375="QUIEBRE"),L375="AVEZZANO"),LOOKUP(2,1/($K$3:K375="ATTACCO"),$J$3:J376),IF(AND(OR(K375="PUNTOS",K375="RUCK",K375="QUIEBRE"),L375="RIVAL"),LOOKUP(2,1/($K$3:K375="DIFESA"),$J$3:J376),"")))</f>
        <v/>
      </c>
      <c r="AS375" s="17"/>
    </row>
    <row r="376" spans="1:45" ht="15.75" customHeight="1" x14ac:dyDescent="0.2">
      <c r="A376">
        <f>+Nacsport!A377</f>
        <v>377</v>
      </c>
      <c r="B376">
        <f t="shared" si="27"/>
        <v>375</v>
      </c>
      <c r="C376">
        <f t="shared" si="28"/>
        <v>375</v>
      </c>
      <c r="D376" s="12">
        <v>1</v>
      </c>
      <c r="E376" s="1" t="s">
        <v>1295</v>
      </c>
      <c r="F376" s="14">
        <f>CONVERT(LEFT(Nacsport!E377,2),"mn","hr")/24+CONVERT(MID(Nacsport!E377,4,2),"sec","hr")/24</f>
        <v>5.0914351851851843E-2</v>
      </c>
      <c r="G376" s="15">
        <f>CONVERT((CONVERT(LEFT(Nacsport!F377,2),"mn","hr")/24+CONVERT(MID(Nacsport!F377,4,2),"sec","hr")/24)-(CONVERT(LEFT(Nacsport!E377,2),"mn","hr")/24+CONVERT(MID(Nacsport!E377,4,2),"sec","hr")/24),"hr","sec")*24</f>
        <v>7.0000000000002949</v>
      </c>
      <c r="H376" s="15">
        <f t="shared" si="25"/>
        <v>4393.9999999999991</v>
      </c>
      <c r="I376" s="15">
        <f t="shared" si="26"/>
        <v>73.316666666666649</v>
      </c>
      <c r="J376" s="1">
        <f>+Nacsport!B377</f>
        <v>17</v>
      </c>
      <c r="K376" s="1" t="str">
        <f>+Nacsport!C377</f>
        <v>LINEOUT</v>
      </c>
      <c r="L376" s="1" t="str">
        <f>+CONCATENATE(Nacsport!I377,Nacsport!J377)</f>
        <v>SAN BENEDETTO</v>
      </c>
      <c r="M376" s="29" t="str">
        <f>IF(Nacsport!G377&lt;&gt;"",LEFT(Nacsport!G377,FIND(";",Nacsport!G377)-1),"")</f>
        <v>2</v>
      </c>
      <c r="N376" s="1" t="str">
        <f>IFERROR(MID(Nacsport!G377,FIND(";", Nacsport!G377)+1,IFERROR(FIND(" ", Nacsport!G377 &amp; " ", FIND(";", Nacsport!G377)+1) - FIND(";", Nacsport!G377)-1,LEN(Nacsport!G377))),"")</f>
        <v>35</v>
      </c>
      <c r="O376" s="1" t="str">
        <f>+CONCATENATE(Nacsport!K377,Nacsport!L377,Nacsport!M377,Nacsport!N377,Nacsport!O377,Nacsport!P377,Nacsport!Q377,Nacsport!R377,Nacsport!S377,Nacsport!T377,Nacsport!U377,Nacsport!V377,Nacsport!W377,Nacsport!X377,Nacsport!Y377,Nacsport!Z377)</f>
        <v>T2A</v>
      </c>
      <c r="P376" s="1" t="str">
        <f>IF(ISNA(LOOKUP(2,1/(Nacsport!AA377:BY377&lt;&gt;""),Nacsport!AA377:BY377)),"",LOOKUP(2,1/(Nacsport!AA377:BY377&lt;&gt;""),Nacsport!AA377:BY377))</f>
        <v>5</v>
      </c>
      <c r="Q376" s="1" t="str">
        <f t="array" ref="Q376">+IF(+COUNTIF(Nacsport!AA377:BY377,"*")&gt;1,INDEX(Nacsport!Z377:BX377,MATCH(TRUE,Nacsport!Z377:BX377&gt;0,0)),"")</f>
        <v/>
      </c>
      <c r="R376" s="1" t="str">
        <f>+CONCATENATE(Nacsport!BZ377,Nacsport!CA377)</f>
        <v/>
      </c>
      <c r="S376" s="1" t="str">
        <f>+CONCATENATE(Nacsport!CB377,Nacsport!CC377,Nacsport!CD377)</f>
        <v/>
      </c>
      <c r="T376" s="1" t="str">
        <f>+CONCATENATE(Nacsport!CE377,Nacsport!CF377,Nacsport!CG377,Nacsport!CH377)</f>
        <v>CLEAN</v>
      </c>
      <c r="U376" s="1" t="str">
        <f>+CONCATENATE(Nacsport!CI377,Nacsport!CJ377,Nacsport!CK377,Nacsport!CL377,Nacsport!CM377,Nacsport!CN377,Nacsport!CO377,Nacsport!CP377)</f>
        <v>L5</v>
      </c>
      <c r="V376" s="1" t="str">
        <f>+CONCATENATE(Nacsport!CQ377,Nacsport!CR377,Nacsport!CS377,Nacsport!CT377,Nacsport!CU377,Nacsport!CV377)</f>
        <v>A</v>
      </c>
      <c r="W376" s="1" t="str">
        <f>+CONCATENATE(Nacsport!CW377,Nacsport!CX377,Nacsport!CY377,Nacsport!CZ377,Nacsport!DA377,Nacsport!DB377,Nacsport!DC377)</f>
        <v/>
      </c>
      <c r="X376" s="1" t="str">
        <f>+CONCATENATE(Nacsport!DD377,Nacsport!DE377,Nacsport!DF377,Nacsport!DG377,Nacsport!DH377,Nacsport!DI377,Nacsport!DJ377,Nacsport!DK377,Nacsport!DL377,Nacsport!DM377,Nacsport!DN377)</f>
        <v/>
      </c>
      <c r="Y376" s="1" t="str">
        <f>+CONCATENATE(Nacsport!DO377,Nacsport!DP377,Nacsport!DQ377,Nacsport!DR377,Nacsport!DS377,Nacsport!DT377,Nacsport!DU377,Nacsport!DV377,)</f>
        <v/>
      </c>
      <c r="Z376" s="1" t="str">
        <f>+CONCATENATE(Nacsport!DW377,Nacsport!DX377,Nacsport!DY377,Nacsport!DZ377)</f>
        <v/>
      </c>
      <c r="AA376" s="1" t="str">
        <f>+CONCATENATE(Nacsport!EA377,Nacsport!EB377,Nacsport!EC377,Nacsport!ED377,Nacsport!EE377)</f>
        <v/>
      </c>
      <c r="AB376" s="1" t="str">
        <f>+CONCATENATE(Nacsport!EF377,Nacsport!EG377,Nacsport!EH377,Nacsport!EI377,Nacsport!EJ377,Nacsport!EK377)</f>
        <v/>
      </c>
      <c r="AC376" s="1" t="str">
        <f>+CONCATENATE(Nacsport!EL377,Nacsport!EM377,Nacsport!EN377,Nacsport!EO377,Nacsport!EP377,Nacsport!EQ377,Nacsport!ER377)</f>
        <v/>
      </c>
      <c r="AD376" s="1" t="str">
        <f>+CONCATENATE(Nacsport!ES377,Nacsport!ET377,Nacsport!EU377,Nacsport!EV377,Nacsport!EW377,Nacsport!EX377,Nacsport!EY377,Nacsport!EZ377)</f>
        <v/>
      </c>
      <c r="AE376" s="1" t="str">
        <f>+CONCATENATE(Nacsport!FA377,Nacsport!FB377,Nacsport!FC377)</f>
        <v/>
      </c>
      <c r="AF376" s="1" t="str">
        <f>+CONCATENATE(Nacsport!FD377,Nacsport!FE377)</f>
        <v/>
      </c>
      <c r="AG376" s="1" t="str">
        <f>+CONCATENATE(Nacsport!FF377,Nacsport!FG377,Nacsport!FH377,Nacsport!FI377,Nacsport!FJ377)</f>
        <v/>
      </c>
      <c r="AH376" s="1" t="str">
        <f t="shared" si="29"/>
        <v/>
      </c>
      <c r="AI376" s="1" t="str">
        <f>+CONCATENATE(Nacsport!FK377,Nacsport!FL377)</f>
        <v/>
      </c>
      <c r="AJ376" s="34" t="str">
        <f>+CONCATENATE(Nacsport!FM377,Nacsport!FN377)</f>
        <v/>
      </c>
      <c r="AK376" s="1" t="str">
        <f>+IF(OR(K376="ATTACCO",K376="DIFESA"),+CONCATENATE(Nacsport!FO377,Nacsport!FP376,Nacsport!FQ377,Nacsport!FR377,Nacsport!FS377,Nacsport!FT377,Nacsport!FU377,),"")</f>
        <v/>
      </c>
      <c r="AL376" s="1" t="str">
        <f>+IF(OR(K376="ATAQUE",K376="DEFENSA"),+CONCATENATE(Nacsport!FV377,Nacsport!FW377,Nacsport!FX377,Nacsport!FY377,Nacsport!FZ377,Nacsport!GA377,Nacsport!GB377,),"")</f>
        <v/>
      </c>
      <c r="AM376" s="1" t="str">
        <f>+CONCATENATE(Nacsport!GC377,Nacsport!GD377,Nacsport!GE377,Nacsport!GF377,Nacsport!GG377,Nacsport!GH377,Nacsport!GI377,Nacsport!GJ377,)</f>
        <v/>
      </c>
      <c r="AN376" s="1" t="str">
        <f>IF(K376="PUNTOS",LOOKUP(2,1/($K$3:K376="ATAQUE"),$AN$3:AN376),IF(+COUNTIF(Nacsport!GK377:'Nacsport'!GS377,"*")&gt;0,+COUNTIF(Nacsport!GK377:'Nacsport'!GS377,"*"),""))</f>
        <v/>
      </c>
      <c r="AO376" t="str">
        <f ca="1">+IF(K376="QUIEBRE",+IF(L376="SAN LUIS",+COUNTIF(K376:INDIRECT(ADDRESS((LOOKUP(2,1/($K$1:K376="ATAQUE"),Nacsport!$A$1:A377)),3,4)),"RUCK")+1,+COUNTIF(K376:INDIRECT(ADDRESS((LOOKUP(2,1/($K$1:K376="DEFENSA"),Nacsport!$A$1:A377)),3,4)),"RUCK")+1),"")</f>
        <v/>
      </c>
      <c r="AP376" t="str">
        <f ca="1">+IF(OR(K376="PUNTOS",K376="QUIEBRE"),+IF(L376="SAN LUIS",+COUNTIF(K376:INDIRECT(ADDRESS((LOOKUP(2,1/($K$1:K376="ATAQUE"),Nacsport!$A$1:A377)),3,4)),"PASE"),+COUNTIF(K376:INDIRECT(ADDRESS((LOOKUP(2,1/($K$1:K376="DEFENSA"),Nacsport!$A$1:A377)),3,4)),"PASE")),"")</f>
        <v/>
      </c>
      <c r="AQ376" t="str">
        <f>IF(K376="QUIEBRE",LOOKUP(2,1/($K$3:K376="ATAQUE"),$AL$3:AL376),IF(+COUNTIF(Nacsport!GK377:'Nacsport'!GS377,"*")&gt;0,+COUNTIF(Nacsport!GK377:'Nacsport'!GS377,"*"),""))</f>
        <v/>
      </c>
      <c r="AR376" s="1" t="str">
        <f>IF(OR(K376="ATTACCO",K376="DIFESA"),J376,IF(AND(OR(K376="PUNTOS",K376="RUCK",K376="QUIEBRE"),L376="AVEZZANO"),LOOKUP(2,1/($K$3:K376="ATTACCO"),$J$3:J377),IF(AND(OR(K376="PUNTOS",K376="RUCK",K376="QUIEBRE"),L376="RIVAL"),LOOKUP(2,1/($K$3:K376="DIFESA"),$J$3:J377),"")))</f>
        <v/>
      </c>
      <c r="AS376" s="17"/>
    </row>
    <row r="377" spans="1:45" ht="15.75" customHeight="1" x14ac:dyDescent="0.2">
      <c r="A377">
        <f>+Nacsport!A378</f>
        <v>378</v>
      </c>
      <c r="B377">
        <f t="shared" si="27"/>
        <v>376</v>
      </c>
      <c r="C377">
        <f t="shared" si="28"/>
        <v>376</v>
      </c>
      <c r="D377" s="12">
        <v>1</v>
      </c>
      <c r="E377" s="1" t="s">
        <v>1295</v>
      </c>
      <c r="F377" s="14">
        <f>CONVERT(LEFT(Nacsport!E378,2),"mn","hr")/24+CONVERT(MID(Nacsport!E378,4,2),"sec","hr")/24</f>
        <v>5.1006944444444438E-2</v>
      </c>
      <c r="G377" s="15">
        <f>(CONVERT((CONVERT(LEFT(Nacsport!F378,2),"mn","hr")/24+CONVERT(MID(Nacsport!F378,4,2),"sec","hr")/24)-(CONVERT(LEFT(Nacsport!E378,2),"mn","hr")/24+CONVERT(MID(Nacsport!E378,4,2),"sec","hr")/24),"hr","sec")*24)+2</f>
        <v>4.9999999999998694</v>
      </c>
      <c r="H377" s="15">
        <f t="shared" si="25"/>
        <v>4401.9999999999991</v>
      </c>
      <c r="I377" s="15">
        <f t="shared" si="26"/>
        <v>73.449999999999989</v>
      </c>
      <c r="J377" s="1">
        <f>+Nacsport!B378</f>
        <v>53</v>
      </c>
      <c r="K377" s="1" t="str">
        <f>+Nacsport!C378</f>
        <v>TACKLE</v>
      </c>
      <c r="L377" s="1" t="str">
        <f>+CONCATENATE(Nacsport!I378,Nacsport!J378)</f>
        <v>OPPONENT</v>
      </c>
      <c r="M377" s="29" t="str">
        <f>IF(Nacsport!G378&lt;&gt;"",LEFT(Nacsport!G378,FIND(";",Nacsport!G378)-1),"")</f>
        <v/>
      </c>
      <c r="N377" s="1" t="str">
        <f>IFERROR(MID(Nacsport!G378,FIND(";", Nacsport!G378)+1,IFERROR(FIND(" ", Nacsport!G378 &amp; " ", FIND(";", Nacsport!G378)+1) - FIND(";", Nacsport!G378)-1,LEN(Nacsport!G378))),"")</f>
        <v/>
      </c>
      <c r="O377" s="1" t="str">
        <f>+CONCATENATE(Nacsport!K378,Nacsport!L378,Nacsport!M378,Nacsport!N378,Nacsport!O378,Nacsport!P378,Nacsport!Q378,Nacsport!R378,Nacsport!S378,Nacsport!T378,Nacsport!U378,Nacsport!V378,Nacsport!W378,Nacsport!X378,Nacsport!Y378,Nacsport!Z378)</f>
        <v/>
      </c>
      <c r="P377" s="1" t="str">
        <f>IF(ISNA(LOOKUP(2,1/(Nacsport!AA378:BY378&lt;&gt;""),Nacsport!AA378:BY378)),"",LOOKUP(2,1/(Nacsport!AA378:BY378&lt;&gt;""),Nacsport!AA378:BY378))</f>
        <v/>
      </c>
      <c r="Q377" s="1" t="str">
        <f t="array" ref="Q377">+IF(+COUNTIF(Nacsport!AA378:BY378,"*")&gt;1,INDEX(Nacsport!Z378:BX378,MATCH(TRUE,Nacsport!Z378:BX378&gt;0,0)),"")</f>
        <v/>
      </c>
      <c r="R377" s="1" t="str">
        <f>+CONCATENATE(Nacsport!BZ378,Nacsport!CA378)</f>
        <v/>
      </c>
      <c r="S377" s="1" t="str">
        <f>+CONCATENATE(Nacsport!CB378,Nacsport!CC378,Nacsport!CD378)</f>
        <v/>
      </c>
      <c r="T377" s="1" t="str">
        <f>+CONCATENATE(Nacsport!CE378,Nacsport!CF378,Nacsport!CG378,Nacsport!CH378)</f>
        <v/>
      </c>
      <c r="U377" s="1" t="str">
        <f>+CONCATENATE(Nacsport!CI378,Nacsport!CJ378,Nacsport!CK378,Nacsport!CL378,Nacsport!CM378,Nacsport!CN378,Nacsport!CO378,Nacsport!CP378)</f>
        <v/>
      </c>
      <c r="V377" s="1" t="str">
        <f>+CONCATENATE(Nacsport!CQ378,Nacsport!CR378,Nacsport!CS378,Nacsport!CT378,Nacsport!CU378,Nacsport!CV378)</f>
        <v/>
      </c>
      <c r="W377" s="1" t="str">
        <f>+CONCATENATE(Nacsport!CW378,Nacsport!CX378,Nacsport!CY378,Nacsport!CZ378,Nacsport!DA378,Nacsport!DB378,Nacsport!DC378)</f>
        <v/>
      </c>
      <c r="X377" s="1" t="str">
        <f>+CONCATENATE(Nacsport!DD378,Nacsport!DE378,Nacsport!DF378,Nacsport!DG378,Nacsport!DH378,Nacsport!DI378,Nacsport!DJ378,Nacsport!DK378,Nacsport!DL378,Nacsport!DM378,Nacsport!DN378)</f>
        <v/>
      </c>
      <c r="Y377" s="1" t="str">
        <f>+CONCATENATE(Nacsport!DO378,Nacsport!DP378,Nacsport!DQ378,Nacsport!DR378,Nacsport!DS378,Nacsport!DT378,Nacsport!DU378,Nacsport!DV378,)</f>
        <v/>
      </c>
      <c r="Z377" s="1" t="str">
        <f>+CONCATENATE(Nacsport!DW378,Nacsport!DX378,Nacsport!DY378,Nacsport!DZ378)</f>
        <v/>
      </c>
      <c r="AA377" s="1" t="str">
        <f>+CONCATENATE(Nacsport!EA378,Nacsport!EB378,Nacsport!EC378,Nacsport!ED378,Nacsport!EE378)</f>
        <v/>
      </c>
      <c r="AB377" s="1" t="str">
        <f>+CONCATENATE(Nacsport!EF378,Nacsport!EG378,Nacsport!EH378,Nacsport!EI378,Nacsport!EJ378,Nacsport!EK378)</f>
        <v/>
      </c>
      <c r="AC377" s="1" t="str">
        <f>+CONCATENATE(Nacsport!EL378,Nacsport!EM378,Nacsport!EN378,Nacsport!EO378,Nacsport!EP378,Nacsport!EQ378,Nacsport!ER378)</f>
        <v/>
      </c>
      <c r="AD377" s="1" t="str">
        <f>+CONCATENATE(Nacsport!ES378,Nacsport!ET378,Nacsport!EU378,Nacsport!EV378,Nacsport!EW378,Nacsport!EX378,Nacsport!EY378,Nacsport!EZ378)</f>
        <v/>
      </c>
      <c r="AE377" s="1" t="str">
        <f>+CONCATENATE(Nacsport!FA378,Nacsport!FB378,Nacsport!FC378)</f>
        <v/>
      </c>
      <c r="AF377" s="1" t="str">
        <f>+CONCATENATE(Nacsport!FD378,Nacsport!FE378)</f>
        <v/>
      </c>
      <c r="AG377" s="1" t="str">
        <f>+CONCATENATE(Nacsport!FF378,Nacsport!FG378,Nacsport!FH378,Nacsport!FI378,Nacsport!FJ378)</f>
        <v/>
      </c>
      <c r="AH377" s="1" t="str">
        <f t="shared" si="29"/>
        <v/>
      </c>
      <c r="AI377" s="1" t="str">
        <f>+CONCATENATE(Nacsport!FK378,Nacsport!FL378)</f>
        <v/>
      </c>
      <c r="AJ377" s="34" t="str">
        <f>+CONCATENATE(Nacsport!FM378,Nacsport!FN378)</f>
        <v/>
      </c>
      <c r="AK377" s="1" t="str">
        <f>+IF(OR(K377="ATTACCO",K377="DIFESA"),+CONCATENATE(Nacsport!FO378,Nacsport!FP377,Nacsport!FQ378,Nacsport!FR378,Nacsport!FS378,Nacsport!FT378,Nacsport!FU378,),"")</f>
        <v/>
      </c>
      <c r="AL377" s="1" t="str">
        <f>+IF(OR(K377="ATAQUE",K377="DEFENSA"),+CONCATENATE(Nacsport!FV378,Nacsport!FW378,Nacsport!FX378,Nacsport!FY378,Nacsport!FZ378,Nacsport!GA378,Nacsport!GB378,),"")</f>
        <v/>
      </c>
      <c r="AM377" s="1" t="str">
        <f>+CONCATENATE(Nacsport!GC378,Nacsport!GD378,Nacsport!GE378,Nacsport!GF378,Nacsport!GG378,Nacsport!GH378,Nacsport!GI378,Nacsport!GJ378,)</f>
        <v/>
      </c>
      <c r="AN377" s="1" t="str">
        <f>IF(K377="PUNTOS",LOOKUP(2,1/($K$3:K377="ATAQUE"),$AN$3:AN377),IF(+COUNTIF(Nacsport!GK378:'Nacsport'!GS378,"*")&gt;0,+COUNTIF(Nacsport!GK378:'Nacsport'!GS378,"*"),""))</f>
        <v/>
      </c>
      <c r="AO377" t="str">
        <f ca="1">+IF(K377="QUIEBRE",+IF(L377="SAN LUIS",+COUNTIF(K377:INDIRECT(ADDRESS((LOOKUP(2,1/($K$1:K377="ATAQUE"),Nacsport!$A$1:A378)),3,4)),"RUCK")+1,+COUNTIF(K377:INDIRECT(ADDRESS((LOOKUP(2,1/($K$1:K377="DEFENSA"),Nacsport!$A$1:A378)),3,4)),"RUCK")+1),"")</f>
        <v/>
      </c>
      <c r="AP377" t="str">
        <f ca="1">+IF(OR(K377="PUNTOS",K377="QUIEBRE"),+IF(L377="SAN LUIS",+COUNTIF(K377:INDIRECT(ADDRESS((LOOKUP(2,1/($K$1:K377="ATAQUE"),Nacsport!$A$1:A378)),3,4)),"PASE"),+COUNTIF(K377:INDIRECT(ADDRESS((LOOKUP(2,1/($K$1:K377="DEFENSA"),Nacsport!$A$1:A378)),3,4)),"PASE")),"")</f>
        <v/>
      </c>
      <c r="AQ377" t="str">
        <f>IF(K377="QUIEBRE",LOOKUP(2,1/($K$3:K377="ATAQUE"),$AL$3:AL377),IF(+COUNTIF(Nacsport!GK378:'Nacsport'!GS378,"*")&gt;0,+COUNTIF(Nacsport!GK378:'Nacsport'!GS378,"*"),""))</f>
        <v/>
      </c>
      <c r="AR377" s="1" t="str">
        <f>IF(OR(K377="ATTACCO",K377="DIFESA"),J377,IF(AND(OR(K377="PUNTOS",K377="RUCK",K377="QUIEBRE"),L377="AVEZZANO"),LOOKUP(2,1/($K$3:K377="ATTACCO"),$J$3:J378),IF(AND(OR(K377="PUNTOS",K377="RUCK",K377="QUIEBRE"),L377="RIVAL"),LOOKUP(2,1/($K$3:K377="DIFESA"),$J$3:J378),"")))</f>
        <v/>
      </c>
      <c r="AS377" s="17"/>
    </row>
    <row r="378" spans="1:45" ht="15.75" customHeight="1" x14ac:dyDescent="0.2">
      <c r="A378">
        <f>+Nacsport!A379</f>
        <v>379</v>
      </c>
      <c r="B378">
        <f t="shared" si="27"/>
        <v>377</v>
      </c>
      <c r="C378">
        <f t="shared" si="28"/>
        <v>377</v>
      </c>
      <c r="D378" s="12">
        <v>1</v>
      </c>
      <c r="E378" s="1" t="s">
        <v>1295</v>
      </c>
      <c r="F378" s="14">
        <f>CONVERT(LEFT(Nacsport!E379,2),"mn","hr")/24+CONVERT(MID(Nacsport!E379,4,2),"sec","hr")/24</f>
        <v>5.1018518518518512E-2</v>
      </c>
      <c r="G378" s="15">
        <f>CONVERT((CONVERT(LEFT(Nacsport!F379,2),"mn","hr")/24+CONVERT(MID(Nacsport!F379,4,2),"sec","hr")/24)-(CONVERT(LEFT(Nacsport!E379,2),"mn","hr")/24+CONVERT(MID(Nacsport!E379,4,2),"sec","hr")/24),"hr","sec")*24</f>
        <v>2.9999999999998694</v>
      </c>
      <c r="H378" s="15">
        <f t="shared" si="25"/>
        <v>4402.9999999999991</v>
      </c>
      <c r="I378" s="15">
        <f t="shared" si="26"/>
        <v>73.466666666666654</v>
      </c>
      <c r="J378" s="1">
        <f>+Nacsport!B379</f>
        <v>46</v>
      </c>
      <c r="K378" s="1" t="str">
        <f>+Nacsport!C379</f>
        <v>RUCK</v>
      </c>
      <c r="L378" s="1" t="str">
        <f>+CONCATENATE(Nacsport!I379,Nacsport!J379)</f>
        <v>SAN BENEDETTO</v>
      </c>
      <c r="M378" s="29" t="str">
        <f>IF(Nacsport!G379&lt;&gt;"",LEFT(Nacsport!G379,FIND(";",Nacsport!G379)-1),"")</f>
        <v>13</v>
      </c>
      <c r="N378" s="1" t="str">
        <f>IFERROR(MID(Nacsport!G379,FIND(";", Nacsport!G379)+1,IFERROR(FIND(" ", Nacsport!G379 &amp; " ", FIND(";", Nacsport!G379)+1) - FIND(";", Nacsport!G379)-1,LEN(Nacsport!G379))),"")</f>
        <v>25</v>
      </c>
      <c r="O378" s="1" t="str">
        <f>+CONCATENATE(Nacsport!K379,Nacsport!L379,Nacsport!M379,Nacsport!N379,Nacsport!O379,Nacsport!P379,Nacsport!Q379,Nacsport!R379,Nacsport!S379,Nacsport!T379,Nacsport!U379,Nacsport!V379,Nacsport!W379,Nacsport!X379,Nacsport!Y379,Nacsport!Z379)</f>
        <v/>
      </c>
      <c r="P378" s="1" t="str">
        <f>IF(ISNA(LOOKUP(2,1/(Nacsport!AA379:BY379&lt;&gt;""),Nacsport!AA379:BY379)),"",LOOKUP(2,1/(Nacsport!AA379:BY379&lt;&gt;""),Nacsport!AA379:BY379))</f>
        <v/>
      </c>
      <c r="Q378" s="1" t="str">
        <f t="array" ref="Q378">+IF(+COUNTIF(Nacsport!AA379:BY379,"*")&gt;1,INDEX(Nacsport!Z379:BX379,MATCH(TRUE,Nacsport!Z379:BX379&gt;0,0)),"")</f>
        <v/>
      </c>
      <c r="R378" s="1" t="str">
        <f>+CONCATENATE(Nacsport!BZ379,Nacsport!CA379)</f>
        <v/>
      </c>
      <c r="S378" s="1" t="str">
        <f>+CONCATENATE(Nacsport!CB379,Nacsport!CC379,Nacsport!CD379)</f>
        <v/>
      </c>
      <c r="T378" s="1" t="str">
        <f>+CONCATENATE(Nacsport!CE379,Nacsport!CF379,Nacsport!CG379,Nacsport!CH379)</f>
        <v/>
      </c>
      <c r="U378" s="1" t="str">
        <f>+CONCATENATE(Nacsport!CI379,Nacsport!CJ379,Nacsport!CK379,Nacsport!CL379,Nacsport!CM379,Nacsport!CN379,Nacsport!CO379,Nacsport!CP379)</f>
        <v/>
      </c>
      <c r="V378" s="1" t="str">
        <f>+CONCATENATE(Nacsport!CQ379,Nacsport!CR379,Nacsport!CS379,Nacsport!CT379,Nacsport!CU379,Nacsport!CV379)</f>
        <v/>
      </c>
      <c r="W378" s="1" t="str">
        <f>+CONCATENATE(Nacsport!CW379,Nacsport!CX379,Nacsport!CY379,Nacsport!CZ379,Nacsport!DA379,Nacsport!DB379,Nacsport!DC379)</f>
        <v/>
      </c>
      <c r="X378" s="1" t="str">
        <f>+CONCATENATE(Nacsport!DD379,Nacsport!DE379,Nacsport!DF379,Nacsport!DG379,Nacsport!DH379,Nacsport!DI379,Nacsport!DJ379,Nacsport!DK379,Nacsport!DL379,Nacsport!DM379,Nacsport!DN379)</f>
        <v/>
      </c>
      <c r="Y378" s="1" t="str">
        <f>+CONCATENATE(Nacsport!DO379,Nacsport!DP379,Nacsport!DQ379,Nacsport!DR379,Nacsport!DS379,Nacsport!DT379,Nacsport!DU379,Nacsport!DV379,)</f>
        <v/>
      </c>
      <c r="Z378" s="1" t="str">
        <f>+CONCATENATE(Nacsport!DW379,Nacsport!DX379,Nacsport!DY379,Nacsport!DZ379)</f>
        <v/>
      </c>
      <c r="AA378" s="1" t="str">
        <f>+CONCATENATE(Nacsport!EA379,Nacsport!EB379,Nacsport!EC379,Nacsport!ED379,Nacsport!EE379)</f>
        <v/>
      </c>
      <c r="AB378" s="1" t="str">
        <f>+CONCATENATE(Nacsport!EF379,Nacsport!EG379,Nacsport!EH379,Nacsport!EI379,Nacsport!EJ379,Nacsport!EK379)</f>
        <v/>
      </c>
      <c r="AC378" s="1" t="str">
        <f>+CONCATENATE(Nacsport!EL379,Nacsport!EM379,Nacsport!EN379,Nacsport!EO379,Nacsport!EP379,Nacsport!EQ379,Nacsport!ER379)</f>
        <v/>
      </c>
      <c r="AD378" s="1" t="str">
        <f>+CONCATENATE(Nacsport!ES379,Nacsport!ET379,Nacsport!EU379,Nacsport!EV379,Nacsport!EW379,Nacsport!EX379,Nacsport!EY379,Nacsport!EZ379)</f>
        <v/>
      </c>
      <c r="AE378" s="1" t="str">
        <f>+CONCATENATE(Nacsport!FA379,Nacsport!FB379,Nacsport!FC379)</f>
        <v/>
      </c>
      <c r="AF378" s="1" t="str">
        <f>+CONCATENATE(Nacsport!FD379,Nacsport!FE379)</f>
        <v>SLOW</v>
      </c>
      <c r="AG378" s="1" t="str">
        <f>+CONCATENATE(Nacsport!FF379,Nacsport!FG379,Nacsport!FH379,Nacsport!FI379,Nacsport!FJ379)</f>
        <v/>
      </c>
      <c r="AH378" s="1" t="str">
        <f t="shared" si="29"/>
        <v/>
      </c>
      <c r="AI378" s="1" t="str">
        <f>+CONCATENATE(Nacsport!FK379,Nacsport!FL379)</f>
        <v/>
      </c>
      <c r="AJ378" s="34" t="str">
        <f>+CONCATENATE(Nacsport!FM379,Nacsport!FN379)</f>
        <v/>
      </c>
      <c r="AK378" s="1" t="str">
        <f>+IF(OR(K378="ATTACCO",K378="DIFESA"),+CONCATENATE(Nacsport!FO379,Nacsport!FP378,Nacsport!FQ379,Nacsport!FR379,Nacsport!FS379,Nacsport!FT379,Nacsport!FU379,),"")</f>
        <v/>
      </c>
      <c r="AL378" s="1" t="str">
        <f>+IF(OR(K378="ATAQUE",K378="DEFENSA"),+CONCATENATE(Nacsport!FV379,Nacsport!FW379,Nacsport!FX379,Nacsport!FY379,Nacsport!FZ379,Nacsport!GA379,Nacsport!GB379,),"")</f>
        <v/>
      </c>
      <c r="AM378" s="1" t="str">
        <f>+CONCATENATE(Nacsport!GC379,Nacsport!GD379,Nacsport!GE379,Nacsport!GF379,Nacsport!GG379,Nacsport!GH379,Nacsport!GI379,Nacsport!GJ379,)</f>
        <v/>
      </c>
      <c r="AN378" s="1" t="str">
        <f>IF(K378="PUNTOS",LOOKUP(2,1/($K$3:K378="ATAQUE"),$AN$3:AN378),IF(+COUNTIF(Nacsport!GK379:'Nacsport'!GS379,"*")&gt;0,+COUNTIF(Nacsport!GK379:'Nacsport'!GS379,"*"),""))</f>
        <v/>
      </c>
      <c r="AO378" t="str">
        <f ca="1">+IF(K378="QUIEBRE",+IF(L378="SAN LUIS",+COUNTIF(K378:INDIRECT(ADDRESS((LOOKUP(2,1/($K$1:K378="ATAQUE"),Nacsport!$A$1:A379)),3,4)),"RUCK")+1,+COUNTIF(K378:INDIRECT(ADDRESS((LOOKUP(2,1/($K$1:K378="DEFENSA"),Nacsport!$A$1:A379)),3,4)),"RUCK")+1),"")</f>
        <v/>
      </c>
      <c r="AP378" t="str">
        <f ca="1">+IF(OR(K378="PUNTOS",K378="QUIEBRE"),+IF(L378="SAN LUIS",+COUNTIF(K378:INDIRECT(ADDRESS((LOOKUP(2,1/($K$1:K378="ATAQUE"),Nacsport!$A$1:A379)),3,4)),"PASE"),+COUNTIF(K378:INDIRECT(ADDRESS((LOOKUP(2,1/($K$1:K378="DEFENSA"),Nacsport!$A$1:A379)),3,4)),"PASE")),"")</f>
        <v/>
      </c>
      <c r="AQ378" t="str">
        <f>IF(K378="QUIEBRE",LOOKUP(2,1/($K$3:K378="ATAQUE"),$AL$3:AL378),IF(+COUNTIF(Nacsport!GK379:'Nacsport'!GS379,"*")&gt;0,+COUNTIF(Nacsport!GK379:'Nacsport'!GS379,"*"),""))</f>
        <v/>
      </c>
      <c r="AR378" s="1" t="str">
        <f>IF(OR(K378="ATTACCO",K378="DIFESA"),J378,IF(AND(OR(K378="PUNTOS",K378="RUCK",K378="QUIEBRE"),L378="AVEZZANO"),LOOKUP(2,1/($K$3:K378="ATTACCO"),$J$3:J379),IF(AND(OR(K378="PUNTOS",K378="RUCK",K378="QUIEBRE"),L378="RIVAL"),LOOKUP(2,1/($K$3:K378="DIFESA"),$J$3:J379),"")))</f>
        <v/>
      </c>
      <c r="AS378" s="17"/>
    </row>
    <row r="379" spans="1:45" ht="15.75" customHeight="1" x14ac:dyDescent="0.2">
      <c r="A379">
        <f>+Nacsport!A380</f>
        <v>380</v>
      </c>
      <c r="B379">
        <f t="shared" si="27"/>
        <v>378</v>
      </c>
      <c r="C379">
        <f t="shared" si="28"/>
        <v>378</v>
      </c>
      <c r="D379" s="12">
        <v>1</v>
      </c>
      <c r="E379" s="1" t="s">
        <v>1295</v>
      </c>
      <c r="F379" s="14">
        <f>CONVERT(LEFT(Nacsport!E380,2),"mn","hr")/24+CONVERT(MID(Nacsport!E380,4,2),"sec","hr")/24</f>
        <v>5.1087962962962953E-2</v>
      </c>
      <c r="G379" s="15">
        <f>CONVERT((CONVERT(LEFT(Nacsport!F380,2),"mn","hr")/24+CONVERT(MID(Nacsport!F380,4,2),"sec","hr")/24)-(CONVERT(LEFT(Nacsport!E380,2),"mn","hr")/24+CONVERT(MID(Nacsport!E380,4,2),"sec","hr")/24),"hr","sec")*24</f>
        <v>3.000000000000469</v>
      </c>
      <c r="H379" s="15">
        <f t="shared" si="25"/>
        <v>4408.9999999999991</v>
      </c>
      <c r="I379" s="15">
        <f t="shared" si="26"/>
        <v>73.566666666666663</v>
      </c>
      <c r="J379" s="1">
        <f>+Nacsport!B380</f>
        <v>14</v>
      </c>
      <c r="K379" s="1" t="str">
        <f>+Nacsport!C380</f>
        <v>MISSED-TACKLE</v>
      </c>
      <c r="L379" s="1" t="str">
        <f>+CONCATENATE(Nacsport!I380,Nacsport!J380)</f>
        <v>OPPONENT</v>
      </c>
      <c r="M379" s="29" t="str">
        <f>IF(Nacsport!G380&lt;&gt;"",LEFT(Nacsport!G380,FIND(";",Nacsport!G380)-1),"")</f>
        <v/>
      </c>
      <c r="N379" s="1" t="str">
        <f>IFERROR(MID(Nacsport!G380,FIND(";", Nacsport!G380)+1,IFERROR(FIND(" ", Nacsport!G380 &amp; " ", FIND(";", Nacsport!G380)+1) - FIND(";", Nacsport!G380)-1,LEN(Nacsport!G380))),"")</f>
        <v/>
      </c>
      <c r="O379" s="1" t="str">
        <f>+CONCATENATE(Nacsport!K380,Nacsport!L380,Nacsport!M380,Nacsport!N380,Nacsport!O380,Nacsport!P380,Nacsport!Q380,Nacsport!R380,Nacsport!S380,Nacsport!T380,Nacsport!U380,Nacsport!V380,Nacsport!W380,Nacsport!X380,Nacsport!Y380,Nacsport!Z380)</f>
        <v/>
      </c>
      <c r="P379" s="1" t="str">
        <f>IF(ISNA(LOOKUP(2,1/(Nacsport!AA380:BY380&lt;&gt;""),Nacsport!AA380:BY380)),"",LOOKUP(2,1/(Nacsport!AA380:BY380&lt;&gt;""),Nacsport!AA380:BY380))</f>
        <v/>
      </c>
      <c r="Q379" s="1" t="str">
        <f t="array" ref="Q379">+IF(+COUNTIF(Nacsport!AA380:BY380,"*")&gt;1,INDEX(Nacsport!Z380:BX380,MATCH(TRUE,Nacsport!Z380:BX380&gt;0,0)),"")</f>
        <v/>
      </c>
      <c r="R379" s="1" t="str">
        <f>+CONCATENATE(Nacsport!BZ380,Nacsport!CA380)</f>
        <v/>
      </c>
      <c r="S379" s="1" t="str">
        <f>+CONCATENATE(Nacsport!CB380,Nacsport!CC380,Nacsport!CD380)</f>
        <v/>
      </c>
      <c r="T379" s="1" t="str">
        <f>+CONCATENATE(Nacsport!CE380,Nacsport!CF380,Nacsport!CG380,Nacsport!CH380)</f>
        <v/>
      </c>
      <c r="U379" s="1" t="str">
        <f>+CONCATENATE(Nacsport!CI380,Nacsport!CJ380,Nacsport!CK380,Nacsport!CL380,Nacsport!CM380,Nacsport!CN380,Nacsport!CO380,Nacsport!CP380)</f>
        <v/>
      </c>
      <c r="V379" s="1" t="str">
        <f>+CONCATENATE(Nacsport!CQ380,Nacsport!CR380,Nacsport!CS380,Nacsport!CT380,Nacsport!CU380,Nacsport!CV380)</f>
        <v/>
      </c>
      <c r="W379" s="1" t="str">
        <f>+CONCATENATE(Nacsport!CW380,Nacsport!CX380,Nacsport!CY380,Nacsport!CZ380,Nacsport!DA380,Nacsport!DB380,Nacsport!DC380)</f>
        <v/>
      </c>
      <c r="X379" s="1" t="str">
        <f>+CONCATENATE(Nacsport!DD380,Nacsport!DE380,Nacsport!DF380,Nacsport!DG380,Nacsport!DH380,Nacsport!DI380,Nacsport!DJ380,Nacsport!DK380,Nacsport!DL380,Nacsport!DM380,Nacsport!DN380)</f>
        <v/>
      </c>
      <c r="Y379" s="1" t="str">
        <f>+CONCATENATE(Nacsport!DO380,Nacsport!DP380,Nacsport!DQ380,Nacsport!DR380,Nacsport!DS380,Nacsport!DT380,Nacsport!DU380,Nacsport!DV380,)</f>
        <v/>
      </c>
      <c r="Z379" s="1" t="str">
        <f>+CONCATENATE(Nacsport!DW380,Nacsport!DX380,Nacsport!DY380,Nacsport!DZ380)</f>
        <v/>
      </c>
      <c r="AA379" s="1" t="str">
        <f>+CONCATENATE(Nacsport!EA380,Nacsport!EB380,Nacsport!EC380,Nacsport!ED380,Nacsport!EE380)</f>
        <v/>
      </c>
      <c r="AB379" s="1" t="str">
        <f>+CONCATENATE(Nacsport!EF380,Nacsport!EG380,Nacsport!EH380,Nacsport!EI380,Nacsport!EJ380,Nacsport!EK380)</f>
        <v/>
      </c>
      <c r="AC379" s="1" t="str">
        <f>+CONCATENATE(Nacsport!EL380,Nacsport!EM380,Nacsport!EN380,Nacsport!EO380,Nacsport!EP380,Nacsport!EQ380,Nacsport!ER380)</f>
        <v/>
      </c>
      <c r="AD379" s="1" t="str">
        <f>+CONCATENATE(Nacsport!ES380,Nacsport!ET380,Nacsport!EU380,Nacsport!EV380,Nacsport!EW380,Nacsport!EX380,Nacsport!EY380,Nacsport!EZ380)</f>
        <v/>
      </c>
      <c r="AE379" s="1" t="str">
        <f>+CONCATENATE(Nacsport!FA380,Nacsport!FB380,Nacsport!FC380)</f>
        <v/>
      </c>
      <c r="AF379" s="1" t="str">
        <f>+CONCATENATE(Nacsport!FD380,Nacsport!FE380)</f>
        <v/>
      </c>
      <c r="AG379" s="1" t="str">
        <f>+CONCATENATE(Nacsport!FF380,Nacsport!FG380,Nacsport!FH380,Nacsport!FI380,Nacsport!FJ380)</f>
        <v/>
      </c>
      <c r="AH379" s="1" t="str">
        <f t="shared" si="29"/>
        <v/>
      </c>
      <c r="AI379" s="1" t="str">
        <f>+CONCATENATE(Nacsport!FK380,Nacsport!FL380)</f>
        <v/>
      </c>
      <c r="AJ379" s="34" t="str">
        <f>+CONCATENATE(Nacsport!FM380,Nacsport!FN380)</f>
        <v/>
      </c>
      <c r="AK379" s="1" t="str">
        <f>+IF(OR(K379="ATTACCO",K379="DIFESA"),+CONCATENATE(Nacsport!FO380,Nacsport!FP379,Nacsport!FQ380,Nacsport!FR380,Nacsport!FS380,Nacsport!FT380,Nacsport!FU380,),"")</f>
        <v/>
      </c>
      <c r="AL379" s="1" t="str">
        <f>+IF(OR(K379="ATAQUE",K379="DEFENSA"),+CONCATENATE(Nacsport!FV380,Nacsport!FW380,Nacsport!FX380,Nacsport!FY380,Nacsport!FZ380,Nacsport!GA380,Nacsport!GB380,),"")</f>
        <v/>
      </c>
      <c r="AM379" s="1" t="str">
        <f>+CONCATENATE(Nacsport!GC380,Nacsport!GD380,Nacsport!GE380,Nacsport!GF380,Nacsport!GG380,Nacsport!GH380,Nacsport!GI380,Nacsport!GJ380,)</f>
        <v/>
      </c>
      <c r="AN379" s="1" t="str">
        <f>IF(K379="PUNTOS",LOOKUP(2,1/($K$3:K379="ATAQUE"),$AN$3:AN379),IF(+COUNTIF(Nacsport!GK380:'Nacsport'!GS380,"*")&gt;0,+COUNTIF(Nacsport!GK380:'Nacsport'!GS380,"*"),""))</f>
        <v/>
      </c>
      <c r="AO379" t="str">
        <f ca="1">+IF(K379="QUIEBRE",+IF(L379="SAN LUIS",+COUNTIF(K379:INDIRECT(ADDRESS((LOOKUP(2,1/($K$1:K379="ATAQUE"),Nacsport!$A$1:A380)),3,4)),"RUCK")+1,+COUNTIF(K379:INDIRECT(ADDRESS((LOOKUP(2,1/($K$1:K379="DEFENSA"),Nacsport!$A$1:A380)),3,4)),"RUCK")+1),"")</f>
        <v/>
      </c>
      <c r="AP379" t="str">
        <f ca="1">+IF(OR(K379="PUNTOS",K379="QUIEBRE"),+IF(L379="SAN LUIS",+COUNTIF(K379:INDIRECT(ADDRESS((LOOKUP(2,1/($K$1:K379="ATAQUE"),Nacsport!$A$1:A380)),3,4)),"PASE"),+COUNTIF(K379:INDIRECT(ADDRESS((LOOKUP(2,1/($K$1:K379="DEFENSA"),Nacsport!$A$1:A380)),3,4)),"PASE")),"")</f>
        <v/>
      </c>
      <c r="AQ379" t="str">
        <f>IF(K379="QUIEBRE",LOOKUP(2,1/($K$3:K379="ATAQUE"),$AL$3:AL379),IF(+COUNTIF(Nacsport!GK380:'Nacsport'!GS380,"*")&gt;0,+COUNTIF(Nacsport!GK380:'Nacsport'!GS380,"*"),""))</f>
        <v/>
      </c>
      <c r="AR379" s="1" t="str">
        <f>IF(OR(K379="ATTACCO",K379="DIFESA"),J379,IF(AND(OR(K379="PUNTOS",K379="RUCK",K379="QUIEBRE"),L379="AVEZZANO"),LOOKUP(2,1/($K$3:K379="ATTACCO"),$J$3:J380),IF(AND(OR(K379="PUNTOS",K379="RUCK",K379="QUIEBRE"),L379="RIVAL"),LOOKUP(2,1/($K$3:K379="DIFESA"),$J$3:J380),"")))</f>
        <v/>
      </c>
      <c r="AS379" s="17"/>
    </row>
    <row r="380" spans="1:45" ht="15.75" customHeight="1" x14ac:dyDescent="0.2">
      <c r="A380">
        <f>+Nacsport!A381</f>
        <v>381</v>
      </c>
      <c r="B380">
        <f t="shared" si="27"/>
        <v>379</v>
      </c>
      <c r="C380">
        <f t="shared" si="28"/>
        <v>379</v>
      </c>
      <c r="D380" s="12">
        <v>1</v>
      </c>
      <c r="E380" s="1" t="s">
        <v>1295</v>
      </c>
      <c r="F380" s="14">
        <f>CONVERT(LEFT(Nacsport!E381,2),"mn","hr")/24+CONVERT(MID(Nacsport!E381,4,2),"sec","hr")/24</f>
        <v>5.1099537037037034E-2</v>
      </c>
      <c r="G380" s="15">
        <f>CONVERT((CONVERT(LEFT(Nacsport!F381,2),"mn","hr")/24+CONVERT(MID(Nacsport!F381,4,2),"sec","hr")/24)-(CONVERT(LEFT(Nacsport!E381,2),"mn","hr")/24+CONVERT(MID(Nacsport!E381,4,2),"sec","hr")/24),"hr","sec")*24</f>
        <v>2.9999999999998694</v>
      </c>
      <c r="H380" s="15">
        <f t="shared" si="25"/>
        <v>4410</v>
      </c>
      <c r="I380" s="15">
        <f t="shared" si="26"/>
        <v>73.583333333333329</v>
      </c>
      <c r="J380" s="1">
        <f>+Nacsport!B381</f>
        <v>15</v>
      </c>
      <c r="K380" s="1" t="str">
        <f>+Nacsport!C381</f>
        <v>MISSED-TACKLE</v>
      </c>
      <c r="L380" s="1" t="str">
        <f>+CONCATENATE(Nacsport!I381,Nacsport!J381)</f>
        <v>OPPONENT</v>
      </c>
      <c r="M380" s="29" t="str">
        <f>IF(Nacsport!G381&lt;&gt;"",LEFT(Nacsport!G381,FIND(";",Nacsport!G381)-1),"")</f>
        <v/>
      </c>
      <c r="N380" s="1" t="str">
        <f>IFERROR(MID(Nacsport!G381,FIND(";", Nacsport!G381)+1,IFERROR(FIND(" ", Nacsport!G381 &amp; " ", FIND(";", Nacsport!G381)+1) - FIND(";", Nacsport!G381)-1,LEN(Nacsport!G381))),"")</f>
        <v/>
      </c>
      <c r="O380" s="1" t="str">
        <f>+CONCATENATE(Nacsport!K381,Nacsport!L381,Nacsport!M381,Nacsport!N381,Nacsport!O381,Nacsport!P381,Nacsport!Q381,Nacsport!R381,Nacsport!S381,Nacsport!T381,Nacsport!U381,Nacsport!V381,Nacsport!W381,Nacsport!X381,Nacsport!Y381,Nacsport!Z381)</f>
        <v/>
      </c>
      <c r="P380" s="1" t="str">
        <f>IF(ISNA(LOOKUP(2,1/(Nacsport!AA381:BY381&lt;&gt;""),Nacsport!AA381:BY381)),"",LOOKUP(2,1/(Nacsport!AA381:BY381&lt;&gt;""),Nacsport!AA381:BY381))</f>
        <v/>
      </c>
      <c r="Q380" s="1" t="str">
        <f t="array" ref="Q380">+IF(+COUNTIF(Nacsport!AA381:BY381,"*")&gt;1,INDEX(Nacsport!Z381:BX381,MATCH(TRUE,Nacsport!Z381:BX381&gt;0,0)),"")</f>
        <v/>
      </c>
      <c r="R380" s="1" t="str">
        <f>+CONCATENATE(Nacsport!BZ381,Nacsport!CA381)</f>
        <v/>
      </c>
      <c r="S380" s="1" t="str">
        <f>+CONCATENATE(Nacsport!CB381,Nacsport!CC381,Nacsport!CD381)</f>
        <v/>
      </c>
      <c r="T380" s="1" t="str">
        <f>+CONCATENATE(Nacsport!CE381,Nacsport!CF381,Nacsport!CG381,Nacsport!CH381)</f>
        <v/>
      </c>
      <c r="U380" s="1" t="str">
        <f>+CONCATENATE(Nacsport!CI381,Nacsport!CJ381,Nacsport!CK381,Nacsport!CL381,Nacsport!CM381,Nacsport!CN381,Nacsport!CO381,Nacsport!CP381)</f>
        <v/>
      </c>
      <c r="V380" s="1" t="str">
        <f>+CONCATENATE(Nacsport!CQ381,Nacsport!CR381,Nacsport!CS381,Nacsport!CT381,Nacsport!CU381,Nacsport!CV381)</f>
        <v/>
      </c>
      <c r="W380" s="1" t="str">
        <f>+CONCATENATE(Nacsport!CW381,Nacsport!CX381,Nacsport!CY381,Nacsport!CZ381,Nacsport!DA381,Nacsport!DB381,Nacsport!DC381)</f>
        <v/>
      </c>
      <c r="X380" s="1" t="str">
        <f>+CONCATENATE(Nacsport!DD381,Nacsport!DE381,Nacsport!DF381,Nacsport!DG381,Nacsport!DH381,Nacsport!DI381,Nacsport!DJ381,Nacsport!DK381,Nacsport!DL381,Nacsport!DM381,Nacsport!DN381)</f>
        <v/>
      </c>
      <c r="Y380" s="1" t="str">
        <f>+CONCATENATE(Nacsport!DO381,Nacsport!DP381,Nacsport!DQ381,Nacsport!DR381,Nacsport!DS381,Nacsport!DT381,Nacsport!DU381,Nacsport!DV381,)</f>
        <v/>
      </c>
      <c r="Z380" s="1" t="str">
        <f>+CONCATENATE(Nacsport!DW381,Nacsport!DX381,Nacsport!DY381,Nacsport!DZ381)</f>
        <v/>
      </c>
      <c r="AA380" s="1" t="str">
        <f>+CONCATENATE(Nacsport!EA381,Nacsport!EB381,Nacsport!EC381,Nacsport!ED381,Nacsport!EE381)</f>
        <v/>
      </c>
      <c r="AB380" s="1" t="str">
        <f>+CONCATENATE(Nacsport!EF381,Nacsport!EG381,Nacsport!EH381,Nacsport!EI381,Nacsport!EJ381,Nacsport!EK381)</f>
        <v/>
      </c>
      <c r="AC380" s="1" t="str">
        <f>+CONCATENATE(Nacsport!EL381,Nacsport!EM381,Nacsport!EN381,Nacsport!EO381,Nacsport!EP381,Nacsport!EQ381,Nacsport!ER381)</f>
        <v/>
      </c>
      <c r="AD380" s="1" t="str">
        <f>+CONCATENATE(Nacsport!ES381,Nacsport!ET381,Nacsport!EU381,Nacsport!EV381,Nacsport!EW381,Nacsport!EX381,Nacsport!EY381,Nacsport!EZ381)</f>
        <v/>
      </c>
      <c r="AE380" s="1" t="str">
        <f>+CONCATENATE(Nacsport!FA381,Nacsport!FB381,Nacsport!FC381)</f>
        <v/>
      </c>
      <c r="AF380" s="1" t="str">
        <f>+CONCATENATE(Nacsport!FD381,Nacsport!FE381)</f>
        <v/>
      </c>
      <c r="AG380" s="1" t="str">
        <f>+CONCATENATE(Nacsport!FF381,Nacsport!FG381,Nacsport!FH381,Nacsport!FI381,Nacsport!FJ381)</f>
        <v/>
      </c>
      <c r="AH380" s="1" t="str">
        <f t="shared" si="29"/>
        <v/>
      </c>
      <c r="AI380" s="1" t="str">
        <f>+CONCATENATE(Nacsport!FK381,Nacsport!FL381)</f>
        <v/>
      </c>
      <c r="AJ380" s="34" t="str">
        <f>+CONCATENATE(Nacsport!FM381,Nacsport!FN381)</f>
        <v/>
      </c>
      <c r="AK380" s="1" t="str">
        <f>+IF(OR(K380="ATTACCO",K380="DIFESA"),+CONCATENATE(Nacsport!FO381,Nacsport!FP380,Nacsport!FQ381,Nacsport!FR381,Nacsport!FS381,Nacsport!FT381,Nacsport!FU381,),"")</f>
        <v/>
      </c>
      <c r="AL380" s="1" t="str">
        <f>+IF(OR(K380="ATAQUE",K380="DEFENSA"),+CONCATENATE(Nacsport!FV381,Nacsport!FW381,Nacsport!FX381,Nacsport!FY381,Nacsport!FZ381,Nacsport!GA381,Nacsport!GB381,),"")</f>
        <v/>
      </c>
      <c r="AM380" s="1" t="str">
        <f>+CONCATENATE(Nacsport!GC381,Nacsport!GD381,Nacsport!GE381,Nacsport!GF381,Nacsport!GG381,Nacsport!GH381,Nacsport!GI381,Nacsport!GJ381,)</f>
        <v/>
      </c>
      <c r="AN380" s="1" t="str">
        <f>IF(K380="PUNTOS",LOOKUP(2,1/($K$3:K380="ATAQUE"),$AN$3:AN380),IF(+COUNTIF(Nacsport!GK381:'Nacsport'!GS381,"*")&gt;0,+COUNTIF(Nacsport!GK381:'Nacsport'!GS381,"*"),""))</f>
        <v/>
      </c>
      <c r="AO380" t="str">
        <f ca="1">+IF(K380="QUIEBRE",+IF(L380="SAN LUIS",+COUNTIF(K380:INDIRECT(ADDRESS((LOOKUP(2,1/($K$1:K380="ATAQUE"),Nacsport!$A$1:A381)),3,4)),"RUCK")+1,+COUNTIF(K380:INDIRECT(ADDRESS((LOOKUP(2,1/($K$1:K380="DEFENSA"),Nacsport!$A$1:A381)),3,4)),"RUCK")+1),"")</f>
        <v/>
      </c>
      <c r="AP380" t="str">
        <f ca="1">+IF(OR(K380="PUNTOS",K380="QUIEBRE"),+IF(L380="SAN LUIS",+COUNTIF(K380:INDIRECT(ADDRESS((LOOKUP(2,1/($K$1:K380="ATAQUE"),Nacsport!$A$1:A381)),3,4)),"PASE"),+COUNTIF(K380:INDIRECT(ADDRESS((LOOKUP(2,1/($K$1:K380="DEFENSA"),Nacsport!$A$1:A381)),3,4)),"PASE")),"")</f>
        <v/>
      </c>
      <c r="AQ380" t="str">
        <f>IF(K380="QUIEBRE",LOOKUP(2,1/($K$3:K380="ATAQUE"),$AL$3:AL380),IF(+COUNTIF(Nacsport!GK381:'Nacsport'!GS381,"*")&gt;0,+COUNTIF(Nacsport!GK381:'Nacsport'!GS381,"*"),""))</f>
        <v/>
      </c>
      <c r="AR380" s="1" t="str">
        <f>IF(OR(K380="ATTACCO",K380="DIFESA"),J380,IF(AND(OR(K380="PUNTOS",K380="RUCK",K380="QUIEBRE"),L380="AVEZZANO"),LOOKUP(2,1/($K$3:K380="ATTACCO"),$J$3:J381),IF(AND(OR(K380="PUNTOS",K380="RUCK",K380="QUIEBRE"),L380="RIVAL"),LOOKUP(2,1/($K$3:K380="DIFESA"),$J$3:J381),"")))</f>
        <v/>
      </c>
      <c r="AS380" s="17"/>
    </row>
    <row r="381" spans="1:45" ht="15.75" customHeight="1" x14ac:dyDescent="0.2">
      <c r="A381">
        <f>+Nacsport!A382</f>
        <v>382</v>
      </c>
      <c r="B381">
        <f t="shared" si="27"/>
        <v>380</v>
      </c>
      <c r="C381">
        <f t="shared" si="28"/>
        <v>380</v>
      </c>
      <c r="D381" s="12">
        <v>1</v>
      </c>
      <c r="E381" s="1" t="s">
        <v>1295</v>
      </c>
      <c r="F381" s="14">
        <f>CONVERT(LEFT(Nacsport!E382,2),"mn","hr")/24+CONVERT(MID(Nacsport!E382,4,2),"sec","hr")/24</f>
        <v>5.1134259259259254E-2</v>
      </c>
      <c r="G381" s="15">
        <f>CONVERT((CONVERT(LEFT(Nacsport!F382,2),"mn","hr")/24+CONVERT(MID(Nacsport!F382,4,2),"sec","hr")/24)-(CONVERT(LEFT(Nacsport!E382,2),"mn","hr")/24+CONVERT(MID(Nacsport!E382,4,2),"sec","hr")/24),"hr","sec")*24</f>
        <v>4.9999999999997824</v>
      </c>
      <c r="H381" s="15">
        <f t="shared" si="25"/>
        <v>4413</v>
      </c>
      <c r="I381" s="15">
        <f t="shared" si="26"/>
        <v>73.633333333333326</v>
      </c>
      <c r="J381" s="1">
        <f>+Nacsport!B382</f>
        <v>19</v>
      </c>
      <c r="K381" s="1" t="str">
        <f>+Nacsport!C382</f>
        <v>TURNOVER-</v>
      </c>
      <c r="L381" s="1" t="str">
        <f>+CONCATENATE(Nacsport!I382,Nacsport!J382)</f>
        <v>SAN BENEDETTO</v>
      </c>
      <c r="M381" s="29" t="str">
        <f>IF(Nacsport!G382&lt;&gt;"",LEFT(Nacsport!G382,FIND(";",Nacsport!G382)-1),"")</f>
        <v/>
      </c>
      <c r="N381" s="1" t="str">
        <f>IFERROR(MID(Nacsport!G382,FIND(";", Nacsport!G382)+1,IFERROR(FIND(" ", Nacsport!G382 &amp; " ", FIND(";", Nacsport!G382)+1) - FIND(";", Nacsport!G382)-1,LEN(Nacsport!G382))),"")</f>
        <v/>
      </c>
      <c r="O381" s="1" t="str">
        <f>+CONCATENATE(Nacsport!K382,Nacsport!L382,Nacsport!M382,Nacsport!N382,Nacsport!O382,Nacsport!P382,Nacsport!Q382,Nacsport!R382,Nacsport!S382,Nacsport!T382,Nacsport!U382,Nacsport!V382,Nacsport!W382,Nacsport!X382,Nacsport!Y382,Nacsport!Z382)</f>
        <v/>
      </c>
      <c r="P381" s="1" t="str">
        <f>IF(ISNA(LOOKUP(2,1/(Nacsport!AA382:BY382&lt;&gt;""),Nacsport!AA382:BY382)),"",LOOKUP(2,1/(Nacsport!AA382:BY382&lt;&gt;""),Nacsport!AA382:BY382))</f>
        <v>12</v>
      </c>
      <c r="Q381" s="1" t="str">
        <f t="array" ref="Q381">+IF(+COUNTIF(Nacsport!AA382:BY382,"*")&gt;1,INDEX(Nacsport!Z382:BX382,MATCH(TRUE,Nacsport!Z382:BX382&gt;0,0)),"")</f>
        <v/>
      </c>
      <c r="R381" s="1" t="str">
        <f>+CONCATENATE(Nacsport!BZ382,Nacsport!CA382)</f>
        <v/>
      </c>
      <c r="S381" s="1" t="str">
        <f>+CONCATENATE(Nacsport!CB382,Nacsport!CC382,Nacsport!CD382)</f>
        <v/>
      </c>
      <c r="T381" s="1" t="str">
        <f>+CONCATENATE(Nacsport!CE382,Nacsport!CF382,Nacsport!CG382,Nacsport!CH382)</f>
        <v/>
      </c>
      <c r="U381" s="1" t="str">
        <f>+CONCATENATE(Nacsport!CI382,Nacsport!CJ382,Nacsport!CK382,Nacsport!CL382,Nacsport!CM382,Nacsport!CN382,Nacsport!CO382,Nacsport!CP382)</f>
        <v/>
      </c>
      <c r="V381" s="1" t="str">
        <f>+CONCATENATE(Nacsport!CQ382,Nacsport!CR382,Nacsport!CS382,Nacsport!CT382,Nacsport!CU382,Nacsport!CV382)</f>
        <v/>
      </c>
      <c r="W381" s="1" t="str">
        <f>+CONCATENATE(Nacsport!CW382,Nacsport!CX382,Nacsport!CY382,Nacsport!CZ382,Nacsport!DA382,Nacsport!DB382,Nacsport!DC382)</f>
        <v/>
      </c>
      <c r="X381" s="1" t="str">
        <f>+CONCATENATE(Nacsport!DD382,Nacsport!DE382,Nacsport!DF382,Nacsport!DG382,Nacsport!DH382,Nacsport!DI382,Nacsport!DJ382,Nacsport!DK382,Nacsport!DL382,Nacsport!DM382,Nacsport!DN382)</f>
        <v/>
      </c>
      <c r="Y381" s="1" t="str">
        <f>+CONCATENATE(Nacsport!DO382,Nacsport!DP382,Nacsport!DQ382,Nacsport!DR382,Nacsport!DS382,Nacsport!DT382,Nacsport!DU382,Nacsport!DV382,)</f>
        <v/>
      </c>
      <c r="Z381" s="1" t="str">
        <f>+CONCATENATE(Nacsport!DW382,Nacsport!DX382,Nacsport!DY382,Nacsport!DZ382)</f>
        <v/>
      </c>
      <c r="AA381" s="1" t="str">
        <f>+CONCATENATE(Nacsport!EA382,Nacsport!EB382,Nacsport!EC382,Nacsport!ED382,Nacsport!EE382)</f>
        <v/>
      </c>
      <c r="AB381" s="1" t="str">
        <f>+CONCATENATE(Nacsport!EF382,Nacsport!EG382,Nacsport!EH382,Nacsport!EI382,Nacsport!EJ382,Nacsport!EK382)</f>
        <v>KNOCK-ON</v>
      </c>
      <c r="AC381" s="1" t="str">
        <f>+CONCATENATE(Nacsport!EL382,Nacsport!EM382,Nacsport!EN382,Nacsport!EO382,Nacsport!EP382,Nacsport!EQ382,Nacsport!ER382)</f>
        <v/>
      </c>
      <c r="AD381" s="1" t="str">
        <f>+CONCATENATE(Nacsport!ES382,Nacsport!ET382,Nacsport!EU382,Nacsport!EV382,Nacsport!EW382,Nacsport!EX382,Nacsport!EY382,Nacsport!EZ382)</f>
        <v/>
      </c>
      <c r="AE381" s="1" t="str">
        <f>+CONCATENATE(Nacsport!FA382,Nacsport!FB382,Nacsport!FC382)</f>
        <v/>
      </c>
      <c r="AF381" s="1" t="str">
        <f>+CONCATENATE(Nacsport!FD382,Nacsport!FE382)</f>
        <v/>
      </c>
      <c r="AG381" s="1" t="str">
        <f>+CONCATENATE(Nacsport!FF382,Nacsport!FG382,Nacsport!FH382,Nacsport!FI382,Nacsport!FJ382)</f>
        <v/>
      </c>
      <c r="AH381" s="1" t="str">
        <f t="shared" si="29"/>
        <v/>
      </c>
      <c r="AI381" s="1" t="str">
        <f>+CONCATENATE(Nacsport!FK382,Nacsport!FL382)</f>
        <v/>
      </c>
      <c r="AJ381" s="34" t="str">
        <f>+CONCATENATE(Nacsport!FM382,Nacsport!FN382)</f>
        <v/>
      </c>
      <c r="AK381" s="1" t="str">
        <f>+IF(OR(K381="ATTACCO",K381="DIFESA"),+CONCATENATE(Nacsport!FO382,Nacsport!FP381,Nacsport!FQ382,Nacsport!FR382,Nacsport!FS382,Nacsport!FT382,Nacsport!FU382,),"")</f>
        <v/>
      </c>
      <c r="AL381" s="1" t="str">
        <f>+IF(OR(K381="ATAQUE",K381="DEFENSA"),+CONCATENATE(Nacsport!FV382,Nacsport!FW382,Nacsport!FX382,Nacsport!FY382,Nacsport!FZ382,Nacsport!GA382,Nacsport!GB382,),"")</f>
        <v/>
      </c>
      <c r="AM381" s="1" t="str">
        <f>+CONCATENATE(Nacsport!GC382,Nacsport!GD382,Nacsport!GE382,Nacsport!GF382,Nacsport!GG382,Nacsport!GH382,Nacsport!GI382,Nacsport!GJ382,)</f>
        <v/>
      </c>
      <c r="AN381" s="1" t="str">
        <f>IF(K381="PUNTOS",LOOKUP(2,1/($K$3:K381="ATAQUE"),$AN$3:AN381),IF(+COUNTIF(Nacsport!GK382:'Nacsport'!GS382,"*")&gt;0,+COUNTIF(Nacsport!GK382:'Nacsport'!GS382,"*"),""))</f>
        <v/>
      </c>
      <c r="AO381" t="str">
        <f ca="1">+IF(K381="QUIEBRE",+IF(L381="SAN LUIS",+COUNTIF(K381:INDIRECT(ADDRESS((LOOKUP(2,1/($K$1:K381="ATAQUE"),Nacsport!$A$1:A382)),3,4)),"RUCK")+1,+COUNTIF(K381:INDIRECT(ADDRESS((LOOKUP(2,1/($K$1:K381="DEFENSA"),Nacsport!$A$1:A382)),3,4)),"RUCK")+1),"")</f>
        <v/>
      </c>
      <c r="AP381" t="str">
        <f ca="1">+IF(OR(K381="PUNTOS",K381="QUIEBRE"),+IF(L381="SAN LUIS",+COUNTIF(K381:INDIRECT(ADDRESS((LOOKUP(2,1/($K$1:K381="ATAQUE"),Nacsport!$A$1:A382)),3,4)),"PASE"),+COUNTIF(K381:INDIRECT(ADDRESS((LOOKUP(2,1/($K$1:K381="DEFENSA"),Nacsport!$A$1:A382)),3,4)),"PASE")),"")</f>
        <v/>
      </c>
      <c r="AQ381" t="str">
        <f>IF(K381="QUIEBRE",LOOKUP(2,1/($K$3:K381="ATAQUE"),$AL$3:AL381),IF(+COUNTIF(Nacsport!GK382:'Nacsport'!GS382,"*")&gt;0,+COUNTIF(Nacsport!GK382:'Nacsport'!GS382,"*"),""))</f>
        <v/>
      </c>
      <c r="AR381" s="1" t="str">
        <f>IF(OR(K381="ATTACCO",K381="DIFESA"),J381,IF(AND(OR(K381="PUNTOS",K381="RUCK",K381="QUIEBRE"),L381="AVEZZANO"),LOOKUP(2,1/($K$3:K381="ATTACCO"),$J$3:J382),IF(AND(OR(K381="PUNTOS",K381="RUCK",K381="QUIEBRE"),L381="RIVAL"),LOOKUP(2,1/($K$3:K381="DIFESA"),$J$3:J382),"")))</f>
        <v/>
      </c>
      <c r="AS381" s="17"/>
    </row>
    <row r="382" spans="1:45" ht="15.75" customHeight="1" x14ac:dyDescent="0.2">
      <c r="A382">
        <f>+Nacsport!A383</f>
        <v>383</v>
      </c>
      <c r="B382">
        <f t="shared" si="27"/>
        <v>381</v>
      </c>
      <c r="C382">
        <f t="shared" si="28"/>
        <v>381</v>
      </c>
      <c r="D382" s="12">
        <v>1</v>
      </c>
      <c r="E382" s="1" t="s">
        <v>1295</v>
      </c>
      <c r="F382" s="14">
        <f>CONVERT(LEFT(Nacsport!E383,2),"mn","hr")/24+CONVERT(MID(Nacsport!E383,4,2),"sec","hr")/24</f>
        <v>5.1168981481481475E-2</v>
      </c>
      <c r="G382" s="15">
        <f>CONVERT((CONVERT(LEFT(Nacsport!F383,2),"mn","hr")/24+CONVERT(MID(Nacsport!F383,4,2),"sec","hr")/24)-(CONVERT(LEFT(Nacsport!E383,2),"mn","hr")/24+CONVERT(MID(Nacsport!E383,4,2),"sec","hr")/24),"hr","sec")*24</f>
        <v>9.0000000000002078</v>
      </c>
      <c r="H382" s="15">
        <f t="shared" si="25"/>
        <v>4416</v>
      </c>
      <c r="I382" s="15">
        <f t="shared" si="26"/>
        <v>73.683333333333337</v>
      </c>
      <c r="J382" s="1">
        <f>+Nacsport!B383</f>
        <v>24</v>
      </c>
      <c r="K382" s="1" t="str">
        <f>+Nacsport!C383</f>
        <v>DEFENCE</v>
      </c>
      <c r="L382" s="1" t="str">
        <f>+CONCATENATE(Nacsport!I383,Nacsport!J383)</f>
        <v/>
      </c>
      <c r="M382" s="29" t="str">
        <f>IF(Nacsport!G383&lt;&gt;"",LEFT(Nacsport!G383,FIND(";",Nacsport!G383)-1),"")</f>
        <v/>
      </c>
      <c r="N382" s="1" t="str">
        <f>IFERROR(MID(Nacsport!G383,FIND(";", Nacsport!G383)+1,IFERROR(FIND(" ", Nacsport!G383 &amp; " ", FIND(";", Nacsport!G383)+1) - FIND(";", Nacsport!G383)-1,LEN(Nacsport!G383))),"")</f>
        <v/>
      </c>
      <c r="O382" s="1" t="str">
        <f>+CONCATENATE(Nacsport!K383,Nacsport!L383,Nacsport!M383,Nacsport!N383,Nacsport!O383,Nacsport!P383,Nacsport!Q383,Nacsport!R383,Nacsport!S383,Nacsport!T383,Nacsport!U383,Nacsport!V383,Nacsport!W383,Nacsport!X383,Nacsport!Y383,Nacsport!Z383)</f>
        <v/>
      </c>
      <c r="P382" s="1" t="str">
        <f>IF(ISNA(LOOKUP(2,1/(Nacsport!AA383:BY383&lt;&gt;""),Nacsport!AA383:BY383)),"",LOOKUP(2,1/(Nacsport!AA383:BY383&lt;&gt;""),Nacsport!AA383:BY383))</f>
        <v/>
      </c>
      <c r="Q382" s="1" t="str">
        <f t="array" ref="Q382">+IF(+COUNTIF(Nacsport!AA383:BY383,"*")&gt;1,INDEX(Nacsport!Z383:BX383,MATCH(TRUE,Nacsport!Z383:BX383&gt;0,0)),"")</f>
        <v/>
      </c>
      <c r="R382" s="1" t="str">
        <f>+CONCATENATE(Nacsport!BZ383,Nacsport!CA383)</f>
        <v/>
      </c>
      <c r="S382" s="1" t="str">
        <f>+CONCATENATE(Nacsport!CB383,Nacsport!CC383,Nacsport!CD383)</f>
        <v/>
      </c>
      <c r="T382" s="1" t="str">
        <f>+CONCATENATE(Nacsport!CE383,Nacsport!CF383,Nacsport!CG383,Nacsport!CH383)</f>
        <v/>
      </c>
      <c r="U382" s="1" t="str">
        <f>+CONCATENATE(Nacsport!CI383,Nacsport!CJ383,Nacsport!CK383,Nacsport!CL383,Nacsport!CM383,Nacsport!CN383,Nacsport!CO383,Nacsport!CP383)</f>
        <v/>
      </c>
      <c r="V382" s="1" t="str">
        <f>+CONCATENATE(Nacsport!CQ383,Nacsport!CR383,Nacsport!CS383,Nacsport!CT383,Nacsport!CU383,Nacsport!CV383)</f>
        <v/>
      </c>
      <c r="W382" s="1" t="str">
        <f>+CONCATENATE(Nacsport!CW383,Nacsport!CX383,Nacsport!CY383,Nacsport!CZ383,Nacsport!DA383,Nacsport!DB383,Nacsport!DC383)</f>
        <v/>
      </c>
      <c r="X382" s="1" t="str">
        <f>+CONCATENATE(Nacsport!DD383,Nacsport!DE383,Nacsport!DF383,Nacsport!DG383,Nacsport!DH383,Nacsport!DI383,Nacsport!DJ383,Nacsport!DK383,Nacsport!DL383,Nacsport!DM383,Nacsport!DN383)</f>
        <v/>
      </c>
      <c r="Y382" s="1" t="str">
        <f>+CONCATENATE(Nacsport!DO383,Nacsport!DP383,Nacsport!DQ383,Nacsport!DR383,Nacsport!DS383,Nacsport!DT383,Nacsport!DU383,Nacsport!DV383,)</f>
        <v/>
      </c>
      <c r="Z382" s="1" t="str">
        <f>+CONCATENATE(Nacsport!DW383,Nacsport!DX383,Nacsport!DY383,Nacsport!DZ383)</f>
        <v/>
      </c>
      <c r="AA382" s="1" t="str">
        <f>+CONCATENATE(Nacsport!EA383,Nacsport!EB383,Nacsport!EC383,Nacsport!ED383,Nacsport!EE383)</f>
        <v/>
      </c>
      <c r="AB382" s="1" t="str">
        <f>+CONCATENATE(Nacsport!EF383,Nacsport!EG383,Nacsport!EH383,Nacsport!EI383,Nacsport!EJ383,Nacsport!EK383)</f>
        <v/>
      </c>
      <c r="AC382" s="1" t="str">
        <f>+CONCATENATE(Nacsport!EL383,Nacsport!EM383,Nacsport!EN383,Nacsport!EO383,Nacsport!EP383,Nacsport!EQ383,Nacsport!ER383)</f>
        <v/>
      </c>
      <c r="AD382" s="1" t="str">
        <f>+CONCATENATE(Nacsport!ES383,Nacsport!ET383,Nacsport!EU383,Nacsport!EV383,Nacsport!EW383,Nacsport!EX383,Nacsport!EY383,Nacsport!EZ383)</f>
        <v/>
      </c>
      <c r="AE382" s="1" t="str">
        <f>+CONCATENATE(Nacsport!FA383,Nacsport!FB383,Nacsport!FC383)</f>
        <v/>
      </c>
      <c r="AF382" s="1" t="str">
        <f>+CONCATENATE(Nacsport!FD383,Nacsport!FE383)</f>
        <v/>
      </c>
      <c r="AG382" s="1" t="str">
        <f>+CONCATENATE(Nacsport!FF383,Nacsport!FG383,Nacsport!FH383,Nacsport!FI383,Nacsport!FJ383)</f>
        <v/>
      </c>
      <c r="AH382" s="1" t="str">
        <f t="shared" si="29"/>
        <v/>
      </c>
      <c r="AI382" s="1" t="str">
        <f>+CONCATENATE(Nacsport!FK383,Nacsport!FL383)</f>
        <v/>
      </c>
      <c r="AJ382" s="34" t="str">
        <f>+CONCATENATE(Nacsport!FM383,Nacsport!FN383)</f>
        <v/>
      </c>
      <c r="AK382" s="1" t="str">
        <f>+IF(OR(K382="ATTACCO",K382="DIFESA"),+CONCATENATE(Nacsport!FO383,Nacsport!FP382,Nacsport!FQ383,Nacsport!FR383,Nacsport!FS383,Nacsport!FT383,Nacsport!FU383,),"")</f>
        <v/>
      </c>
      <c r="AL382" s="1" t="str">
        <f>+IF(OR(K382="ATAQUE",K382="DEFENSA"),+CONCATENATE(Nacsport!FV383,Nacsport!FW383,Nacsport!FX383,Nacsport!FY383,Nacsport!FZ383,Nacsport!GA383,Nacsport!GB383,),"")</f>
        <v/>
      </c>
      <c r="AM382" s="1" t="str">
        <f>+CONCATENATE(Nacsport!GC383,Nacsport!GD383,Nacsport!GE383,Nacsport!GF383,Nacsport!GG383,Nacsport!GH383,Nacsport!GI383,Nacsport!GJ383,)</f>
        <v/>
      </c>
      <c r="AN382" s="1" t="str">
        <f>IF(K382="PUNTOS",LOOKUP(2,1/($K$3:K382="ATAQUE"),$AN$3:AN382),IF(+COUNTIF(Nacsport!GK383:'Nacsport'!GS383,"*")&gt;0,+COUNTIF(Nacsport!GK383:'Nacsport'!GS383,"*"),""))</f>
        <v/>
      </c>
      <c r="AO382" t="str">
        <f ca="1">+IF(K382="QUIEBRE",+IF(L382="SAN LUIS",+COUNTIF(K382:INDIRECT(ADDRESS((LOOKUP(2,1/($K$1:K382="ATAQUE"),Nacsport!$A$1:A383)),3,4)),"RUCK")+1,+COUNTIF(K382:INDIRECT(ADDRESS((LOOKUP(2,1/($K$1:K382="DEFENSA"),Nacsport!$A$1:A383)),3,4)),"RUCK")+1),"")</f>
        <v/>
      </c>
      <c r="AP382" t="str">
        <f ca="1">+IF(OR(K382="PUNTOS",K382="QUIEBRE"),+IF(L382="SAN LUIS",+COUNTIF(K382:INDIRECT(ADDRESS((LOOKUP(2,1/($K$1:K382="ATAQUE"),Nacsport!$A$1:A383)),3,4)),"PASE"),+COUNTIF(K382:INDIRECT(ADDRESS((LOOKUP(2,1/($K$1:K382="DEFENSA"),Nacsport!$A$1:A383)),3,4)),"PASE")),"")</f>
        <v/>
      </c>
      <c r="AQ382" t="str">
        <f>IF(K382="QUIEBRE",LOOKUP(2,1/($K$3:K382="ATAQUE"),$AL$3:AL382),IF(+COUNTIF(Nacsport!GK383:'Nacsport'!GS383,"*")&gt;0,+COUNTIF(Nacsport!GK383:'Nacsport'!GS383,"*"),""))</f>
        <v/>
      </c>
      <c r="AR382" s="1" t="str">
        <f>IF(OR(K382="ATTACCO",K382="DIFESA"),J382,IF(AND(OR(K382="PUNTOS",K382="RUCK",K382="QUIEBRE"),L382="AVEZZANO"),LOOKUP(2,1/($K$3:K382="ATTACCO"),$J$3:J383),IF(AND(OR(K382="PUNTOS",K382="RUCK",K382="QUIEBRE"),L382="RIVAL"),LOOKUP(2,1/($K$3:K382="DIFESA"),$J$3:J383),"")))</f>
        <v/>
      </c>
      <c r="AS382" s="17"/>
    </row>
    <row r="383" spans="1:45" ht="15.75" customHeight="1" x14ac:dyDescent="0.2">
      <c r="A383">
        <f>+Nacsport!A384</f>
        <v>384</v>
      </c>
      <c r="B383">
        <f t="shared" si="27"/>
        <v>382</v>
      </c>
      <c r="C383">
        <f t="shared" si="28"/>
        <v>382</v>
      </c>
      <c r="D383" s="12">
        <v>1</v>
      </c>
      <c r="E383" s="1" t="s">
        <v>1295</v>
      </c>
      <c r="F383" s="14">
        <f>CONVERT(LEFT(Nacsport!E384,2),"mn","hr")/24+CONVERT(MID(Nacsport!E384,4,2),"sec","hr")/24</f>
        <v>5.1238425925925916E-2</v>
      </c>
      <c r="G383" s="15">
        <f>CONVERT((CONVERT(LEFT(Nacsport!F384,2),"mn","hr")/24+CONVERT(MID(Nacsport!F384,4,2),"sec","hr")/24)-(CONVERT(LEFT(Nacsport!E384,2),"mn","hr")/24+CONVERT(MID(Nacsport!E384,4,2),"sec","hr")/24),"hr","sec")*24</f>
        <v>5.0000000000003819</v>
      </c>
      <c r="H383" s="15">
        <f t="shared" si="25"/>
        <v>4421.9999999999991</v>
      </c>
      <c r="I383" s="15">
        <f t="shared" si="26"/>
        <v>73.783333333333317</v>
      </c>
      <c r="J383" s="1">
        <f>+Nacsport!B384</f>
        <v>15</v>
      </c>
      <c r="K383" s="1" t="str">
        <f>+Nacsport!C384</f>
        <v>TURNOVER+</v>
      </c>
      <c r="L383" s="1" t="str">
        <f>+CONCATENATE(Nacsport!I384,Nacsport!J384)</f>
        <v>SAN BENEDETTO</v>
      </c>
      <c r="M383" s="29" t="str">
        <f>IF(Nacsport!G384&lt;&gt;"",LEFT(Nacsport!G384,FIND(";",Nacsport!G384)-1),"")</f>
        <v/>
      </c>
      <c r="N383" s="1" t="str">
        <f>IFERROR(MID(Nacsport!G384,FIND(";", Nacsport!G384)+1,IFERROR(FIND(" ", Nacsport!G384 &amp; " ", FIND(";", Nacsport!G384)+1) - FIND(";", Nacsport!G384)-1,LEN(Nacsport!G384))),"")</f>
        <v/>
      </c>
      <c r="O383" s="1" t="str">
        <f>+CONCATENATE(Nacsport!K384,Nacsport!L384,Nacsport!M384,Nacsport!N384,Nacsport!O384,Nacsport!P384,Nacsport!Q384,Nacsport!R384,Nacsport!S384,Nacsport!T384,Nacsport!U384,Nacsport!V384,Nacsport!W384,Nacsport!X384,Nacsport!Y384,Nacsport!Z384)</f>
        <v/>
      </c>
      <c r="P383" s="1" t="str">
        <f>IF(ISNA(LOOKUP(2,1/(Nacsport!AA384:BY384&lt;&gt;""),Nacsport!AA384:BY384)),"",LOOKUP(2,1/(Nacsport!AA384:BY384&lt;&gt;""),Nacsport!AA384:BY384))</f>
        <v/>
      </c>
      <c r="Q383" s="1" t="str">
        <f t="array" ref="Q383">+IF(+COUNTIF(Nacsport!AA384:BY384,"*")&gt;1,INDEX(Nacsport!Z384:BX384,MATCH(TRUE,Nacsport!Z384:BX384&gt;0,0)),"")</f>
        <v/>
      </c>
      <c r="R383" s="1" t="str">
        <f>+CONCATENATE(Nacsport!BZ384,Nacsport!CA384)</f>
        <v/>
      </c>
      <c r="S383" s="1" t="str">
        <f>+CONCATENATE(Nacsport!CB384,Nacsport!CC384,Nacsport!CD384)</f>
        <v/>
      </c>
      <c r="T383" s="1" t="str">
        <f>+CONCATENATE(Nacsport!CE384,Nacsport!CF384,Nacsport!CG384,Nacsport!CH384)</f>
        <v/>
      </c>
      <c r="U383" s="1" t="str">
        <f>+CONCATENATE(Nacsport!CI384,Nacsport!CJ384,Nacsport!CK384,Nacsport!CL384,Nacsport!CM384,Nacsport!CN384,Nacsport!CO384,Nacsport!CP384)</f>
        <v/>
      </c>
      <c r="V383" s="1" t="str">
        <f>+CONCATENATE(Nacsport!CQ384,Nacsport!CR384,Nacsport!CS384,Nacsport!CT384,Nacsport!CU384,Nacsport!CV384)</f>
        <v/>
      </c>
      <c r="W383" s="1" t="str">
        <f>+CONCATENATE(Nacsport!CW384,Nacsport!CX384,Nacsport!CY384,Nacsport!CZ384,Nacsport!DA384,Nacsport!DB384,Nacsport!DC384)</f>
        <v/>
      </c>
      <c r="X383" s="1" t="str">
        <f>+CONCATENATE(Nacsport!DD384,Nacsport!DE384,Nacsport!DF384,Nacsport!DG384,Nacsport!DH384,Nacsport!DI384,Nacsport!DJ384,Nacsport!DK384,Nacsport!DL384,Nacsport!DM384,Nacsport!DN384)</f>
        <v/>
      </c>
      <c r="Y383" s="1" t="str">
        <f>+CONCATENATE(Nacsport!DO384,Nacsport!DP384,Nacsport!DQ384,Nacsport!DR384,Nacsport!DS384,Nacsport!DT384,Nacsport!DU384,Nacsport!DV384,)</f>
        <v/>
      </c>
      <c r="Z383" s="1" t="str">
        <f>+CONCATENATE(Nacsport!DW384,Nacsport!DX384,Nacsport!DY384,Nacsport!DZ384)</f>
        <v>KICK</v>
      </c>
      <c r="AA383" s="1" t="str">
        <f>+CONCATENATE(Nacsport!EA384,Nacsport!EB384,Nacsport!EC384,Nacsport!ED384,Nacsport!EE384)</f>
        <v/>
      </c>
      <c r="AB383" s="1" t="str">
        <f>+CONCATENATE(Nacsport!EF384,Nacsport!EG384,Nacsport!EH384,Nacsport!EI384,Nacsport!EJ384,Nacsport!EK384)</f>
        <v/>
      </c>
      <c r="AC383" s="1" t="str">
        <f>+CONCATENATE(Nacsport!EL384,Nacsport!EM384,Nacsport!EN384,Nacsport!EO384,Nacsport!EP384,Nacsport!EQ384,Nacsport!ER384)</f>
        <v/>
      </c>
      <c r="AD383" s="1" t="str">
        <f>+CONCATENATE(Nacsport!ES384,Nacsport!ET384,Nacsport!EU384,Nacsport!EV384,Nacsport!EW384,Nacsport!EX384,Nacsport!EY384,Nacsport!EZ384)</f>
        <v/>
      </c>
      <c r="AE383" s="1" t="str">
        <f>+CONCATENATE(Nacsport!FA384,Nacsport!FB384,Nacsport!FC384)</f>
        <v/>
      </c>
      <c r="AF383" s="1" t="str">
        <f>+CONCATENATE(Nacsport!FD384,Nacsport!FE384)</f>
        <v/>
      </c>
      <c r="AG383" s="1" t="str">
        <f>+CONCATENATE(Nacsport!FF384,Nacsport!FG384,Nacsport!FH384,Nacsport!FI384,Nacsport!FJ384)</f>
        <v/>
      </c>
      <c r="AH383" s="1" t="str">
        <f t="shared" si="29"/>
        <v/>
      </c>
      <c r="AI383" s="1" t="str">
        <f>+CONCATENATE(Nacsport!FK384,Nacsport!FL384)</f>
        <v/>
      </c>
      <c r="AJ383" s="34" t="str">
        <f>+CONCATENATE(Nacsport!FM384,Nacsport!FN384)</f>
        <v/>
      </c>
      <c r="AK383" s="1" t="str">
        <f>+IF(OR(K383="ATTACCO",K383="DIFESA"),+CONCATENATE(Nacsport!FO384,Nacsport!FP383,Nacsport!FQ384,Nacsport!FR384,Nacsport!FS384,Nacsport!FT384,Nacsport!FU384,),"")</f>
        <v/>
      </c>
      <c r="AL383" s="1" t="str">
        <f>+IF(OR(K383="ATAQUE",K383="DEFENSA"),+CONCATENATE(Nacsport!FV384,Nacsport!FW384,Nacsport!FX384,Nacsport!FY384,Nacsport!FZ384,Nacsport!GA384,Nacsport!GB384,),"")</f>
        <v/>
      </c>
      <c r="AM383" s="1" t="str">
        <f>+CONCATENATE(Nacsport!GC384,Nacsport!GD384,Nacsport!GE384,Nacsport!GF384,Nacsport!GG384,Nacsport!GH384,Nacsport!GI384,Nacsport!GJ384,)</f>
        <v/>
      </c>
      <c r="AN383" s="1" t="str">
        <f>IF(K383="PUNTOS",LOOKUP(2,1/($K$3:K383="ATAQUE"),$AN$3:AN383),IF(+COUNTIF(Nacsport!GK384:'Nacsport'!GS384,"*")&gt;0,+COUNTIF(Nacsport!GK384:'Nacsport'!GS384,"*"),""))</f>
        <v/>
      </c>
      <c r="AO383" t="str">
        <f ca="1">+IF(K383="QUIEBRE",+IF(L383="SAN LUIS",+COUNTIF(K383:INDIRECT(ADDRESS((LOOKUP(2,1/($K$1:K383="ATAQUE"),Nacsport!$A$1:A384)),3,4)),"RUCK")+1,+COUNTIF(K383:INDIRECT(ADDRESS((LOOKUP(2,1/($K$1:K383="DEFENSA"),Nacsport!$A$1:A384)),3,4)),"RUCK")+1),"")</f>
        <v/>
      </c>
      <c r="AP383" t="str">
        <f ca="1">+IF(OR(K383="PUNTOS",K383="QUIEBRE"),+IF(L383="SAN LUIS",+COUNTIF(K383:INDIRECT(ADDRESS((LOOKUP(2,1/($K$1:K383="ATAQUE"),Nacsport!$A$1:A384)),3,4)),"PASE"),+COUNTIF(K383:INDIRECT(ADDRESS((LOOKUP(2,1/($K$1:K383="DEFENSA"),Nacsport!$A$1:A384)),3,4)),"PASE")),"")</f>
        <v/>
      </c>
      <c r="AQ383" t="str">
        <f>IF(K383="QUIEBRE",LOOKUP(2,1/($K$3:K383="ATAQUE"),$AL$3:AL383),IF(+COUNTIF(Nacsport!GK384:'Nacsport'!GS384,"*")&gt;0,+COUNTIF(Nacsport!GK384:'Nacsport'!GS384,"*"),""))</f>
        <v/>
      </c>
      <c r="AR383" s="1" t="str">
        <f>IF(OR(K383="ATTACCO",K383="DIFESA"),J383,IF(AND(OR(K383="PUNTOS",K383="RUCK",K383="QUIEBRE"),L383="AVEZZANO"),LOOKUP(2,1/($K$3:K383="ATTACCO"),$J$3:J384),IF(AND(OR(K383="PUNTOS",K383="RUCK",K383="QUIEBRE"),L383="RIVAL"),LOOKUP(2,1/($K$3:K383="DIFESA"),$J$3:J384),"")))</f>
        <v/>
      </c>
      <c r="AS383" s="17"/>
    </row>
    <row r="384" spans="1:45" ht="15.75" customHeight="1" x14ac:dyDescent="0.2">
      <c r="A384">
        <f>+Nacsport!A385</f>
        <v>385</v>
      </c>
      <c r="B384">
        <f t="shared" si="27"/>
        <v>383</v>
      </c>
      <c r="C384">
        <f t="shared" si="28"/>
        <v>383</v>
      </c>
      <c r="D384" s="12">
        <v>1</v>
      </c>
      <c r="E384" s="1" t="s">
        <v>1295</v>
      </c>
      <c r="F384" s="14">
        <f>CONVERT(LEFT(Nacsport!E385,2),"mn","hr")/24+CONVERT(MID(Nacsport!E385,4,2),"sec","hr")/24</f>
        <v>5.1273148148148144E-2</v>
      </c>
      <c r="G384" s="15">
        <f>CONVERT((CONVERT(LEFT(Nacsport!F385,2),"mn","hr")/24+CONVERT(MID(Nacsport!F385,4,2),"sec","hr")/24)-(CONVERT(LEFT(Nacsport!E385,2),"mn","hr")/24+CONVERT(MID(Nacsport!E385,4,2),"sec","hr")/24),"hr","sec")*24</f>
        <v>5.9999999999997389</v>
      </c>
      <c r="H384" s="15">
        <f t="shared" si="25"/>
        <v>4425</v>
      </c>
      <c r="I384" s="15">
        <f t="shared" si="26"/>
        <v>73.833333333333314</v>
      </c>
      <c r="J384" s="1">
        <f>+Nacsport!B385</f>
        <v>33</v>
      </c>
      <c r="K384" s="1" t="str">
        <f>+Nacsport!C385</f>
        <v>ATTACK</v>
      </c>
      <c r="L384" s="1" t="str">
        <f>+CONCATENATE(Nacsport!I385,Nacsport!J385)</f>
        <v/>
      </c>
      <c r="M384" s="29" t="str">
        <f>IF(Nacsport!G385&lt;&gt;"",LEFT(Nacsport!G385,FIND(";",Nacsport!G385)-1),"")</f>
        <v>25</v>
      </c>
      <c r="N384" s="1" t="str">
        <f>IFERROR(MID(Nacsport!G385,FIND(";", Nacsport!G385)+1,IFERROR(FIND(" ", Nacsport!G385 &amp; " ", FIND(";", Nacsport!G385)+1) - FIND(";", Nacsport!G385)-1,LEN(Nacsport!G385))),"")</f>
        <v>86</v>
      </c>
      <c r="O384" s="1" t="str">
        <f>+CONCATENATE(Nacsport!K385,Nacsport!L385,Nacsport!M385,Nacsport!N385,Nacsport!O385,Nacsport!P385,Nacsport!Q385,Nacsport!R385,Nacsport!S385,Nacsport!T385,Nacsport!U385,Nacsport!V385,Nacsport!W385,Nacsport!X385,Nacsport!Y385,Nacsport!Z385)</f>
        <v/>
      </c>
      <c r="P384" s="1" t="str">
        <f>IF(ISNA(LOOKUP(2,1/(Nacsport!AA385:BY385&lt;&gt;""),Nacsport!AA385:BY385)),"",LOOKUP(2,1/(Nacsport!AA385:BY385&lt;&gt;""),Nacsport!AA385:BY385))</f>
        <v/>
      </c>
      <c r="Q384" s="1" t="str">
        <f t="array" ref="Q384">+IF(+COUNTIF(Nacsport!AA385:BY385,"*")&gt;1,INDEX(Nacsport!Z385:BX385,MATCH(TRUE,Nacsport!Z385:BX385&gt;0,0)),"")</f>
        <v/>
      </c>
      <c r="R384" s="1" t="str">
        <f>+CONCATENATE(Nacsport!BZ385,Nacsport!CA385)</f>
        <v/>
      </c>
      <c r="S384" s="1" t="str">
        <f>+CONCATENATE(Nacsport!CB385,Nacsport!CC385,Nacsport!CD385)</f>
        <v/>
      </c>
      <c r="T384" s="1" t="str">
        <f>+CONCATENATE(Nacsport!CE385,Nacsport!CF385,Nacsport!CG385,Nacsport!CH385)</f>
        <v/>
      </c>
      <c r="U384" s="1" t="str">
        <f>+CONCATENATE(Nacsport!CI385,Nacsport!CJ385,Nacsport!CK385,Nacsport!CL385,Nacsport!CM385,Nacsport!CN385,Nacsport!CO385,Nacsport!CP385)</f>
        <v/>
      </c>
      <c r="V384" s="1" t="str">
        <f>+CONCATENATE(Nacsport!CQ385,Nacsport!CR385,Nacsport!CS385,Nacsport!CT385,Nacsport!CU385,Nacsport!CV385)</f>
        <v/>
      </c>
      <c r="W384" s="1" t="str">
        <f>+CONCATENATE(Nacsport!CW385,Nacsport!CX385,Nacsport!CY385,Nacsport!CZ385,Nacsport!DA385,Nacsport!DB385,Nacsport!DC385)</f>
        <v/>
      </c>
      <c r="X384" s="1" t="str">
        <f>+CONCATENATE(Nacsport!DD385,Nacsport!DE385,Nacsport!DF385,Nacsport!DG385,Nacsport!DH385,Nacsport!DI385,Nacsport!DJ385,Nacsport!DK385,Nacsport!DL385,Nacsport!DM385,Nacsport!DN385)</f>
        <v/>
      </c>
      <c r="Y384" s="1" t="str">
        <f>+CONCATENATE(Nacsport!DO385,Nacsport!DP385,Nacsport!DQ385,Nacsport!DR385,Nacsport!DS385,Nacsport!DT385,Nacsport!DU385,Nacsport!DV385,)</f>
        <v/>
      </c>
      <c r="Z384" s="1" t="str">
        <f>+CONCATENATE(Nacsport!DW385,Nacsport!DX385,Nacsport!DY385,Nacsport!DZ385)</f>
        <v/>
      </c>
      <c r="AA384" s="1" t="str">
        <f>+CONCATENATE(Nacsport!EA385,Nacsport!EB385,Nacsport!EC385,Nacsport!ED385,Nacsport!EE385)</f>
        <v/>
      </c>
      <c r="AB384" s="1" t="str">
        <f>+CONCATENATE(Nacsport!EF385,Nacsport!EG385,Nacsport!EH385,Nacsport!EI385,Nacsport!EJ385,Nacsport!EK385)</f>
        <v/>
      </c>
      <c r="AC384" s="1" t="str">
        <f>+CONCATENATE(Nacsport!EL385,Nacsport!EM385,Nacsport!EN385,Nacsport!EO385,Nacsport!EP385,Nacsport!EQ385,Nacsport!ER385)</f>
        <v/>
      </c>
      <c r="AD384" s="1" t="str">
        <f>+CONCATENATE(Nacsport!ES385,Nacsport!ET385,Nacsport!EU385,Nacsport!EV385,Nacsport!EW385,Nacsport!EX385,Nacsport!EY385,Nacsport!EZ385)</f>
        <v/>
      </c>
      <c r="AE384" s="1" t="str">
        <f>+CONCATENATE(Nacsport!FA385,Nacsport!FB385,Nacsport!FC385)</f>
        <v/>
      </c>
      <c r="AF384" s="1" t="str">
        <f>+CONCATENATE(Nacsport!FD385,Nacsport!FE385)</f>
        <v/>
      </c>
      <c r="AG384" s="1" t="str">
        <f>+CONCATENATE(Nacsport!FF385,Nacsport!FG385,Nacsport!FH385,Nacsport!FI385,Nacsport!FJ385)</f>
        <v/>
      </c>
      <c r="AH384" s="1" t="str">
        <f t="shared" si="29"/>
        <v/>
      </c>
      <c r="AI384" s="1" t="str">
        <f>+CONCATENATE(Nacsport!FK385,Nacsport!FL385)</f>
        <v/>
      </c>
      <c r="AJ384" s="34" t="str">
        <f>+CONCATENATE(Nacsport!FM385,Nacsport!FN385)</f>
        <v/>
      </c>
      <c r="AK384" s="1" t="str">
        <f>+IF(OR(K384="ATTACCO",K384="DIFESA"),+CONCATENATE(Nacsport!FO385,Nacsport!FP384,Nacsport!FQ385,Nacsport!FR385,Nacsport!FS385,Nacsport!FT385,Nacsport!FU385,),"")</f>
        <v/>
      </c>
      <c r="AL384" s="1" t="str">
        <f>+IF(OR(K384="ATAQUE",K384="DEFENSA"),+CONCATENATE(Nacsport!FV385,Nacsport!FW385,Nacsport!FX385,Nacsport!FY385,Nacsport!FZ385,Nacsport!GA385,Nacsport!GB385,),"")</f>
        <v/>
      </c>
      <c r="AM384" s="1" t="str">
        <f>+CONCATENATE(Nacsport!GC385,Nacsport!GD385,Nacsport!GE385,Nacsport!GF385,Nacsport!GG385,Nacsport!GH385,Nacsport!GI385,Nacsport!GJ385,)</f>
        <v/>
      </c>
      <c r="AN384" s="1" t="str">
        <f>IF(K384="PUNTOS",LOOKUP(2,1/($K$3:K384="ATAQUE"),$AN$3:AN384),IF(+COUNTIF(Nacsport!GK385:'Nacsport'!GS385,"*")&gt;0,+COUNTIF(Nacsport!GK385:'Nacsport'!GS385,"*"),""))</f>
        <v/>
      </c>
      <c r="AO384" t="str">
        <f ca="1">+IF(K384="QUIEBRE",+IF(L384="SAN LUIS",+COUNTIF(K384:INDIRECT(ADDRESS((LOOKUP(2,1/($K$1:K384="ATAQUE"),Nacsport!$A$1:A385)),3,4)),"RUCK")+1,+COUNTIF(K384:INDIRECT(ADDRESS((LOOKUP(2,1/($K$1:K384="DEFENSA"),Nacsport!$A$1:A385)),3,4)),"RUCK")+1),"")</f>
        <v/>
      </c>
      <c r="AP384" t="str">
        <f ca="1">+IF(OR(K384="PUNTOS",K384="QUIEBRE"),+IF(L384="SAN LUIS",+COUNTIF(K384:INDIRECT(ADDRESS((LOOKUP(2,1/($K$1:K384="ATAQUE"),Nacsport!$A$1:A385)),3,4)),"PASE"),+COUNTIF(K384:INDIRECT(ADDRESS((LOOKUP(2,1/($K$1:K384="DEFENSA"),Nacsport!$A$1:A385)),3,4)),"PASE")),"")</f>
        <v/>
      </c>
      <c r="AQ384" t="str">
        <f>IF(K384="QUIEBRE",LOOKUP(2,1/($K$3:K384="ATAQUE"),$AL$3:AL384),IF(+COUNTIF(Nacsport!GK385:'Nacsport'!GS385,"*")&gt;0,+COUNTIF(Nacsport!GK385:'Nacsport'!GS385,"*"),""))</f>
        <v/>
      </c>
      <c r="AR384" s="1" t="str">
        <f>IF(OR(K384="ATTACCO",K384="DIFESA"),J384,IF(AND(OR(K384="PUNTOS",K384="RUCK",K384="QUIEBRE"),L384="AVEZZANO"),LOOKUP(2,1/($K$3:K384="ATTACCO"),$J$3:J385),IF(AND(OR(K384="PUNTOS",K384="RUCK",K384="QUIEBRE"),L384="RIVAL"),LOOKUP(2,1/($K$3:K384="DIFESA"),$J$3:J385),"")))</f>
        <v/>
      </c>
      <c r="AS384" s="17"/>
    </row>
    <row r="385" spans="1:45" ht="15.75" customHeight="1" x14ac:dyDescent="0.2">
      <c r="A385">
        <f>+Nacsport!A386</f>
        <v>386</v>
      </c>
      <c r="B385">
        <f t="shared" si="27"/>
        <v>384</v>
      </c>
      <c r="C385">
        <f t="shared" si="28"/>
        <v>384</v>
      </c>
      <c r="D385" s="12">
        <v>1</v>
      </c>
      <c r="E385" s="1" t="s">
        <v>1295</v>
      </c>
      <c r="F385" s="14">
        <f>CONVERT(LEFT(Nacsport!E386,2),"mn","hr")/24+CONVERT(MID(Nacsport!E386,4,2),"sec","hr")/24</f>
        <v>5.1342592592592586E-2</v>
      </c>
      <c r="G385" s="15">
        <f>CONVERT((CONVERT(LEFT(Nacsport!F386,2),"mn","hr")/24+CONVERT(MID(Nacsport!F386,4,2),"sec","hr")/24)-(CONVERT(LEFT(Nacsport!E386,2),"mn","hr")/24+CONVERT(MID(Nacsport!E386,4,2),"sec","hr")/24),"hr","sec")*24</f>
        <v>0.99999999999995648</v>
      </c>
      <c r="H385" s="15">
        <f t="shared" si="25"/>
        <v>4431</v>
      </c>
      <c r="I385" s="15">
        <f t="shared" si="26"/>
        <v>73.933333333333323</v>
      </c>
      <c r="J385" s="1">
        <f>+Nacsport!B386</f>
        <v>41</v>
      </c>
      <c r="K385" s="1" t="str">
        <f>+Nacsport!C386</f>
        <v>END</v>
      </c>
      <c r="L385" s="1" t="str">
        <f>+CONCATENATE(Nacsport!I386,Nacsport!J386)</f>
        <v/>
      </c>
      <c r="M385" s="29" t="str">
        <f>IF(Nacsport!G386&lt;&gt;"",LEFT(Nacsport!G386,FIND(";",Nacsport!G386)-1),"")</f>
        <v/>
      </c>
      <c r="N385" s="1" t="str">
        <f>IFERROR(MID(Nacsport!G386,FIND(";", Nacsport!G386)+1,IFERROR(FIND(" ", Nacsport!G386 &amp; " ", FIND(";", Nacsport!G386)+1) - FIND(";", Nacsport!G386)-1,LEN(Nacsport!G386))),"")</f>
        <v/>
      </c>
      <c r="O385" s="1" t="str">
        <f>+CONCATENATE(Nacsport!K386,Nacsport!L386,Nacsport!M386,Nacsport!N386,Nacsport!O386,Nacsport!P386,Nacsport!Q386,Nacsport!R386,Nacsport!S386,Nacsport!T386,Nacsport!U386,Nacsport!V386,Nacsport!W386,Nacsport!X386,Nacsport!Y386,Nacsport!Z386)</f>
        <v/>
      </c>
      <c r="P385" s="1" t="str">
        <f>IF(ISNA(LOOKUP(2,1/(Nacsport!AA386:BY386&lt;&gt;""),Nacsport!AA386:BY386)),"",LOOKUP(2,1/(Nacsport!AA386:BY386&lt;&gt;""),Nacsport!AA386:BY386))</f>
        <v/>
      </c>
      <c r="Q385" s="1" t="str">
        <f t="array" ref="Q385">+IF(+COUNTIF(Nacsport!AA386:BY386,"*")&gt;1,INDEX(Nacsport!Z386:BX386,MATCH(TRUE,Nacsport!Z386:BX386&gt;0,0)),"")</f>
        <v/>
      </c>
      <c r="R385" s="1" t="str">
        <f>+CONCATENATE(Nacsport!BZ386,Nacsport!CA386)</f>
        <v/>
      </c>
      <c r="S385" s="1" t="str">
        <f>+CONCATENATE(Nacsport!CB386,Nacsport!CC386,Nacsport!CD386)</f>
        <v/>
      </c>
      <c r="T385" s="1" t="str">
        <f>+CONCATENATE(Nacsport!CE386,Nacsport!CF386,Nacsport!CG386,Nacsport!CH386)</f>
        <v/>
      </c>
      <c r="U385" s="1" t="str">
        <f>+CONCATENATE(Nacsport!CI386,Nacsport!CJ386,Nacsport!CK386,Nacsport!CL386,Nacsport!CM386,Nacsport!CN386,Nacsport!CO386,Nacsport!CP386)</f>
        <v/>
      </c>
      <c r="V385" s="1" t="str">
        <f>+CONCATENATE(Nacsport!CQ386,Nacsport!CR386,Nacsport!CS386,Nacsport!CT386,Nacsport!CU386,Nacsport!CV386)</f>
        <v/>
      </c>
      <c r="W385" s="1" t="str">
        <f>+CONCATENATE(Nacsport!CW386,Nacsport!CX386,Nacsport!CY386,Nacsport!CZ386,Nacsport!DA386,Nacsport!DB386,Nacsport!DC386)</f>
        <v/>
      </c>
      <c r="X385" s="1" t="str">
        <f>+CONCATENATE(Nacsport!DD386,Nacsport!DE386,Nacsport!DF386,Nacsport!DG386,Nacsport!DH386,Nacsport!DI386,Nacsport!DJ386,Nacsport!DK386,Nacsport!DL386,Nacsport!DM386,Nacsport!DN386)</f>
        <v/>
      </c>
      <c r="Y385" s="1" t="str">
        <f>+CONCATENATE(Nacsport!DO386,Nacsport!DP386,Nacsport!DQ386,Nacsport!DR386,Nacsport!DS386,Nacsport!DT386,Nacsport!DU386,Nacsport!DV386,)</f>
        <v/>
      </c>
      <c r="Z385" s="1" t="str">
        <f>+CONCATENATE(Nacsport!DW386,Nacsport!DX386,Nacsport!DY386,Nacsport!DZ386)</f>
        <v/>
      </c>
      <c r="AA385" s="1" t="str">
        <f>+CONCATENATE(Nacsport!EA386,Nacsport!EB386,Nacsport!EC386,Nacsport!ED386,Nacsport!EE386)</f>
        <v/>
      </c>
      <c r="AB385" s="1" t="str">
        <f>+CONCATENATE(Nacsport!EF386,Nacsport!EG386,Nacsport!EH386,Nacsport!EI386,Nacsport!EJ386,Nacsport!EK386)</f>
        <v/>
      </c>
      <c r="AC385" s="1" t="str">
        <f>+CONCATENATE(Nacsport!EL386,Nacsport!EM386,Nacsport!EN386,Nacsport!EO386,Nacsport!EP386,Nacsport!EQ386,Nacsport!ER386)</f>
        <v/>
      </c>
      <c r="AD385" s="1" t="str">
        <f>+CONCATENATE(Nacsport!ES386,Nacsport!ET386,Nacsport!EU386,Nacsport!EV386,Nacsport!EW386,Nacsport!EX386,Nacsport!EY386,Nacsport!EZ386)</f>
        <v/>
      </c>
      <c r="AE385" s="1" t="str">
        <f>+CONCATENATE(Nacsport!FA386,Nacsport!FB386,Nacsport!FC386)</f>
        <v/>
      </c>
      <c r="AF385" s="1" t="str">
        <f>+CONCATENATE(Nacsport!FD386,Nacsport!FE386)</f>
        <v/>
      </c>
      <c r="AG385" s="1" t="str">
        <f>+CONCATENATE(Nacsport!FF386,Nacsport!FG386,Nacsport!FH386,Nacsport!FI386,Nacsport!FJ386)</f>
        <v/>
      </c>
      <c r="AH385" s="1" t="str">
        <f t="shared" si="29"/>
        <v/>
      </c>
      <c r="AI385" s="1" t="str">
        <f>+CONCATENATE(Nacsport!FK386,Nacsport!FL386)</f>
        <v/>
      </c>
      <c r="AJ385" s="34" t="str">
        <f>+CONCATENATE(Nacsport!FM386,Nacsport!FN386)</f>
        <v/>
      </c>
      <c r="AK385" s="1" t="str">
        <f>+IF(OR(K385="ATTACCO",K385="DIFESA"),+CONCATENATE(Nacsport!FO386,Nacsport!FP385,Nacsport!FQ386,Nacsport!FR386,Nacsport!FS386,Nacsport!FT386,Nacsport!FU386,),"")</f>
        <v/>
      </c>
      <c r="AL385" s="1" t="str">
        <f>+IF(OR(K385="ATAQUE",K385="DEFENSA"),+CONCATENATE(Nacsport!FV386,Nacsport!FW386,Nacsport!FX386,Nacsport!FY386,Nacsport!FZ386,Nacsport!GA386,Nacsport!GB386,),"")</f>
        <v/>
      </c>
      <c r="AM385" s="1" t="str">
        <f>+CONCATENATE(Nacsport!GC386,Nacsport!GD386,Nacsport!GE386,Nacsport!GF386,Nacsport!GG386,Nacsport!GH386,Nacsport!GI386,Nacsport!GJ386,)</f>
        <v/>
      </c>
      <c r="AN385" s="1" t="str">
        <f>IF(K385="PUNTOS",LOOKUP(2,1/($K$3:K385="ATAQUE"),$AN$3:AN385),IF(+COUNTIF(Nacsport!GK386:'Nacsport'!GS386,"*")&gt;0,+COUNTIF(Nacsport!GK386:'Nacsport'!GS386,"*"),""))</f>
        <v/>
      </c>
      <c r="AO385" t="str">
        <f ca="1">+IF(K385="QUIEBRE",+IF(L385="SAN LUIS",+COUNTIF(K385:INDIRECT(ADDRESS((LOOKUP(2,1/($K$1:K385="ATAQUE"),Nacsport!$A$1:A386)),3,4)),"RUCK")+1,+COUNTIF(K385:INDIRECT(ADDRESS((LOOKUP(2,1/($K$1:K385="DEFENSA"),Nacsport!$A$1:A386)),3,4)),"RUCK")+1),"")</f>
        <v/>
      </c>
      <c r="AP385" t="str">
        <f ca="1">+IF(OR(K385="PUNTOS",K385="QUIEBRE"),+IF(L385="SAN LUIS",+COUNTIF(K385:INDIRECT(ADDRESS((LOOKUP(2,1/($K$1:K385="ATAQUE"),Nacsport!$A$1:A386)),3,4)),"PASE"),+COUNTIF(K385:INDIRECT(ADDRESS((LOOKUP(2,1/($K$1:K385="DEFENSA"),Nacsport!$A$1:A386)),3,4)),"PASE")),"")</f>
        <v/>
      </c>
      <c r="AQ385" t="str">
        <f>IF(K385="QUIEBRE",LOOKUP(2,1/($K$3:K385="ATAQUE"),$AL$3:AL385),IF(+COUNTIF(Nacsport!GK386:'Nacsport'!GS386,"*")&gt;0,+COUNTIF(Nacsport!GK386:'Nacsport'!GS386,"*"),""))</f>
        <v/>
      </c>
      <c r="AR385" s="1" t="str">
        <f>IF(OR(K385="ATTACCO",K385="DIFESA"),J385,IF(AND(OR(K385="PUNTOS",K385="RUCK",K385="QUIEBRE"),L385="AVEZZANO"),LOOKUP(2,1/($K$3:K385="ATTACCO"),$J$3:J386),IF(AND(OR(K385="PUNTOS",K385="RUCK",K385="QUIEBRE"),L385="RIVAL"),LOOKUP(2,1/($K$3:K385="DIFESA"),$J$3:J386),"")))</f>
        <v/>
      </c>
      <c r="AS385" s="17"/>
    </row>
    <row r="386" spans="1:45" ht="15.75" customHeight="1" x14ac:dyDescent="0.2">
      <c r="A386">
        <f>+Nacsport!A387</f>
        <v>387</v>
      </c>
      <c r="B386">
        <f t="shared" si="27"/>
        <v>385</v>
      </c>
      <c r="C386">
        <f t="shared" si="28"/>
        <v>385</v>
      </c>
      <c r="D386" s="12">
        <v>1</v>
      </c>
      <c r="E386" s="1" t="s">
        <v>1295</v>
      </c>
      <c r="F386" s="14">
        <f>CONVERT(LEFT(Nacsport!E387,2),"mn","hr")/24+CONVERT(MID(Nacsport!E387,4,2),"sec","hr")/24</f>
        <v>5.1354166666666659E-2</v>
      </c>
      <c r="G386" s="15">
        <f>CONVERT((CONVERT(LEFT(Nacsport!F387,2),"mn","hr")/24+CONVERT(MID(Nacsport!F387,4,2),"sec","hr")/24)-(CONVERT(LEFT(Nacsport!E387,2),"mn","hr")/24+CONVERT(MID(Nacsport!E387,4,2),"sec","hr")/24),"hr","sec")*24</f>
        <v>5.0000000000009814</v>
      </c>
      <c r="H386" s="15">
        <f t="shared" si="25"/>
        <v>4431.9999999999991</v>
      </c>
      <c r="I386" s="15">
        <f t="shared" si="26"/>
        <v>73.949999999999989</v>
      </c>
      <c r="J386" s="1">
        <f>+Nacsport!B387</f>
        <v>20</v>
      </c>
      <c r="K386" s="1" t="str">
        <f>+Nacsport!C387</f>
        <v>TURNOVER-</v>
      </c>
      <c r="L386" s="1" t="str">
        <f>+CONCATENATE(Nacsport!I387,Nacsport!J387)</f>
        <v>SAN BENEDETTO</v>
      </c>
      <c r="M386" s="29" t="str">
        <f>IF(Nacsport!G387&lt;&gt;"",LEFT(Nacsport!G387,FIND(";",Nacsport!G387)-1),"")</f>
        <v/>
      </c>
      <c r="N386" s="1" t="str">
        <f>IFERROR(MID(Nacsport!G387,FIND(";", Nacsport!G387)+1,IFERROR(FIND(" ", Nacsport!G387 &amp; " ", FIND(";", Nacsport!G387)+1) - FIND(";", Nacsport!G387)-1,LEN(Nacsport!G387))),"")</f>
        <v/>
      </c>
      <c r="O386" s="1" t="str">
        <f>+CONCATENATE(Nacsport!K387,Nacsport!L387,Nacsport!M387,Nacsport!N387,Nacsport!O387,Nacsport!P387,Nacsport!Q387,Nacsport!R387,Nacsport!S387,Nacsport!T387,Nacsport!U387,Nacsport!V387,Nacsport!W387,Nacsport!X387,Nacsport!Y387,Nacsport!Z387)</f>
        <v/>
      </c>
      <c r="P386" s="1" t="str">
        <f>IF(ISNA(LOOKUP(2,1/(Nacsport!AA387:BY387&lt;&gt;""),Nacsport!AA387:BY387)),"",LOOKUP(2,1/(Nacsport!AA387:BY387&lt;&gt;""),Nacsport!AA387:BY387))</f>
        <v>20</v>
      </c>
      <c r="Q386" s="1" t="str">
        <f t="array" ref="Q386">+IF(+COUNTIF(Nacsport!AA387:BY387,"*")&gt;1,INDEX(Nacsport!Z387:BX387,MATCH(TRUE,Nacsport!Z387:BX387&gt;0,0)),"")</f>
        <v/>
      </c>
      <c r="R386" s="1" t="str">
        <f>+CONCATENATE(Nacsport!BZ387,Nacsport!CA387)</f>
        <v/>
      </c>
      <c r="S386" s="1" t="str">
        <f>+CONCATENATE(Nacsport!CB387,Nacsport!CC387,Nacsport!CD387)</f>
        <v/>
      </c>
      <c r="T386" s="1" t="str">
        <f>+CONCATENATE(Nacsport!CE387,Nacsport!CF387,Nacsport!CG387,Nacsport!CH387)</f>
        <v/>
      </c>
      <c r="U386" s="1" t="str">
        <f>+CONCATENATE(Nacsport!CI387,Nacsport!CJ387,Nacsport!CK387,Nacsport!CL387,Nacsport!CM387,Nacsport!CN387,Nacsport!CO387,Nacsport!CP387)</f>
        <v/>
      </c>
      <c r="V386" s="1" t="str">
        <f>+CONCATENATE(Nacsport!CQ387,Nacsport!CR387,Nacsport!CS387,Nacsport!CT387,Nacsport!CU387,Nacsport!CV387)</f>
        <v/>
      </c>
      <c r="W386" s="1" t="str">
        <f>+CONCATENATE(Nacsport!CW387,Nacsport!CX387,Nacsport!CY387,Nacsport!CZ387,Nacsport!DA387,Nacsport!DB387,Nacsport!DC387)</f>
        <v/>
      </c>
      <c r="X386" s="1" t="str">
        <f>+CONCATENATE(Nacsport!DD387,Nacsport!DE387,Nacsport!DF387,Nacsport!DG387,Nacsport!DH387,Nacsport!DI387,Nacsport!DJ387,Nacsport!DK387,Nacsport!DL387,Nacsport!DM387,Nacsport!DN387)</f>
        <v/>
      </c>
      <c r="Y386" s="1" t="str">
        <f>+CONCATENATE(Nacsport!DO387,Nacsport!DP387,Nacsport!DQ387,Nacsport!DR387,Nacsport!DS387,Nacsport!DT387,Nacsport!DU387,Nacsport!DV387,)</f>
        <v/>
      </c>
      <c r="Z386" s="1" t="str">
        <f>+CONCATENATE(Nacsport!DW387,Nacsport!DX387,Nacsport!DY387,Nacsport!DZ387)</f>
        <v/>
      </c>
      <c r="AA386" s="1" t="str">
        <f>+CONCATENATE(Nacsport!EA387,Nacsport!EB387,Nacsport!EC387,Nacsport!ED387,Nacsport!EE387)</f>
        <v/>
      </c>
      <c r="AB386" s="1" t="str">
        <f>+CONCATENATE(Nacsport!EF387,Nacsport!EG387,Nacsport!EH387,Nacsport!EI387,Nacsport!EJ387,Nacsport!EK387)</f>
        <v>KICK</v>
      </c>
      <c r="AC386" s="1" t="str">
        <f>+CONCATENATE(Nacsport!EL387,Nacsport!EM387,Nacsport!EN387,Nacsport!EO387,Nacsport!EP387,Nacsport!EQ387,Nacsport!ER387)</f>
        <v/>
      </c>
      <c r="AD386" s="1" t="str">
        <f>+CONCATENATE(Nacsport!ES387,Nacsport!ET387,Nacsport!EU387,Nacsport!EV387,Nacsport!EW387,Nacsport!EX387,Nacsport!EY387,Nacsport!EZ387)</f>
        <v/>
      </c>
      <c r="AE386" s="1" t="str">
        <f>+CONCATENATE(Nacsport!FA387,Nacsport!FB387,Nacsport!FC387)</f>
        <v/>
      </c>
      <c r="AF386" s="1" t="str">
        <f>+CONCATENATE(Nacsport!FD387,Nacsport!FE387)</f>
        <v/>
      </c>
      <c r="AG386" s="1" t="str">
        <f>+CONCATENATE(Nacsport!FF387,Nacsport!FG387,Nacsport!FH387,Nacsport!FI387,Nacsport!FJ387)</f>
        <v/>
      </c>
      <c r="AH386" s="1" t="str">
        <f t="shared" si="29"/>
        <v/>
      </c>
      <c r="AI386" s="1" t="str">
        <f>+CONCATENATE(Nacsport!FK387,Nacsport!FL387)</f>
        <v/>
      </c>
      <c r="AJ386" s="34" t="str">
        <f>+CONCATENATE(Nacsport!FM387,Nacsport!FN387)</f>
        <v/>
      </c>
      <c r="AK386" s="1" t="str">
        <f>+IF(OR(K386="ATTACCO",K386="DIFESA"),+CONCATENATE(Nacsport!FO387,Nacsport!FP386,Nacsport!FQ387,Nacsport!FR387,Nacsport!FS387,Nacsport!FT387,Nacsport!FU387,),"")</f>
        <v/>
      </c>
      <c r="AL386" s="1" t="str">
        <f>+IF(OR(K386="ATAQUE",K386="DEFENSA"),+CONCATENATE(Nacsport!FV387,Nacsport!FW387,Nacsport!FX387,Nacsport!FY387,Nacsport!FZ387,Nacsport!GA387,Nacsport!GB387,),"")</f>
        <v/>
      </c>
      <c r="AM386" s="1" t="str">
        <f>+CONCATENATE(Nacsport!GC387,Nacsport!GD387,Nacsport!GE387,Nacsport!GF387,Nacsport!GG387,Nacsport!GH387,Nacsport!GI387,Nacsport!GJ387,)</f>
        <v/>
      </c>
      <c r="AN386" s="1" t="str">
        <f>IF(K386="PUNTOS",LOOKUP(2,1/($K$3:K386="ATAQUE"),$AN$3:AN386),IF(+COUNTIF(Nacsport!GK387:'Nacsport'!GS387,"*")&gt;0,+COUNTIF(Nacsport!GK387:'Nacsport'!GS387,"*"),""))</f>
        <v/>
      </c>
      <c r="AO386" t="str">
        <f ca="1">+IF(K386="QUIEBRE",+IF(L386="SAN LUIS",+COUNTIF(K386:INDIRECT(ADDRESS((LOOKUP(2,1/($K$1:K386="ATAQUE"),Nacsport!$A$1:A387)),3,4)),"RUCK")+1,+COUNTIF(K386:INDIRECT(ADDRESS((LOOKUP(2,1/($K$1:K386="DEFENSA"),Nacsport!$A$1:A387)),3,4)),"RUCK")+1),"")</f>
        <v/>
      </c>
      <c r="AP386" t="str">
        <f ca="1">+IF(OR(K386="PUNTOS",K386="QUIEBRE"),+IF(L386="SAN LUIS",+COUNTIF(K386:INDIRECT(ADDRESS((LOOKUP(2,1/($K$1:K386="ATAQUE"),Nacsport!$A$1:A387)),3,4)),"PASE"),+COUNTIF(K386:INDIRECT(ADDRESS((LOOKUP(2,1/($K$1:K386="DEFENSA"),Nacsport!$A$1:A387)),3,4)),"PASE")),"")</f>
        <v/>
      </c>
      <c r="AQ386" t="str">
        <f>IF(K386="QUIEBRE",LOOKUP(2,1/($K$3:K386="ATAQUE"),$AL$3:AL386),IF(+COUNTIF(Nacsport!GK387:'Nacsport'!GS387,"*")&gt;0,+COUNTIF(Nacsport!GK387:'Nacsport'!GS387,"*"),""))</f>
        <v/>
      </c>
      <c r="AR386" s="1" t="str">
        <f>IF(OR(K386="ATTACCO",K386="DIFESA"),J386,IF(AND(OR(K386="PUNTOS",K386="RUCK",K386="QUIEBRE"),L386="AVEZZANO"),LOOKUP(2,1/($K$3:K386="ATTACCO"),$J$3:J387),IF(AND(OR(K386="PUNTOS",K386="RUCK",K386="QUIEBRE"),L386="RIVAL"),LOOKUP(2,1/($K$3:K386="DIFESA"),$J$3:J387),"")))</f>
        <v/>
      </c>
      <c r="AS386" s="17"/>
    </row>
    <row r="387" spans="1:45" ht="15.75" customHeight="1" x14ac:dyDescent="0.2">
      <c r="A387">
        <f>+Nacsport!A388</f>
        <v>388</v>
      </c>
      <c r="B387">
        <f t="shared" si="27"/>
        <v>386</v>
      </c>
      <c r="C387">
        <f t="shared" si="28"/>
        <v>386</v>
      </c>
      <c r="D387" s="12">
        <v>1</v>
      </c>
      <c r="E387" s="1" t="s">
        <v>1295</v>
      </c>
      <c r="F387" s="14">
        <f>CONVERT(LEFT(Nacsport!E388,2),"mn","hr")/24+CONVERT(MID(Nacsport!E388,4,2),"sec","hr")/24</f>
        <v>5.1354166666666659E-2</v>
      </c>
      <c r="G387" s="15">
        <f>CONVERT((CONVERT(LEFT(Nacsport!F388,2),"mn","hr")/24+CONVERT(MID(Nacsport!F388,4,2),"sec","hr")/24)-(CONVERT(LEFT(Nacsport!E388,2),"mn","hr")/24+CONVERT(MID(Nacsport!E388,4,2),"sec","hr")/24),"hr","sec")*24</f>
        <v>3.0000000000010685</v>
      </c>
      <c r="H387" s="15">
        <f t="shared" ref="H387:H450" si="30">(+CONVERT(F387,"hr","sec")*24)-5</f>
        <v>4431.9999999999991</v>
      </c>
      <c r="I387" s="15">
        <f t="shared" si="26"/>
        <v>73.949999999999989</v>
      </c>
      <c r="J387" s="1">
        <f>+Nacsport!B388</f>
        <v>7</v>
      </c>
      <c r="K387" s="1" t="str">
        <f>+Nacsport!C388</f>
        <v>KICK</v>
      </c>
      <c r="L387" s="1" t="str">
        <f>+CONCATENATE(Nacsport!I388,Nacsport!J388)</f>
        <v>SAN BENEDETTO</v>
      </c>
      <c r="M387" s="29" t="str">
        <f>IF(Nacsport!G388&lt;&gt;"",LEFT(Nacsport!G388,FIND(";",Nacsport!G388)-1),"")</f>
        <v>25</v>
      </c>
      <c r="N387" s="1" t="str">
        <f>IFERROR(MID(Nacsport!G388,FIND(";", Nacsport!G388)+1,IFERROR(FIND(" ", Nacsport!G388 &amp; " ", FIND(";", Nacsport!G388)+1) - FIND(";", Nacsport!G388)-1,LEN(Nacsport!G388))),"")</f>
        <v>86</v>
      </c>
      <c r="O387" s="1" t="str">
        <f>+CONCATENATE(Nacsport!K388,Nacsport!L388,Nacsport!M388,Nacsport!N388,Nacsport!O388,Nacsport!P388,Nacsport!Q388,Nacsport!R388,Nacsport!S388,Nacsport!T388,Nacsport!U388,Nacsport!V388,Nacsport!W388,Nacsport!X388,Nacsport!Y388,Nacsport!Z388)</f>
        <v>RB</v>
      </c>
      <c r="P387" s="1" t="str">
        <f>IF(ISNA(LOOKUP(2,1/(Nacsport!AA388:BY388&lt;&gt;""),Nacsport!AA388:BY388)),"",LOOKUP(2,1/(Nacsport!AA388:BY388&lt;&gt;""),Nacsport!AA388:BY388))</f>
        <v>20</v>
      </c>
      <c r="Q387" s="1" t="str">
        <f t="array" ref="Q387">+IF(+COUNTIF(Nacsport!AA388:BY388,"*")&gt;1,INDEX(Nacsport!Z388:BX388,MATCH(TRUE,Nacsport!Z388:BX388&gt;0,0)),"")</f>
        <v/>
      </c>
      <c r="R387" s="1" t="str">
        <f>+CONCATENATE(Nacsport!BZ388,Nacsport!CA388)</f>
        <v/>
      </c>
      <c r="S387" s="1" t="str">
        <f>+CONCATENATE(Nacsport!CB388,Nacsport!CC388,Nacsport!CD388)</f>
        <v/>
      </c>
      <c r="T387" s="1" t="str">
        <f>+CONCATENATE(Nacsport!CE388,Nacsport!CF388,Nacsport!CG388,Nacsport!CH388)</f>
        <v/>
      </c>
      <c r="U387" s="1" t="str">
        <f>+CONCATENATE(Nacsport!CI388,Nacsport!CJ388,Nacsport!CK388,Nacsport!CL388,Nacsport!CM388,Nacsport!CN388,Nacsport!CO388,Nacsport!CP388)</f>
        <v/>
      </c>
      <c r="V387" s="1" t="str">
        <f>+CONCATENATE(Nacsport!CQ388,Nacsport!CR388,Nacsport!CS388,Nacsport!CT388,Nacsport!CU388,Nacsport!CV388)</f>
        <v/>
      </c>
      <c r="W387" s="1" t="str">
        <f>+CONCATENATE(Nacsport!CW388,Nacsport!CX388,Nacsport!CY388,Nacsport!CZ388,Nacsport!DA388,Nacsport!DB388,Nacsport!DC388)</f>
        <v/>
      </c>
      <c r="X387" s="1" t="str">
        <f>+CONCATENATE(Nacsport!DD388,Nacsport!DE388,Nacsport!DF388,Nacsport!DG388,Nacsport!DH388,Nacsport!DI388,Nacsport!DJ388,Nacsport!DK388,Nacsport!DL388,Nacsport!DM388,Nacsport!DN388)</f>
        <v/>
      </c>
      <c r="Y387" s="1" t="str">
        <f>+CONCATENATE(Nacsport!DO388,Nacsport!DP388,Nacsport!DQ388,Nacsport!DR388,Nacsport!DS388,Nacsport!DT388,Nacsport!DU388,Nacsport!DV388,)</f>
        <v/>
      </c>
      <c r="Z387" s="1" t="str">
        <f>+CONCATENATE(Nacsport!DW388,Nacsport!DX388,Nacsport!DY388,Nacsport!DZ388)</f>
        <v/>
      </c>
      <c r="AA387" s="1" t="str">
        <f>+CONCATENATE(Nacsport!EA388,Nacsport!EB388,Nacsport!EC388,Nacsport!ED388,Nacsport!EE388)</f>
        <v/>
      </c>
      <c r="AB387" s="1" t="str">
        <f>+CONCATENATE(Nacsport!EF388,Nacsport!EG388,Nacsport!EH388,Nacsport!EI388,Nacsport!EJ388,Nacsport!EK388)</f>
        <v/>
      </c>
      <c r="AC387" s="1" t="str">
        <f>+CONCATENATE(Nacsport!EL388,Nacsport!EM388,Nacsport!EN388,Nacsport!EO388,Nacsport!EP388,Nacsport!EQ388,Nacsport!ER388)</f>
        <v/>
      </c>
      <c r="AD387" s="1" t="str">
        <f>+CONCATENATE(Nacsport!ES388,Nacsport!ET388,Nacsport!EU388,Nacsport!EV388,Nacsport!EW388,Nacsport!EX388,Nacsport!EY388,Nacsport!EZ388)</f>
        <v>PUNT</v>
      </c>
      <c r="AE387" s="1" t="str">
        <f>+CONCATENATE(Nacsport!FA388,Nacsport!FB388,Nacsport!FC388)</f>
        <v/>
      </c>
      <c r="AF387" s="1" t="str">
        <f>+CONCATENATE(Nacsport!FD388,Nacsport!FE388)</f>
        <v/>
      </c>
      <c r="AG387" s="1" t="str">
        <f>+CONCATENATE(Nacsport!FF388,Nacsport!FG388,Nacsport!FH388,Nacsport!FI388,Nacsport!FJ388)</f>
        <v/>
      </c>
      <c r="AH387" s="1" t="str">
        <f t="shared" si="29"/>
        <v/>
      </c>
      <c r="AI387" s="1" t="str">
        <f>+CONCATENATE(Nacsport!FK388,Nacsport!FL388)</f>
        <v/>
      </c>
      <c r="AJ387" s="34" t="str">
        <f>+CONCATENATE(Nacsport!FM388,Nacsport!FN388)</f>
        <v/>
      </c>
      <c r="AK387" s="1" t="str">
        <f>+IF(OR(K387="ATTACCO",K387="DIFESA"),+CONCATENATE(Nacsport!FO388,Nacsport!FP387,Nacsport!FQ388,Nacsport!FR388,Nacsport!FS388,Nacsport!FT388,Nacsport!FU388,),"")</f>
        <v/>
      </c>
      <c r="AL387" s="1" t="str">
        <f>+IF(OR(K387="ATAQUE",K387="DEFENSA"),+CONCATENATE(Nacsport!FV388,Nacsport!FW388,Nacsport!FX388,Nacsport!FY388,Nacsport!FZ388,Nacsport!GA388,Nacsport!GB388,),"")</f>
        <v/>
      </c>
      <c r="AM387" s="1" t="str">
        <f>+CONCATENATE(Nacsport!GC388,Nacsport!GD388,Nacsport!GE388,Nacsport!GF388,Nacsport!GG388,Nacsport!GH388,Nacsport!GI388,Nacsport!GJ388,)</f>
        <v/>
      </c>
      <c r="AN387" s="1" t="str">
        <f>IF(K387="PUNTOS",LOOKUP(2,1/($K$3:K387="ATAQUE"),$AN$3:AN387),IF(+COUNTIF(Nacsport!GK388:'Nacsport'!GS388,"*")&gt;0,+COUNTIF(Nacsport!GK388:'Nacsport'!GS388,"*"),""))</f>
        <v/>
      </c>
      <c r="AO387" t="str">
        <f ca="1">+IF(K387="QUIEBRE",+IF(L387="SAN LUIS",+COUNTIF(K387:INDIRECT(ADDRESS((LOOKUP(2,1/($K$1:K387="ATAQUE"),Nacsport!$A$1:A388)),3,4)),"RUCK")+1,+COUNTIF(K387:INDIRECT(ADDRESS((LOOKUP(2,1/($K$1:K387="DEFENSA"),Nacsport!$A$1:A388)),3,4)),"RUCK")+1),"")</f>
        <v/>
      </c>
      <c r="AP387" t="str">
        <f ca="1">+IF(OR(K387="PUNTOS",K387="QUIEBRE"),+IF(L387="SAN LUIS",+COUNTIF(K387:INDIRECT(ADDRESS((LOOKUP(2,1/($K$1:K387="ATAQUE"),Nacsport!$A$1:A388)),3,4)),"PASE"),+COUNTIF(K387:INDIRECT(ADDRESS((LOOKUP(2,1/($K$1:K387="DEFENSA"),Nacsport!$A$1:A388)),3,4)),"PASE")),"")</f>
        <v/>
      </c>
      <c r="AQ387" t="str">
        <f>IF(K387="QUIEBRE",LOOKUP(2,1/($K$3:K387="ATAQUE"),$AL$3:AL387),IF(+COUNTIF(Nacsport!GK388:'Nacsport'!GS388,"*")&gt;0,+COUNTIF(Nacsport!GK388:'Nacsport'!GS388,"*"),""))</f>
        <v/>
      </c>
      <c r="AR387" s="1" t="str">
        <f>IF(OR(K387="ATTACCO",K387="DIFESA"),J387,IF(AND(OR(K387="PUNTOS",K387="RUCK",K387="QUIEBRE"),L387="AVEZZANO"),LOOKUP(2,1/($K$3:K387="ATTACCO"),$J$3:J388),IF(AND(OR(K387="PUNTOS",K387="RUCK",K387="QUIEBRE"),L387="RIVAL"),LOOKUP(2,1/($K$3:K387="DIFESA"),$J$3:J388),"")))</f>
        <v/>
      </c>
      <c r="AS387" s="17"/>
    </row>
    <row r="388" spans="1:45" ht="15.75" customHeight="1" x14ac:dyDescent="0.2">
      <c r="A388">
        <f>+Nacsport!A389</f>
        <v>389</v>
      </c>
      <c r="B388">
        <f t="shared" si="27"/>
        <v>387</v>
      </c>
      <c r="C388">
        <f t="shared" si="28"/>
        <v>387</v>
      </c>
      <c r="D388" s="12">
        <v>1</v>
      </c>
      <c r="E388" s="1" t="s">
        <v>1295</v>
      </c>
      <c r="F388" s="14">
        <f>CONVERT(LEFT(Nacsport!E389,2),"mn","hr")/24+CONVERT(MID(Nacsport!E389,4,2),"sec","hr")/24</f>
        <v>5.1921296296296299E-2</v>
      </c>
      <c r="G388" s="15">
        <f>CONVERT((CONVERT(LEFT(Nacsport!F389,2),"mn","hr")/24+CONVERT(MID(Nacsport!F389,4,2),"sec","hr")/24)-(CONVERT(LEFT(Nacsport!E389,2),"mn","hr")/24+CONVERT(MID(Nacsport!E389,4,2),"sec","hr")/24),"hr","sec")*24</f>
        <v>11.000000000000121</v>
      </c>
      <c r="H388" s="15">
        <f t="shared" si="30"/>
        <v>4481</v>
      </c>
      <c r="I388" s="15">
        <f t="shared" ref="I388:I451" si="31">+CONVERT(F388,"hr","mn")*24</f>
        <v>74.76666666666668</v>
      </c>
      <c r="J388" s="1">
        <f>+Nacsport!B389</f>
        <v>25</v>
      </c>
      <c r="K388" s="1" t="str">
        <f>+Nacsport!C389</f>
        <v>DEFENCE</v>
      </c>
      <c r="L388" s="1" t="str">
        <f>+CONCATENATE(Nacsport!I389,Nacsport!J389)</f>
        <v/>
      </c>
      <c r="M388" s="29" t="str">
        <f>IF(Nacsport!G389&lt;&gt;"",LEFT(Nacsport!G389,FIND(";",Nacsport!G389)-1),"")</f>
        <v>1</v>
      </c>
      <c r="N388" s="1" t="str">
        <f>IFERROR(MID(Nacsport!G389,FIND(";", Nacsport!G389)+1,IFERROR(FIND(" ", Nacsport!G389 &amp; " ", FIND(";", Nacsport!G389)+1) - FIND(";", Nacsport!G389)-1,LEN(Nacsport!G389))),"")</f>
        <v>46</v>
      </c>
      <c r="O388" s="1" t="str">
        <f>+CONCATENATE(Nacsport!K389,Nacsport!L389,Nacsport!M389,Nacsport!N389,Nacsport!O389,Nacsport!P389,Nacsport!Q389,Nacsport!R389,Nacsport!S389,Nacsport!T389,Nacsport!U389,Nacsport!V389,Nacsport!W389,Nacsport!X389,Nacsport!Y389,Nacsport!Z389)</f>
        <v/>
      </c>
      <c r="P388" s="1" t="str">
        <f>IF(ISNA(LOOKUP(2,1/(Nacsport!AA389:BY389&lt;&gt;""),Nacsport!AA389:BY389)),"",LOOKUP(2,1/(Nacsport!AA389:BY389&lt;&gt;""),Nacsport!AA389:BY389))</f>
        <v/>
      </c>
      <c r="Q388" s="1" t="str">
        <f t="array" ref="Q388">+IF(+COUNTIF(Nacsport!AA389:BY389,"*")&gt;1,INDEX(Nacsport!Z389:BX389,MATCH(TRUE,Nacsport!Z389:BX389&gt;0,0)),"")</f>
        <v/>
      </c>
      <c r="R388" s="1" t="str">
        <f>+CONCATENATE(Nacsport!BZ389,Nacsport!CA389)</f>
        <v/>
      </c>
      <c r="S388" s="1" t="str">
        <f>+CONCATENATE(Nacsport!CB389,Nacsport!CC389,Nacsport!CD389)</f>
        <v/>
      </c>
      <c r="T388" s="1" t="str">
        <f>+CONCATENATE(Nacsport!CE389,Nacsport!CF389,Nacsport!CG389,Nacsport!CH389)</f>
        <v/>
      </c>
      <c r="U388" s="1" t="str">
        <f>+CONCATENATE(Nacsport!CI389,Nacsport!CJ389,Nacsport!CK389,Nacsport!CL389,Nacsport!CM389,Nacsport!CN389,Nacsport!CO389,Nacsport!CP389)</f>
        <v/>
      </c>
      <c r="V388" s="1" t="str">
        <f>+CONCATENATE(Nacsport!CQ389,Nacsport!CR389,Nacsport!CS389,Nacsport!CT389,Nacsport!CU389,Nacsport!CV389)</f>
        <v/>
      </c>
      <c r="W388" s="1" t="str">
        <f>+CONCATENATE(Nacsport!CW389,Nacsport!CX389,Nacsport!CY389,Nacsport!CZ389,Nacsport!DA389,Nacsport!DB389,Nacsport!DC389)</f>
        <v/>
      </c>
      <c r="X388" s="1" t="str">
        <f>+CONCATENATE(Nacsport!DD389,Nacsport!DE389,Nacsport!DF389,Nacsport!DG389,Nacsport!DH389,Nacsport!DI389,Nacsport!DJ389,Nacsport!DK389,Nacsport!DL389,Nacsport!DM389,Nacsport!DN389)</f>
        <v/>
      </c>
      <c r="Y388" s="1" t="str">
        <f>+CONCATENATE(Nacsport!DO389,Nacsport!DP389,Nacsport!DQ389,Nacsport!DR389,Nacsport!DS389,Nacsport!DT389,Nacsport!DU389,Nacsport!DV389,)</f>
        <v/>
      </c>
      <c r="Z388" s="1" t="str">
        <f>+CONCATENATE(Nacsport!DW389,Nacsport!DX389,Nacsport!DY389,Nacsport!DZ389)</f>
        <v/>
      </c>
      <c r="AA388" s="1" t="str">
        <f>+CONCATENATE(Nacsport!EA389,Nacsport!EB389,Nacsport!EC389,Nacsport!ED389,Nacsport!EE389)</f>
        <v/>
      </c>
      <c r="AB388" s="1" t="str">
        <f>+CONCATENATE(Nacsport!EF389,Nacsport!EG389,Nacsport!EH389,Nacsport!EI389,Nacsport!EJ389,Nacsport!EK389)</f>
        <v/>
      </c>
      <c r="AC388" s="1" t="str">
        <f>+CONCATENATE(Nacsport!EL389,Nacsport!EM389,Nacsport!EN389,Nacsport!EO389,Nacsport!EP389,Nacsport!EQ389,Nacsport!ER389)</f>
        <v/>
      </c>
      <c r="AD388" s="1" t="str">
        <f>+CONCATENATE(Nacsport!ES389,Nacsport!ET389,Nacsport!EU389,Nacsport!EV389,Nacsport!EW389,Nacsport!EX389,Nacsport!EY389,Nacsport!EZ389)</f>
        <v/>
      </c>
      <c r="AE388" s="1" t="str">
        <f>+CONCATENATE(Nacsport!FA389,Nacsport!FB389,Nacsport!FC389)</f>
        <v/>
      </c>
      <c r="AF388" s="1" t="str">
        <f>+CONCATENATE(Nacsport!FD389,Nacsport!FE389)</f>
        <v/>
      </c>
      <c r="AG388" s="1" t="str">
        <f>+CONCATENATE(Nacsport!FF389,Nacsport!FG389,Nacsport!FH389,Nacsport!FI389,Nacsport!FJ389)</f>
        <v/>
      </c>
      <c r="AH388" s="1" t="str">
        <f t="shared" si="29"/>
        <v/>
      </c>
      <c r="AI388" s="1" t="str">
        <f>+CONCATENATE(Nacsport!FK389,Nacsport!FL389)</f>
        <v/>
      </c>
      <c r="AJ388" s="34" t="str">
        <f>+CONCATENATE(Nacsport!FM389,Nacsport!FN389)</f>
        <v/>
      </c>
      <c r="AK388" s="1" t="str">
        <f>+IF(OR(K388="ATTACCO",K388="DIFESA"),+CONCATENATE(Nacsport!FO389,Nacsport!FP388,Nacsport!FQ389,Nacsport!FR389,Nacsport!FS389,Nacsport!FT389,Nacsport!FU389,),"")</f>
        <v/>
      </c>
      <c r="AL388" s="1" t="str">
        <f>+IF(OR(K388="ATAQUE",K388="DEFENSA"),+CONCATENATE(Nacsport!FV389,Nacsport!FW389,Nacsport!FX389,Nacsport!FY389,Nacsport!FZ389,Nacsport!GA389,Nacsport!GB389,),"")</f>
        <v/>
      </c>
      <c r="AM388" s="1" t="str">
        <f>+CONCATENATE(Nacsport!GC389,Nacsport!GD389,Nacsport!GE389,Nacsport!GF389,Nacsport!GG389,Nacsport!GH389,Nacsport!GI389,Nacsport!GJ389,)</f>
        <v/>
      </c>
      <c r="AN388" s="1" t="str">
        <f>IF(K388="PUNTOS",LOOKUP(2,1/($K$3:K388="ATAQUE"),$AN$3:AN388),IF(+COUNTIF(Nacsport!GK389:'Nacsport'!GS389,"*")&gt;0,+COUNTIF(Nacsport!GK389:'Nacsport'!GS389,"*"),""))</f>
        <v/>
      </c>
      <c r="AO388" t="str">
        <f ca="1">+IF(K388="QUIEBRE",+IF(L388="SAN LUIS",+COUNTIF(K388:INDIRECT(ADDRESS((LOOKUP(2,1/($K$1:K388="ATAQUE"),Nacsport!$A$1:A389)),3,4)),"RUCK")+1,+COUNTIF(K388:INDIRECT(ADDRESS((LOOKUP(2,1/($K$1:K388="DEFENSA"),Nacsport!$A$1:A389)),3,4)),"RUCK")+1),"")</f>
        <v/>
      </c>
      <c r="AP388" t="str">
        <f ca="1">+IF(OR(K388="PUNTOS",K388="QUIEBRE"),+IF(L388="SAN LUIS",+COUNTIF(K388:INDIRECT(ADDRESS((LOOKUP(2,1/($K$1:K388="ATAQUE"),Nacsport!$A$1:A389)),3,4)),"PASE"),+COUNTIF(K388:INDIRECT(ADDRESS((LOOKUP(2,1/($K$1:K388="DEFENSA"),Nacsport!$A$1:A389)),3,4)),"PASE")),"")</f>
        <v/>
      </c>
      <c r="AQ388" t="str">
        <f>IF(K388="QUIEBRE",LOOKUP(2,1/($K$3:K388="ATAQUE"),$AL$3:AL388),IF(+COUNTIF(Nacsport!GK389:'Nacsport'!GS389,"*")&gt;0,+COUNTIF(Nacsport!GK389:'Nacsport'!GS389,"*"),""))</f>
        <v/>
      </c>
      <c r="AR388" s="1" t="str">
        <f>IF(OR(K388="ATTACCO",K388="DIFESA"),J388,IF(AND(OR(K388="PUNTOS",K388="RUCK",K388="QUIEBRE"),L388="AVEZZANO"),LOOKUP(2,1/($K$3:K388="ATTACCO"),$J$3:J389),IF(AND(OR(K388="PUNTOS",K388="RUCK",K388="QUIEBRE"),L388="RIVAL"),LOOKUP(2,1/($K$3:K388="DIFESA"),$J$3:J389),"")))</f>
        <v/>
      </c>
      <c r="AS388" s="17"/>
    </row>
    <row r="389" spans="1:45" ht="15.75" customHeight="1" x14ac:dyDescent="0.2">
      <c r="A389">
        <f>+Nacsport!A390</f>
        <v>390</v>
      </c>
      <c r="B389">
        <f t="shared" si="27"/>
        <v>388</v>
      </c>
      <c r="C389">
        <f t="shared" si="28"/>
        <v>388</v>
      </c>
      <c r="D389" s="12">
        <v>1</v>
      </c>
      <c r="E389" s="1" t="s">
        <v>1295</v>
      </c>
      <c r="F389" s="14">
        <f>CONVERT(LEFT(Nacsport!E390,2),"mn","hr")/24+CONVERT(MID(Nacsport!E390,4,2),"sec","hr")/24</f>
        <v>5.1921296296296299E-2</v>
      </c>
      <c r="G389" s="15">
        <f>CONVERT((CONVERT(LEFT(Nacsport!F390,2),"mn","hr")/24+CONVERT(MID(Nacsport!F390,4,2),"sec","hr")/24)-(CONVERT(LEFT(Nacsport!E390,2),"mn","hr")/24+CONVERT(MID(Nacsport!E390,4,2),"sec","hr")/24),"hr","sec")*24</f>
        <v>22.000000000000242</v>
      </c>
      <c r="H389" s="15">
        <f t="shared" si="30"/>
        <v>4481</v>
      </c>
      <c r="I389" s="15">
        <f t="shared" si="31"/>
        <v>74.76666666666668</v>
      </c>
      <c r="J389" s="1">
        <f>+Nacsport!B390</f>
        <v>43</v>
      </c>
      <c r="K389" s="1" t="str">
        <f>+Nacsport!C390</f>
        <v>SHORT-MATCH</v>
      </c>
      <c r="L389" s="1" t="str">
        <f>+CONCATENATE(Nacsport!I390,Nacsport!J390)</f>
        <v/>
      </c>
      <c r="M389" s="29" t="str">
        <f>IF(Nacsport!G390&lt;&gt;"",LEFT(Nacsport!G390,FIND(";",Nacsport!G390)-1),"")</f>
        <v>1</v>
      </c>
      <c r="N389" s="1" t="str">
        <f>IFERROR(MID(Nacsport!G390,FIND(";", Nacsport!G390)+1,IFERROR(FIND(" ", Nacsport!G390 &amp; " ", FIND(";", Nacsport!G390)+1) - FIND(";", Nacsport!G390)-1,LEN(Nacsport!G390))),"")</f>
        <v>46</v>
      </c>
      <c r="O389" s="1" t="str">
        <f>+CONCATENATE(Nacsport!K390,Nacsport!L390,Nacsport!M390,Nacsport!N390,Nacsport!O390,Nacsport!P390,Nacsport!Q390,Nacsport!R390,Nacsport!S390,Nacsport!T390,Nacsport!U390,Nacsport!V390,Nacsport!W390,Nacsport!X390,Nacsport!Y390,Nacsport!Z390)</f>
        <v/>
      </c>
      <c r="P389" s="1" t="str">
        <f>IF(ISNA(LOOKUP(2,1/(Nacsport!AA390:BY390&lt;&gt;""),Nacsport!AA390:BY390)),"",LOOKUP(2,1/(Nacsport!AA390:BY390&lt;&gt;""),Nacsport!AA390:BY390))</f>
        <v/>
      </c>
      <c r="Q389" s="1" t="str">
        <f t="array" ref="Q389">+IF(+COUNTIF(Nacsport!AA390:BY390,"*")&gt;1,INDEX(Nacsport!Z390:BX390,MATCH(TRUE,Nacsport!Z390:BX390&gt;0,0)),"")</f>
        <v/>
      </c>
      <c r="R389" s="1" t="str">
        <f>+CONCATENATE(Nacsport!BZ390,Nacsport!CA390)</f>
        <v/>
      </c>
      <c r="S389" s="1" t="str">
        <f>+CONCATENATE(Nacsport!CB390,Nacsport!CC390,Nacsport!CD390)</f>
        <v/>
      </c>
      <c r="T389" s="1" t="str">
        <f>+CONCATENATE(Nacsport!CE390,Nacsport!CF390,Nacsport!CG390,Nacsport!CH390)</f>
        <v/>
      </c>
      <c r="U389" s="1" t="str">
        <f>+CONCATENATE(Nacsport!CI390,Nacsport!CJ390,Nacsport!CK390,Nacsport!CL390,Nacsport!CM390,Nacsport!CN390,Nacsport!CO390,Nacsport!CP390)</f>
        <v/>
      </c>
      <c r="V389" s="1" t="str">
        <f>+CONCATENATE(Nacsport!CQ390,Nacsport!CR390,Nacsport!CS390,Nacsport!CT390,Nacsport!CU390,Nacsport!CV390)</f>
        <v/>
      </c>
      <c r="W389" s="1" t="str">
        <f>+CONCATENATE(Nacsport!CW390,Nacsport!CX390,Nacsport!CY390,Nacsport!CZ390,Nacsport!DA390,Nacsport!DB390,Nacsport!DC390)</f>
        <v/>
      </c>
      <c r="X389" s="1" t="str">
        <f>+CONCATENATE(Nacsport!DD390,Nacsport!DE390,Nacsport!DF390,Nacsport!DG390,Nacsport!DH390,Nacsport!DI390,Nacsport!DJ390,Nacsport!DK390,Nacsport!DL390,Nacsport!DM390,Nacsport!DN390)</f>
        <v/>
      </c>
      <c r="Y389" s="1" t="str">
        <f>+CONCATENATE(Nacsport!DO390,Nacsport!DP390,Nacsport!DQ390,Nacsport!DR390,Nacsport!DS390,Nacsport!DT390,Nacsport!DU390,Nacsport!DV390,)</f>
        <v/>
      </c>
      <c r="Z389" s="1" t="str">
        <f>+CONCATENATE(Nacsport!DW390,Nacsport!DX390,Nacsport!DY390,Nacsport!DZ390)</f>
        <v/>
      </c>
      <c r="AA389" s="1" t="str">
        <f>+CONCATENATE(Nacsport!EA390,Nacsport!EB390,Nacsport!EC390,Nacsport!ED390,Nacsport!EE390)</f>
        <v/>
      </c>
      <c r="AB389" s="1" t="str">
        <f>+CONCATENATE(Nacsport!EF390,Nacsport!EG390,Nacsport!EH390,Nacsport!EI390,Nacsport!EJ390,Nacsport!EK390)</f>
        <v/>
      </c>
      <c r="AC389" s="1" t="str">
        <f>+CONCATENATE(Nacsport!EL390,Nacsport!EM390,Nacsport!EN390,Nacsport!EO390,Nacsport!EP390,Nacsport!EQ390,Nacsport!ER390)</f>
        <v/>
      </c>
      <c r="AD389" s="1" t="str">
        <f>+CONCATENATE(Nacsport!ES390,Nacsport!ET390,Nacsport!EU390,Nacsport!EV390,Nacsport!EW390,Nacsport!EX390,Nacsport!EY390,Nacsport!EZ390)</f>
        <v/>
      </c>
      <c r="AE389" s="1" t="str">
        <f>+CONCATENATE(Nacsport!FA390,Nacsport!FB390,Nacsport!FC390)</f>
        <v/>
      </c>
      <c r="AF389" s="1" t="str">
        <f>+CONCATENATE(Nacsport!FD390,Nacsport!FE390)</f>
        <v/>
      </c>
      <c r="AG389" s="1" t="str">
        <f>+CONCATENATE(Nacsport!FF390,Nacsport!FG390,Nacsport!FH390,Nacsport!FI390,Nacsport!FJ390)</f>
        <v/>
      </c>
      <c r="AH389" s="1" t="str">
        <f t="shared" si="29"/>
        <v/>
      </c>
      <c r="AI389" s="1" t="str">
        <f>+CONCATENATE(Nacsport!FK390,Nacsport!FL390)</f>
        <v/>
      </c>
      <c r="AJ389" s="34" t="str">
        <f>+CONCATENATE(Nacsport!FM390,Nacsport!FN390)</f>
        <v/>
      </c>
      <c r="AK389" s="1" t="str">
        <f>+IF(OR(K389="ATTACCO",K389="DIFESA"),+CONCATENATE(Nacsport!FO390,Nacsport!FP389,Nacsport!FQ390,Nacsport!FR390,Nacsport!FS390,Nacsport!FT390,Nacsport!FU390,),"")</f>
        <v/>
      </c>
      <c r="AL389" s="1" t="str">
        <f>+IF(OR(K389="ATAQUE",K389="DEFENSA"),+CONCATENATE(Nacsport!FV390,Nacsport!FW390,Nacsport!FX390,Nacsport!FY390,Nacsport!FZ390,Nacsport!GA390,Nacsport!GB390,),"")</f>
        <v/>
      </c>
      <c r="AM389" s="1" t="str">
        <f>+CONCATENATE(Nacsport!GC390,Nacsport!GD390,Nacsport!GE390,Nacsport!GF390,Nacsport!GG390,Nacsport!GH390,Nacsport!GI390,Nacsport!GJ390,)</f>
        <v/>
      </c>
      <c r="AN389" s="1" t="str">
        <f>IF(K389="PUNTOS",LOOKUP(2,1/($K$3:K389="ATAQUE"),$AN$3:AN389),IF(+COUNTIF(Nacsport!GK390:'Nacsport'!GS390,"*")&gt;0,+COUNTIF(Nacsport!GK390:'Nacsport'!GS390,"*"),""))</f>
        <v/>
      </c>
      <c r="AO389" t="str">
        <f ca="1">+IF(K389="QUIEBRE",+IF(L389="SAN LUIS",+COUNTIF(K389:INDIRECT(ADDRESS((LOOKUP(2,1/($K$1:K389="ATAQUE"),Nacsport!$A$1:A390)),3,4)),"RUCK")+1,+COUNTIF(K389:INDIRECT(ADDRESS((LOOKUP(2,1/($K$1:K389="DEFENSA"),Nacsport!$A$1:A390)),3,4)),"RUCK")+1),"")</f>
        <v/>
      </c>
      <c r="AP389" t="str">
        <f ca="1">+IF(OR(K389="PUNTOS",K389="QUIEBRE"),+IF(L389="SAN LUIS",+COUNTIF(K389:INDIRECT(ADDRESS((LOOKUP(2,1/($K$1:K389="ATAQUE"),Nacsport!$A$1:A390)),3,4)),"PASE"),+COUNTIF(K389:INDIRECT(ADDRESS((LOOKUP(2,1/($K$1:K389="DEFENSA"),Nacsport!$A$1:A390)),3,4)),"PASE")),"")</f>
        <v/>
      </c>
      <c r="AQ389" t="str">
        <f>IF(K389="QUIEBRE",LOOKUP(2,1/($K$3:K389="ATAQUE"),$AL$3:AL389),IF(+COUNTIF(Nacsport!GK390:'Nacsport'!GS390,"*")&gt;0,+COUNTIF(Nacsport!GK390:'Nacsport'!GS390,"*"),""))</f>
        <v/>
      </c>
      <c r="AR389" s="1" t="str">
        <f>IF(OR(K389="ATTACCO",K389="DIFESA"),J389,IF(AND(OR(K389="PUNTOS",K389="RUCK",K389="QUIEBRE"),L389="AVEZZANO"),LOOKUP(2,1/($K$3:K389="ATTACCO"),$J$3:J390),IF(AND(OR(K389="PUNTOS",K389="RUCK",K389="QUIEBRE"),L389="RIVAL"),LOOKUP(2,1/($K$3:K389="DIFESA"),$J$3:J390),"")))</f>
        <v/>
      </c>
      <c r="AS389" s="17"/>
    </row>
    <row r="390" spans="1:45" ht="15.75" customHeight="1" x14ac:dyDescent="0.2">
      <c r="A390">
        <f>+Nacsport!A391</f>
        <v>391</v>
      </c>
      <c r="B390">
        <f t="shared" si="27"/>
        <v>389</v>
      </c>
      <c r="C390">
        <f t="shared" si="28"/>
        <v>389</v>
      </c>
      <c r="D390" s="12">
        <v>1</v>
      </c>
      <c r="E390" s="1" t="s">
        <v>1295</v>
      </c>
      <c r="F390" s="14">
        <f>CONVERT(LEFT(Nacsport!E391,2),"mn","hr")/24+CONVERT(MID(Nacsport!E391,4,2),"sec","hr")/24</f>
        <v>5.2048611111111115E-2</v>
      </c>
      <c r="G390" s="15">
        <f>CONVERT((CONVERT(LEFT(Nacsport!F391,2),"mn","hr")/24+CONVERT(MID(Nacsport!F391,4,2),"sec","hr")/24)-(CONVERT(LEFT(Nacsport!E391,2),"mn","hr")/24+CONVERT(MID(Nacsport!E391,4,2),"sec","hr")/24),"hr","sec")*24</f>
        <v>6.9999999999996954</v>
      </c>
      <c r="H390" s="15">
        <f t="shared" si="30"/>
        <v>4492</v>
      </c>
      <c r="I390" s="15">
        <f t="shared" si="31"/>
        <v>74.95</v>
      </c>
      <c r="J390" s="1">
        <f>+Nacsport!B391</f>
        <v>18</v>
      </c>
      <c r="K390" s="1" t="str">
        <f>+Nacsport!C391</f>
        <v>LINEOUT</v>
      </c>
      <c r="L390" s="1" t="str">
        <f>+CONCATENATE(Nacsport!I391,Nacsport!J391)</f>
        <v>OPPONENT</v>
      </c>
      <c r="M390" s="29" t="str">
        <f>IF(Nacsport!G391&lt;&gt;"",LEFT(Nacsport!G391,FIND(";",Nacsport!G391)-1),"")</f>
        <v>1</v>
      </c>
      <c r="N390" s="1" t="str">
        <f>IFERROR(MID(Nacsport!G391,FIND(";", Nacsport!G391)+1,IFERROR(FIND(" ", Nacsport!G391 &amp; " ", FIND(";", Nacsport!G391)+1) - FIND(";", Nacsport!G391)-1,LEN(Nacsport!G391))),"")</f>
        <v>46</v>
      </c>
      <c r="O390" s="1" t="str">
        <f>+CONCATENATE(Nacsport!K391,Nacsport!L391,Nacsport!M391,Nacsport!N391,Nacsport!O391,Nacsport!P391,Nacsport!Q391,Nacsport!R391,Nacsport!S391,Nacsport!T391,Nacsport!U391,Nacsport!V391,Nacsport!W391,Nacsport!X391,Nacsport!Y391,Nacsport!Z391)</f>
        <v>T2A</v>
      </c>
      <c r="P390" s="1" t="str">
        <f>IF(ISNA(LOOKUP(2,1/(Nacsport!AA391:BY391&lt;&gt;""),Nacsport!AA391:BY391)),"",LOOKUP(2,1/(Nacsport!AA391:BY391&lt;&gt;""),Nacsport!AA391:BY391))</f>
        <v/>
      </c>
      <c r="Q390" s="1" t="str">
        <f t="array" ref="Q390">+IF(+COUNTIF(Nacsport!AA391:BY391,"*")&gt;1,INDEX(Nacsport!Z391:BX391,MATCH(TRUE,Nacsport!Z391:BX391&gt;0,0)),"")</f>
        <v/>
      </c>
      <c r="R390" s="1" t="str">
        <f>+CONCATENATE(Nacsport!BZ391,Nacsport!CA391)</f>
        <v/>
      </c>
      <c r="S390" s="1" t="str">
        <f>+CONCATENATE(Nacsport!CB391,Nacsport!CC391,Nacsport!CD391)</f>
        <v/>
      </c>
      <c r="T390" s="1" t="str">
        <f>+CONCATENATE(Nacsport!CE391,Nacsport!CF391,Nacsport!CG391,Nacsport!CH391)</f>
        <v>LOST L</v>
      </c>
      <c r="U390" s="1" t="str">
        <f>+CONCATENATE(Nacsport!CI391,Nacsport!CJ391,Nacsport!CK391,Nacsport!CL391,Nacsport!CM391,Nacsport!CN391,Nacsport!CO391,Nacsport!CP391)</f>
        <v>L5</v>
      </c>
      <c r="V390" s="1" t="str">
        <f>+CONCATENATE(Nacsport!CQ391,Nacsport!CR391,Nacsport!CS391,Nacsport!CT391,Nacsport!CU391,Nacsport!CV391)</f>
        <v>D</v>
      </c>
      <c r="W390" s="1" t="str">
        <f>+CONCATENATE(Nacsport!CW391,Nacsport!CX391,Nacsport!CY391,Nacsport!CZ391,Nacsport!DA391,Nacsport!DB391,Nacsport!DC391)</f>
        <v/>
      </c>
      <c r="X390" s="1" t="str">
        <f>+CONCATENATE(Nacsport!DD391,Nacsport!DE391,Nacsport!DF391,Nacsport!DG391,Nacsport!DH391,Nacsport!DI391,Nacsport!DJ391,Nacsport!DK391,Nacsport!DL391,Nacsport!DM391,Nacsport!DN391)</f>
        <v/>
      </c>
      <c r="Y390" s="1" t="str">
        <f>+CONCATENATE(Nacsport!DO391,Nacsport!DP391,Nacsport!DQ391,Nacsport!DR391,Nacsport!DS391,Nacsport!DT391,Nacsport!DU391,Nacsport!DV391,)</f>
        <v/>
      </c>
      <c r="Z390" s="1" t="str">
        <f>+CONCATENATE(Nacsport!DW391,Nacsport!DX391,Nacsport!DY391,Nacsport!DZ391)</f>
        <v/>
      </c>
      <c r="AA390" s="1" t="str">
        <f>+CONCATENATE(Nacsport!EA391,Nacsport!EB391,Nacsport!EC391,Nacsport!ED391,Nacsport!EE391)</f>
        <v/>
      </c>
      <c r="AB390" s="1" t="str">
        <f>+CONCATENATE(Nacsport!EF391,Nacsport!EG391,Nacsport!EH391,Nacsport!EI391,Nacsport!EJ391,Nacsport!EK391)</f>
        <v/>
      </c>
      <c r="AC390" s="1" t="str">
        <f>+CONCATENATE(Nacsport!EL391,Nacsport!EM391,Nacsport!EN391,Nacsport!EO391,Nacsport!EP391,Nacsport!EQ391,Nacsport!ER391)</f>
        <v/>
      </c>
      <c r="AD390" s="1" t="str">
        <f>+CONCATENATE(Nacsport!ES391,Nacsport!ET391,Nacsport!EU391,Nacsport!EV391,Nacsport!EW391,Nacsport!EX391,Nacsport!EY391,Nacsport!EZ391)</f>
        <v/>
      </c>
      <c r="AE390" s="1" t="str">
        <f>+CONCATENATE(Nacsport!FA391,Nacsport!FB391,Nacsport!FC391)</f>
        <v/>
      </c>
      <c r="AF390" s="1" t="str">
        <f>+CONCATENATE(Nacsport!FD391,Nacsport!FE391)</f>
        <v/>
      </c>
      <c r="AG390" s="1" t="str">
        <f>+CONCATENATE(Nacsport!FF391,Nacsport!FG391,Nacsport!FH391,Nacsport!FI391,Nacsport!FJ391)</f>
        <v/>
      </c>
      <c r="AH390" s="1" t="str">
        <f t="shared" si="29"/>
        <v/>
      </c>
      <c r="AI390" s="1" t="str">
        <f>+CONCATENATE(Nacsport!FK391,Nacsport!FL391)</f>
        <v/>
      </c>
      <c r="AJ390" s="34" t="str">
        <f>+CONCATENATE(Nacsport!FM391,Nacsport!FN391)</f>
        <v/>
      </c>
      <c r="AK390" s="1" t="str">
        <f>+IF(OR(K390="ATTACCO",K390="DIFESA"),+CONCATENATE(Nacsport!FO391,Nacsport!FP390,Nacsport!FQ391,Nacsport!FR391,Nacsport!FS391,Nacsport!FT391,Nacsport!FU391,),"")</f>
        <v/>
      </c>
      <c r="AL390" s="1" t="str">
        <f>+IF(OR(K390="ATAQUE",K390="DEFENSA"),+CONCATENATE(Nacsport!FV391,Nacsport!FW391,Nacsport!FX391,Nacsport!FY391,Nacsport!FZ391,Nacsport!GA391,Nacsport!GB391,),"")</f>
        <v/>
      </c>
      <c r="AM390" s="1" t="str">
        <f>+CONCATENATE(Nacsport!GC391,Nacsport!GD391,Nacsport!GE391,Nacsport!GF391,Nacsport!GG391,Nacsport!GH391,Nacsport!GI391,Nacsport!GJ391,)</f>
        <v/>
      </c>
      <c r="AN390" s="1" t="str">
        <f>IF(K390="PUNTOS",LOOKUP(2,1/($K$3:K390="ATAQUE"),$AN$3:AN390),IF(+COUNTIF(Nacsport!GK391:'Nacsport'!GS391,"*")&gt;0,+COUNTIF(Nacsport!GK391:'Nacsport'!GS391,"*"),""))</f>
        <v/>
      </c>
      <c r="AO390" t="str">
        <f ca="1">+IF(K390="QUIEBRE",+IF(L390="SAN LUIS",+COUNTIF(K390:INDIRECT(ADDRESS((LOOKUP(2,1/($K$1:K390="ATAQUE"),Nacsport!$A$1:A391)),3,4)),"RUCK")+1,+COUNTIF(K390:INDIRECT(ADDRESS((LOOKUP(2,1/($K$1:K390="DEFENSA"),Nacsport!$A$1:A391)),3,4)),"RUCK")+1),"")</f>
        <v/>
      </c>
      <c r="AP390" t="str">
        <f ca="1">+IF(OR(K390="PUNTOS",K390="QUIEBRE"),+IF(L390="SAN LUIS",+COUNTIF(K390:INDIRECT(ADDRESS((LOOKUP(2,1/($K$1:K390="ATAQUE"),Nacsport!$A$1:A391)),3,4)),"PASE"),+COUNTIF(K390:INDIRECT(ADDRESS((LOOKUP(2,1/($K$1:K390="DEFENSA"),Nacsport!$A$1:A391)),3,4)),"PASE")),"")</f>
        <v/>
      </c>
      <c r="AQ390" t="str">
        <f>IF(K390="QUIEBRE",LOOKUP(2,1/($K$3:K390="ATAQUE"),$AL$3:AL390),IF(+COUNTIF(Nacsport!GK391:'Nacsport'!GS391,"*")&gt;0,+COUNTIF(Nacsport!GK391:'Nacsport'!GS391,"*"),""))</f>
        <v/>
      </c>
      <c r="AR390" s="1" t="str">
        <f>IF(OR(K390="ATTACCO",K390="DIFESA"),J390,IF(AND(OR(K390="PUNTOS",K390="RUCK",K390="QUIEBRE"),L390="AVEZZANO"),LOOKUP(2,1/($K$3:K390="ATTACCO"),$J$3:J391),IF(AND(OR(K390="PUNTOS",K390="RUCK",K390="QUIEBRE"),L390="RIVAL"),LOOKUP(2,1/($K$3:K390="DIFESA"),$J$3:J391),"")))</f>
        <v/>
      </c>
      <c r="AS390" s="17"/>
    </row>
    <row r="391" spans="1:45" ht="15.75" customHeight="1" x14ac:dyDescent="0.2">
      <c r="A391">
        <f>+Nacsport!A392</f>
        <v>392</v>
      </c>
      <c r="B391">
        <f t="shared" si="27"/>
        <v>390</v>
      </c>
      <c r="C391">
        <f t="shared" si="28"/>
        <v>390</v>
      </c>
      <c r="D391" s="12">
        <v>1</v>
      </c>
      <c r="E391" s="1" t="s">
        <v>1295</v>
      </c>
      <c r="F391" s="14">
        <f>CONVERT(LEFT(Nacsport!E392,2),"mn","hr")/24+CONVERT(MID(Nacsport!E392,4,2),"sec","hr")/24</f>
        <v>5.2048611111111115E-2</v>
      </c>
      <c r="G391" s="15">
        <f>CONVERT((CONVERT(LEFT(Nacsport!F392,2),"mn","hr")/24+CONVERT(MID(Nacsport!F392,4,2),"sec","hr")/24)-(CONVERT(LEFT(Nacsport!E392,2),"mn","hr")/24+CONVERT(MID(Nacsport!E392,4,2),"sec","hr")/24),"hr","sec")*24</f>
        <v>11.000000000000121</v>
      </c>
      <c r="H391" s="15">
        <f t="shared" si="30"/>
        <v>4492</v>
      </c>
      <c r="I391" s="15">
        <f t="shared" si="31"/>
        <v>74.95</v>
      </c>
      <c r="J391" s="1">
        <f>+Nacsport!B392</f>
        <v>34</v>
      </c>
      <c r="K391" s="1" t="str">
        <f>+Nacsport!C392</f>
        <v>ATTACK</v>
      </c>
      <c r="L391" s="1" t="str">
        <f>+CONCATENATE(Nacsport!I392,Nacsport!J392)</f>
        <v/>
      </c>
      <c r="M391" s="29" t="str">
        <f>IF(Nacsport!G392&lt;&gt;"",LEFT(Nacsport!G392,FIND(";",Nacsport!G392)-1),"")</f>
        <v>9</v>
      </c>
      <c r="N391" s="1" t="str">
        <f>IFERROR(MID(Nacsport!G392,FIND(";", Nacsport!G392)+1,IFERROR(FIND(" ", Nacsport!G392 &amp; " ", FIND(";", Nacsport!G392)+1) - FIND(";", Nacsport!G392)-1,LEN(Nacsport!G392))),"")</f>
        <v>39</v>
      </c>
      <c r="O391" s="1" t="str">
        <f>+CONCATENATE(Nacsport!K392,Nacsport!L392,Nacsport!M392,Nacsport!N392,Nacsport!O392,Nacsport!P392,Nacsport!Q392,Nacsport!R392,Nacsport!S392,Nacsport!T392,Nacsport!U392,Nacsport!V392,Nacsport!W392,Nacsport!X392,Nacsport!Y392,Nacsport!Z392)</f>
        <v/>
      </c>
      <c r="P391" s="1" t="str">
        <f>IF(ISNA(LOOKUP(2,1/(Nacsport!AA392:BY392&lt;&gt;""),Nacsport!AA392:BY392)),"",LOOKUP(2,1/(Nacsport!AA392:BY392&lt;&gt;""),Nacsport!AA392:BY392))</f>
        <v/>
      </c>
      <c r="Q391" s="1" t="str">
        <f t="array" ref="Q391">+IF(+COUNTIF(Nacsport!AA392:BY392,"*")&gt;1,INDEX(Nacsport!Z392:BX392,MATCH(TRUE,Nacsport!Z392:BX392&gt;0,0)),"")</f>
        <v/>
      </c>
      <c r="R391" s="1" t="str">
        <f>+CONCATENATE(Nacsport!BZ392,Nacsport!CA392)</f>
        <v/>
      </c>
      <c r="S391" s="1" t="str">
        <f>+CONCATENATE(Nacsport!CB392,Nacsport!CC392,Nacsport!CD392)</f>
        <v/>
      </c>
      <c r="T391" s="1" t="str">
        <f>+CONCATENATE(Nacsport!CE392,Nacsport!CF392,Nacsport!CG392,Nacsport!CH392)</f>
        <v/>
      </c>
      <c r="U391" s="1" t="str">
        <f>+CONCATENATE(Nacsport!CI392,Nacsport!CJ392,Nacsport!CK392,Nacsport!CL392,Nacsport!CM392,Nacsport!CN392,Nacsport!CO392,Nacsport!CP392)</f>
        <v/>
      </c>
      <c r="V391" s="1" t="str">
        <f>+CONCATENATE(Nacsport!CQ392,Nacsport!CR392,Nacsport!CS392,Nacsport!CT392,Nacsport!CU392,Nacsport!CV392)</f>
        <v/>
      </c>
      <c r="W391" s="1" t="str">
        <f>+CONCATENATE(Nacsport!CW392,Nacsport!CX392,Nacsport!CY392,Nacsport!CZ392,Nacsport!DA392,Nacsport!DB392,Nacsport!DC392)</f>
        <v/>
      </c>
      <c r="X391" s="1" t="str">
        <f>+CONCATENATE(Nacsport!DD392,Nacsport!DE392,Nacsport!DF392,Nacsport!DG392,Nacsport!DH392,Nacsport!DI392,Nacsport!DJ392,Nacsport!DK392,Nacsport!DL392,Nacsport!DM392,Nacsport!DN392)</f>
        <v/>
      </c>
      <c r="Y391" s="1" t="str">
        <f>+CONCATENATE(Nacsport!DO392,Nacsport!DP392,Nacsport!DQ392,Nacsport!DR392,Nacsport!DS392,Nacsport!DT392,Nacsport!DU392,Nacsport!DV392,)</f>
        <v/>
      </c>
      <c r="Z391" s="1" t="str">
        <f>+CONCATENATE(Nacsport!DW392,Nacsport!DX392,Nacsport!DY392,Nacsport!DZ392)</f>
        <v/>
      </c>
      <c r="AA391" s="1" t="str">
        <f>+CONCATENATE(Nacsport!EA392,Nacsport!EB392,Nacsport!EC392,Nacsport!ED392,Nacsport!EE392)</f>
        <v/>
      </c>
      <c r="AB391" s="1" t="str">
        <f>+CONCATENATE(Nacsport!EF392,Nacsport!EG392,Nacsport!EH392,Nacsport!EI392,Nacsport!EJ392,Nacsport!EK392)</f>
        <v/>
      </c>
      <c r="AC391" s="1" t="str">
        <f>+CONCATENATE(Nacsport!EL392,Nacsport!EM392,Nacsport!EN392,Nacsport!EO392,Nacsport!EP392,Nacsport!EQ392,Nacsport!ER392)</f>
        <v/>
      </c>
      <c r="AD391" s="1" t="str">
        <f>+CONCATENATE(Nacsport!ES392,Nacsport!ET392,Nacsport!EU392,Nacsport!EV392,Nacsport!EW392,Nacsport!EX392,Nacsport!EY392,Nacsport!EZ392)</f>
        <v/>
      </c>
      <c r="AE391" s="1" t="str">
        <f>+CONCATENATE(Nacsport!FA392,Nacsport!FB392,Nacsport!FC392)</f>
        <v/>
      </c>
      <c r="AF391" s="1" t="str">
        <f>+CONCATENATE(Nacsport!FD392,Nacsport!FE392)</f>
        <v/>
      </c>
      <c r="AG391" s="1" t="str">
        <f>+CONCATENATE(Nacsport!FF392,Nacsport!FG392,Nacsport!FH392,Nacsport!FI392,Nacsport!FJ392)</f>
        <v/>
      </c>
      <c r="AH391" s="1" t="str">
        <f t="shared" si="29"/>
        <v/>
      </c>
      <c r="AI391" s="1" t="str">
        <f>+CONCATENATE(Nacsport!FK392,Nacsport!FL392)</f>
        <v/>
      </c>
      <c r="AJ391" s="34" t="str">
        <f>+CONCATENATE(Nacsport!FM392,Nacsport!FN392)</f>
        <v/>
      </c>
      <c r="AK391" s="1" t="str">
        <f>+IF(OR(K391="ATTACCO",K391="DIFESA"),+CONCATENATE(Nacsport!FO392,Nacsport!FP391,Nacsport!FQ392,Nacsport!FR392,Nacsport!FS392,Nacsport!FT392,Nacsport!FU392,),"")</f>
        <v/>
      </c>
      <c r="AL391" s="1" t="str">
        <f>+IF(OR(K391="ATAQUE",K391="DEFENSA"),+CONCATENATE(Nacsport!FV392,Nacsport!FW392,Nacsport!FX392,Nacsport!FY392,Nacsport!FZ392,Nacsport!GA392,Nacsport!GB392,),"")</f>
        <v/>
      </c>
      <c r="AM391" s="1" t="str">
        <f>+CONCATENATE(Nacsport!GC392,Nacsport!GD392,Nacsport!GE392,Nacsport!GF392,Nacsport!GG392,Nacsport!GH392,Nacsport!GI392,Nacsport!GJ392,)</f>
        <v/>
      </c>
      <c r="AN391" s="1" t="str">
        <f>IF(K391="PUNTOS",LOOKUP(2,1/($K$3:K391="ATAQUE"),$AN$3:AN391),IF(+COUNTIF(Nacsport!GK392:'Nacsport'!GS392,"*")&gt;0,+COUNTIF(Nacsport!GK392:'Nacsport'!GS392,"*"),""))</f>
        <v/>
      </c>
      <c r="AO391" t="str">
        <f ca="1">+IF(K391="QUIEBRE",+IF(L391="SAN LUIS",+COUNTIF(K391:INDIRECT(ADDRESS((LOOKUP(2,1/($K$1:K391="ATAQUE"),Nacsport!$A$1:A392)),3,4)),"RUCK")+1,+COUNTIF(K391:INDIRECT(ADDRESS((LOOKUP(2,1/($K$1:K391="DEFENSA"),Nacsport!$A$1:A392)),3,4)),"RUCK")+1),"")</f>
        <v/>
      </c>
      <c r="AP391" t="str">
        <f ca="1">+IF(OR(K391="PUNTOS",K391="QUIEBRE"),+IF(L391="SAN LUIS",+COUNTIF(K391:INDIRECT(ADDRESS((LOOKUP(2,1/($K$1:K391="ATAQUE"),Nacsport!$A$1:A392)),3,4)),"PASE"),+COUNTIF(K391:INDIRECT(ADDRESS((LOOKUP(2,1/($K$1:K391="DEFENSA"),Nacsport!$A$1:A392)),3,4)),"PASE")),"")</f>
        <v/>
      </c>
      <c r="AQ391" t="str">
        <f>IF(K391="QUIEBRE",LOOKUP(2,1/($K$3:K391="ATAQUE"),$AL$3:AL391),IF(+COUNTIF(Nacsport!GK392:'Nacsport'!GS392,"*")&gt;0,+COUNTIF(Nacsport!GK392:'Nacsport'!GS392,"*"),""))</f>
        <v/>
      </c>
      <c r="AR391" s="1" t="str">
        <f>IF(OR(K391="ATTACCO",K391="DIFESA"),J391,IF(AND(OR(K391="PUNTOS",K391="RUCK",K391="QUIEBRE"),L391="AVEZZANO"),LOOKUP(2,1/($K$3:K391="ATTACCO"),$J$3:J392),IF(AND(OR(K391="PUNTOS",K391="RUCK",K391="QUIEBRE"),L391="RIVAL"),LOOKUP(2,1/($K$3:K391="DIFESA"),$J$3:J392),"")))</f>
        <v/>
      </c>
      <c r="AS391" s="17"/>
    </row>
    <row r="392" spans="1:45" ht="15.75" customHeight="1" x14ac:dyDescent="0.2">
      <c r="A392">
        <f>+Nacsport!A393</f>
        <v>393</v>
      </c>
      <c r="B392">
        <f t="shared" si="27"/>
        <v>391</v>
      </c>
      <c r="C392">
        <f t="shared" si="28"/>
        <v>391</v>
      </c>
      <c r="D392" s="12">
        <v>1</v>
      </c>
      <c r="E392" s="1" t="s">
        <v>1295</v>
      </c>
      <c r="F392" s="14">
        <f>CONVERT(LEFT(Nacsport!E393,2),"mn","hr")/24+CONVERT(MID(Nacsport!E393,4,2),"sec","hr")/24</f>
        <v>5.2083333333333336E-2</v>
      </c>
      <c r="G392" s="15">
        <f>CONVERT((CONVERT(LEFT(Nacsport!F393,2),"mn","hr")/24+CONVERT(MID(Nacsport!F393,4,2),"sec","hr")/24)-(CONVERT(LEFT(Nacsport!E393,2),"mn","hr")/24+CONVERT(MID(Nacsport!E393,4,2),"sec","hr")/24),"hr","sec")*24</f>
        <v>2.9999999999998694</v>
      </c>
      <c r="H392" s="15">
        <f t="shared" si="30"/>
        <v>4495</v>
      </c>
      <c r="I392" s="15">
        <f t="shared" si="31"/>
        <v>75</v>
      </c>
      <c r="J392" s="1">
        <f>+Nacsport!B393</f>
        <v>16</v>
      </c>
      <c r="K392" s="1" t="str">
        <f>+Nacsport!C393</f>
        <v>MISSED-TACKLE</v>
      </c>
      <c r="L392" s="1" t="str">
        <f>+CONCATENATE(Nacsport!I393,Nacsport!J393)</f>
        <v>OPPONENT</v>
      </c>
      <c r="M392" s="29" t="str">
        <f>IF(Nacsport!G393&lt;&gt;"",LEFT(Nacsport!G393,FIND(";",Nacsport!G393)-1),"")</f>
        <v/>
      </c>
      <c r="N392" s="1" t="str">
        <f>IFERROR(MID(Nacsport!G393,FIND(";", Nacsport!G393)+1,IFERROR(FIND(" ", Nacsport!G393 &amp; " ", FIND(";", Nacsport!G393)+1) - FIND(";", Nacsport!G393)-1,LEN(Nacsport!G393))),"")</f>
        <v/>
      </c>
      <c r="O392" s="1" t="str">
        <f>+CONCATENATE(Nacsport!K393,Nacsport!L393,Nacsport!M393,Nacsport!N393,Nacsport!O393,Nacsport!P393,Nacsport!Q393,Nacsport!R393,Nacsport!S393,Nacsport!T393,Nacsport!U393,Nacsport!V393,Nacsport!W393,Nacsport!X393,Nacsport!Y393,Nacsport!Z393)</f>
        <v/>
      </c>
      <c r="P392" s="1" t="str">
        <f>IF(ISNA(LOOKUP(2,1/(Nacsport!AA393:BY393&lt;&gt;""),Nacsport!AA393:BY393)),"",LOOKUP(2,1/(Nacsport!AA393:BY393&lt;&gt;""),Nacsport!AA393:BY393))</f>
        <v/>
      </c>
      <c r="Q392" s="1" t="str">
        <f t="array" ref="Q392">+IF(+COUNTIF(Nacsport!AA393:BY393,"*")&gt;1,INDEX(Nacsport!Z393:BX393,MATCH(TRUE,Nacsport!Z393:BX393&gt;0,0)),"")</f>
        <v/>
      </c>
      <c r="R392" s="1" t="str">
        <f>+CONCATENATE(Nacsport!BZ393,Nacsport!CA393)</f>
        <v/>
      </c>
      <c r="S392" s="1" t="str">
        <f>+CONCATENATE(Nacsport!CB393,Nacsport!CC393,Nacsport!CD393)</f>
        <v/>
      </c>
      <c r="T392" s="1" t="str">
        <f>+CONCATENATE(Nacsport!CE393,Nacsport!CF393,Nacsport!CG393,Nacsport!CH393)</f>
        <v/>
      </c>
      <c r="U392" s="1" t="str">
        <f>+CONCATENATE(Nacsport!CI393,Nacsport!CJ393,Nacsport!CK393,Nacsport!CL393,Nacsport!CM393,Nacsport!CN393,Nacsport!CO393,Nacsport!CP393)</f>
        <v/>
      </c>
      <c r="V392" s="1" t="str">
        <f>+CONCATENATE(Nacsport!CQ393,Nacsport!CR393,Nacsport!CS393,Nacsport!CT393,Nacsport!CU393,Nacsport!CV393)</f>
        <v/>
      </c>
      <c r="W392" s="1" t="str">
        <f>+CONCATENATE(Nacsport!CW393,Nacsport!CX393,Nacsport!CY393,Nacsport!CZ393,Nacsport!DA393,Nacsport!DB393,Nacsport!DC393)</f>
        <v/>
      </c>
      <c r="X392" s="1" t="str">
        <f>+CONCATENATE(Nacsport!DD393,Nacsport!DE393,Nacsport!DF393,Nacsport!DG393,Nacsport!DH393,Nacsport!DI393,Nacsport!DJ393,Nacsport!DK393,Nacsport!DL393,Nacsport!DM393,Nacsport!DN393)</f>
        <v/>
      </c>
      <c r="Y392" s="1" t="str">
        <f>+CONCATENATE(Nacsport!DO393,Nacsport!DP393,Nacsport!DQ393,Nacsport!DR393,Nacsport!DS393,Nacsport!DT393,Nacsport!DU393,Nacsport!DV393,)</f>
        <v/>
      </c>
      <c r="Z392" s="1" t="str">
        <f>+CONCATENATE(Nacsport!DW393,Nacsport!DX393,Nacsport!DY393,Nacsport!DZ393)</f>
        <v/>
      </c>
      <c r="AA392" s="1" t="str">
        <f>+CONCATENATE(Nacsport!EA393,Nacsport!EB393,Nacsport!EC393,Nacsport!ED393,Nacsport!EE393)</f>
        <v/>
      </c>
      <c r="AB392" s="1" t="str">
        <f>+CONCATENATE(Nacsport!EF393,Nacsport!EG393,Nacsport!EH393,Nacsport!EI393,Nacsport!EJ393,Nacsport!EK393)</f>
        <v/>
      </c>
      <c r="AC392" s="1" t="str">
        <f>+CONCATENATE(Nacsport!EL393,Nacsport!EM393,Nacsport!EN393,Nacsport!EO393,Nacsport!EP393,Nacsport!EQ393,Nacsport!ER393)</f>
        <v/>
      </c>
      <c r="AD392" s="1" t="str">
        <f>+CONCATENATE(Nacsport!ES393,Nacsport!ET393,Nacsport!EU393,Nacsport!EV393,Nacsport!EW393,Nacsport!EX393,Nacsport!EY393,Nacsport!EZ393)</f>
        <v/>
      </c>
      <c r="AE392" s="1" t="str">
        <f>+CONCATENATE(Nacsport!FA393,Nacsport!FB393,Nacsport!FC393)</f>
        <v/>
      </c>
      <c r="AF392" s="1" t="str">
        <f>+CONCATENATE(Nacsport!FD393,Nacsport!FE393)</f>
        <v/>
      </c>
      <c r="AG392" s="1" t="str">
        <f>+CONCATENATE(Nacsport!FF393,Nacsport!FG393,Nacsport!FH393,Nacsport!FI393,Nacsport!FJ393)</f>
        <v/>
      </c>
      <c r="AH392" s="1" t="str">
        <f t="shared" si="29"/>
        <v/>
      </c>
      <c r="AI392" s="1" t="str">
        <f>+CONCATENATE(Nacsport!FK393,Nacsport!FL393)</f>
        <v/>
      </c>
      <c r="AJ392" s="34" t="str">
        <f>+CONCATENATE(Nacsport!FM393,Nacsport!FN393)</f>
        <v/>
      </c>
      <c r="AK392" s="1" t="str">
        <f>+IF(OR(K392="ATTACCO",K392="DIFESA"),+CONCATENATE(Nacsport!FO393,Nacsport!FP392,Nacsport!FQ393,Nacsport!FR393,Nacsport!FS393,Nacsport!FT393,Nacsport!FU393,),"")</f>
        <v/>
      </c>
      <c r="AL392" s="1" t="str">
        <f>+IF(OR(K392="ATAQUE",K392="DEFENSA"),+CONCATENATE(Nacsport!FV393,Nacsport!FW393,Nacsport!FX393,Nacsport!FY393,Nacsport!FZ393,Nacsport!GA393,Nacsport!GB393,),"")</f>
        <v/>
      </c>
      <c r="AM392" s="1" t="str">
        <f>+CONCATENATE(Nacsport!GC393,Nacsport!GD393,Nacsport!GE393,Nacsport!GF393,Nacsport!GG393,Nacsport!GH393,Nacsport!GI393,Nacsport!GJ393,)</f>
        <v/>
      </c>
      <c r="AN392" s="1" t="str">
        <f>IF(K392="PUNTOS",LOOKUP(2,1/($K$3:K392="ATAQUE"),$AN$3:AN392),IF(+COUNTIF(Nacsport!GK393:'Nacsport'!GS393,"*")&gt;0,+COUNTIF(Nacsport!GK393:'Nacsport'!GS393,"*"),""))</f>
        <v/>
      </c>
      <c r="AO392" t="str">
        <f ca="1">+IF(K392="QUIEBRE",+IF(L392="SAN LUIS",+COUNTIF(K392:INDIRECT(ADDRESS((LOOKUP(2,1/($K$1:K392="ATAQUE"),Nacsport!$A$1:A393)),3,4)),"RUCK")+1,+COUNTIF(K392:INDIRECT(ADDRESS((LOOKUP(2,1/($K$1:K392="DEFENSA"),Nacsport!$A$1:A393)),3,4)),"RUCK")+1),"")</f>
        <v/>
      </c>
      <c r="AP392" t="str">
        <f ca="1">+IF(OR(K392="PUNTOS",K392="QUIEBRE"),+IF(L392="SAN LUIS",+COUNTIF(K392:INDIRECT(ADDRESS((LOOKUP(2,1/($K$1:K392="ATAQUE"),Nacsport!$A$1:A393)),3,4)),"PASE"),+COUNTIF(K392:INDIRECT(ADDRESS((LOOKUP(2,1/($K$1:K392="DEFENSA"),Nacsport!$A$1:A393)),3,4)),"PASE")),"")</f>
        <v/>
      </c>
      <c r="AQ392" t="str">
        <f>IF(K392="QUIEBRE",LOOKUP(2,1/($K$3:K392="ATAQUE"),$AL$3:AL392),IF(+COUNTIF(Nacsport!GK393:'Nacsport'!GS393,"*")&gt;0,+COUNTIF(Nacsport!GK393:'Nacsport'!GS393,"*"),""))</f>
        <v/>
      </c>
      <c r="AR392" s="1" t="str">
        <f>IF(OR(K392="ATTACCO",K392="DIFESA"),J392,IF(AND(OR(K392="PUNTOS",K392="RUCK",K392="QUIEBRE"),L392="AVEZZANO"),LOOKUP(2,1/($K$3:K392="ATTACCO"),$J$3:J393),IF(AND(OR(K392="PUNTOS",K392="RUCK",K392="QUIEBRE"),L392="RIVAL"),LOOKUP(2,1/($K$3:K392="DIFESA"),$J$3:J393),"")))</f>
        <v/>
      </c>
      <c r="AS392" s="17"/>
    </row>
    <row r="393" spans="1:45" ht="15.75" customHeight="1" x14ac:dyDescent="0.2">
      <c r="A393">
        <f>+Nacsport!A394</f>
        <v>394</v>
      </c>
      <c r="B393">
        <f t="shared" si="27"/>
        <v>392</v>
      </c>
      <c r="C393">
        <f t="shared" si="28"/>
        <v>392</v>
      </c>
      <c r="D393" s="12">
        <v>1</v>
      </c>
      <c r="E393" s="1" t="s">
        <v>1295</v>
      </c>
      <c r="F393" s="14">
        <f>CONVERT(LEFT(Nacsport!E394,2),"mn","hr")/24+CONVERT(MID(Nacsport!E394,4,2),"sec","hr")/24</f>
        <v>5.2083333333333336E-2</v>
      </c>
      <c r="G393" s="15">
        <f>CONVERT((CONVERT(LEFT(Nacsport!F394,2),"mn","hr")/24+CONVERT(MID(Nacsport!F394,4,2),"sec","hr")/24)-(CONVERT(LEFT(Nacsport!E394,2),"mn","hr")/24+CONVERT(MID(Nacsport!E394,4,2),"sec","hr")/24),"hr","sec")*24</f>
        <v>2.9999999999998694</v>
      </c>
      <c r="H393" s="15">
        <f t="shared" si="30"/>
        <v>4495</v>
      </c>
      <c r="I393" s="15">
        <f t="shared" si="31"/>
        <v>75</v>
      </c>
      <c r="J393" s="1">
        <f>+Nacsport!B394</f>
        <v>17</v>
      </c>
      <c r="K393" s="1" t="str">
        <f>+Nacsport!C394</f>
        <v>MISSED-TACKLE</v>
      </c>
      <c r="L393" s="1" t="str">
        <f>+CONCATENATE(Nacsport!I394,Nacsport!J394)</f>
        <v>OPPONENT</v>
      </c>
      <c r="M393" s="29" t="str">
        <f>IF(Nacsport!G394&lt;&gt;"",LEFT(Nacsport!G394,FIND(";",Nacsport!G394)-1),"")</f>
        <v/>
      </c>
      <c r="N393" s="1" t="str">
        <f>IFERROR(MID(Nacsport!G394,FIND(";", Nacsport!G394)+1,IFERROR(FIND(" ", Nacsport!G394 &amp; " ", FIND(";", Nacsport!G394)+1) - FIND(";", Nacsport!G394)-1,LEN(Nacsport!G394))),"")</f>
        <v/>
      </c>
      <c r="O393" s="1" t="str">
        <f>+CONCATENATE(Nacsport!K394,Nacsport!L394,Nacsport!M394,Nacsport!N394,Nacsport!O394,Nacsport!P394,Nacsport!Q394,Nacsport!R394,Nacsport!S394,Nacsport!T394,Nacsport!U394,Nacsport!V394,Nacsport!W394,Nacsport!X394,Nacsport!Y394,Nacsport!Z394)</f>
        <v/>
      </c>
      <c r="P393" s="1" t="str">
        <f>IF(ISNA(LOOKUP(2,1/(Nacsport!AA394:BY394&lt;&gt;""),Nacsport!AA394:BY394)),"",LOOKUP(2,1/(Nacsport!AA394:BY394&lt;&gt;""),Nacsport!AA394:BY394))</f>
        <v/>
      </c>
      <c r="Q393" s="1" t="str">
        <f t="array" ref="Q393">+IF(+COUNTIF(Nacsport!AA394:BY394,"*")&gt;1,INDEX(Nacsport!Z394:BX394,MATCH(TRUE,Nacsport!Z394:BX394&gt;0,0)),"")</f>
        <v/>
      </c>
      <c r="R393" s="1" t="str">
        <f>+CONCATENATE(Nacsport!BZ394,Nacsport!CA394)</f>
        <v/>
      </c>
      <c r="S393" s="1" t="str">
        <f>+CONCATENATE(Nacsport!CB394,Nacsport!CC394,Nacsport!CD394)</f>
        <v/>
      </c>
      <c r="T393" s="1" t="str">
        <f>+CONCATENATE(Nacsport!CE394,Nacsport!CF394,Nacsport!CG394,Nacsport!CH394)</f>
        <v/>
      </c>
      <c r="U393" s="1" t="str">
        <f>+CONCATENATE(Nacsport!CI394,Nacsport!CJ394,Nacsport!CK394,Nacsport!CL394,Nacsport!CM394,Nacsport!CN394,Nacsport!CO394,Nacsport!CP394)</f>
        <v/>
      </c>
      <c r="V393" s="1" t="str">
        <f>+CONCATENATE(Nacsport!CQ394,Nacsport!CR394,Nacsport!CS394,Nacsport!CT394,Nacsport!CU394,Nacsport!CV394)</f>
        <v/>
      </c>
      <c r="W393" s="1" t="str">
        <f>+CONCATENATE(Nacsport!CW394,Nacsport!CX394,Nacsport!CY394,Nacsport!CZ394,Nacsport!DA394,Nacsport!DB394,Nacsport!DC394)</f>
        <v/>
      </c>
      <c r="X393" s="1" t="str">
        <f>+CONCATENATE(Nacsport!DD394,Nacsport!DE394,Nacsport!DF394,Nacsport!DG394,Nacsport!DH394,Nacsport!DI394,Nacsport!DJ394,Nacsport!DK394,Nacsport!DL394,Nacsport!DM394,Nacsport!DN394)</f>
        <v/>
      </c>
      <c r="Y393" s="1" t="str">
        <f>+CONCATENATE(Nacsport!DO394,Nacsport!DP394,Nacsport!DQ394,Nacsport!DR394,Nacsport!DS394,Nacsport!DT394,Nacsport!DU394,Nacsport!DV394,)</f>
        <v/>
      </c>
      <c r="Z393" s="1" t="str">
        <f>+CONCATENATE(Nacsport!DW394,Nacsport!DX394,Nacsport!DY394,Nacsport!DZ394)</f>
        <v/>
      </c>
      <c r="AA393" s="1" t="str">
        <f>+CONCATENATE(Nacsport!EA394,Nacsport!EB394,Nacsport!EC394,Nacsport!ED394,Nacsport!EE394)</f>
        <v/>
      </c>
      <c r="AB393" s="1" t="str">
        <f>+CONCATENATE(Nacsport!EF394,Nacsport!EG394,Nacsport!EH394,Nacsport!EI394,Nacsport!EJ394,Nacsport!EK394)</f>
        <v/>
      </c>
      <c r="AC393" s="1" t="str">
        <f>+CONCATENATE(Nacsport!EL394,Nacsport!EM394,Nacsport!EN394,Nacsport!EO394,Nacsport!EP394,Nacsport!EQ394,Nacsport!ER394)</f>
        <v/>
      </c>
      <c r="AD393" s="1" t="str">
        <f>+CONCATENATE(Nacsport!ES394,Nacsport!ET394,Nacsport!EU394,Nacsport!EV394,Nacsport!EW394,Nacsport!EX394,Nacsport!EY394,Nacsport!EZ394)</f>
        <v/>
      </c>
      <c r="AE393" s="1" t="str">
        <f>+CONCATENATE(Nacsport!FA394,Nacsport!FB394,Nacsport!FC394)</f>
        <v/>
      </c>
      <c r="AF393" s="1" t="str">
        <f>+CONCATENATE(Nacsport!FD394,Nacsport!FE394)</f>
        <v/>
      </c>
      <c r="AG393" s="1" t="str">
        <f>+CONCATENATE(Nacsport!FF394,Nacsport!FG394,Nacsport!FH394,Nacsport!FI394,Nacsport!FJ394)</f>
        <v/>
      </c>
      <c r="AH393" s="1" t="str">
        <f t="shared" si="29"/>
        <v/>
      </c>
      <c r="AI393" s="1" t="str">
        <f>+CONCATENATE(Nacsport!FK394,Nacsport!FL394)</f>
        <v/>
      </c>
      <c r="AJ393" s="34" t="str">
        <f>+CONCATENATE(Nacsport!FM394,Nacsport!FN394)</f>
        <v/>
      </c>
      <c r="AK393" s="1" t="str">
        <f>+IF(OR(K393="ATTACCO",K393="DIFESA"),+CONCATENATE(Nacsport!FO394,Nacsport!FP393,Nacsport!FQ394,Nacsport!FR394,Nacsport!FS394,Nacsport!FT394,Nacsport!FU394,),"")</f>
        <v/>
      </c>
      <c r="AL393" s="1" t="str">
        <f>+IF(OR(K393="ATAQUE",K393="DEFENSA"),+CONCATENATE(Nacsport!FV394,Nacsport!FW394,Nacsport!FX394,Nacsport!FY394,Nacsport!FZ394,Nacsport!GA394,Nacsport!GB394,),"")</f>
        <v/>
      </c>
      <c r="AM393" s="1" t="str">
        <f>+CONCATENATE(Nacsport!GC394,Nacsport!GD394,Nacsport!GE394,Nacsport!GF394,Nacsport!GG394,Nacsport!GH394,Nacsport!GI394,Nacsport!GJ394,)</f>
        <v/>
      </c>
      <c r="AN393" s="1" t="str">
        <f>IF(K393="PUNTOS",LOOKUP(2,1/($K$3:K393="ATAQUE"),$AN$3:AN393),IF(+COUNTIF(Nacsport!GK394:'Nacsport'!GS394,"*")&gt;0,+COUNTIF(Nacsport!GK394:'Nacsport'!GS394,"*"),""))</f>
        <v/>
      </c>
      <c r="AO393" t="str">
        <f ca="1">+IF(K393="QUIEBRE",+IF(L393="SAN LUIS",+COUNTIF(K393:INDIRECT(ADDRESS((LOOKUP(2,1/($K$1:K393="ATAQUE"),Nacsport!$A$1:A394)),3,4)),"RUCK")+1,+COUNTIF(K393:INDIRECT(ADDRESS((LOOKUP(2,1/($K$1:K393="DEFENSA"),Nacsport!$A$1:A394)),3,4)),"RUCK")+1),"")</f>
        <v/>
      </c>
      <c r="AP393" t="str">
        <f ca="1">+IF(OR(K393="PUNTOS",K393="QUIEBRE"),+IF(L393="SAN LUIS",+COUNTIF(K393:INDIRECT(ADDRESS((LOOKUP(2,1/($K$1:K393="ATAQUE"),Nacsport!$A$1:A394)),3,4)),"PASE"),+COUNTIF(K393:INDIRECT(ADDRESS((LOOKUP(2,1/($K$1:K393="DEFENSA"),Nacsport!$A$1:A394)),3,4)),"PASE")),"")</f>
        <v/>
      </c>
      <c r="AQ393" t="str">
        <f>IF(K393="QUIEBRE",LOOKUP(2,1/($K$3:K393="ATAQUE"),$AL$3:AL393),IF(+COUNTIF(Nacsport!GK394:'Nacsport'!GS394,"*")&gt;0,+COUNTIF(Nacsport!GK394:'Nacsport'!GS394,"*"),""))</f>
        <v/>
      </c>
      <c r="AR393" s="1" t="str">
        <f>IF(OR(K393="ATTACCO",K393="DIFESA"),J393,IF(AND(OR(K393="PUNTOS",K393="RUCK",K393="QUIEBRE"),L393="AVEZZANO"),LOOKUP(2,1/($K$3:K393="ATTACCO"),$J$3:J394),IF(AND(OR(K393="PUNTOS",K393="RUCK",K393="QUIEBRE"),L393="RIVAL"),LOOKUP(2,1/($K$3:K393="DIFESA"),$J$3:J394),"")))</f>
        <v/>
      </c>
      <c r="AS393" s="17"/>
    </row>
    <row r="394" spans="1:45" ht="15.75" customHeight="1" x14ac:dyDescent="0.2">
      <c r="A394">
        <f>+Nacsport!A395</f>
        <v>395</v>
      </c>
      <c r="B394">
        <f t="shared" si="27"/>
        <v>393</v>
      </c>
      <c r="C394">
        <f t="shared" si="28"/>
        <v>393</v>
      </c>
      <c r="D394" s="12">
        <v>1</v>
      </c>
      <c r="E394" s="1" t="s">
        <v>1295</v>
      </c>
      <c r="F394" s="14">
        <f>CONVERT(LEFT(Nacsport!E395,2),"mn","hr")/24+CONVERT(MID(Nacsport!E395,4,2),"sec","hr")/24</f>
        <v>5.2083333333333336E-2</v>
      </c>
      <c r="G394" s="15">
        <f>CONVERT((CONVERT(LEFT(Nacsport!F395,2),"mn","hr")/24+CONVERT(MID(Nacsport!F395,4,2),"sec","hr")/24)-(CONVERT(LEFT(Nacsport!E395,2),"mn","hr")/24+CONVERT(MID(Nacsport!E395,4,2),"sec","hr")/24),"hr","sec")*24</f>
        <v>2.9999999999998694</v>
      </c>
      <c r="H394" s="15">
        <f t="shared" si="30"/>
        <v>4495</v>
      </c>
      <c r="I394" s="15">
        <f t="shared" si="31"/>
        <v>75</v>
      </c>
      <c r="J394" s="1">
        <f>+Nacsport!B395</f>
        <v>9</v>
      </c>
      <c r="K394" s="1" t="str">
        <f>+Nacsport!C395</f>
        <v>BREAK</v>
      </c>
      <c r="L394" s="1" t="str">
        <f>+CONCATENATE(Nacsport!I395,Nacsport!J395)</f>
        <v>SAN BENEDETTO</v>
      </c>
      <c r="M394" s="29" t="str">
        <f>IF(Nacsport!G395&lt;&gt;"",LEFT(Nacsport!G395,FIND(";",Nacsport!G395)-1),"")</f>
        <v>9</v>
      </c>
      <c r="N394" s="1" t="str">
        <f>IFERROR(MID(Nacsport!G395,FIND(";", Nacsport!G395)+1,IFERROR(FIND(" ", Nacsport!G395 &amp; " ", FIND(";", Nacsport!G395)+1) - FIND(";", Nacsport!G395)-1,LEN(Nacsport!G395))),"")</f>
        <v>39</v>
      </c>
      <c r="O394" s="1" t="str">
        <f>+CONCATENATE(Nacsport!K395,Nacsport!L395,Nacsport!M395,Nacsport!N395,Nacsport!O395,Nacsport!P395,Nacsport!Q395,Nacsport!R395,Nacsport!S395,Nacsport!T395,Nacsport!U395,Nacsport!V395,Nacsport!W395,Nacsport!X395,Nacsport!Y395,Nacsport!Z395)</f>
        <v>T2A</v>
      </c>
      <c r="P394" s="1" t="str">
        <f>IF(ISNA(LOOKUP(2,1/(Nacsport!AA395:BY395&lt;&gt;""),Nacsport!AA395:BY395)),"",LOOKUP(2,1/(Nacsport!AA395:BY395&lt;&gt;""),Nacsport!AA395:BY395))</f>
        <v>8</v>
      </c>
      <c r="Q394" s="1" t="str">
        <f t="array" ref="Q394">+IF(+COUNTIF(Nacsport!AA395:BY395,"*")&gt;1,INDEX(Nacsport!Z395:BX395,MATCH(TRUE,Nacsport!Z395:BX395&gt;0,0)),"")</f>
        <v/>
      </c>
      <c r="R394" s="1" t="str">
        <f>+CONCATENATE(Nacsport!BZ395,Nacsport!CA395)</f>
        <v/>
      </c>
      <c r="S394" s="1" t="str">
        <f>+CONCATENATE(Nacsport!CB395,Nacsport!CC395,Nacsport!CD395)</f>
        <v/>
      </c>
      <c r="T394" s="1" t="str">
        <f>+CONCATENATE(Nacsport!CE395,Nacsport!CF395,Nacsport!CG395,Nacsport!CH395)</f>
        <v/>
      </c>
      <c r="U394" s="1" t="str">
        <f>+CONCATENATE(Nacsport!CI395,Nacsport!CJ395,Nacsport!CK395,Nacsport!CL395,Nacsport!CM395,Nacsport!CN395,Nacsport!CO395,Nacsport!CP395)</f>
        <v/>
      </c>
      <c r="V394" s="1" t="str">
        <f>+CONCATENATE(Nacsport!CQ395,Nacsport!CR395,Nacsport!CS395,Nacsport!CT395,Nacsport!CU395,Nacsport!CV395)</f>
        <v/>
      </c>
      <c r="W394" s="1" t="str">
        <f>+CONCATENATE(Nacsport!CW395,Nacsport!CX395,Nacsport!CY395,Nacsport!CZ395,Nacsport!DA395,Nacsport!DB395,Nacsport!DC395)</f>
        <v/>
      </c>
      <c r="X394" s="1" t="str">
        <f>+CONCATENATE(Nacsport!DD395,Nacsport!DE395,Nacsport!DF395,Nacsport!DG395,Nacsport!DH395,Nacsport!DI395,Nacsport!DJ395,Nacsport!DK395,Nacsport!DL395,Nacsport!DM395,Nacsport!DN395)</f>
        <v/>
      </c>
      <c r="Y394" s="1" t="str">
        <f>+CONCATENATE(Nacsport!DO395,Nacsport!DP395,Nacsport!DQ395,Nacsport!DR395,Nacsport!DS395,Nacsport!DT395,Nacsport!DU395,Nacsport!DV395,)</f>
        <v/>
      </c>
      <c r="Z394" s="1" t="str">
        <f>+CONCATENATE(Nacsport!DW395,Nacsport!DX395,Nacsport!DY395,Nacsport!DZ395)</f>
        <v>INDIVIDUALE</v>
      </c>
      <c r="AA394" s="1" t="str">
        <f>+CONCATENATE(Nacsport!EA395,Nacsport!EB395,Nacsport!EC395,Nacsport!ED395,Nacsport!EE395)</f>
        <v/>
      </c>
      <c r="AB394" s="1" t="str">
        <f>+CONCATENATE(Nacsport!EF395,Nacsport!EG395,Nacsport!EH395,Nacsport!EI395,Nacsport!EJ395,Nacsport!EK395)</f>
        <v/>
      </c>
      <c r="AC394" s="1" t="str">
        <f>+CONCATENATE(Nacsport!EL395,Nacsport!EM395,Nacsport!EN395,Nacsport!EO395,Nacsport!EP395,Nacsport!EQ395,Nacsport!ER395)</f>
        <v/>
      </c>
      <c r="AD394" s="1" t="str">
        <f>+CONCATENATE(Nacsport!ES395,Nacsport!ET395,Nacsport!EU395,Nacsport!EV395,Nacsport!EW395,Nacsport!EX395,Nacsport!EY395,Nacsport!EZ395)</f>
        <v/>
      </c>
      <c r="AE394" s="1" t="str">
        <f>+CONCATENATE(Nacsport!FA395,Nacsport!FB395,Nacsport!FC395)</f>
        <v/>
      </c>
      <c r="AF394" s="1" t="str">
        <f>+CONCATENATE(Nacsport!FD395,Nacsport!FE395)</f>
        <v/>
      </c>
      <c r="AG394" s="1" t="str">
        <f>+CONCATENATE(Nacsport!FF395,Nacsport!FG395,Nacsport!FH395,Nacsport!FI395,Nacsport!FJ395)</f>
        <v/>
      </c>
      <c r="AH394" s="1" t="str">
        <f t="shared" si="29"/>
        <v/>
      </c>
      <c r="AI394" s="1" t="str">
        <f>+CONCATENATE(Nacsport!FK395,Nacsport!FL395)</f>
        <v/>
      </c>
      <c r="AJ394" s="34" t="str">
        <f>+CONCATENATE(Nacsport!FM395,Nacsport!FN395)</f>
        <v/>
      </c>
      <c r="AK394" s="1" t="str">
        <f>+IF(OR(K394="ATTACCO",K394="DIFESA"),+CONCATENATE(Nacsport!FO395,Nacsport!FP394,Nacsport!FQ395,Nacsport!FR395,Nacsport!FS395,Nacsport!FT395,Nacsport!FU395,),"")</f>
        <v/>
      </c>
      <c r="AL394" s="1" t="str">
        <f>+IF(OR(K394="ATAQUE",K394="DEFENSA"),+CONCATENATE(Nacsport!FV395,Nacsport!FW395,Nacsport!FX395,Nacsport!FY395,Nacsport!FZ395,Nacsport!GA395,Nacsport!GB395,),"")</f>
        <v/>
      </c>
      <c r="AM394" s="1" t="str">
        <f>+CONCATENATE(Nacsport!GC395,Nacsport!GD395,Nacsport!GE395,Nacsport!GF395,Nacsport!GG395,Nacsport!GH395,Nacsport!GI395,Nacsport!GJ395,)</f>
        <v/>
      </c>
      <c r="AN394" s="1" t="str">
        <f>IF(K394="PUNTOS",LOOKUP(2,1/($K$3:K394="ATAQUE"),$AN$3:AN394),IF(+COUNTIF(Nacsport!GK395:'Nacsport'!GS395,"*")&gt;0,+COUNTIF(Nacsport!GK395:'Nacsport'!GS395,"*"),""))</f>
        <v/>
      </c>
      <c r="AO394" t="str">
        <f ca="1">+IF(K394="QUIEBRE",+IF(L394="SAN LUIS",+COUNTIF(K394:INDIRECT(ADDRESS((LOOKUP(2,1/($K$1:K394="ATAQUE"),Nacsport!$A$1:A395)),3,4)),"RUCK")+1,+COUNTIF(K394:INDIRECT(ADDRESS((LOOKUP(2,1/($K$1:K394="DEFENSA"),Nacsport!$A$1:A395)),3,4)),"RUCK")+1),"")</f>
        <v/>
      </c>
      <c r="AP394" t="str">
        <f ca="1">+IF(OR(K394="PUNTOS",K394="QUIEBRE"),+IF(L394="SAN LUIS",+COUNTIF(K394:INDIRECT(ADDRESS((LOOKUP(2,1/($K$1:K394="ATAQUE"),Nacsport!$A$1:A395)),3,4)),"PASE"),+COUNTIF(K394:INDIRECT(ADDRESS((LOOKUP(2,1/($K$1:K394="DEFENSA"),Nacsport!$A$1:A395)),3,4)),"PASE")),"")</f>
        <v/>
      </c>
      <c r="AQ394" t="str">
        <f>IF(K394="QUIEBRE",LOOKUP(2,1/($K$3:K394="ATAQUE"),$AL$3:AL394),IF(+COUNTIF(Nacsport!GK395:'Nacsport'!GS395,"*")&gt;0,+COUNTIF(Nacsport!GK395:'Nacsport'!GS395,"*"),""))</f>
        <v/>
      </c>
      <c r="AR394" s="1" t="str">
        <f>IF(OR(K394="ATTACCO",K394="DIFESA"),J394,IF(AND(OR(K394="PUNTOS",K394="RUCK",K394="QUIEBRE"),L394="AVEZZANO"),LOOKUP(2,1/($K$3:K394="ATTACCO"),$J$3:J395),IF(AND(OR(K394="PUNTOS",K394="RUCK",K394="QUIEBRE"),L394="RIVAL"),LOOKUP(2,1/($K$3:K394="DIFESA"),$J$3:J395),"")))</f>
        <v/>
      </c>
      <c r="AS394" s="17"/>
    </row>
    <row r="395" spans="1:45" ht="15.75" customHeight="1" x14ac:dyDescent="0.2">
      <c r="A395">
        <f>+Nacsport!A396</f>
        <v>396</v>
      </c>
      <c r="B395">
        <f t="shared" si="27"/>
        <v>394</v>
      </c>
      <c r="C395">
        <f t="shared" si="28"/>
        <v>394</v>
      </c>
      <c r="D395" s="12">
        <v>1</v>
      </c>
      <c r="E395" s="1" t="s">
        <v>1295</v>
      </c>
      <c r="F395" s="14">
        <f>CONVERT(LEFT(Nacsport!E396,2),"mn","hr")/24+CONVERT(MID(Nacsport!E396,4,2),"sec","hr")/24</f>
        <v>5.212962962962963E-2</v>
      </c>
      <c r="G395" s="15">
        <f>(CONVERT((CONVERT(LEFT(Nacsport!F396,2),"mn","hr")/24+CONVERT(MID(Nacsport!F396,4,2),"sec","hr")/24)-(CONVERT(LEFT(Nacsport!E396,2),"mn","hr")/24+CONVERT(MID(Nacsport!E396,4,2),"sec","hr")/24),"hr","sec")*24)+2</f>
        <v>5.000000000000469</v>
      </c>
      <c r="H395" s="15">
        <f t="shared" si="30"/>
        <v>4499</v>
      </c>
      <c r="I395" s="15">
        <f t="shared" si="31"/>
        <v>75.066666666666663</v>
      </c>
      <c r="J395" s="1">
        <f>+Nacsport!B396</f>
        <v>54</v>
      </c>
      <c r="K395" s="1" t="str">
        <f>+Nacsport!C396</f>
        <v>TACKLE</v>
      </c>
      <c r="L395" s="1" t="str">
        <f>+CONCATENATE(Nacsport!I396,Nacsport!J396)</f>
        <v>OPPONENT</v>
      </c>
      <c r="M395" s="29" t="str">
        <f>IF(Nacsport!G396&lt;&gt;"",LEFT(Nacsport!G396,FIND(";",Nacsport!G396)-1),"")</f>
        <v/>
      </c>
      <c r="N395" s="1" t="str">
        <f>IFERROR(MID(Nacsport!G396,FIND(";", Nacsport!G396)+1,IFERROR(FIND(" ", Nacsport!G396 &amp; " ", FIND(";", Nacsport!G396)+1) - FIND(";", Nacsport!G396)-1,LEN(Nacsport!G396))),"")</f>
        <v/>
      </c>
      <c r="O395" s="1" t="str">
        <f>+CONCATENATE(Nacsport!K396,Nacsport!L396,Nacsport!M396,Nacsport!N396,Nacsport!O396,Nacsport!P396,Nacsport!Q396,Nacsport!R396,Nacsport!S396,Nacsport!T396,Nacsport!U396,Nacsport!V396,Nacsport!W396,Nacsport!X396,Nacsport!Y396,Nacsport!Z396)</f>
        <v/>
      </c>
      <c r="P395" s="1" t="str">
        <f>IF(ISNA(LOOKUP(2,1/(Nacsport!AA396:BY396&lt;&gt;""),Nacsport!AA396:BY396)),"",LOOKUP(2,1/(Nacsport!AA396:BY396&lt;&gt;""),Nacsport!AA396:BY396))</f>
        <v/>
      </c>
      <c r="Q395" s="1" t="str">
        <f t="array" ref="Q395">+IF(+COUNTIF(Nacsport!AA396:BY396,"*")&gt;1,INDEX(Nacsport!Z396:BX396,MATCH(TRUE,Nacsport!Z396:BX396&gt;0,0)),"")</f>
        <v/>
      </c>
      <c r="R395" s="1" t="str">
        <f>+CONCATENATE(Nacsport!BZ396,Nacsport!CA396)</f>
        <v/>
      </c>
      <c r="S395" s="1" t="str">
        <f>+CONCATENATE(Nacsport!CB396,Nacsport!CC396,Nacsport!CD396)</f>
        <v/>
      </c>
      <c r="T395" s="1" t="str">
        <f>+CONCATENATE(Nacsport!CE396,Nacsport!CF396,Nacsport!CG396,Nacsport!CH396)</f>
        <v/>
      </c>
      <c r="U395" s="1" t="str">
        <f>+CONCATENATE(Nacsport!CI396,Nacsport!CJ396,Nacsport!CK396,Nacsport!CL396,Nacsport!CM396,Nacsport!CN396,Nacsport!CO396,Nacsport!CP396)</f>
        <v/>
      </c>
      <c r="V395" s="1" t="str">
        <f>+CONCATENATE(Nacsport!CQ396,Nacsport!CR396,Nacsport!CS396,Nacsport!CT396,Nacsport!CU396,Nacsport!CV396)</f>
        <v/>
      </c>
      <c r="W395" s="1" t="str">
        <f>+CONCATENATE(Nacsport!CW396,Nacsport!CX396,Nacsport!CY396,Nacsport!CZ396,Nacsport!DA396,Nacsport!DB396,Nacsport!DC396)</f>
        <v/>
      </c>
      <c r="X395" s="1" t="str">
        <f>+CONCATENATE(Nacsport!DD396,Nacsport!DE396,Nacsport!DF396,Nacsport!DG396,Nacsport!DH396,Nacsport!DI396,Nacsport!DJ396,Nacsport!DK396,Nacsport!DL396,Nacsport!DM396,Nacsport!DN396)</f>
        <v/>
      </c>
      <c r="Y395" s="1" t="str">
        <f>+CONCATENATE(Nacsport!DO396,Nacsport!DP396,Nacsport!DQ396,Nacsport!DR396,Nacsport!DS396,Nacsport!DT396,Nacsport!DU396,Nacsport!DV396,)</f>
        <v/>
      </c>
      <c r="Z395" s="1" t="str">
        <f>+CONCATENATE(Nacsport!DW396,Nacsport!DX396,Nacsport!DY396,Nacsport!DZ396)</f>
        <v/>
      </c>
      <c r="AA395" s="1" t="str">
        <f>+CONCATENATE(Nacsport!EA396,Nacsport!EB396,Nacsport!EC396,Nacsport!ED396,Nacsport!EE396)</f>
        <v/>
      </c>
      <c r="AB395" s="1" t="str">
        <f>+CONCATENATE(Nacsport!EF396,Nacsport!EG396,Nacsport!EH396,Nacsport!EI396,Nacsport!EJ396,Nacsport!EK396)</f>
        <v/>
      </c>
      <c r="AC395" s="1" t="str">
        <f>+CONCATENATE(Nacsport!EL396,Nacsport!EM396,Nacsport!EN396,Nacsport!EO396,Nacsport!EP396,Nacsport!EQ396,Nacsport!ER396)</f>
        <v/>
      </c>
      <c r="AD395" s="1" t="str">
        <f>+CONCATENATE(Nacsport!ES396,Nacsport!ET396,Nacsport!EU396,Nacsport!EV396,Nacsport!EW396,Nacsport!EX396,Nacsport!EY396,Nacsport!EZ396)</f>
        <v/>
      </c>
      <c r="AE395" s="1" t="str">
        <f>+CONCATENATE(Nacsport!FA396,Nacsport!FB396,Nacsport!FC396)</f>
        <v/>
      </c>
      <c r="AF395" s="1" t="str">
        <f>+CONCATENATE(Nacsport!FD396,Nacsport!FE396)</f>
        <v/>
      </c>
      <c r="AG395" s="1" t="str">
        <f>+CONCATENATE(Nacsport!FF396,Nacsport!FG396,Nacsport!FH396,Nacsport!FI396,Nacsport!FJ396)</f>
        <v/>
      </c>
      <c r="AH395" s="1" t="str">
        <f t="shared" si="29"/>
        <v/>
      </c>
      <c r="AI395" s="1" t="str">
        <f>+CONCATENATE(Nacsport!FK396,Nacsport!FL396)</f>
        <v/>
      </c>
      <c r="AJ395" s="34" t="str">
        <f>+CONCATENATE(Nacsport!FM396,Nacsport!FN396)</f>
        <v/>
      </c>
      <c r="AK395" s="1" t="str">
        <f>+IF(OR(K395="ATTACCO",K395="DIFESA"),+CONCATENATE(Nacsport!FO396,Nacsport!FP395,Nacsport!FQ396,Nacsport!FR396,Nacsport!FS396,Nacsport!FT396,Nacsport!FU396,),"")</f>
        <v/>
      </c>
      <c r="AL395" s="1" t="str">
        <f>+IF(OR(K395="ATAQUE",K395="DEFENSA"),+CONCATENATE(Nacsport!FV396,Nacsport!FW396,Nacsport!FX396,Nacsport!FY396,Nacsport!FZ396,Nacsport!GA396,Nacsport!GB396,),"")</f>
        <v/>
      </c>
      <c r="AM395" s="1" t="str">
        <f>+CONCATENATE(Nacsport!GC396,Nacsport!GD396,Nacsport!GE396,Nacsport!GF396,Nacsport!GG396,Nacsport!GH396,Nacsport!GI396,Nacsport!GJ396,)</f>
        <v/>
      </c>
      <c r="AN395" s="1" t="str">
        <f>IF(K395="PUNTOS",LOOKUP(2,1/($K$3:K395="ATAQUE"),$AN$3:AN395),IF(+COUNTIF(Nacsport!GK396:'Nacsport'!GS396,"*")&gt;0,+COUNTIF(Nacsport!GK396:'Nacsport'!GS396,"*"),""))</f>
        <v/>
      </c>
      <c r="AO395" t="str">
        <f ca="1">+IF(K395="QUIEBRE",+IF(L395="SAN LUIS",+COUNTIF(K395:INDIRECT(ADDRESS((LOOKUP(2,1/($K$1:K395="ATAQUE"),Nacsport!$A$1:A396)),3,4)),"RUCK")+1,+COUNTIF(K395:INDIRECT(ADDRESS((LOOKUP(2,1/($K$1:K395="DEFENSA"),Nacsport!$A$1:A396)),3,4)),"RUCK")+1),"")</f>
        <v/>
      </c>
      <c r="AP395" t="str">
        <f ca="1">+IF(OR(K395="PUNTOS",K395="QUIEBRE"),+IF(L395="SAN LUIS",+COUNTIF(K395:INDIRECT(ADDRESS((LOOKUP(2,1/($K$1:K395="ATAQUE"),Nacsport!$A$1:A396)),3,4)),"PASE"),+COUNTIF(K395:INDIRECT(ADDRESS((LOOKUP(2,1/($K$1:K395="DEFENSA"),Nacsport!$A$1:A396)),3,4)),"PASE")),"")</f>
        <v/>
      </c>
      <c r="AQ395" t="str">
        <f>IF(K395="QUIEBRE",LOOKUP(2,1/($K$3:K395="ATAQUE"),$AL$3:AL395),IF(+COUNTIF(Nacsport!GK396:'Nacsport'!GS396,"*")&gt;0,+COUNTIF(Nacsport!GK396:'Nacsport'!GS396,"*"),""))</f>
        <v/>
      </c>
      <c r="AR395" s="1" t="str">
        <f>IF(OR(K395="ATTACCO",K395="DIFESA"),J395,IF(AND(OR(K395="PUNTOS",K395="RUCK",K395="QUIEBRE"),L395="AVEZZANO"),LOOKUP(2,1/($K$3:K395="ATTACCO"),$J$3:J396),IF(AND(OR(K395="PUNTOS",K395="RUCK",K395="QUIEBRE"),L395="RIVAL"),LOOKUP(2,1/($K$3:K395="DIFESA"),$J$3:J396),"")))</f>
        <v/>
      </c>
      <c r="AS395" s="17"/>
    </row>
    <row r="396" spans="1:45" ht="15.75" customHeight="1" x14ac:dyDescent="0.2">
      <c r="A396">
        <f>+Nacsport!A397</f>
        <v>397</v>
      </c>
      <c r="B396">
        <f t="shared" si="27"/>
        <v>395</v>
      </c>
      <c r="C396">
        <f t="shared" si="28"/>
        <v>395</v>
      </c>
      <c r="D396" s="12">
        <v>1</v>
      </c>
      <c r="E396" s="1" t="s">
        <v>1295</v>
      </c>
      <c r="F396" s="14">
        <f>CONVERT(LEFT(Nacsport!E397,2),"mn","hr")/24+CONVERT(MID(Nacsport!E397,4,2),"sec","hr")/24</f>
        <v>5.212962962962963E-2</v>
      </c>
      <c r="G396" s="15">
        <f>(CONVERT((CONVERT(LEFT(Nacsport!F397,2),"mn","hr")/24+CONVERT(MID(Nacsport!F397,4,2),"sec","hr")/24)-(CONVERT(LEFT(Nacsport!E397,2),"mn","hr")/24+CONVERT(MID(Nacsport!E397,4,2),"sec","hr")/24),"hr","sec")*24)+2</f>
        <v>5.000000000000469</v>
      </c>
      <c r="H396" s="15">
        <f t="shared" si="30"/>
        <v>4499</v>
      </c>
      <c r="I396" s="15">
        <f t="shared" si="31"/>
        <v>75.066666666666663</v>
      </c>
      <c r="J396" s="1">
        <f>+Nacsport!B397</f>
        <v>55</v>
      </c>
      <c r="K396" s="1" t="str">
        <f>+Nacsport!C397</f>
        <v>TACKLE</v>
      </c>
      <c r="L396" s="1" t="str">
        <f>+CONCATENATE(Nacsport!I397,Nacsport!J397)</f>
        <v>OPPONENT</v>
      </c>
      <c r="M396" s="29" t="str">
        <f>IF(Nacsport!G397&lt;&gt;"",LEFT(Nacsport!G397,FIND(";",Nacsport!G397)-1),"")</f>
        <v/>
      </c>
      <c r="N396" s="1" t="str">
        <f>IFERROR(MID(Nacsport!G397,FIND(";", Nacsport!G397)+1,IFERROR(FIND(" ", Nacsport!G397 &amp; " ", FIND(";", Nacsport!G397)+1) - FIND(";", Nacsport!G397)-1,LEN(Nacsport!G397))),"")</f>
        <v/>
      </c>
      <c r="O396" s="1" t="str">
        <f>+CONCATENATE(Nacsport!K397,Nacsport!L397,Nacsport!M397,Nacsport!N397,Nacsport!O397,Nacsport!P397,Nacsport!Q397,Nacsport!R397,Nacsport!S397,Nacsport!T397,Nacsport!U397,Nacsport!V397,Nacsport!W397,Nacsport!X397,Nacsport!Y397,Nacsport!Z397)</f>
        <v/>
      </c>
      <c r="P396" s="1" t="str">
        <f>IF(ISNA(LOOKUP(2,1/(Nacsport!AA397:BY397&lt;&gt;""),Nacsport!AA397:BY397)),"",LOOKUP(2,1/(Nacsport!AA397:BY397&lt;&gt;""),Nacsport!AA397:BY397))</f>
        <v/>
      </c>
      <c r="Q396" s="1" t="str">
        <f t="array" ref="Q396">+IF(+COUNTIF(Nacsport!AA397:BY397,"*")&gt;1,INDEX(Nacsport!Z397:BX397,MATCH(TRUE,Nacsport!Z397:BX397&gt;0,0)),"")</f>
        <v/>
      </c>
      <c r="R396" s="1" t="str">
        <f>+CONCATENATE(Nacsport!BZ397,Nacsport!CA397)</f>
        <v/>
      </c>
      <c r="S396" s="1" t="str">
        <f>+CONCATENATE(Nacsport!CB397,Nacsport!CC397,Nacsport!CD397)</f>
        <v/>
      </c>
      <c r="T396" s="1" t="str">
        <f>+CONCATENATE(Nacsport!CE397,Nacsport!CF397,Nacsport!CG397,Nacsport!CH397)</f>
        <v/>
      </c>
      <c r="U396" s="1" t="str">
        <f>+CONCATENATE(Nacsport!CI397,Nacsport!CJ397,Nacsport!CK397,Nacsport!CL397,Nacsport!CM397,Nacsport!CN397,Nacsport!CO397,Nacsport!CP397)</f>
        <v/>
      </c>
      <c r="V396" s="1" t="str">
        <f>+CONCATENATE(Nacsport!CQ397,Nacsport!CR397,Nacsport!CS397,Nacsport!CT397,Nacsport!CU397,Nacsport!CV397)</f>
        <v/>
      </c>
      <c r="W396" s="1" t="str">
        <f>+CONCATENATE(Nacsport!CW397,Nacsport!CX397,Nacsport!CY397,Nacsport!CZ397,Nacsport!DA397,Nacsport!DB397,Nacsport!DC397)</f>
        <v/>
      </c>
      <c r="X396" s="1" t="str">
        <f>+CONCATENATE(Nacsport!DD397,Nacsport!DE397,Nacsport!DF397,Nacsport!DG397,Nacsport!DH397,Nacsport!DI397,Nacsport!DJ397,Nacsport!DK397,Nacsport!DL397,Nacsport!DM397,Nacsport!DN397)</f>
        <v/>
      </c>
      <c r="Y396" s="1" t="str">
        <f>+CONCATENATE(Nacsport!DO397,Nacsport!DP397,Nacsport!DQ397,Nacsport!DR397,Nacsport!DS397,Nacsport!DT397,Nacsport!DU397,Nacsport!DV397,)</f>
        <v/>
      </c>
      <c r="Z396" s="1" t="str">
        <f>+CONCATENATE(Nacsport!DW397,Nacsport!DX397,Nacsport!DY397,Nacsport!DZ397)</f>
        <v/>
      </c>
      <c r="AA396" s="1" t="str">
        <f>+CONCATENATE(Nacsport!EA397,Nacsport!EB397,Nacsport!EC397,Nacsport!ED397,Nacsport!EE397)</f>
        <v/>
      </c>
      <c r="AB396" s="1" t="str">
        <f>+CONCATENATE(Nacsport!EF397,Nacsport!EG397,Nacsport!EH397,Nacsport!EI397,Nacsport!EJ397,Nacsport!EK397)</f>
        <v/>
      </c>
      <c r="AC396" s="1" t="str">
        <f>+CONCATENATE(Nacsport!EL397,Nacsport!EM397,Nacsport!EN397,Nacsport!EO397,Nacsport!EP397,Nacsport!EQ397,Nacsport!ER397)</f>
        <v/>
      </c>
      <c r="AD396" s="1" t="str">
        <f>+CONCATENATE(Nacsport!ES397,Nacsport!ET397,Nacsport!EU397,Nacsport!EV397,Nacsport!EW397,Nacsport!EX397,Nacsport!EY397,Nacsport!EZ397)</f>
        <v/>
      </c>
      <c r="AE396" s="1" t="str">
        <f>+CONCATENATE(Nacsport!FA397,Nacsport!FB397,Nacsport!FC397)</f>
        <v/>
      </c>
      <c r="AF396" s="1" t="str">
        <f>+CONCATENATE(Nacsport!FD397,Nacsport!FE397)</f>
        <v/>
      </c>
      <c r="AG396" s="1" t="str">
        <f>+CONCATENATE(Nacsport!FF397,Nacsport!FG397,Nacsport!FH397,Nacsport!FI397,Nacsport!FJ397)</f>
        <v/>
      </c>
      <c r="AH396" s="1" t="str">
        <f t="shared" si="29"/>
        <v/>
      </c>
      <c r="AI396" s="1" t="str">
        <f>+CONCATENATE(Nacsport!FK397,Nacsport!FL397)</f>
        <v/>
      </c>
      <c r="AJ396" s="34" t="str">
        <f>+CONCATENATE(Nacsport!FM397,Nacsport!FN397)</f>
        <v/>
      </c>
      <c r="AK396" s="1" t="str">
        <f>+IF(OR(K396="ATTACCO",K396="DIFESA"),+CONCATENATE(Nacsport!FO397,Nacsport!FP396,Nacsport!FQ397,Nacsport!FR397,Nacsport!FS397,Nacsport!FT397,Nacsport!FU397,),"")</f>
        <v/>
      </c>
      <c r="AL396" s="1" t="str">
        <f>+IF(OR(K396="ATAQUE",K396="DEFENSA"),+CONCATENATE(Nacsport!FV397,Nacsport!FW397,Nacsport!FX397,Nacsport!FY397,Nacsport!FZ397,Nacsport!GA397,Nacsport!GB397,),"")</f>
        <v/>
      </c>
      <c r="AM396" s="1" t="str">
        <f>+CONCATENATE(Nacsport!GC397,Nacsport!GD397,Nacsport!GE397,Nacsport!GF397,Nacsport!GG397,Nacsport!GH397,Nacsport!GI397,Nacsport!GJ397,)</f>
        <v/>
      </c>
      <c r="AN396" s="1" t="str">
        <f>IF(K396="PUNTOS",LOOKUP(2,1/($K$3:K396="ATAQUE"),$AN$3:AN396),IF(+COUNTIF(Nacsport!GK397:'Nacsport'!GS397,"*")&gt;0,+COUNTIF(Nacsport!GK397:'Nacsport'!GS397,"*"),""))</f>
        <v/>
      </c>
      <c r="AO396" t="str">
        <f ca="1">+IF(K396="QUIEBRE",+IF(L396="SAN LUIS",+COUNTIF(K396:INDIRECT(ADDRESS((LOOKUP(2,1/($K$1:K396="ATAQUE"),Nacsport!$A$1:A397)),3,4)),"RUCK")+1,+COUNTIF(K396:INDIRECT(ADDRESS((LOOKUP(2,1/($K$1:K396="DEFENSA"),Nacsport!$A$1:A397)),3,4)),"RUCK")+1),"")</f>
        <v/>
      </c>
      <c r="AP396" t="str">
        <f ca="1">+IF(OR(K396="PUNTOS",K396="QUIEBRE"),+IF(L396="SAN LUIS",+COUNTIF(K396:INDIRECT(ADDRESS((LOOKUP(2,1/($K$1:K396="ATAQUE"),Nacsport!$A$1:A397)),3,4)),"PASE"),+COUNTIF(K396:INDIRECT(ADDRESS((LOOKUP(2,1/($K$1:K396="DEFENSA"),Nacsport!$A$1:A397)),3,4)),"PASE")),"")</f>
        <v/>
      </c>
      <c r="AQ396" t="str">
        <f>IF(K396="QUIEBRE",LOOKUP(2,1/($K$3:K396="ATAQUE"),$AL$3:AL396),IF(+COUNTIF(Nacsport!GK397:'Nacsport'!GS397,"*")&gt;0,+COUNTIF(Nacsport!GK397:'Nacsport'!GS397,"*"),""))</f>
        <v/>
      </c>
      <c r="AR396" s="1" t="str">
        <f>IF(OR(K396="ATTACCO",K396="DIFESA"),J396,IF(AND(OR(K396="PUNTOS",K396="RUCK",K396="QUIEBRE"),L396="AVEZZANO"),LOOKUP(2,1/($K$3:K396="ATTACCO"),$J$3:J397),IF(AND(OR(K396="PUNTOS",K396="RUCK",K396="QUIEBRE"),L396="RIVAL"),LOOKUP(2,1/($K$3:K396="DIFESA"),$J$3:J397),"")))</f>
        <v/>
      </c>
      <c r="AS396" s="17"/>
    </row>
    <row r="397" spans="1:45" ht="15.75" customHeight="1" x14ac:dyDescent="0.2">
      <c r="A397">
        <f>+Nacsport!A398</f>
        <v>398</v>
      </c>
      <c r="B397">
        <f t="shared" si="27"/>
        <v>396</v>
      </c>
      <c r="C397">
        <f t="shared" si="28"/>
        <v>396</v>
      </c>
      <c r="D397" s="12">
        <v>1</v>
      </c>
      <c r="E397" s="1" t="s">
        <v>1295</v>
      </c>
      <c r="F397" s="14">
        <f>CONVERT(LEFT(Nacsport!E398,2),"mn","hr")/24+CONVERT(MID(Nacsport!E398,4,2),"sec","hr")/24</f>
        <v>5.2175925925925931E-2</v>
      </c>
      <c r="G397" s="15">
        <f>CONVERT((CONVERT(LEFT(Nacsport!F398,2),"mn","hr")/24+CONVERT(MID(Nacsport!F398,4,2),"sec","hr")/24)-(CONVERT(LEFT(Nacsport!E398,2),"mn","hr")/24+CONVERT(MID(Nacsport!E398,4,2),"sec","hr")/24),"hr","sec")*24</f>
        <v>0.99999999999995648</v>
      </c>
      <c r="H397" s="15">
        <f t="shared" si="30"/>
        <v>4503</v>
      </c>
      <c r="I397" s="15">
        <f t="shared" si="31"/>
        <v>75.133333333333326</v>
      </c>
      <c r="J397" s="1">
        <f>+Nacsport!B398</f>
        <v>42</v>
      </c>
      <c r="K397" s="1" t="str">
        <f>+Nacsport!C398</f>
        <v>END</v>
      </c>
      <c r="L397" s="1" t="str">
        <f>+CONCATENATE(Nacsport!I398,Nacsport!J398)</f>
        <v/>
      </c>
      <c r="M397" s="29" t="str">
        <f>IF(Nacsport!G398&lt;&gt;"",LEFT(Nacsport!G398,FIND(";",Nacsport!G398)-1),"")</f>
        <v/>
      </c>
      <c r="N397" s="1" t="str">
        <f>IFERROR(MID(Nacsport!G398,FIND(";", Nacsport!G398)+1,IFERROR(FIND(" ", Nacsport!G398 &amp; " ", FIND(";", Nacsport!G398)+1) - FIND(";", Nacsport!G398)-1,LEN(Nacsport!G398))),"")</f>
        <v/>
      </c>
      <c r="O397" s="1" t="str">
        <f>+CONCATENATE(Nacsport!K398,Nacsport!L398,Nacsport!M398,Nacsport!N398,Nacsport!O398,Nacsport!P398,Nacsport!Q398,Nacsport!R398,Nacsport!S398,Nacsport!T398,Nacsport!U398,Nacsport!V398,Nacsport!W398,Nacsport!X398,Nacsport!Y398,Nacsport!Z398)</f>
        <v/>
      </c>
      <c r="P397" s="1" t="str">
        <f>IF(ISNA(LOOKUP(2,1/(Nacsport!AA398:BY398&lt;&gt;""),Nacsport!AA398:BY398)),"",LOOKUP(2,1/(Nacsport!AA398:BY398&lt;&gt;""),Nacsport!AA398:BY398))</f>
        <v/>
      </c>
      <c r="Q397" s="1" t="str">
        <f t="array" ref="Q397">+IF(+COUNTIF(Nacsport!AA398:BY398,"*")&gt;1,INDEX(Nacsport!Z398:BX398,MATCH(TRUE,Nacsport!Z398:BX398&gt;0,0)),"")</f>
        <v/>
      </c>
      <c r="R397" s="1" t="str">
        <f>+CONCATENATE(Nacsport!BZ398,Nacsport!CA398)</f>
        <v/>
      </c>
      <c r="S397" s="1" t="str">
        <f>+CONCATENATE(Nacsport!CB398,Nacsport!CC398,Nacsport!CD398)</f>
        <v/>
      </c>
      <c r="T397" s="1" t="str">
        <f>+CONCATENATE(Nacsport!CE398,Nacsport!CF398,Nacsport!CG398,Nacsport!CH398)</f>
        <v/>
      </c>
      <c r="U397" s="1" t="str">
        <f>+CONCATENATE(Nacsport!CI398,Nacsport!CJ398,Nacsport!CK398,Nacsport!CL398,Nacsport!CM398,Nacsport!CN398,Nacsport!CO398,Nacsport!CP398)</f>
        <v/>
      </c>
      <c r="V397" s="1" t="str">
        <f>+CONCATENATE(Nacsport!CQ398,Nacsport!CR398,Nacsport!CS398,Nacsport!CT398,Nacsport!CU398,Nacsport!CV398)</f>
        <v/>
      </c>
      <c r="W397" s="1" t="str">
        <f>+CONCATENATE(Nacsport!CW398,Nacsport!CX398,Nacsport!CY398,Nacsport!CZ398,Nacsport!DA398,Nacsport!DB398,Nacsport!DC398)</f>
        <v/>
      </c>
      <c r="X397" s="1" t="str">
        <f>+CONCATENATE(Nacsport!DD398,Nacsport!DE398,Nacsport!DF398,Nacsport!DG398,Nacsport!DH398,Nacsport!DI398,Nacsport!DJ398,Nacsport!DK398,Nacsport!DL398,Nacsport!DM398,Nacsport!DN398)</f>
        <v/>
      </c>
      <c r="Y397" s="1" t="str">
        <f>+CONCATENATE(Nacsport!DO398,Nacsport!DP398,Nacsport!DQ398,Nacsport!DR398,Nacsport!DS398,Nacsport!DT398,Nacsport!DU398,Nacsport!DV398,)</f>
        <v/>
      </c>
      <c r="Z397" s="1" t="str">
        <f>+CONCATENATE(Nacsport!DW398,Nacsport!DX398,Nacsport!DY398,Nacsport!DZ398)</f>
        <v/>
      </c>
      <c r="AA397" s="1" t="str">
        <f>+CONCATENATE(Nacsport!EA398,Nacsport!EB398,Nacsport!EC398,Nacsport!ED398,Nacsport!EE398)</f>
        <v/>
      </c>
      <c r="AB397" s="1" t="str">
        <f>+CONCATENATE(Nacsport!EF398,Nacsport!EG398,Nacsport!EH398,Nacsport!EI398,Nacsport!EJ398,Nacsport!EK398)</f>
        <v/>
      </c>
      <c r="AC397" s="1" t="str">
        <f>+CONCATENATE(Nacsport!EL398,Nacsport!EM398,Nacsport!EN398,Nacsport!EO398,Nacsport!EP398,Nacsport!EQ398,Nacsport!ER398)</f>
        <v/>
      </c>
      <c r="AD397" s="1" t="str">
        <f>+CONCATENATE(Nacsport!ES398,Nacsport!ET398,Nacsport!EU398,Nacsport!EV398,Nacsport!EW398,Nacsport!EX398,Nacsport!EY398,Nacsport!EZ398)</f>
        <v/>
      </c>
      <c r="AE397" s="1" t="str">
        <f>+CONCATENATE(Nacsport!FA398,Nacsport!FB398,Nacsport!FC398)</f>
        <v/>
      </c>
      <c r="AF397" s="1" t="str">
        <f>+CONCATENATE(Nacsport!FD398,Nacsport!FE398)</f>
        <v/>
      </c>
      <c r="AG397" s="1" t="str">
        <f>+CONCATENATE(Nacsport!FF398,Nacsport!FG398,Nacsport!FH398,Nacsport!FI398,Nacsport!FJ398)</f>
        <v/>
      </c>
      <c r="AH397" s="1" t="str">
        <f t="shared" si="29"/>
        <v/>
      </c>
      <c r="AI397" s="1" t="str">
        <f>+CONCATENATE(Nacsport!FK398,Nacsport!FL398)</f>
        <v/>
      </c>
      <c r="AJ397" s="34" t="str">
        <f>+CONCATENATE(Nacsport!FM398,Nacsport!FN398)</f>
        <v/>
      </c>
      <c r="AK397" s="1" t="str">
        <f>+IF(OR(K397="ATTACCO",K397="DIFESA"),+CONCATENATE(Nacsport!FO398,Nacsport!FP397,Nacsport!FQ398,Nacsport!FR398,Nacsport!FS398,Nacsport!FT398,Nacsport!FU398,),"")</f>
        <v/>
      </c>
      <c r="AL397" s="1" t="str">
        <f>+IF(OR(K397="ATAQUE",K397="DEFENSA"),+CONCATENATE(Nacsport!FV398,Nacsport!FW398,Nacsport!FX398,Nacsport!FY398,Nacsport!FZ398,Nacsport!GA398,Nacsport!GB398,),"")</f>
        <v/>
      </c>
      <c r="AM397" s="1" t="str">
        <f>+CONCATENATE(Nacsport!GC398,Nacsport!GD398,Nacsport!GE398,Nacsport!GF398,Nacsport!GG398,Nacsport!GH398,Nacsport!GI398,Nacsport!GJ398,)</f>
        <v/>
      </c>
      <c r="AN397" s="1" t="str">
        <f>IF(K397="PUNTOS",LOOKUP(2,1/($K$3:K397="ATAQUE"),$AN$3:AN397),IF(+COUNTIF(Nacsport!GK398:'Nacsport'!GS398,"*")&gt;0,+COUNTIF(Nacsport!GK398:'Nacsport'!GS398,"*"),""))</f>
        <v/>
      </c>
      <c r="AO397" t="str">
        <f ca="1">+IF(K397="QUIEBRE",+IF(L397="SAN LUIS",+COUNTIF(K397:INDIRECT(ADDRESS((LOOKUP(2,1/($K$1:K397="ATAQUE"),Nacsport!$A$1:A398)),3,4)),"RUCK")+1,+COUNTIF(K397:INDIRECT(ADDRESS((LOOKUP(2,1/($K$1:K397="DEFENSA"),Nacsport!$A$1:A398)),3,4)),"RUCK")+1),"")</f>
        <v/>
      </c>
      <c r="AP397" t="str">
        <f ca="1">+IF(OR(K397="PUNTOS",K397="QUIEBRE"),+IF(L397="SAN LUIS",+COUNTIF(K397:INDIRECT(ADDRESS((LOOKUP(2,1/($K$1:K397="ATAQUE"),Nacsport!$A$1:A398)),3,4)),"PASE"),+COUNTIF(K397:INDIRECT(ADDRESS((LOOKUP(2,1/($K$1:K397="DEFENSA"),Nacsport!$A$1:A398)),3,4)),"PASE")),"")</f>
        <v/>
      </c>
      <c r="AQ397" t="str">
        <f>IF(K397="QUIEBRE",LOOKUP(2,1/($K$3:K397="ATAQUE"),$AL$3:AL397),IF(+COUNTIF(Nacsport!GK398:'Nacsport'!GS398,"*")&gt;0,+COUNTIF(Nacsport!GK398:'Nacsport'!GS398,"*"),""))</f>
        <v/>
      </c>
      <c r="AR397" s="1" t="str">
        <f>IF(OR(K397="ATTACCO",K397="DIFESA"),J397,IF(AND(OR(K397="PUNTOS",K397="RUCK",K397="QUIEBRE"),L397="AVEZZANO"),LOOKUP(2,1/($K$3:K397="ATTACCO"),$J$3:J398),IF(AND(OR(K397="PUNTOS",K397="RUCK",K397="QUIEBRE"),L397="RIVAL"),LOOKUP(2,1/($K$3:K397="DIFESA"),$J$3:J398),"")))</f>
        <v/>
      </c>
      <c r="AS397" s="17"/>
    </row>
    <row r="398" spans="1:45" ht="15.75" customHeight="1" x14ac:dyDescent="0.2">
      <c r="A398">
        <f>+Nacsport!A399</f>
        <v>399</v>
      </c>
      <c r="B398">
        <f t="shared" si="27"/>
        <v>397</v>
      </c>
      <c r="C398">
        <f t="shared" si="28"/>
        <v>397</v>
      </c>
      <c r="D398" s="12">
        <v>1</v>
      </c>
      <c r="E398" s="1" t="s">
        <v>1295</v>
      </c>
      <c r="F398" s="14">
        <f>CONVERT(LEFT(Nacsport!E399,2),"mn","hr")/24+CONVERT(MID(Nacsport!E399,4,2),"sec","hr")/24</f>
        <v>5.3217592592592594E-2</v>
      </c>
      <c r="G398" s="15">
        <f>CONVERT((CONVERT(LEFT(Nacsport!F399,2),"mn","hr")/24+CONVERT(MID(Nacsport!F399,4,2),"sec","hr")/24)-(CONVERT(LEFT(Nacsport!E399,2),"mn","hr")/24+CONVERT(MID(Nacsport!E399,4,2),"sec","hr")/24),"hr","sec")*24</f>
        <v>13.999999999999989</v>
      </c>
      <c r="H398" s="15">
        <f t="shared" si="30"/>
        <v>4593</v>
      </c>
      <c r="I398" s="15">
        <f t="shared" si="31"/>
        <v>76.633333333333326</v>
      </c>
      <c r="J398" s="1">
        <f>+Nacsport!B399</f>
        <v>35</v>
      </c>
      <c r="K398" s="1" t="str">
        <f>+Nacsport!C399</f>
        <v>ATTACK</v>
      </c>
      <c r="L398" s="1" t="str">
        <f>+CONCATENATE(Nacsport!I399,Nacsport!J399)</f>
        <v/>
      </c>
      <c r="M398" s="29" t="str">
        <f>IF(Nacsport!G399&lt;&gt;"",LEFT(Nacsport!G399,FIND(";",Nacsport!G399)-1),"")</f>
        <v>10</v>
      </c>
      <c r="N398" s="1" t="str">
        <f>IFERROR(MID(Nacsport!G399,FIND(";", Nacsport!G399)+1,IFERROR(FIND(" ", Nacsport!G399 &amp; " ", FIND(";", Nacsport!G399)+1) - FIND(";", Nacsport!G399)-1,LEN(Nacsport!G399))),"")</f>
        <v>16</v>
      </c>
      <c r="O398" s="1" t="str">
        <f>+CONCATENATE(Nacsport!K399,Nacsport!L399,Nacsport!M399,Nacsport!N399,Nacsport!O399,Nacsport!P399,Nacsport!Q399,Nacsport!R399,Nacsport!S399,Nacsport!T399,Nacsport!U399,Nacsport!V399,Nacsport!W399,Nacsport!X399,Nacsport!Y399,Nacsport!Z399)</f>
        <v/>
      </c>
      <c r="P398" s="1" t="str">
        <f>IF(ISNA(LOOKUP(2,1/(Nacsport!AA399:BY399&lt;&gt;""),Nacsport!AA399:BY399)),"",LOOKUP(2,1/(Nacsport!AA399:BY399&lt;&gt;""),Nacsport!AA399:BY399))</f>
        <v/>
      </c>
      <c r="Q398" s="1" t="str">
        <f t="array" ref="Q398">+IF(+COUNTIF(Nacsport!AA399:BY399,"*")&gt;1,INDEX(Nacsport!Z399:BX399,MATCH(TRUE,Nacsport!Z399:BX399&gt;0,0)),"")</f>
        <v/>
      </c>
      <c r="R398" s="1" t="str">
        <f>+CONCATENATE(Nacsport!BZ399,Nacsport!CA399)</f>
        <v/>
      </c>
      <c r="S398" s="1" t="str">
        <f>+CONCATENATE(Nacsport!CB399,Nacsport!CC399,Nacsport!CD399)</f>
        <v/>
      </c>
      <c r="T398" s="1" t="str">
        <f>+CONCATENATE(Nacsport!CE399,Nacsport!CF399,Nacsport!CG399,Nacsport!CH399)</f>
        <v/>
      </c>
      <c r="U398" s="1" t="str">
        <f>+CONCATENATE(Nacsport!CI399,Nacsport!CJ399,Nacsport!CK399,Nacsport!CL399,Nacsport!CM399,Nacsport!CN399,Nacsport!CO399,Nacsport!CP399)</f>
        <v/>
      </c>
      <c r="V398" s="1" t="str">
        <f>+CONCATENATE(Nacsport!CQ399,Nacsport!CR399,Nacsport!CS399,Nacsport!CT399,Nacsport!CU399,Nacsport!CV399)</f>
        <v/>
      </c>
      <c r="W398" s="1" t="str">
        <f>+CONCATENATE(Nacsport!CW399,Nacsport!CX399,Nacsport!CY399,Nacsport!CZ399,Nacsport!DA399,Nacsport!DB399,Nacsport!DC399)</f>
        <v/>
      </c>
      <c r="X398" s="1" t="str">
        <f>+CONCATENATE(Nacsport!DD399,Nacsport!DE399,Nacsport!DF399,Nacsport!DG399,Nacsport!DH399,Nacsport!DI399,Nacsport!DJ399,Nacsport!DK399,Nacsport!DL399,Nacsport!DM399,Nacsport!DN399)</f>
        <v/>
      </c>
      <c r="Y398" s="1" t="str">
        <f>+CONCATENATE(Nacsport!DO399,Nacsport!DP399,Nacsport!DQ399,Nacsport!DR399,Nacsport!DS399,Nacsport!DT399,Nacsport!DU399,Nacsport!DV399,)</f>
        <v/>
      </c>
      <c r="Z398" s="1" t="str">
        <f>+CONCATENATE(Nacsport!DW399,Nacsport!DX399,Nacsport!DY399,Nacsport!DZ399)</f>
        <v/>
      </c>
      <c r="AA398" s="1" t="str">
        <f>+CONCATENATE(Nacsport!EA399,Nacsport!EB399,Nacsport!EC399,Nacsport!ED399,Nacsport!EE399)</f>
        <v/>
      </c>
      <c r="AB398" s="1" t="str">
        <f>+CONCATENATE(Nacsport!EF399,Nacsport!EG399,Nacsport!EH399,Nacsport!EI399,Nacsport!EJ399,Nacsport!EK399)</f>
        <v/>
      </c>
      <c r="AC398" s="1" t="str">
        <f>+CONCATENATE(Nacsport!EL399,Nacsport!EM399,Nacsport!EN399,Nacsport!EO399,Nacsport!EP399,Nacsport!EQ399,Nacsport!ER399)</f>
        <v/>
      </c>
      <c r="AD398" s="1" t="str">
        <f>+CONCATENATE(Nacsport!ES399,Nacsport!ET399,Nacsport!EU399,Nacsport!EV399,Nacsport!EW399,Nacsport!EX399,Nacsport!EY399,Nacsport!EZ399)</f>
        <v/>
      </c>
      <c r="AE398" s="1" t="str">
        <f>+CONCATENATE(Nacsport!FA399,Nacsport!FB399,Nacsport!FC399)</f>
        <v/>
      </c>
      <c r="AF398" s="1" t="str">
        <f>+CONCATENATE(Nacsport!FD399,Nacsport!FE399)</f>
        <v/>
      </c>
      <c r="AG398" s="1" t="str">
        <f>+CONCATENATE(Nacsport!FF399,Nacsport!FG399,Nacsport!FH399,Nacsport!FI399,Nacsport!FJ399)</f>
        <v/>
      </c>
      <c r="AH398" s="1" t="str">
        <f t="shared" si="29"/>
        <v/>
      </c>
      <c r="AI398" s="1" t="str">
        <f>+CONCATENATE(Nacsport!FK399,Nacsport!FL399)</f>
        <v/>
      </c>
      <c r="AJ398" s="34" t="str">
        <f>+CONCATENATE(Nacsport!FM399,Nacsport!FN399)</f>
        <v/>
      </c>
      <c r="AK398" s="1" t="str">
        <f>+IF(OR(K398="ATTACCO",K398="DIFESA"),+CONCATENATE(Nacsport!FO399,Nacsport!FP398,Nacsport!FQ399,Nacsport!FR399,Nacsport!FS399,Nacsport!FT399,Nacsport!FU399,),"")</f>
        <v/>
      </c>
      <c r="AL398" s="1" t="str">
        <f>+IF(OR(K398="ATAQUE",K398="DEFENSA"),+CONCATENATE(Nacsport!FV399,Nacsport!FW399,Nacsport!FX399,Nacsport!FY399,Nacsport!FZ399,Nacsport!GA399,Nacsport!GB399,),"")</f>
        <v/>
      </c>
      <c r="AM398" s="1" t="str">
        <f>+CONCATENATE(Nacsport!GC399,Nacsport!GD399,Nacsport!GE399,Nacsport!GF399,Nacsport!GG399,Nacsport!GH399,Nacsport!GI399,Nacsport!GJ399,)</f>
        <v/>
      </c>
      <c r="AN398" s="1" t="str">
        <f>IF(K398="PUNTOS",LOOKUP(2,1/($K$3:K398="ATAQUE"),$AN$3:AN398),IF(+COUNTIF(Nacsport!GK399:'Nacsport'!GS399,"*")&gt;0,+COUNTIF(Nacsport!GK399:'Nacsport'!GS399,"*"),""))</f>
        <v/>
      </c>
      <c r="AO398" t="str">
        <f ca="1">+IF(K398="QUIEBRE",+IF(L398="SAN LUIS",+COUNTIF(K398:INDIRECT(ADDRESS((LOOKUP(2,1/($K$1:K398="ATAQUE"),Nacsport!$A$1:A399)),3,4)),"RUCK")+1,+COUNTIF(K398:INDIRECT(ADDRESS((LOOKUP(2,1/($K$1:K398="DEFENSA"),Nacsport!$A$1:A399)),3,4)),"RUCK")+1),"")</f>
        <v/>
      </c>
      <c r="AP398" t="str">
        <f ca="1">+IF(OR(K398="PUNTOS",K398="QUIEBRE"),+IF(L398="SAN LUIS",+COUNTIF(K398:INDIRECT(ADDRESS((LOOKUP(2,1/($K$1:K398="ATAQUE"),Nacsport!$A$1:A399)),3,4)),"PASE"),+COUNTIF(K398:INDIRECT(ADDRESS((LOOKUP(2,1/($K$1:K398="DEFENSA"),Nacsport!$A$1:A399)),3,4)),"PASE")),"")</f>
        <v/>
      </c>
      <c r="AQ398" t="str">
        <f>IF(K398="QUIEBRE",LOOKUP(2,1/($K$3:K398="ATAQUE"),$AL$3:AL398),IF(+COUNTIF(Nacsport!GK399:'Nacsport'!GS399,"*")&gt;0,+COUNTIF(Nacsport!GK399:'Nacsport'!GS399,"*"),""))</f>
        <v/>
      </c>
      <c r="AR398" s="1" t="str">
        <f>IF(OR(K398="ATTACCO",K398="DIFESA"),J398,IF(AND(OR(K398="PUNTOS",K398="RUCK",K398="QUIEBRE"),L398="AVEZZANO"),LOOKUP(2,1/($K$3:K398="ATTACCO"),$J$3:J399),IF(AND(OR(K398="PUNTOS",K398="RUCK",K398="QUIEBRE"),L398="RIVAL"),LOOKUP(2,1/($K$3:K398="DIFESA"),$J$3:J399),"")))</f>
        <v/>
      </c>
      <c r="AS398" s="17"/>
    </row>
    <row r="399" spans="1:45" ht="15.75" customHeight="1" x14ac:dyDescent="0.2">
      <c r="A399">
        <f>+Nacsport!A400</f>
        <v>400</v>
      </c>
      <c r="B399">
        <f t="shared" si="27"/>
        <v>398</v>
      </c>
      <c r="C399">
        <f t="shared" si="28"/>
        <v>398</v>
      </c>
      <c r="D399" s="12">
        <v>1</v>
      </c>
      <c r="E399" s="1" t="s">
        <v>1295</v>
      </c>
      <c r="F399" s="14">
        <f>CONVERT(LEFT(Nacsport!E400,2),"mn","hr")/24+CONVERT(MID(Nacsport!E400,4,2),"sec","hr")/24</f>
        <v>5.3217592592592594E-2</v>
      </c>
      <c r="G399" s="15">
        <f>CONVERT((CONVERT(LEFT(Nacsport!F400,2),"mn","hr")/24+CONVERT(MID(Nacsport!F400,4,2),"sec","hr")/24)-(CONVERT(LEFT(Nacsport!E400,2),"mn","hr")/24+CONVERT(MID(Nacsport!E400,4,2),"sec","hr")/24),"hr","sec")*24</f>
        <v>13.999999999999989</v>
      </c>
      <c r="H399" s="15">
        <f t="shared" si="30"/>
        <v>4593</v>
      </c>
      <c r="I399" s="15">
        <f t="shared" si="31"/>
        <v>76.633333333333326</v>
      </c>
      <c r="J399" s="1">
        <f>+Nacsport!B400</f>
        <v>44</v>
      </c>
      <c r="K399" s="1" t="str">
        <f>+Nacsport!C400</f>
        <v>SHORT-MATCH</v>
      </c>
      <c r="L399" s="1" t="str">
        <f>+CONCATENATE(Nacsport!I400,Nacsport!J400)</f>
        <v/>
      </c>
      <c r="M399" s="29" t="str">
        <f>IF(Nacsport!G400&lt;&gt;"",LEFT(Nacsport!G400,FIND(";",Nacsport!G400)-1),"")</f>
        <v>10</v>
      </c>
      <c r="N399" s="1" t="str">
        <f>IFERROR(MID(Nacsport!G400,FIND(";", Nacsport!G400)+1,IFERROR(FIND(" ", Nacsport!G400 &amp; " ", FIND(";", Nacsport!G400)+1) - FIND(";", Nacsport!G400)-1,LEN(Nacsport!G400))),"")</f>
        <v>16</v>
      </c>
      <c r="O399" s="1" t="str">
        <f>+CONCATENATE(Nacsport!K400,Nacsport!L400,Nacsport!M400,Nacsport!N400,Nacsport!O400,Nacsport!P400,Nacsport!Q400,Nacsport!R400,Nacsport!S400,Nacsport!T400,Nacsport!U400,Nacsport!V400,Nacsport!W400,Nacsport!X400,Nacsport!Y400,Nacsport!Z400)</f>
        <v/>
      </c>
      <c r="P399" s="1" t="str">
        <f>IF(ISNA(LOOKUP(2,1/(Nacsport!AA400:BY400&lt;&gt;""),Nacsport!AA400:BY400)),"",LOOKUP(2,1/(Nacsport!AA400:BY400&lt;&gt;""),Nacsport!AA400:BY400))</f>
        <v/>
      </c>
      <c r="Q399" s="1" t="str">
        <f t="array" ref="Q399">+IF(+COUNTIF(Nacsport!AA400:BY400,"*")&gt;1,INDEX(Nacsport!Z400:BX400,MATCH(TRUE,Nacsport!Z400:BX400&gt;0,0)),"")</f>
        <v/>
      </c>
      <c r="R399" s="1" t="str">
        <f>+CONCATENATE(Nacsport!BZ400,Nacsport!CA400)</f>
        <v/>
      </c>
      <c r="S399" s="1" t="str">
        <f>+CONCATENATE(Nacsport!CB400,Nacsport!CC400,Nacsport!CD400)</f>
        <v/>
      </c>
      <c r="T399" s="1" t="str">
        <f>+CONCATENATE(Nacsport!CE400,Nacsport!CF400,Nacsport!CG400,Nacsport!CH400)</f>
        <v/>
      </c>
      <c r="U399" s="1" t="str">
        <f>+CONCATENATE(Nacsport!CI400,Nacsport!CJ400,Nacsport!CK400,Nacsport!CL400,Nacsport!CM400,Nacsport!CN400,Nacsport!CO400,Nacsport!CP400)</f>
        <v/>
      </c>
      <c r="V399" s="1" t="str">
        <f>+CONCATENATE(Nacsport!CQ400,Nacsport!CR400,Nacsport!CS400,Nacsport!CT400,Nacsport!CU400,Nacsport!CV400)</f>
        <v/>
      </c>
      <c r="W399" s="1" t="str">
        <f>+CONCATENATE(Nacsport!CW400,Nacsport!CX400,Nacsport!CY400,Nacsport!CZ400,Nacsport!DA400,Nacsport!DB400,Nacsport!DC400)</f>
        <v/>
      </c>
      <c r="X399" s="1" t="str">
        <f>+CONCATENATE(Nacsport!DD400,Nacsport!DE400,Nacsport!DF400,Nacsport!DG400,Nacsport!DH400,Nacsport!DI400,Nacsport!DJ400,Nacsport!DK400,Nacsport!DL400,Nacsport!DM400,Nacsport!DN400)</f>
        <v/>
      </c>
      <c r="Y399" s="1" t="str">
        <f>+CONCATENATE(Nacsport!DO400,Nacsport!DP400,Nacsport!DQ400,Nacsport!DR400,Nacsport!DS400,Nacsport!DT400,Nacsport!DU400,Nacsport!DV400,)</f>
        <v/>
      </c>
      <c r="Z399" s="1" t="str">
        <f>+CONCATENATE(Nacsport!DW400,Nacsport!DX400,Nacsport!DY400,Nacsport!DZ400)</f>
        <v/>
      </c>
      <c r="AA399" s="1" t="str">
        <f>+CONCATENATE(Nacsport!EA400,Nacsport!EB400,Nacsport!EC400,Nacsport!ED400,Nacsport!EE400)</f>
        <v/>
      </c>
      <c r="AB399" s="1" t="str">
        <f>+CONCATENATE(Nacsport!EF400,Nacsport!EG400,Nacsport!EH400,Nacsport!EI400,Nacsport!EJ400,Nacsport!EK400)</f>
        <v/>
      </c>
      <c r="AC399" s="1" t="str">
        <f>+CONCATENATE(Nacsport!EL400,Nacsport!EM400,Nacsport!EN400,Nacsport!EO400,Nacsport!EP400,Nacsport!EQ400,Nacsport!ER400)</f>
        <v/>
      </c>
      <c r="AD399" s="1" t="str">
        <f>+CONCATENATE(Nacsport!ES400,Nacsport!ET400,Nacsport!EU400,Nacsport!EV400,Nacsport!EW400,Nacsport!EX400,Nacsport!EY400,Nacsport!EZ400)</f>
        <v/>
      </c>
      <c r="AE399" s="1" t="str">
        <f>+CONCATENATE(Nacsport!FA400,Nacsport!FB400,Nacsport!FC400)</f>
        <v/>
      </c>
      <c r="AF399" s="1" t="str">
        <f>+CONCATENATE(Nacsport!FD400,Nacsport!FE400)</f>
        <v/>
      </c>
      <c r="AG399" s="1" t="str">
        <f>+CONCATENATE(Nacsport!FF400,Nacsport!FG400,Nacsport!FH400,Nacsport!FI400,Nacsport!FJ400)</f>
        <v/>
      </c>
      <c r="AH399" s="1" t="str">
        <f t="shared" si="29"/>
        <v/>
      </c>
      <c r="AI399" s="1" t="str">
        <f>+CONCATENATE(Nacsport!FK400,Nacsport!FL400)</f>
        <v/>
      </c>
      <c r="AJ399" s="34" t="str">
        <f>+CONCATENATE(Nacsport!FM400,Nacsport!FN400)</f>
        <v/>
      </c>
      <c r="AK399" s="1" t="str">
        <f>+IF(OR(K399="ATTACCO",K399="DIFESA"),+CONCATENATE(Nacsport!FO400,Nacsport!FP399,Nacsport!FQ400,Nacsport!FR400,Nacsport!FS400,Nacsport!FT400,Nacsport!FU400,),"")</f>
        <v/>
      </c>
      <c r="AL399" s="1" t="str">
        <f>+IF(OR(K399="ATAQUE",K399="DEFENSA"),+CONCATENATE(Nacsport!FV400,Nacsport!FW400,Nacsport!FX400,Nacsport!FY400,Nacsport!FZ400,Nacsport!GA400,Nacsport!GB400,),"")</f>
        <v/>
      </c>
      <c r="AM399" s="1" t="str">
        <f>+CONCATENATE(Nacsport!GC400,Nacsport!GD400,Nacsport!GE400,Nacsport!GF400,Nacsport!GG400,Nacsport!GH400,Nacsport!GI400,Nacsport!GJ400,)</f>
        <v/>
      </c>
      <c r="AN399" s="1" t="str">
        <f>IF(K399="PUNTOS",LOOKUP(2,1/($K$3:K399="ATAQUE"),$AN$3:AN399),IF(+COUNTIF(Nacsport!GK400:'Nacsport'!GS400,"*")&gt;0,+COUNTIF(Nacsport!GK400:'Nacsport'!GS400,"*"),""))</f>
        <v/>
      </c>
      <c r="AO399" t="str">
        <f ca="1">+IF(K399="QUIEBRE",+IF(L399="SAN LUIS",+COUNTIF(K399:INDIRECT(ADDRESS((LOOKUP(2,1/($K$1:K399="ATAQUE"),Nacsport!$A$1:A400)),3,4)),"RUCK")+1,+COUNTIF(K399:INDIRECT(ADDRESS((LOOKUP(2,1/($K$1:K399="DEFENSA"),Nacsport!$A$1:A400)),3,4)),"RUCK")+1),"")</f>
        <v/>
      </c>
      <c r="AP399" t="str">
        <f ca="1">+IF(OR(K399="PUNTOS",K399="QUIEBRE"),+IF(L399="SAN LUIS",+COUNTIF(K399:INDIRECT(ADDRESS((LOOKUP(2,1/($K$1:K399="ATAQUE"),Nacsport!$A$1:A400)),3,4)),"PASE"),+COUNTIF(K399:INDIRECT(ADDRESS((LOOKUP(2,1/($K$1:K399="DEFENSA"),Nacsport!$A$1:A400)),3,4)),"PASE")),"")</f>
        <v/>
      </c>
      <c r="AQ399" t="str">
        <f>IF(K399="QUIEBRE",LOOKUP(2,1/($K$3:K399="ATAQUE"),$AL$3:AL399),IF(+COUNTIF(Nacsport!GK400:'Nacsport'!GS400,"*")&gt;0,+COUNTIF(Nacsport!GK400:'Nacsport'!GS400,"*"),""))</f>
        <v/>
      </c>
      <c r="AR399" s="1" t="str">
        <f>IF(OR(K399="ATTACCO",K399="DIFESA"),J399,IF(AND(OR(K399="PUNTOS",K399="RUCK",K399="QUIEBRE"),L399="AVEZZANO"),LOOKUP(2,1/($K$3:K399="ATTACCO"),$J$3:J400),IF(AND(OR(K399="PUNTOS",K399="RUCK",K399="QUIEBRE"),L399="RIVAL"),LOOKUP(2,1/($K$3:K399="DIFESA"),$J$3:J400),"")))</f>
        <v/>
      </c>
      <c r="AS399" s="17"/>
    </row>
    <row r="400" spans="1:45" ht="15.75" customHeight="1" x14ac:dyDescent="0.2">
      <c r="A400">
        <f>+Nacsport!A401</f>
        <v>401</v>
      </c>
      <c r="B400">
        <f t="shared" si="27"/>
        <v>399</v>
      </c>
      <c r="C400">
        <f t="shared" si="28"/>
        <v>399</v>
      </c>
      <c r="D400" s="12">
        <v>1</v>
      </c>
      <c r="E400" s="1" t="s">
        <v>1295</v>
      </c>
      <c r="F400" s="14">
        <f>CONVERT(LEFT(Nacsport!E401,2),"mn","hr")/24+CONVERT(MID(Nacsport!E401,4,2),"sec","hr")/24</f>
        <v>5.3252314814814815E-2</v>
      </c>
      <c r="G400" s="15">
        <f>CONVERT((CONVERT(LEFT(Nacsport!F401,2),"mn","hr")/24+CONVERT(MID(Nacsport!F401,4,2),"sec","hr")/24)-(CONVERT(LEFT(Nacsport!E401,2),"mn","hr")/24+CONVERT(MID(Nacsport!E401,4,2),"sec","hr")/24),"hr","sec")*24</f>
        <v>3.9999999999998259</v>
      </c>
      <c r="H400" s="15">
        <f t="shared" si="30"/>
        <v>4596</v>
      </c>
      <c r="I400" s="15">
        <f t="shared" si="31"/>
        <v>76.683333333333337</v>
      </c>
      <c r="J400" s="1">
        <f>+Nacsport!B401</f>
        <v>13</v>
      </c>
      <c r="K400" s="1" t="str">
        <f>+Nacsport!C401</f>
        <v>SCRUM</v>
      </c>
      <c r="L400" s="1" t="str">
        <f>+CONCATENATE(Nacsport!I401,Nacsport!J401)</f>
        <v>SAN BENEDETTO</v>
      </c>
      <c r="M400" s="29" t="str">
        <f>IF(Nacsport!G401&lt;&gt;"",LEFT(Nacsport!G401,FIND(";",Nacsport!G401)-1),"")</f>
        <v>10</v>
      </c>
      <c r="N400" s="1" t="str">
        <f>IFERROR(MID(Nacsport!G401,FIND(";", Nacsport!G401)+1,IFERROR(FIND(" ", Nacsport!G401 &amp; " ", FIND(";", Nacsport!G401)+1) - FIND(";", Nacsport!G401)-1,LEN(Nacsport!G401))),"")</f>
        <v>16</v>
      </c>
      <c r="O400" s="1" t="str">
        <f>+CONCATENATE(Nacsport!K401,Nacsport!L401,Nacsport!M401,Nacsport!N401,Nacsport!O401,Nacsport!P401,Nacsport!Q401,Nacsport!R401,Nacsport!S401,Nacsport!T401,Nacsport!U401,Nacsport!V401,Nacsport!W401,Nacsport!X401,Nacsport!Y401,Nacsport!Z401)</f>
        <v>DA</v>
      </c>
      <c r="P400" s="1" t="str">
        <f>IF(ISNA(LOOKUP(2,1/(Nacsport!AA401:BY401&lt;&gt;""),Nacsport!AA401:BY401)),"",LOOKUP(2,1/(Nacsport!AA401:BY401&lt;&gt;""),Nacsport!AA401:BY401))</f>
        <v/>
      </c>
      <c r="Q400" s="1" t="str">
        <f t="array" ref="Q400">+IF(+COUNTIF(Nacsport!AA401:BY401,"*")&gt;1,INDEX(Nacsport!Z401:BX401,MATCH(TRUE,Nacsport!Z401:BX401&gt;0,0)),"")</f>
        <v/>
      </c>
      <c r="R400" s="1" t="str">
        <f>+CONCATENATE(Nacsport!BZ401,Nacsport!CA401)</f>
        <v>WIN</v>
      </c>
      <c r="S400" s="1" t="str">
        <f>+CONCATENATE(Nacsport!CB401,Nacsport!CC401,Nacsport!CD401)</f>
        <v>POSITIVE</v>
      </c>
      <c r="T400" s="1" t="str">
        <f>+CONCATENATE(Nacsport!CE401,Nacsport!CF401,Nacsport!CG401,Nacsport!CH401)</f>
        <v/>
      </c>
      <c r="U400" s="1" t="str">
        <f>+CONCATENATE(Nacsport!CI401,Nacsport!CJ401,Nacsport!CK401,Nacsport!CL401,Nacsport!CM401,Nacsport!CN401,Nacsport!CO401,Nacsport!CP401)</f>
        <v/>
      </c>
      <c r="V400" s="1" t="str">
        <f>+CONCATENATE(Nacsport!CQ401,Nacsport!CR401,Nacsport!CS401,Nacsport!CT401,Nacsport!CU401,Nacsport!CV401)</f>
        <v/>
      </c>
      <c r="W400" s="1" t="str">
        <f>+CONCATENATE(Nacsport!CW401,Nacsport!CX401,Nacsport!CY401,Nacsport!CZ401,Nacsport!DA401,Nacsport!DB401,Nacsport!DC401)</f>
        <v/>
      </c>
      <c r="X400" s="1" t="str">
        <f>+CONCATENATE(Nacsport!DD401,Nacsport!DE401,Nacsport!DF401,Nacsport!DG401,Nacsport!DH401,Nacsport!DI401,Nacsport!DJ401,Nacsport!DK401,Nacsport!DL401,Nacsport!DM401,Nacsport!DN401)</f>
        <v/>
      </c>
      <c r="Y400" s="1" t="str">
        <f>+CONCATENATE(Nacsport!DO401,Nacsport!DP401,Nacsport!DQ401,Nacsport!DR401,Nacsport!DS401,Nacsport!DT401,Nacsport!DU401,Nacsport!DV401,)</f>
        <v/>
      </c>
      <c r="Z400" s="1" t="str">
        <f>+CONCATENATE(Nacsport!DW401,Nacsport!DX401,Nacsport!DY401,Nacsport!DZ401)</f>
        <v/>
      </c>
      <c r="AA400" s="1" t="str">
        <f>+CONCATENATE(Nacsport!EA401,Nacsport!EB401,Nacsport!EC401,Nacsport!ED401,Nacsport!EE401)</f>
        <v/>
      </c>
      <c r="AB400" s="1" t="str">
        <f>+CONCATENATE(Nacsport!EF401,Nacsport!EG401,Nacsport!EH401,Nacsport!EI401,Nacsport!EJ401,Nacsport!EK401)</f>
        <v/>
      </c>
      <c r="AC400" s="1" t="str">
        <f>+CONCATENATE(Nacsport!EL401,Nacsport!EM401,Nacsport!EN401,Nacsport!EO401,Nacsport!EP401,Nacsport!EQ401,Nacsport!ER401)</f>
        <v/>
      </c>
      <c r="AD400" s="1" t="str">
        <f>+CONCATENATE(Nacsport!ES401,Nacsport!ET401,Nacsport!EU401,Nacsport!EV401,Nacsport!EW401,Nacsport!EX401,Nacsport!EY401,Nacsport!EZ401)</f>
        <v/>
      </c>
      <c r="AE400" s="1" t="str">
        <f>+CONCATENATE(Nacsport!FA401,Nacsport!FB401,Nacsport!FC401)</f>
        <v/>
      </c>
      <c r="AF400" s="1" t="str">
        <f>+CONCATENATE(Nacsport!FD401,Nacsport!FE401)</f>
        <v/>
      </c>
      <c r="AG400" s="1" t="str">
        <f>+CONCATENATE(Nacsport!FF401,Nacsport!FG401,Nacsport!FH401,Nacsport!FI401,Nacsport!FJ401)</f>
        <v/>
      </c>
      <c r="AH400" s="1" t="str">
        <f t="shared" si="29"/>
        <v/>
      </c>
      <c r="AI400" s="1" t="str">
        <f>+CONCATENATE(Nacsport!FK401,Nacsport!FL401)</f>
        <v/>
      </c>
      <c r="AJ400" s="34" t="str">
        <f>+CONCATENATE(Nacsport!FM401,Nacsport!FN401)</f>
        <v/>
      </c>
      <c r="AK400" s="1" t="str">
        <f>+IF(OR(K400="ATTACCO",K400="DIFESA"),+CONCATENATE(Nacsport!FO401,Nacsport!FP400,Nacsport!FQ401,Nacsport!FR401,Nacsport!FS401,Nacsport!FT401,Nacsport!FU401,),"")</f>
        <v/>
      </c>
      <c r="AL400" s="1" t="str">
        <f>+IF(OR(K400="ATAQUE",K400="DEFENSA"),+CONCATENATE(Nacsport!FV401,Nacsport!FW401,Nacsport!FX401,Nacsport!FY401,Nacsport!FZ401,Nacsport!GA401,Nacsport!GB401,),"")</f>
        <v/>
      </c>
      <c r="AM400" s="1" t="str">
        <f>+CONCATENATE(Nacsport!GC401,Nacsport!GD401,Nacsport!GE401,Nacsport!GF401,Nacsport!GG401,Nacsport!GH401,Nacsport!GI401,Nacsport!GJ401,)</f>
        <v/>
      </c>
      <c r="AN400" s="1" t="str">
        <f>IF(K400="PUNTOS",LOOKUP(2,1/($K$3:K400="ATAQUE"),$AN$3:AN400),IF(+COUNTIF(Nacsport!GK401:'Nacsport'!GS401,"*")&gt;0,+COUNTIF(Nacsport!GK401:'Nacsport'!GS401,"*"),""))</f>
        <v/>
      </c>
      <c r="AO400" t="str">
        <f ca="1">+IF(K400="QUIEBRE",+IF(L400="SAN LUIS",+COUNTIF(K400:INDIRECT(ADDRESS((LOOKUP(2,1/($K$1:K400="ATAQUE"),Nacsport!$A$1:A401)),3,4)),"RUCK")+1,+COUNTIF(K400:INDIRECT(ADDRESS((LOOKUP(2,1/($K$1:K400="DEFENSA"),Nacsport!$A$1:A401)),3,4)),"RUCK")+1),"")</f>
        <v/>
      </c>
      <c r="AP400" t="str">
        <f ca="1">+IF(OR(K400="PUNTOS",K400="QUIEBRE"),+IF(L400="SAN LUIS",+COUNTIF(K400:INDIRECT(ADDRESS((LOOKUP(2,1/($K$1:K400="ATAQUE"),Nacsport!$A$1:A401)),3,4)),"PASE"),+COUNTIF(K400:INDIRECT(ADDRESS((LOOKUP(2,1/($K$1:K400="DEFENSA"),Nacsport!$A$1:A401)),3,4)),"PASE")),"")</f>
        <v/>
      </c>
      <c r="AQ400" t="str">
        <f>IF(K400="QUIEBRE",LOOKUP(2,1/($K$3:K400="ATAQUE"),$AL$3:AL400),IF(+COUNTIF(Nacsport!GK401:'Nacsport'!GS401,"*")&gt;0,+COUNTIF(Nacsport!GK401:'Nacsport'!GS401,"*"),""))</f>
        <v/>
      </c>
      <c r="AR400" s="1" t="str">
        <f>IF(OR(K400="ATTACCO",K400="DIFESA"),J400,IF(AND(OR(K400="PUNTOS",K400="RUCK",K400="QUIEBRE"),L400="AVEZZANO"),LOOKUP(2,1/($K$3:K400="ATTACCO"),$J$3:J401),IF(AND(OR(K400="PUNTOS",K400="RUCK",K400="QUIEBRE"),L400="RIVAL"),LOOKUP(2,1/($K$3:K400="DIFESA"),$J$3:J401),"")))</f>
        <v/>
      </c>
      <c r="AS400" s="17"/>
    </row>
    <row r="401" spans="1:45" ht="15.75" customHeight="1" x14ac:dyDescent="0.2">
      <c r="A401">
        <f>+Nacsport!A402</f>
        <v>402</v>
      </c>
      <c r="B401">
        <f t="shared" si="27"/>
        <v>400</v>
      </c>
      <c r="C401">
        <f t="shared" si="28"/>
        <v>400</v>
      </c>
      <c r="D401" s="12">
        <v>1</v>
      </c>
      <c r="E401" s="1" t="s">
        <v>1295</v>
      </c>
      <c r="F401" s="14">
        <f>CONVERT(LEFT(Nacsport!E402,2),"mn","hr")/24+CONVERT(MID(Nacsport!E402,4,2),"sec","hr")/24</f>
        <v>5.3368055555555557E-2</v>
      </c>
      <c r="G401" s="15">
        <f>CONVERT((CONVERT(LEFT(Nacsport!F402,2),"mn","hr")/24+CONVERT(MID(Nacsport!F402,4,2),"sec","hr")/24)-(CONVERT(LEFT(Nacsport!E402,2),"mn","hr")/24+CONVERT(MID(Nacsport!E402,4,2),"sec","hr")/24),"hr","sec")*24</f>
        <v>4.9999999999997824</v>
      </c>
      <c r="H401" s="15">
        <f t="shared" si="30"/>
        <v>4606</v>
      </c>
      <c r="I401" s="15">
        <f t="shared" si="31"/>
        <v>76.849999999999994</v>
      </c>
      <c r="J401" s="1">
        <f>+Nacsport!B402</f>
        <v>21</v>
      </c>
      <c r="K401" s="1" t="str">
        <f>+Nacsport!C402</f>
        <v>TURNOVER-</v>
      </c>
      <c r="L401" s="1" t="str">
        <f>+CONCATENATE(Nacsport!I402,Nacsport!J402)</f>
        <v>SAN BENEDETTO</v>
      </c>
      <c r="M401" s="29" t="str">
        <f>IF(Nacsport!G402&lt;&gt;"",LEFT(Nacsport!G402,FIND(";",Nacsport!G402)-1),"")</f>
        <v/>
      </c>
      <c r="N401" s="1" t="str">
        <f>IFERROR(MID(Nacsport!G402,FIND(";", Nacsport!G402)+1,IFERROR(FIND(" ", Nacsport!G402 &amp; " ", FIND(";", Nacsport!G402)+1) - FIND(";", Nacsport!G402)-1,LEN(Nacsport!G402))),"")</f>
        <v/>
      </c>
      <c r="O401" s="1" t="str">
        <f>+CONCATENATE(Nacsport!K402,Nacsport!L402,Nacsport!M402,Nacsport!N402,Nacsport!O402,Nacsport!P402,Nacsport!Q402,Nacsport!R402,Nacsport!S402,Nacsport!T402,Nacsport!U402,Nacsport!V402,Nacsport!W402,Nacsport!X402,Nacsport!Y402,Nacsport!Z402)</f>
        <v/>
      </c>
      <c r="P401" s="1" t="str">
        <f>IF(ISNA(LOOKUP(2,1/(Nacsport!AA402:BY402&lt;&gt;""),Nacsport!AA402:BY402)),"",LOOKUP(2,1/(Nacsport!AA402:BY402&lt;&gt;""),Nacsport!AA402:BY402))</f>
        <v>14</v>
      </c>
      <c r="Q401" s="1" t="str">
        <f t="array" ref="Q401">+IF(+COUNTIF(Nacsport!AA402:BY402,"*")&gt;1,INDEX(Nacsport!Z402:BX402,MATCH(TRUE,Nacsport!Z402:BX402&gt;0,0)),"")</f>
        <v/>
      </c>
      <c r="R401" s="1" t="str">
        <f>+CONCATENATE(Nacsport!BZ402,Nacsport!CA402)</f>
        <v/>
      </c>
      <c r="S401" s="1" t="str">
        <f>+CONCATENATE(Nacsport!CB402,Nacsport!CC402,Nacsport!CD402)</f>
        <v/>
      </c>
      <c r="T401" s="1" t="str">
        <f>+CONCATENATE(Nacsport!CE402,Nacsport!CF402,Nacsport!CG402,Nacsport!CH402)</f>
        <v/>
      </c>
      <c r="U401" s="1" t="str">
        <f>+CONCATENATE(Nacsport!CI402,Nacsport!CJ402,Nacsport!CK402,Nacsport!CL402,Nacsport!CM402,Nacsport!CN402,Nacsport!CO402,Nacsport!CP402)</f>
        <v/>
      </c>
      <c r="V401" s="1" t="str">
        <f>+CONCATENATE(Nacsport!CQ402,Nacsport!CR402,Nacsport!CS402,Nacsport!CT402,Nacsport!CU402,Nacsport!CV402)</f>
        <v/>
      </c>
      <c r="W401" s="1" t="str">
        <f>+CONCATENATE(Nacsport!CW402,Nacsport!CX402,Nacsport!CY402,Nacsport!CZ402,Nacsport!DA402,Nacsport!DB402,Nacsport!DC402)</f>
        <v/>
      </c>
      <c r="X401" s="1" t="str">
        <f>+CONCATENATE(Nacsport!DD402,Nacsport!DE402,Nacsport!DF402,Nacsport!DG402,Nacsport!DH402,Nacsport!DI402,Nacsport!DJ402,Nacsport!DK402,Nacsport!DL402,Nacsport!DM402,Nacsport!DN402)</f>
        <v/>
      </c>
      <c r="Y401" s="1" t="str">
        <f>+CONCATENATE(Nacsport!DO402,Nacsport!DP402,Nacsport!DQ402,Nacsport!DR402,Nacsport!DS402,Nacsport!DT402,Nacsport!DU402,Nacsport!DV402,)</f>
        <v/>
      </c>
      <c r="Z401" s="1" t="str">
        <f>+CONCATENATE(Nacsport!DW402,Nacsport!DX402,Nacsport!DY402,Nacsport!DZ402)</f>
        <v/>
      </c>
      <c r="AA401" s="1" t="str">
        <f>+CONCATENATE(Nacsport!EA402,Nacsport!EB402,Nacsport!EC402,Nacsport!ED402,Nacsport!EE402)</f>
        <v/>
      </c>
      <c r="AB401" s="1" t="str">
        <f>+CONCATENATE(Nacsport!EF402,Nacsport!EG402,Nacsport!EH402,Nacsport!EI402,Nacsport!EJ402,Nacsport!EK402)</f>
        <v>KNOCK-ON</v>
      </c>
      <c r="AC401" s="1" t="str">
        <f>+CONCATENATE(Nacsport!EL402,Nacsport!EM402,Nacsport!EN402,Nacsport!EO402,Nacsport!EP402,Nacsport!EQ402,Nacsport!ER402)</f>
        <v/>
      </c>
      <c r="AD401" s="1" t="str">
        <f>+CONCATENATE(Nacsport!ES402,Nacsport!ET402,Nacsport!EU402,Nacsport!EV402,Nacsport!EW402,Nacsport!EX402,Nacsport!EY402,Nacsport!EZ402)</f>
        <v/>
      </c>
      <c r="AE401" s="1" t="str">
        <f>+CONCATENATE(Nacsport!FA402,Nacsport!FB402,Nacsport!FC402)</f>
        <v/>
      </c>
      <c r="AF401" s="1" t="str">
        <f>+CONCATENATE(Nacsport!FD402,Nacsport!FE402)</f>
        <v/>
      </c>
      <c r="AG401" s="1" t="str">
        <f>+CONCATENATE(Nacsport!FF402,Nacsport!FG402,Nacsport!FH402,Nacsport!FI402,Nacsport!FJ402)</f>
        <v/>
      </c>
      <c r="AH401" s="1" t="str">
        <f t="shared" si="29"/>
        <v/>
      </c>
      <c r="AI401" s="1" t="str">
        <f>+CONCATENATE(Nacsport!FK402,Nacsport!FL402)</f>
        <v/>
      </c>
      <c r="AJ401" s="34" t="str">
        <f>+CONCATENATE(Nacsport!FM402,Nacsport!FN402)</f>
        <v/>
      </c>
      <c r="AK401" s="1" t="str">
        <f>+IF(OR(K401="ATTACCO",K401="DIFESA"),+CONCATENATE(Nacsport!FO402,Nacsport!FP401,Nacsport!FQ402,Nacsport!FR402,Nacsport!FS402,Nacsport!FT402,Nacsport!FU402,),"")</f>
        <v/>
      </c>
      <c r="AL401" s="1" t="str">
        <f>+IF(OR(K401="ATAQUE",K401="DEFENSA"),+CONCATENATE(Nacsport!FV402,Nacsport!FW402,Nacsport!FX402,Nacsport!FY402,Nacsport!FZ402,Nacsport!GA402,Nacsport!GB402,),"")</f>
        <v/>
      </c>
      <c r="AM401" s="1" t="str">
        <f>+CONCATENATE(Nacsport!GC402,Nacsport!GD402,Nacsport!GE402,Nacsport!GF402,Nacsport!GG402,Nacsport!GH402,Nacsport!GI402,Nacsport!GJ402,)</f>
        <v/>
      </c>
      <c r="AN401" s="1" t="str">
        <f>IF(K401="PUNTOS",LOOKUP(2,1/($K$3:K401="ATAQUE"),$AN$3:AN401),IF(+COUNTIF(Nacsport!GK402:'Nacsport'!GS402,"*")&gt;0,+COUNTIF(Nacsport!GK402:'Nacsport'!GS402,"*"),""))</f>
        <v/>
      </c>
      <c r="AO401" t="str">
        <f ca="1">+IF(K401="QUIEBRE",+IF(L401="SAN LUIS",+COUNTIF(K401:INDIRECT(ADDRESS((LOOKUP(2,1/($K$1:K401="ATAQUE"),Nacsport!$A$1:A402)),3,4)),"RUCK")+1,+COUNTIF(K401:INDIRECT(ADDRESS((LOOKUP(2,1/($K$1:K401="DEFENSA"),Nacsport!$A$1:A402)),3,4)),"RUCK")+1),"")</f>
        <v/>
      </c>
      <c r="AP401" t="str">
        <f ca="1">+IF(OR(K401="PUNTOS",K401="QUIEBRE"),+IF(L401="SAN LUIS",+COUNTIF(K401:INDIRECT(ADDRESS((LOOKUP(2,1/($K$1:K401="ATAQUE"),Nacsport!$A$1:A402)),3,4)),"PASE"),+COUNTIF(K401:INDIRECT(ADDRESS((LOOKUP(2,1/($K$1:K401="DEFENSA"),Nacsport!$A$1:A402)),3,4)),"PASE")),"")</f>
        <v/>
      </c>
      <c r="AQ401" t="str">
        <f>IF(K401="QUIEBRE",LOOKUP(2,1/($K$3:K401="ATAQUE"),$AL$3:AL401),IF(+COUNTIF(Nacsport!GK402:'Nacsport'!GS402,"*")&gt;0,+COUNTIF(Nacsport!GK402:'Nacsport'!GS402,"*"),""))</f>
        <v/>
      </c>
      <c r="AR401" s="1" t="str">
        <f>IF(OR(K401="ATTACCO",K401="DIFESA"),J401,IF(AND(OR(K401="PUNTOS",K401="RUCK",K401="QUIEBRE"),L401="AVEZZANO"),LOOKUP(2,1/($K$3:K401="ATTACCO"),$J$3:J402),IF(AND(OR(K401="PUNTOS",K401="RUCK",K401="QUIEBRE"),L401="RIVAL"),LOOKUP(2,1/($K$3:K401="DIFESA"),$J$3:J402),"")))</f>
        <v/>
      </c>
      <c r="AS401" s="17"/>
    </row>
    <row r="402" spans="1:45" ht="15.75" customHeight="1" x14ac:dyDescent="0.2">
      <c r="A402">
        <f>+Nacsport!A403</f>
        <v>403</v>
      </c>
      <c r="B402">
        <f t="shared" si="27"/>
        <v>401</v>
      </c>
      <c r="C402">
        <f t="shared" si="28"/>
        <v>401</v>
      </c>
      <c r="D402" s="12">
        <v>1</v>
      </c>
      <c r="E402" s="1" t="s">
        <v>1295</v>
      </c>
      <c r="F402" s="14">
        <f>CONVERT(LEFT(Nacsport!E403,2),"mn","hr")/24+CONVERT(MID(Nacsport!E403,4,2),"sec","hr")/24</f>
        <v>5.3379629629629631E-2</v>
      </c>
      <c r="G402" s="15">
        <f>CONVERT((CONVERT(LEFT(Nacsport!F403,2),"mn","hr")/24+CONVERT(MID(Nacsport!F403,4,2),"sec","hr")/24)-(CONVERT(LEFT(Nacsport!E403,2),"mn","hr")/24+CONVERT(MID(Nacsport!E403,4,2),"sec","hr")/24),"hr","sec")*24</f>
        <v>0.99999999999995648</v>
      </c>
      <c r="H402" s="15">
        <f t="shared" si="30"/>
        <v>4607</v>
      </c>
      <c r="I402" s="15">
        <f t="shared" si="31"/>
        <v>76.866666666666674</v>
      </c>
      <c r="J402" s="1">
        <f>+Nacsport!B403</f>
        <v>43</v>
      </c>
      <c r="K402" s="1" t="str">
        <f>+Nacsport!C403</f>
        <v>END</v>
      </c>
      <c r="L402" s="1" t="str">
        <f>+CONCATENATE(Nacsport!I403,Nacsport!J403)</f>
        <v/>
      </c>
      <c r="M402" s="29" t="str">
        <f>IF(Nacsport!G403&lt;&gt;"",LEFT(Nacsport!G403,FIND(";",Nacsport!G403)-1),"")</f>
        <v/>
      </c>
      <c r="N402" s="1" t="str">
        <f>IFERROR(MID(Nacsport!G403,FIND(";", Nacsport!G403)+1,IFERROR(FIND(" ", Nacsport!G403 &amp; " ", FIND(";", Nacsport!G403)+1) - FIND(";", Nacsport!G403)-1,LEN(Nacsport!G403))),"")</f>
        <v/>
      </c>
      <c r="O402" s="1" t="str">
        <f>+CONCATENATE(Nacsport!K403,Nacsport!L403,Nacsport!M403,Nacsport!N403,Nacsport!O403,Nacsport!P403,Nacsport!Q403,Nacsport!R403,Nacsport!S403,Nacsport!T403,Nacsport!U403,Nacsport!V403,Nacsport!W403,Nacsport!X403,Nacsport!Y403,Nacsport!Z403)</f>
        <v/>
      </c>
      <c r="P402" s="1" t="str">
        <f>IF(ISNA(LOOKUP(2,1/(Nacsport!AA403:BY403&lt;&gt;""),Nacsport!AA403:BY403)),"",LOOKUP(2,1/(Nacsport!AA403:BY403&lt;&gt;""),Nacsport!AA403:BY403))</f>
        <v/>
      </c>
      <c r="Q402" s="1" t="str">
        <f t="array" ref="Q402">+IF(+COUNTIF(Nacsport!AA403:BY403,"*")&gt;1,INDEX(Nacsport!Z403:BX403,MATCH(TRUE,Nacsport!Z403:BX403&gt;0,0)),"")</f>
        <v/>
      </c>
      <c r="R402" s="1" t="str">
        <f>+CONCATENATE(Nacsport!BZ403,Nacsport!CA403)</f>
        <v/>
      </c>
      <c r="S402" s="1" t="str">
        <f>+CONCATENATE(Nacsport!CB403,Nacsport!CC403,Nacsport!CD403)</f>
        <v/>
      </c>
      <c r="T402" s="1" t="str">
        <f>+CONCATENATE(Nacsport!CE403,Nacsport!CF403,Nacsport!CG403,Nacsport!CH403)</f>
        <v/>
      </c>
      <c r="U402" s="1" t="str">
        <f>+CONCATENATE(Nacsport!CI403,Nacsport!CJ403,Nacsport!CK403,Nacsport!CL403,Nacsport!CM403,Nacsport!CN403,Nacsport!CO403,Nacsport!CP403)</f>
        <v/>
      </c>
      <c r="V402" s="1" t="str">
        <f>+CONCATENATE(Nacsport!CQ403,Nacsport!CR403,Nacsport!CS403,Nacsport!CT403,Nacsport!CU403,Nacsport!CV403)</f>
        <v/>
      </c>
      <c r="W402" s="1" t="str">
        <f>+CONCATENATE(Nacsport!CW403,Nacsport!CX403,Nacsport!CY403,Nacsport!CZ403,Nacsport!DA403,Nacsport!DB403,Nacsport!DC403)</f>
        <v/>
      </c>
      <c r="X402" s="1" t="str">
        <f>+CONCATENATE(Nacsport!DD403,Nacsport!DE403,Nacsport!DF403,Nacsport!DG403,Nacsport!DH403,Nacsport!DI403,Nacsport!DJ403,Nacsport!DK403,Nacsport!DL403,Nacsport!DM403,Nacsport!DN403)</f>
        <v/>
      </c>
      <c r="Y402" s="1" t="str">
        <f>+CONCATENATE(Nacsport!DO403,Nacsport!DP403,Nacsport!DQ403,Nacsport!DR403,Nacsport!DS403,Nacsport!DT403,Nacsport!DU403,Nacsport!DV403,)</f>
        <v/>
      </c>
      <c r="Z402" s="1" t="str">
        <f>+CONCATENATE(Nacsport!DW403,Nacsport!DX403,Nacsport!DY403,Nacsport!DZ403)</f>
        <v/>
      </c>
      <c r="AA402" s="1" t="str">
        <f>+CONCATENATE(Nacsport!EA403,Nacsport!EB403,Nacsport!EC403,Nacsport!ED403,Nacsport!EE403)</f>
        <v/>
      </c>
      <c r="AB402" s="1" t="str">
        <f>+CONCATENATE(Nacsport!EF403,Nacsport!EG403,Nacsport!EH403,Nacsport!EI403,Nacsport!EJ403,Nacsport!EK403)</f>
        <v/>
      </c>
      <c r="AC402" s="1" t="str">
        <f>+CONCATENATE(Nacsport!EL403,Nacsport!EM403,Nacsport!EN403,Nacsport!EO403,Nacsport!EP403,Nacsport!EQ403,Nacsport!ER403)</f>
        <v/>
      </c>
      <c r="AD402" s="1" t="str">
        <f>+CONCATENATE(Nacsport!ES403,Nacsport!ET403,Nacsport!EU403,Nacsport!EV403,Nacsport!EW403,Nacsport!EX403,Nacsport!EY403,Nacsport!EZ403)</f>
        <v/>
      </c>
      <c r="AE402" s="1" t="str">
        <f>+CONCATENATE(Nacsport!FA403,Nacsport!FB403,Nacsport!FC403)</f>
        <v/>
      </c>
      <c r="AF402" s="1" t="str">
        <f>+CONCATENATE(Nacsport!FD403,Nacsport!FE403)</f>
        <v/>
      </c>
      <c r="AG402" s="1" t="str">
        <f>+CONCATENATE(Nacsport!FF403,Nacsport!FG403,Nacsport!FH403,Nacsport!FI403,Nacsport!FJ403)</f>
        <v/>
      </c>
      <c r="AH402" s="1" t="str">
        <f t="shared" si="29"/>
        <v/>
      </c>
      <c r="AI402" s="1" t="str">
        <f>+CONCATENATE(Nacsport!FK403,Nacsport!FL403)</f>
        <v/>
      </c>
      <c r="AJ402" s="34" t="str">
        <f>+CONCATENATE(Nacsport!FM403,Nacsport!FN403)</f>
        <v/>
      </c>
      <c r="AK402" s="1" t="str">
        <f>+IF(OR(K402="ATTACCO",K402="DIFESA"),+CONCATENATE(Nacsport!FO403,Nacsport!FP402,Nacsport!FQ403,Nacsport!FR403,Nacsport!FS403,Nacsport!FT403,Nacsport!FU403,),"")</f>
        <v/>
      </c>
      <c r="AL402" s="1" t="str">
        <f>+IF(OR(K402="ATAQUE",K402="DEFENSA"),+CONCATENATE(Nacsport!FV403,Nacsport!FW403,Nacsport!FX403,Nacsport!FY403,Nacsport!FZ403,Nacsport!GA403,Nacsport!GB403,),"")</f>
        <v/>
      </c>
      <c r="AM402" s="1" t="str">
        <f>+CONCATENATE(Nacsport!GC403,Nacsport!GD403,Nacsport!GE403,Nacsport!GF403,Nacsport!GG403,Nacsport!GH403,Nacsport!GI403,Nacsport!GJ403,)</f>
        <v/>
      </c>
      <c r="AN402" s="1" t="str">
        <f>IF(K402="PUNTOS",LOOKUP(2,1/($K$3:K402="ATAQUE"),$AN$3:AN402),IF(+COUNTIF(Nacsport!GK403:'Nacsport'!GS403,"*")&gt;0,+COUNTIF(Nacsport!GK403:'Nacsport'!GS403,"*"),""))</f>
        <v/>
      </c>
      <c r="AO402" t="str">
        <f ca="1">+IF(K402="QUIEBRE",+IF(L402="SAN LUIS",+COUNTIF(K402:INDIRECT(ADDRESS((LOOKUP(2,1/($K$1:K402="ATAQUE"),Nacsport!$A$1:A403)),3,4)),"RUCK")+1,+COUNTIF(K402:INDIRECT(ADDRESS((LOOKUP(2,1/($K$1:K402="DEFENSA"),Nacsport!$A$1:A403)),3,4)),"RUCK")+1),"")</f>
        <v/>
      </c>
      <c r="AP402" t="str">
        <f ca="1">+IF(OR(K402="PUNTOS",K402="QUIEBRE"),+IF(L402="SAN LUIS",+COUNTIF(K402:INDIRECT(ADDRESS((LOOKUP(2,1/($K$1:K402="ATAQUE"),Nacsport!$A$1:A403)),3,4)),"PASE"),+COUNTIF(K402:INDIRECT(ADDRESS((LOOKUP(2,1/($K$1:K402="DEFENSA"),Nacsport!$A$1:A403)),3,4)),"PASE")),"")</f>
        <v/>
      </c>
      <c r="AQ402" t="str">
        <f>IF(K402="QUIEBRE",LOOKUP(2,1/($K$3:K402="ATAQUE"),$AL$3:AL402),IF(+COUNTIF(Nacsport!GK403:'Nacsport'!GS403,"*")&gt;0,+COUNTIF(Nacsport!GK403:'Nacsport'!GS403,"*"),""))</f>
        <v/>
      </c>
      <c r="AR402" s="1" t="str">
        <f>IF(OR(K402="ATTACCO",K402="DIFESA"),J402,IF(AND(OR(K402="PUNTOS",K402="RUCK",K402="QUIEBRE"),L402="AVEZZANO"),LOOKUP(2,1/($K$3:K402="ATTACCO"),$J$3:J403),IF(AND(OR(K402="PUNTOS",K402="RUCK",K402="QUIEBRE"),L402="RIVAL"),LOOKUP(2,1/($K$3:K402="DIFESA"),$J$3:J403),"")))</f>
        <v/>
      </c>
      <c r="AS402" s="17"/>
    </row>
    <row r="403" spans="1:45" ht="15.75" customHeight="1" x14ac:dyDescent="0.2">
      <c r="A403">
        <f>+Nacsport!A404</f>
        <v>404</v>
      </c>
      <c r="B403">
        <f t="shared" si="27"/>
        <v>402</v>
      </c>
      <c r="C403">
        <f t="shared" si="28"/>
        <v>402</v>
      </c>
      <c r="D403" s="12">
        <v>1</v>
      </c>
      <c r="E403" s="1" t="s">
        <v>1295</v>
      </c>
      <c r="F403" s="14">
        <f>CONVERT(LEFT(Nacsport!E404,2),"mn","hr")/24+CONVERT(MID(Nacsport!E404,4,2),"sec","hr")/24</f>
        <v>5.5648148148148148E-2</v>
      </c>
      <c r="G403" s="15">
        <f>CONVERT((CONVERT(LEFT(Nacsport!F404,2),"mn","hr")/24+CONVERT(MID(Nacsport!F404,4,2),"sec","hr")/24)-(CONVERT(LEFT(Nacsport!E404,2),"mn","hr")/24+CONVERT(MID(Nacsport!E404,4,2),"sec","hr")/24),"hr","sec")*24</f>
        <v>22.999999999999599</v>
      </c>
      <c r="H403" s="15">
        <f t="shared" si="30"/>
        <v>4803</v>
      </c>
      <c r="I403" s="15">
        <f t="shared" si="31"/>
        <v>80.13333333333334</v>
      </c>
      <c r="J403" s="1">
        <f>+Nacsport!B404</f>
        <v>26</v>
      </c>
      <c r="K403" s="1" t="str">
        <f>+Nacsport!C404</f>
        <v>DEFENCE</v>
      </c>
      <c r="L403" s="1" t="str">
        <f>+CONCATENATE(Nacsport!I404,Nacsport!J404)</f>
        <v/>
      </c>
      <c r="M403" s="29" t="str">
        <f>IF(Nacsport!G404&lt;&gt;"",LEFT(Nacsport!G404,FIND(";",Nacsport!G404)-1),"")</f>
        <v>54</v>
      </c>
      <c r="N403" s="1" t="str">
        <f>IFERROR(MID(Nacsport!G404,FIND(";", Nacsport!G404)+1,IFERROR(FIND(" ", Nacsport!G404 &amp; " ", FIND(";", Nacsport!G404)+1) - FIND(";", Nacsport!G404)-1,LEN(Nacsport!G404))),"")</f>
        <v>22</v>
      </c>
      <c r="O403" s="1" t="str">
        <f>+CONCATENATE(Nacsport!K404,Nacsport!L404,Nacsport!M404,Nacsport!N404,Nacsport!O404,Nacsport!P404,Nacsport!Q404,Nacsport!R404,Nacsport!S404,Nacsport!T404,Nacsport!U404,Nacsport!V404,Nacsport!W404,Nacsport!X404,Nacsport!Y404,Nacsport!Z404)</f>
        <v/>
      </c>
      <c r="P403" s="1" t="str">
        <f>IF(ISNA(LOOKUP(2,1/(Nacsport!AA404:BY404&lt;&gt;""),Nacsport!AA404:BY404)),"",LOOKUP(2,1/(Nacsport!AA404:BY404&lt;&gt;""),Nacsport!AA404:BY404))</f>
        <v/>
      </c>
      <c r="Q403" s="1" t="str">
        <f t="array" ref="Q403">+IF(+COUNTIF(Nacsport!AA404:BY404,"*")&gt;1,INDEX(Nacsport!Z404:BX404,MATCH(TRUE,Nacsport!Z404:BX404&gt;0,0)),"")</f>
        <v/>
      </c>
      <c r="R403" s="1" t="str">
        <f>+CONCATENATE(Nacsport!BZ404,Nacsport!CA404)</f>
        <v/>
      </c>
      <c r="S403" s="1" t="str">
        <f>+CONCATENATE(Nacsport!CB404,Nacsport!CC404,Nacsport!CD404)</f>
        <v/>
      </c>
      <c r="T403" s="1" t="str">
        <f>+CONCATENATE(Nacsport!CE404,Nacsport!CF404,Nacsport!CG404,Nacsport!CH404)</f>
        <v/>
      </c>
      <c r="U403" s="1" t="str">
        <f>+CONCATENATE(Nacsport!CI404,Nacsport!CJ404,Nacsport!CK404,Nacsport!CL404,Nacsport!CM404,Nacsport!CN404,Nacsport!CO404,Nacsport!CP404)</f>
        <v/>
      </c>
      <c r="V403" s="1" t="str">
        <f>+CONCATENATE(Nacsport!CQ404,Nacsport!CR404,Nacsport!CS404,Nacsport!CT404,Nacsport!CU404,Nacsport!CV404)</f>
        <v/>
      </c>
      <c r="W403" s="1" t="str">
        <f>+CONCATENATE(Nacsport!CW404,Nacsport!CX404,Nacsport!CY404,Nacsport!CZ404,Nacsport!DA404,Nacsport!DB404,Nacsport!DC404)</f>
        <v/>
      </c>
      <c r="X403" s="1" t="str">
        <f>+CONCATENATE(Nacsport!DD404,Nacsport!DE404,Nacsport!DF404,Nacsport!DG404,Nacsport!DH404,Nacsport!DI404,Nacsport!DJ404,Nacsport!DK404,Nacsport!DL404,Nacsport!DM404,Nacsport!DN404)</f>
        <v/>
      </c>
      <c r="Y403" s="1" t="str">
        <f>+CONCATENATE(Nacsport!DO404,Nacsport!DP404,Nacsport!DQ404,Nacsport!DR404,Nacsport!DS404,Nacsport!DT404,Nacsport!DU404,Nacsport!DV404,)</f>
        <v/>
      </c>
      <c r="Z403" s="1" t="str">
        <f>+CONCATENATE(Nacsport!DW404,Nacsport!DX404,Nacsport!DY404,Nacsport!DZ404)</f>
        <v/>
      </c>
      <c r="AA403" s="1" t="str">
        <f>+CONCATENATE(Nacsport!EA404,Nacsport!EB404,Nacsport!EC404,Nacsport!ED404,Nacsport!EE404)</f>
        <v/>
      </c>
      <c r="AB403" s="1" t="str">
        <f>+CONCATENATE(Nacsport!EF404,Nacsport!EG404,Nacsport!EH404,Nacsport!EI404,Nacsport!EJ404,Nacsport!EK404)</f>
        <v/>
      </c>
      <c r="AC403" s="1" t="str">
        <f>+CONCATENATE(Nacsport!EL404,Nacsport!EM404,Nacsport!EN404,Nacsport!EO404,Nacsport!EP404,Nacsport!EQ404,Nacsport!ER404)</f>
        <v/>
      </c>
      <c r="AD403" s="1" t="str">
        <f>+CONCATENATE(Nacsport!ES404,Nacsport!ET404,Nacsport!EU404,Nacsport!EV404,Nacsport!EW404,Nacsport!EX404,Nacsport!EY404,Nacsport!EZ404)</f>
        <v/>
      </c>
      <c r="AE403" s="1" t="str">
        <f>+CONCATENATE(Nacsport!FA404,Nacsport!FB404,Nacsport!FC404)</f>
        <v/>
      </c>
      <c r="AF403" s="1" t="str">
        <f>+CONCATENATE(Nacsport!FD404,Nacsport!FE404)</f>
        <v/>
      </c>
      <c r="AG403" s="1" t="str">
        <f>+CONCATENATE(Nacsport!FF404,Nacsport!FG404,Nacsport!FH404,Nacsport!FI404,Nacsport!FJ404)</f>
        <v/>
      </c>
      <c r="AH403" s="1" t="str">
        <f t="shared" si="29"/>
        <v/>
      </c>
      <c r="AI403" s="1" t="str">
        <f>+CONCATENATE(Nacsport!FK404,Nacsport!FL404)</f>
        <v/>
      </c>
      <c r="AJ403" s="34" t="str">
        <f>+CONCATENATE(Nacsport!FM404,Nacsport!FN404)</f>
        <v/>
      </c>
      <c r="AK403" s="1" t="str">
        <f>+IF(OR(K403="ATTACCO",K403="DIFESA"),+CONCATENATE(Nacsport!FO404,Nacsport!FP403,Nacsport!FQ404,Nacsport!FR404,Nacsport!FS404,Nacsport!FT404,Nacsport!FU404,),"")</f>
        <v/>
      </c>
      <c r="AL403" s="1" t="str">
        <f>+IF(OR(K403="ATAQUE",K403="DEFENSA"),+CONCATENATE(Nacsport!FV404,Nacsport!FW404,Nacsport!FX404,Nacsport!FY404,Nacsport!FZ404,Nacsport!GA404,Nacsport!GB404,),"")</f>
        <v/>
      </c>
      <c r="AM403" s="1" t="str">
        <f>+CONCATENATE(Nacsport!GC404,Nacsport!GD404,Nacsport!GE404,Nacsport!GF404,Nacsport!GG404,Nacsport!GH404,Nacsport!GI404,Nacsport!GJ404,)</f>
        <v/>
      </c>
      <c r="AN403" s="1" t="str">
        <f>IF(K403="PUNTOS",LOOKUP(2,1/($K$3:K403="ATAQUE"),$AN$3:AN403),IF(+COUNTIF(Nacsport!GK404:'Nacsport'!GS404,"*")&gt;0,+COUNTIF(Nacsport!GK404:'Nacsport'!GS404,"*"),""))</f>
        <v/>
      </c>
      <c r="AO403" t="str">
        <f ca="1">+IF(K403="QUIEBRE",+IF(L403="SAN LUIS",+COUNTIF(K403:INDIRECT(ADDRESS((LOOKUP(2,1/($K$1:K403="ATAQUE"),Nacsport!$A$1:A404)),3,4)),"RUCK")+1,+COUNTIF(K403:INDIRECT(ADDRESS((LOOKUP(2,1/($K$1:K403="DEFENSA"),Nacsport!$A$1:A404)),3,4)),"RUCK")+1),"")</f>
        <v/>
      </c>
      <c r="AP403" t="str">
        <f ca="1">+IF(OR(K403="PUNTOS",K403="QUIEBRE"),+IF(L403="SAN LUIS",+COUNTIF(K403:INDIRECT(ADDRESS((LOOKUP(2,1/($K$1:K403="ATAQUE"),Nacsport!$A$1:A404)),3,4)),"PASE"),+COUNTIF(K403:INDIRECT(ADDRESS((LOOKUP(2,1/($K$1:K403="DEFENSA"),Nacsport!$A$1:A404)),3,4)),"PASE")),"")</f>
        <v/>
      </c>
      <c r="AQ403" t="str">
        <f>IF(K403="QUIEBRE",LOOKUP(2,1/($K$3:K403="ATAQUE"),$AL$3:AL403),IF(+COUNTIF(Nacsport!GK404:'Nacsport'!GS404,"*")&gt;0,+COUNTIF(Nacsport!GK404:'Nacsport'!GS404,"*"),""))</f>
        <v/>
      </c>
      <c r="AR403" s="1" t="str">
        <f>IF(OR(K403="ATTACCO",K403="DIFESA"),J403,IF(AND(OR(K403="PUNTOS",K403="RUCK",K403="QUIEBRE"),L403="AVEZZANO"),LOOKUP(2,1/($K$3:K403="ATTACCO"),$J$3:J404),IF(AND(OR(K403="PUNTOS",K403="RUCK",K403="QUIEBRE"),L403="RIVAL"),LOOKUP(2,1/($K$3:K403="DIFESA"),$J$3:J404),"")))</f>
        <v/>
      </c>
      <c r="AS403" s="17"/>
    </row>
    <row r="404" spans="1:45" ht="15.75" customHeight="1" x14ac:dyDescent="0.2">
      <c r="A404">
        <f>+Nacsport!A405</f>
        <v>405</v>
      </c>
      <c r="B404">
        <f t="shared" si="27"/>
        <v>403</v>
      </c>
      <c r="C404">
        <f t="shared" si="28"/>
        <v>403</v>
      </c>
      <c r="D404" s="12">
        <v>1</v>
      </c>
      <c r="E404" s="1" t="s">
        <v>1295</v>
      </c>
      <c r="F404" s="14">
        <f>CONVERT(LEFT(Nacsport!E405,2),"mn","hr")/24+CONVERT(MID(Nacsport!E405,4,2),"sec","hr")/24</f>
        <v>5.5648148148148148E-2</v>
      </c>
      <c r="G404" s="15">
        <f>CONVERT((CONVERT(LEFT(Nacsport!F405,2),"mn","hr")/24+CONVERT(MID(Nacsport!F405,4,2),"sec","hr")/24)-(CONVERT(LEFT(Nacsport!E405,2),"mn","hr")/24+CONVERT(MID(Nacsport!E405,4,2),"sec","hr")/24),"hr","sec")*24</f>
        <v>22.999999999999599</v>
      </c>
      <c r="H404" s="15">
        <f t="shared" si="30"/>
        <v>4803</v>
      </c>
      <c r="I404" s="15">
        <f t="shared" si="31"/>
        <v>80.13333333333334</v>
      </c>
      <c r="J404" s="1">
        <f>+Nacsport!B405</f>
        <v>45</v>
      </c>
      <c r="K404" s="1" t="str">
        <f>+Nacsport!C405</f>
        <v>SHORT-MATCH</v>
      </c>
      <c r="L404" s="1" t="str">
        <f>+CONCATENATE(Nacsport!I405,Nacsport!J405)</f>
        <v/>
      </c>
      <c r="M404" s="29" t="str">
        <f>IF(Nacsport!G405&lt;&gt;"",LEFT(Nacsport!G405,FIND(";",Nacsport!G405)-1),"")</f>
        <v>54</v>
      </c>
      <c r="N404" s="1" t="str">
        <f>IFERROR(MID(Nacsport!G405,FIND(";", Nacsport!G405)+1,IFERROR(FIND(" ", Nacsport!G405 &amp; " ", FIND(";", Nacsport!G405)+1) - FIND(";", Nacsport!G405)-1,LEN(Nacsport!G405))),"")</f>
        <v>22</v>
      </c>
      <c r="O404" s="1" t="str">
        <f>+CONCATENATE(Nacsport!K405,Nacsport!L405,Nacsport!M405,Nacsport!N405,Nacsport!O405,Nacsport!P405,Nacsport!Q405,Nacsport!R405,Nacsport!S405,Nacsport!T405,Nacsport!U405,Nacsport!V405,Nacsport!W405,Nacsport!X405,Nacsport!Y405,Nacsport!Z405)</f>
        <v/>
      </c>
      <c r="P404" s="1" t="str">
        <f>IF(ISNA(LOOKUP(2,1/(Nacsport!AA405:BY405&lt;&gt;""),Nacsport!AA405:BY405)),"",LOOKUP(2,1/(Nacsport!AA405:BY405&lt;&gt;""),Nacsport!AA405:BY405))</f>
        <v/>
      </c>
      <c r="Q404" s="1" t="str">
        <f t="array" ref="Q404">+IF(+COUNTIF(Nacsport!AA405:BY405,"*")&gt;1,INDEX(Nacsport!Z405:BX405,MATCH(TRUE,Nacsport!Z405:BX405&gt;0,0)),"")</f>
        <v/>
      </c>
      <c r="R404" s="1" t="str">
        <f>+CONCATENATE(Nacsport!BZ405,Nacsport!CA405)</f>
        <v/>
      </c>
      <c r="S404" s="1" t="str">
        <f>+CONCATENATE(Nacsport!CB405,Nacsport!CC405,Nacsport!CD405)</f>
        <v/>
      </c>
      <c r="T404" s="1" t="str">
        <f>+CONCATENATE(Nacsport!CE405,Nacsport!CF405,Nacsport!CG405,Nacsport!CH405)</f>
        <v/>
      </c>
      <c r="U404" s="1" t="str">
        <f>+CONCATENATE(Nacsport!CI405,Nacsport!CJ405,Nacsport!CK405,Nacsport!CL405,Nacsport!CM405,Nacsport!CN405,Nacsport!CO405,Nacsport!CP405)</f>
        <v/>
      </c>
      <c r="V404" s="1" t="str">
        <f>+CONCATENATE(Nacsport!CQ405,Nacsport!CR405,Nacsport!CS405,Nacsport!CT405,Nacsport!CU405,Nacsport!CV405)</f>
        <v/>
      </c>
      <c r="W404" s="1" t="str">
        <f>+CONCATENATE(Nacsport!CW405,Nacsport!CX405,Nacsport!CY405,Nacsport!CZ405,Nacsport!DA405,Nacsport!DB405,Nacsport!DC405)</f>
        <v/>
      </c>
      <c r="X404" s="1" t="str">
        <f>+CONCATENATE(Nacsport!DD405,Nacsport!DE405,Nacsport!DF405,Nacsport!DG405,Nacsport!DH405,Nacsport!DI405,Nacsport!DJ405,Nacsport!DK405,Nacsport!DL405,Nacsport!DM405,Nacsport!DN405)</f>
        <v/>
      </c>
      <c r="Y404" s="1" t="str">
        <f>+CONCATENATE(Nacsport!DO405,Nacsport!DP405,Nacsport!DQ405,Nacsport!DR405,Nacsport!DS405,Nacsport!DT405,Nacsport!DU405,Nacsport!DV405,)</f>
        <v/>
      </c>
      <c r="Z404" s="1" t="str">
        <f>+CONCATENATE(Nacsport!DW405,Nacsport!DX405,Nacsport!DY405,Nacsport!DZ405)</f>
        <v/>
      </c>
      <c r="AA404" s="1" t="str">
        <f>+CONCATENATE(Nacsport!EA405,Nacsport!EB405,Nacsport!EC405,Nacsport!ED405,Nacsport!EE405)</f>
        <v/>
      </c>
      <c r="AB404" s="1" t="str">
        <f>+CONCATENATE(Nacsport!EF405,Nacsport!EG405,Nacsport!EH405,Nacsport!EI405,Nacsport!EJ405,Nacsport!EK405)</f>
        <v/>
      </c>
      <c r="AC404" s="1" t="str">
        <f>+CONCATENATE(Nacsport!EL405,Nacsport!EM405,Nacsport!EN405,Nacsport!EO405,Nacsport!EP405,Nacsport!EQ405,Nacsport!ER405)</f>
        <v/>
      </c>
      <c r="AD404" s="1" t="str">
        <f>+CONCATENATE(Nacsport!ES405,Nacsport!ET405,Nacsport!EU405,Nacsport!EV405,Nacsport!EW405,Nacsport!EX405,Nacsport!EY405,Nacsport!EZ405)</f>
        <v/>
      </c>
      <c r="AE404" s="1" t="str">
        <f>+CONCATENATE(Nacsport!FA405,Nacsport!FB405,Nacsport!FC405)</f>
        <v/>
      </c>
      <c r="AF404" s="1" t="str">
        <f>+CONCATENATE(Nacsport!FD405,Nacsport!FE405)</f>
        <v/>
      </c>
      <c r="AG404" s="1" t="str">
        <f>+CONCATENATE(Nacsport!FF405,Nacsport!FG405,Nacsport!FH405,Nacsport!FI405,Nacsport!FJ405)</f>
        <v/>
      </c>
      <c r="AH404" s="1" t="str">
        <f t="shared" si="29"/>
        <v/>
      </c>
      <c r="AI404" s="1" t="str">
        <f>+CONCATENATE(Nacsport!FK405,Nacsport!FL405)</f>
        <v/>
      </c>
      <c r="AJ404" s="34" t="str">
        <f>+CONCATENATE(Nacsport!FM405,Nacsport!FN405)</f>
        <v/>
      </c>
      <c r="AK404" s="1" t="str">
        <f>+IF(OR(K404="ATTACCO",K404="DIFESA"),+CONCATENATE(Nacsport!FO405,Nacsport!FP404,Nacsport!FQ405,Nacsport!FR405,Nacsport!FS405,Nacsport!FT405,Nacsport!FU405,),"")</f>
        <v/>
      </c>
      <c r="AL404" s="1" t="str">
        <f>+IF(OR(K404="ATAQUE",K404="DEFENSA"),+CONCATENATE(Nacsport!FV405,Nacsport!FW405,Nacsport!FX405,Nacsport!FY405,Nacsport!FZ405,Nacsport!GA405,Nacsport!GB405,),"")</f>
        <v/>
      </c>
      <c r="AM404" s="1" t="str">
        <f>+CONCATENATE(Nacsport!GC405,Nacsport!GD405,Nacsport!GE405,Nacsport!GF405,Nacsport!GG405,Nacsport!GH405,Nacsport!GI405,Nacsport!GJ405,)</f>
        <v/>
      </c>
      <c r="AN404" s="1" t="str">
        <f>IF(K404="PUNTOS",LOOKUP(2,1/($K$3:K404="ATAQUE"),$AN$3:AN404),IF(+COUNTIF(Nacsport!GK405:'Nacsport'!GS405,"*")&gt;0,+COUNTIF(Nacsport!GK405:'Nacsport'!GS405,"*"),""))</f>
        <v/>
      </c>
      <c r="AO404" t="str">
        <f ca="1">+IF(K404="QUIEBRE",+IF(L404="SAN LUIS",+COUNTIF(K404:INDIRECT(ADDRESS((LOOKUP(2,1/($K$1:K404="ATAQUE"),Nacsport!$A$1:A405)),3,4)),"RUCK")+1,+COUNTIF(K404:INDIRECT(ADDRESS((LOOKUP(2,1/($K$1:K404="DEFENSA"),Nacsport!$A$1:A405)),3,4)),"RUCK")+1),"")</f>
        <v/>
      </c>
      <c r="AP404" t="str">
        <f ca="1">+IF(OR(K404="PUNTOS",K404="QUIEBRE"),+IF(L404="SAN LUIS",+COUNTIF(K404:INDIRECT(ADDRESS((LOOKUP(2,1/($K$1:K404="ATAQUE"),Nacsport!$A$1:A405)),3,4)),"PASE"),+COUNTIF(K404:INDIRECT(ADDRESS((LOOKUP(2,1/($K$1:K404="DEFENSA"),Nacsport!$A$1:A405)),3,4)),"PASE")),"")</f>
        <v/>
      </c>
      <c r="AQ404" t="str">
        <f>IF(K404="QUIEBRE",LOOKUP(2,1/($K$3:K404="ATAQUE"),$AL$3:AL404),IF(+COUNTIF(Nacsport!GK405:'Nacsport'!GS405,"*")&gt;0,+COUNTIF(Nacsport!GK405:'Nacsport'!GS405,"*"),""))</f>
        <v/>
      </c>
      <c r="AR404" s="1" t="str">
        <f>IF(OR(K404="ATTACCO",K404="DIFESA"),J404,IF(AND(OR(K404="PUNTOS",K404="RUCK",K404="QUIEBRE"),L404="AVEZZANO"),LOOKUP(2,1/($K$3:K404="ATTACCO"),$J$3:J405),IF(AND(OR(K404="PUNTOS",K404="RUCK",K404="QUIEBRE"),L404="RIVAL"),LOOKUP(2,1/($K$3:K404="DIFESA"),$J$3:J405),"")))</f>
        <v/>
      </c>
      <c r="AS404" s="17"/>
    </row>
    <row r="405" spans="1:45" ht="15.75" customHeight="1" x14ac:dyDescent="0.2">
      <c r="A405">
        <f>+Nacsport!A406</f>
        <v>406</v>
      </c>
      <c r="B405">
        <f t="shared" si="27"/>
        <v>404</v>
      </c>
      <c r="C405">
        <f t="shared" si="28"/>
        <v>404</v>
      </c>
      <c r="D405" s="12">
        <v>1</v>
      </c>
      <c r="E405" s="1" t="s">
        <v>1295</v>
      </c>
      <c r="F405" s="14">
        <f>CONVERT(LEFT(Nacsport!E406,2),"mn","hr")/24+CONVERT(MID(Nacsport!E406,4,2),"sec","hr")/24</f>
        <v>5.5671296296296295E-2</v>
      </c>
      <c r="G405" s="15">
        <f>CONVERT((CONVERT(LEFT(Nacsport!F406,2),"mn","hr")/24+CONVERT(MID(Nacsport!F406,4,2),"sec","hr")/24)-(CONVERT(LEFT(Nacsport!E406,2),"mn","hr")/24+CONVERT(MID(Nacsport!E406,4,2),"sec","hr")/24),"hr","sec")*24</f>
        <v>3.9999999999998259</v>
      </c>
      <c r="H405" s="15">
        <f t="shared" si="30"/>
        <v>4805</v>
      </c>
      <c r="I405" s="15">
        <f t="shared" si="31"/>
        <v>80.166666666666657</v>
      </c>
      <c r="J405" s="1">
        <f>+Nacsport!B406</f>
        <v>14</v>
      </c>
      <c r="K405" s="1" t="str">
        <f>+Nacsport!C406</f>
        <v>SCRUM</v>
      </c>
      <c r="L405" s="1" t="str">
        <f>+CONCATENATE(Nacsport!I406,Nacsport!J406)</f>
        <v>OPPONENT</v>
      </c>
      <c r="M405" s="29" t="str">
        <f>IF(Nacsport!G406&lt;&gt;"",LEFT(Nacsport!G406,FIND(";",Nacsport!G406)-1),"")</f>
        <v>54</v>
      </c>
      <c r="N405" s="1" t="str">
        <f>IFERROR(MID(Nacsport!G406,FIND(";", Nacsport!G406)+1,IFERROR(FIND(" ", Nacsport!G406 &amp; " ", FIND(";", Nacsport!G406)+1) - FIND(";", Nacsport!G406)-1,LEN(Nacsport!G406))),"")</f>
        <v>22</v>
      </c>
      <c r="O405" s="1" t="str">
        <f>+CONCATENATE(Nacsport!K406,Nacsport!L406,Nacsport!M406,Nacsport!N406,Nacsport!O406,Nacsport!P406,Nacsport!Q406,Nacsport!R406,Nacsport!S406,Nacsport!T406,Nacsport!U406,Nacsport!V406,Nacsport!W406,Nacsport!X406,Nacsport!Y406,Nacsport!Z406)</f>
        <v>T2C</v>
      </c>
      <c r="P405" s="1" t="str">
        <f>IF(ISNA(LOOKUP(2,1/(Nacsport!AA406:BY406&lt;&gt;""),Nacsport!AA406:BY406)),"",LOOKUP(2,1/(Nacsport!AA406:BY406&lt;&gt;""),Nacsport!AA406:BY406))</f>
        <v/>
      </c>
      <c r="Q405" s="1" t="str">
        <f t="array" ref="Q405">+IF(+COUNTIF(Nacsport!AA406:BY406,"*")&gt;1,INDEX(Nacsport!Z406:BX406,MATCH(TRUE,Nacsport!Z406:BX406&gt;0,0)),"")</f>
        <v/>
      </c>
      <c r="R405" s="1" t="str">
        <f>+CONCATENATE(Nacsport!BZ406,Nacsport!CA406)</f>
        <v>WIN</v>
      </c>
      <c r="S405" s="1" t="str">
        <f>+CONCATENATE(Nacsport!CB406,Nacsport!CC406,Nacsport!CD406)</f>
        <v>NEUTRAL</v>
      </c>
      <c r="T405" s="1" t="str">
        <f>+CONCATENATE(Nacsport!CE406,Nacsport!CF406,Nacsport!CG406,Nacsport!CH406)</f>
        <v/>
      </c>
      <c r="U405" s="1" t="str">
        <f>+CONCATENATE(Nacsport!CI406,Nacsport!CJ406,Nacsport!CK406,Nacsport!CL406,Nacsport!CM406,Nacsport!CN406,Nacsport!CO406,Nacsport!CP406)</f>
        <v/>
      </c>
      <c r="V405" s="1" t="str">
        <f>+CONCATENATE(Nacsport!CQ406,Nacsport!CR406,Nacsport!CS406,Nacsport!CT406,Nacsport!CU406,Nacsport!CV406)</f>
        <v/>
      </c>
      <c r="W405" s="1" t="str">
        <f>+CONCATENATE(Nacsport!CW406,Nacsport!CX406,Nacsport!CY406,Nacsport!CZ406,Nacsport!DA406,Nacsport!DB406,Nacsport!DC406)</f>
        <v/>
      </c>
      <c r="X405" s="1" t="str">
        <f>+CONCATENATE(Nacsport!DD406,Nacsport!DE406,Nacsport!DF406,Nacsport!DG406,Nacsport!DH406,Nacsport!DI406,Nacsport!DJ406,Nacsport!DK406,Nacsport!DL406,Nacsport!DM406,Nacsport!DN406)</f>
        <v/>
      </c>
      <c r="Y405" s="1" t="str">
        <f>+CONCATENATE(Nacsport!DO406,Nacsport!DP406,Nacsport!DQ406,Nacsport!DR406,Nacsport!DS406,Nacsport!DT406,Nacsport!DU406,Nacsport!DV406,)</f>
        <v/>
      </c>
      <c r="Z405" s="1" t="str">
        <f>+CONCATENATE(Nacsport!DW406,Nacsport!DX406,Nacsport!DY406,Nacsport!DZ406)</f>
        <v/>
      </c>
      <c r="AA405" s="1" t="str">
        <f>+CONCATENATE(Nacsport!EA406,Nacsport!EB406,Nacsport!EC406,Nacsport!ED406,Nacsport!EE406)</f>
        <v/>
      </c>
      <c r="AB405" s="1" t="str">
        <f>+CONCATENATE(Nacsport!EF406,Nacsport!EG406,Nacsport!EH406,Nacsport!EI406,Nacsport!EJ406,Nacsport!EK406)</f>
        <v/>
      </c>
      <c r="AC405" s="1" t="str">
        <f>+CONCATENATE(Nacsport!EL406,Nacsport!EM406,Nacsport!EN406,Nacsport!EO406,Nacsport!EP406,Nacsport!EQ406,Nacsport!ER406)</f>
        <v/>
      </c>
      <c r="AD405" s="1" t="str">
        <f>+CONCATENATE(Nacsport!ES406,Nacsport!ET406,Nacsport!EU406,Nacsport!EV406,Nacsport!EW406,Nacsport!EX406,Nacsport!EY406,Nacsport!EZ406)</f>
        <v/>
      </c>
      <c r="AE405" s="1" t="str">
        <f>+CONCATENATE(Nacsport!FA406,Nacsport!FB406,Nacsport!FC406)</f>
        <v/>
      </c>
      <c r="AF405" s="1" t="str">
        <f>+CONCATENATE(Nacsport!FD406,Nacsport!FE406)</f>
        <v/>
      </c>
      <c r="AG405" s="1" t="str">
        <f>+CONCATENATE(Nacsport!FF406,Nacsport!FG406,Nacsport!FH406,Nacsport!FI406,Nacsport!FJ406)</f>
        <v/>
      </c>
      <c r="AH405" s="1" t="str">
        <f t="shared" si="29"/>
        <v/>
      </c>
      <c r="AI405" s="1" t="str">
        <f>+CONCATENATE(Nacsport!FK406,Nacsport!FL406)</f>
        <v/>
      </c>
      <c r="AJ405" s="34" t="str">
        <f>+CONCATENATE(Nacsport!FM406,Nacsport!FN406)</f>
        <v/>
      </c>
      <c r="AK405" s="1" t="str">
        <f>+IF(OR(K405="ATTACCO",K405="DIFESA"),+CONCATENATE(Nacsport!FO406,Nacsport!FP405,Nacsport!FQ406,Nacsport!FR406,Nacsport!FS406,Nacsport!FT406,Nacsport!FU406,),"")</f>
        <v/>
      </c>
      <c r="AL405" s="1" t="str">
        <f>+IF(OR(K405="ATAQUE",K405="DEFENSA"),+CONCATENATE(Nacsport!FV406,Nacsport!FW406,Nacsport!FX406,Nacsport!FY406,Nacsport!FZ406,Nacsport!GA406,Nacsport!GB406,),"")</f>
        <v/>
      </c>
      <c r="AM405" s="1" t="str">
        <f>+CONCATENATE(Nacsport!GC406,Nacsport!GD406,Nacsport!GE406,Nacsport!GF406,Nacsport!GG406,Nacsport!GH406,Nacsport!GI406,Nacsport!GJ406,)</f>
        <v/>
      </c>
      <c r="AN405" s="1" t="str">
        <f>IF(K405="PUNTOS",LOOKUP(2,1/($K$3:K405="ATAQUE"),$AN$3:AN405),IF(+COUNTIF(Nacsport!GK406:'Nacsport'!GS406,"*")&gt;0,+COUNTIF(Nacsport!GK406:'Nacsport'!GS406,"*"),""))</f>
        <v/>
      </c>
      <c r="AO405" t="str">
        <f ca="1">+IF(K405="QUIEBRE",+IF(L405="SAN LUIS",+COUNTIF(K405:INDIRECT(ADDRESS((LOOKUP(2,1/($K$1:K405="ATAQUE"),Nacsport!$A$1:A406)),3,4)),"RUCK")+1,+COUNTIF(K405:INDIRECT(ADDRESS((LOOKUP(2,1/($K$1:K405="DEFENSA"),Nacsport!$A$1:A406)),3,4)),"RUCK")+1),"")</f>
        <v/>
      </c>
      <c r="AP405" t="str">
        <f ca="1">+IF(OR(K405="PUNTOS",K405="QUIEBRE"),+IF(L405="SAN LUIS",+COUNTIF(K405:INDIRECT(ADDRESS((LOOKUP(2,1/($K$1:K405="ATAQUE"),Nacsport!$A$1:A406)),3,4)),"PASE"),+COUNTIF(K405:INDIRECT(ADDRESS((LOOKUP(2,1/($K$1:K405="DEFENSA"),Nacsport!$A$1:A406)),3,4)),"PASE")),"")</f>
        <v/>
      </c>
      <c r="AQ405" t="str">
        <f>IF(K405="QUIEBRE",LOOKUP(2,1/($K$3:K405="ATAQUE"),$AL$3:AL405),IF(+COUNTIF(Nacsport!GK406:'Nacsport'!GS406,"*")&gt;0,+COUNTIF(Nacsport!GK406:'Nacsport'!GS406,"*"),""))</f>
        <v/>
      </c>
      <c r="AR405" s="1" t="str">
        <f>IF(OR(K405="ATTACCO",K405="DIFESA"),J405,IF(AND(OR(K405="PUNTOS",K405="RUCK",K405="QUIEBRE"),L405="AVEZZANO"),LOOKUP(2,1/($K$3:K405="ATTACCO"),$J$3:J406),IF(AND(OR(K405="PUNTOS",K405="RUCK",K405="QUIEBRE"),L405="RIVAL"),LOOKUP(2,1/($K$3:K405="DIFESA"),$J$3:J406),"")))</f>
        <v/>
      </c>
      <c r="AS405" s="17"/>
    </row>
    <row r="406" spans="1:45" ht="15.75" customHeight="1" x14ac:dyDescent="0.2">
      <c r="A406">
        <f>+Nacsport!A407</f>
        <v>407</v>
      </c>
      <c r="B406">
        <f t="shared" si="27"/>
        <v>405</v>
      </c>
      <c r="C406">
        <f t="shared" si="28"/>
        <v>405</v>
      </c>
      <c r="D406" s="12">
        <v>1</v>
      </c>
      <c r="E406" s="1" t="s">
        <v>1295</v>
      </c>
      <c r="F406" s="14">
        <f>CONVERT(LEFT(Nacsport!E407,2),"mn","hr")/24+CONVERT(MID(Nacsport!E407,4,2),"sec","hr")/24</f>
        <v>5.5775462962962957E-2</v>
      </c>
      <c r="G406" s="15">
        <f>(CONVERT((CONVERT(LEFT(Nacsport!F407,2),"mn","hr")/24+CONVERT(MID(Nacsport!F407,4,2),"sec","hr")/24)-(CONVERT(LEFT(Nacsport!E407,2),"mn","hr")/24+CONVERT(MID(Nacsport!E407,4,2),"sec","hr")/24),"hr","sec")*24)+2</f>
        <v>5.000000000000469</v>
      </c>
      <c r="H406" s="15">
        <f t="shared" si="30"/>
        <v>4814</v>
      </c>
      <c r="I406" s="15">
        <f t="shared" si="31"/>
        <v>80.316666666666663</v>
      </c>
      <c r="J406" s="1">
        <f>+Nacsport!B407</f>
        <v>56</v>
      </c>
      <c r="K406" s="1" t="str">
        <f>+Nacsport!C407</f>
        <v>TACKLE</v>
      </c>
      <c r="L406" s="1" t="str">
        <f>+CONCATENATE(Nacsport!I407,Nacsport!J407)</f>
        <v>SAN BENEDETTO</v>
      </c>
      <c r="M406" s="29" t="str">
        <f>IF(Nacsport!G407&lt;&gt;"",LEFT(Nacsport!G407,FIND(";",Nacsport!G407)-1),"")</f>
        <v/>
      </c>
      <c r="N406" s="1" t="str">
        <f>IFERROR(MID(Nacsport!G407,FIND(";", Nacsport!G407)+1,IFERROR(FIND(" ", Nacsport!G407 &amp; " ", FIND(";", Nacsport!G407)+1) - FIND(";", Nacsport!G407)-1,LEN(Nacsport!G407))),"")</f>
        <v/>
      </c>
      <c r="O406" s="1" t="str">
        <f>+CONCATENATE(Nacsport!K407,Nacsport!L407,Nacsport!M407,Nacsport!N407,Nacsport!O407,Nacsport!P407,Nacsport!Q407,Nacsport!R407,Nacsport!S407,Nacsport!T407,Nacsport!U407,Nacsport!V407,Nacsport!W407,Nacsport!X407,Nacsport!Y407,Nacsport!Z407)</f>
        <v/>
      </c>
      <c r="P406" s="1" t="str">
        <f>IF(ISNA(LOOKUP(2,1/(Nacsport!AA407:BY407&lt;&gt;""),Nacsport!AA407:BY407)),"",LOOKUP(2,1/(Nacsport!AA407:BY407&lt;&gt;""),Nacsport!AA407:BY407))</f>
        <v>10</v>
      </c>
      <c r="Q406" s="1" t="str">
        <f t="array" ref="Q406">+IF(+COUNTIF(Nacsport!AA407:BY407,"*")&gt;1,INDEX(Nacsport!Z407:BX407,MATCH(TRUE,Nacsport!Z407:BX407&gt;0,0)),"")</f>
        <v/>
      </c>
      <c r="R406" s="1" t="str">
        <f>+CONCATENATE(Nacsport!BZ407,Nacsport!CA407)</f>
        <v/>
      </c>
      <c r="S406" s="1" t="str">
        <f>+CONCATENATE(Nacsport!CB407,Nacsport!CC407,Nacsport!CD407)</f>
        <v>NEGATIVE</v>
      </c>
      <c r="T406" s="1" t="str">
        <f>+CONCATENATE(Nacsport!CE407,Nacsport!CF407,Nacsport!CG407,Nacsport!CH407)</f>
        <v/>
      </c>
      <c r="U406" s="1" t="str">
        <f>+CONCATENATE(Nacsport!CI407,Nacsport!CJ407,Nacsport!CK407,Nacsport!CL407,Nacsport!CM407,Nacsport!CN407,Nacsport!CO407,Nacsport!CP407)</f>
        <v/>
      </c>
      <c r="V406" s="1" t="str">
        <f>+CONCATENATE(Nacsport!CQ407,Nacsport!CR407,Nacsport!CS407,Nacsport!CT407,Nacsport!CU407,Nacsport!CV407)</f>
        <v/>
      </c>
      <c r="W406" s="1" t="str">
        <f>+CONCATENATE(Nacsport!CW407,Nacsport!CX407,Nacsport!CY407,Nacsport!CZ407,Nacsport!DA407,Nacsport!DB407,Nacsport!DC407)</f>
        <v/>
      </c>
      <c r="X406" s="1" t="str">
        <f>+CONCATENATE(Nacsport!DD407,Nacsport!DE407,Nacsport!DF407,Nacsport!DG407,Nacsport!DH407,Nacsport!DI407,Nacsport!DJ407,Nacsport!DK407,Nacsport!DL407,Nacsport!DM407,Nacsport!DN407)</f>
        <v/>
      </c>
      <c r="Y406" s="1" t="str">
        <f>+CONCATENATE(Nacsport!DO407,Nacsport!DP407,Nacsport!DQ407,Nacsport!DR407,Nacsport!DS407,Nacsport!DT407,Nacsport!DU407,Nacsport!DV407,)</f>
        <v/>
      </c>
      <c r="Z406" s="1" t="str">
        <f>+CONCATENATE(Nacsport!DW407,Nacsport!DX407,Nacsport!DY407,Nacsport!DZ407)</f>
        <v/>
      </c>
      <c r="AA406" s="1" t="str">
        <f>+CONCATENATE(Nacsport!EA407,Nacsport!EB407,Nacsport!EC407,Nacsport!ED407,Nacsport!EE407)</f>
        <v/>
      </c>
      <c r="AB406" s="1" t="str">
        <f>+CONCATENATE(Nacsport!EF407,Nacsport!EG407,Nacsport!EH407,Nacsport!EI407,Nacsport!EJ407,Nacsport!EK407)</f>
        <v/>
      </c>
      <c r="AC406" s="1" t="str">
        <f>+CONCATENATE(Nacsport!EL407,Nacsport!EM407,Nacsport!EN407,Nacsport!EO407,Nacsport!EP407,Nacsport!EQ407,Nacsport!ER407)</f>
        <v/>
      </c>
      <c r="AD406" s="1" t="str">
        <f>+CONCATENATE(Nacsport!ES407,Nacsport!ET407,Nacsport!EU407,Nacsport!EV407,Nacsport!EW407,Nacsport!EX407,Nacsport!EY407,Nacsport!EZ407)</f>
        <v/>
      </c>
      <c r="AE406" s="1" t="str">
        <f>+CONCATENATE(Nacsport!FA407,Nacsport!FB407,Nacsport!FC407)</f>
        <v/>
      </c>
      <c r="AF406" s="1" t="str">
        <f>+CONCATENATE(Nacsport!FD407,Nacsport!FE407)</f>
        <v/>
      </c>
      <c r="AG406" s="1" t="str">
        <f>+CONCATENATE(Nacsport!FF407,Nacsport!FG407,Nacsport!FH407,Nacsport!FI407,Nacsport!FJ407)</f>
        <v/>
      </c>
      <c r="AH406" s="1" t="str">
        <f t="shared" si="29"/>
        <v/>
      </c>
      <c r="AI406" s="1" t="str">
        <f>+CONCATENATE(Nacsport!FK407,Nacsport!FL407)</f>
        <v/>
      </c>
      <c r="AJ406" s="34" t="str">
        <f>+CONCATENATE(Nacsport!FM407,Nacsport!FN407)</f>
        <v/>
      </c>
      <c r="AK406" s="1" t="str">
        <f>+IF(OR(K406="ATTACCO",K406="DIFESA"),+CONCATENATE(Nacsport!FO407,Nacsport!FP406,Nacsport!FQ407,Nacsport!FR407,Nacsport!FS407,Nacsport!FT407,Nacsport!FU407,),"")</f>
        <v/>
      </c>
      <c r="AL406" s="1" t="str">
        <f>+IF(OR(K406="ATAQUE",K406="DEFENSA"),+CONCATENATE(Nacsport!FV407,Nacsport!FW407,Nacsport!FX407,Nacsport!FY407,Nacsport!FZ407,Nacsport!GA407,Nacsport!GB407,),"")</f>
        <v/>
      </c>
      <c r="AM406" s="1" t="str">
        <f>+CONCATENATE(Nacsport!GC407,Nacsport!GD407,Nacsport!GE407,Nacsport!GF407,Nacsport!GG407,Nacsport!GH407,Nacsport!GI407,Nacsport!GJ407,)</f>
        <v/>
      </c>
      <c r="AN406" s="1" t="str">
        <f>IF(K406="PUNTOS",LOOKUP(2,1/($K$3:K406="ATAQUE"),$AN$3:AN406),IF(+COUNTIF(Nacsport!GK407:'Nacsport'!GS407,"*")&gt;0,+COUNTIF(Nacsport!GK407:'Nacsport'!GS407,"*"),""))</f>
        <v/>
      </c>
      <c r="AO406" t="str">
        <f ca="1">+IF(K406="QUIEBRE",+IF(L406="SAN LUIS",+COUNTIF(K406:INDIRECT(ADDRESS((LOOKUP(2,1/($K$1:K406="ATAQUE"),Nacsport!$A$1:A407)),3,4)),"RUCK")+1,+COUNTIF(K406:INDIRECT(ADDRESS((LOOKUP(2,1/($K$1:K406="DEFENSA"),Nacsport!$A$1:A407)),3,4)),"RUCK")+1),"")</f>
        <v/>
      </c>
      <c r="AP406" t="str">
        <f ca="1">+IF(OR(K406="PUNTOS",K406="QUIEBRE"),+IF(L406="SAN LUIS",+COUNTIF(K406:INDIRECT(ADDRESS((LOOKUP(2,1/($K$1:K406="ATAQUE"),Nacsport!$A$1:A407)),3,4)),"PASE"),+COUNTIF(K406:INDIRECT(ADDRESS((LOOKUP(2,1/($K$1:K406="DEFENSA"),Nacsport!$A$1:A407)),3,4)),"PASE")),"")</f>
        <v/>
      </c>
      <c r="AQ406" t="str">
        <f>IF(K406="QUIEBRE",LOOKUP(2,1/($K$3:K406="ATAQUE"),$AL$3:AL406),IF(+COUNTIF(Nacsport!GK407:'Nacsport'!GS407,"*")&gt;0,+COUNTIF(Nacsport!GK407:'Nacsport'!GS407,"*"),""))</f>
        <v/>
      </c>
      <c r="AR406" s="1" t="str">
        <f>IF(OR(K406="ATTACCO",K406="DIFESA"),J406,IF(AND(OR(K406="PUNTOS",K406="RUCK",K406="QUIEBRE"),L406="AVEZZANO"),LOOKUP(2,1/($K$3:K406="ATTACCO"),$J$3:J407),IF(AND(OR(K406="PUNTOS",K406="RUCK",K406="QUIEBRE"),L406="RIVAL"),LOOKUP(2,1/($K$3:K406="DIFESA"),$J$3:J407),"")))</f>
        <v/>
      </c>
      <c r="AS406" s="17"/>
    </row>
    <row r="407" spans="1:45" ht="15.75" customHeight="1" x14ac:dyDescent="0.2">
      <c r="A407">
        <f>+Nacsport!A408</f>
        <v>408</v>
      </c>
      <c r="B407">
        <f t="shared" si="27"/>
        <v>406</v>
      </c>
      <c r="C407">
        <f t="shared" si="28"/>
        <v>406</v>
      </c>
      <c r="D407" s="12">
        <v>1</v>
      </c>
      <c r="E407" s="1" t="s">
        <v>1295</v>
      </c>
      <c r="F407" s="14">
        <f>CONVERT(LEFT(Nacsport!E408,2),"mn","hr")/24+CONVERT(MID(Nacsport!E408,4,2),"sec","hr")/24</f>
        <v>5.5798611111111111E-2</v>
      </c>
      <c r="G407" s="15">
        <f>CONVERT((CONVERT(LEFT(Nacsport!F408,2),"mn","hr")/24+CONVERT(MID(Nacsport!F408,4,2),"sec","hr")/24)-(CONVERT(LEFT(Nacsport!E408,2),"mn","hr")/24+CONVERT(MID(Nacsport!E408,4,2),"sec","hr")/24),"hr","sec")*24</f>
        <v>2.9999999999998694</v>
      </c>
      <c r="H407" s="15">
        <f t="shared" si="30"/>
        <v>4816</v>
      </c>
      <c r="I407" s="15">
        <f t="shared" si="31"/>
        <v>80.350000000000009</v>
      </c>
      <c r="J407" s="1">
        <f>+Nacsport!B408</f>
        <v>47</v>
      </c>
      <c r="K407" s="1" t="str">
        <f>+Nacsport!C408</f>
        <v>RUCK</v>
      </c>
      <c r="L407" s="1" t="str">
        <f>+CONCATENATE(Nacsport!I408,Nacsport!J408)</f>
        <v>OPPONENT</v>
      </c>
      <c r="M407" s="29" t="str">
        <f>IF(Nacsport!G408&lt;&gt;"",LEFT(Nacsport!G408,FIND(";",Nacsport!G408)-1),"")</f>
        <v>39</v>
      </c>
      <c r="N407" s="1" t="str">
        <f>IFERROR(MID(Nacsport!G408,FIND(";", Nacsport!G408)+1,IFERROR(FIND(" ", Nacsport!G408 &amp; " ", FIND(";", Nacsport!G408)+1) - FIND(";", Nacsport!G408)-1,LEN(Nacsport!G408))),"")</f>
        <v>26</v>
      </c>
      <c r="O407" s="1" t="str">
        <f>+CONCATENATE(Nacsport!K408,Nacsport!L408,Nacsport!M408,Nacsport!N408,Nacsport!O408,Nacsport!P408,Nacsport!Q408,Nacsport!R408,Nacsport!S408,Nacsport!T408,Nacsport!U408,Nacsport!V408,Nacsport!W408,Nacsport!X408,Nacsport!Y408,Nacsport!Z408)</f>
        <v>T2C</v>
      </c>
      <c r="P407" s="1" t="str">
        <f>IF(ISNA(LOOKUP(2,1/(Nacsport!AA408:BY408&lt;&gt;""),Nacsport!AA408:BY408)),"",LOOKUP(2,1/(Nacsport!AA408:BY408&lt;&gt;""),Nacsport!AA408:BY408))</f>
        <v/>
      </c>
      <c r="Q407" s="1" t="str">
        <f t="array" ref="Q407">+IF(+COUNTIF(Nacsport!AA408:BY408,"*")&gt;1,INDEX(Nacsport!Z408:BX408,MATCH(TRUE,Nacsport!Z408:BX408&gt;0,0)),"")</f>
        <v/>
      </c>
      <c r="R407" s="1" t="str">
        <f>+CONCATENATE(Nacsport!BZ408,Nacsport!CA408)</f>
        <v/>
      </c>
      <c r="S407" s="1" t="str">
        <f>+CONCATENATE(Nacsport!CB408,Nacsport!CC408,Nacsport!CD408)</f>
        <v/>
      </c>
      <c r="T407" s="1" t="str">
        <f>+CONCATENATE(Nacsport!CE408,Nacsport!CF408,Nacsport!CG408,Nacsport!CH408)</f>
        <v/>
      </c>
      <c r="U407" s="1" t="str">
        <f>+CONCATENATE(Nacsport!CI408,Nacsport!CJ408,Nacsport!CK408,Nacsport!CL408,Nacsport!CM408,Nacsport!CN408,Nacsport!CO408,Nacsport!CP408)</f>
        <v/>
      </c>
      <c r="V407" s="1" t="str">
        <f>+CONCATENATE(Nacsport!CQ408,Nacsport!CR408,Nacsport!CS408,Nacsport!CT408,Nacsport!CU408,Nacsport!CV408)</f>
        <v/>
      </c>
      <c r="W407" s="1" t="str">
        <f>+CONCATENATE(Nacsport!CW408,Nacsport!CX408,Nacsport!CY408,Nacsport!CZ408,Nacsport!DA408,Nacsport!DB408,Nacsport!DC408)</f>
        <v/>
      </c>
      <c r="X407" s="1" t="str">
        <f>+CONCATENATE(Nacsport!DD408,Nacsport!DE408,Nacsport!DF408,Nacsport!DG408,Nacsport!DH408,Nacsport!DI408,Nacsport!DJ408,Nacsport!DK408,Nacsport!DL408,Nacsport!DM408,Nacsport!DN408)</f>
        <v/>
      </c>
      <c r="Y407" s="1" t="str">
        <f>+CONCATENATE(Nacsport!DO408,Nacsport!DP408,Nacsport!DQ408,Nacsport!DR408,Nacsport!DS408,Nacsport!DT408,Nacsport!DU408,Nacsport!DV408,)</f>
        <v/>
      </c>
      <c r="Z407" s="1" t="str">
        <f>+CONCATENATE(Nacsport!DW408,Nacsport!DX408,Nacsport!DY408,Nacsport!DZ408)</f>
        <v/>
      </c>
      <c r="AA407" s="1" t="str">
        <f>+CONCATENATE(Nacsport!EA408,Nacsport!EB408,Nacsport!EC408,Nacsport!ED408,Nacsport!EE408)</f>
        <v/>
      </c>
      <c r="AB407" s="1" t="str">
        <f>+CONCATENATE(Nacsport!EF408,Nacsport!EG408,Nacsport!EH408,Nacsport!EI408,Nacsport!EJ408,Nacsport!EK408)</f>
        <v/>
      </c>
      <c r="AC407" s="1" t="str">
        <f>+CONCATENATE(Nacsport!EL408,Nacsport!EM408,Nacsport!EN408,Nacsport!EO408,Nacsport!EP408,Nacsport!EQ408,Nacsport!ER408)</f>
        <v/>
      </c>
      <c r="AD407" s="1" t="str">
        <f>+CONCATENATE(Nacsport!ES408,Nacsport!ET408,Nacsport!EU408,Nacsport!EV408,Nacsport!EW408,Nacsport!EX408,Nacsport!EY408,Nacsport!EZ408)</f>
        <v/>
      </c>
      <c r="AE407" s="1" t="str">
        <f>+CONCATENATE(Nacsport!FA408,Nacsport!FB408,Nacsport!FC408)</f>
        <v/>
      </c>
      <c r="AF407" s="1" t="str">
        <f>+CONCATENATE(Nacsport!FD408,Nacsport!FE408)</f>
        <v>SLOW</v>
      </c>
      <c r="AG407" s="1" t="str">
        <f>+CONCATENATE(Nacsport!FF408,Nacsport!FG408,Nacsport!FH408,Nacsport!FI408,Nacsport!FJ408)</f>
        <v/>
      </c>
      <c r="AH407" s="1" t="str">
        <f t="shared" si="29"/>
        <v/>
      </c>
      <c r="AI407" s="1" t="str">
        <f>+CONCATENATE(Nacsport!FK408,Nacsport!FL408)</f>
        <v/>
      </c>
      <c r="AJ407" s="34" t="str">
        <f>+CONCATENATE(Nacsport!FM408,Nacsport!FN408)</f>
        <v/>
      </c>
      <c r="AK407" s="1" t="str">
        <f>+IF(OR(K407="ATTACCO",K407="DIFESA"),+CONCATENATE(Nacsport!FO408,Nacsport!FP407,Nacsport!FQ408,Nacsport!FR408,Nacsport!FS408,Nacsport!FT408,Nacsport!FU408,),"")</f>
        <v/>
      </c>
      <c r="AL407" s="1" t="str">
        <f>+IF(OR(K407="ATAQUE",K407="DEFENSA"),+CONCATENATE(Nacsport!FV408,Nacsport!FW408,Nacsport!FX408,Nacsport!FY408,Nacsport!FZ408,Nacsport!GA408,Nacsport!GB408,),"")</f>
        <v/>
      </c>
      <c r="AM407" s="1" t="str">
        <f>+CONCATENATE(Nacsport!GC408,Nacsport!GD408,Nacsport!GE408,Nacsport!GF408,Nacsport!GG408,Nacsport!GH408,Nacsport!GI408,Nacsport!GJ408,)</f>
        <v/>
      </c>
      <c r="AN407" s="1" t="str">
        <f>IF(K407="PUNTOS",LOOKUP(2,1/($K$3:K407="ATAQUE"),$AN$3:AN407),IF(+COUNTIF(Nacsport!GK408:'Nacsport'!GS408,"*")&gt;0,+COUNTIF(Nacsport!GK408:'Nacsport'!GS408,"*"),""))</f>
        <v/>
      </c>
      <c r="AO407" t="str">
        <f ca="1">+IF(K407="QUIEBRE",+IF(L407="SAN LUIS",+COUNTIF(K407:INDIRECT(ADDRESS((LOOKUP(2,1/($K$1:K407="ATAQUE"),Nacsport!$A$1:A408)),3,4)),"RUCK")+1,+COUNTIF(K407:INDIRECT(ADDRESS((LOOKUP(2,1/($K$1:K407="DEFENSA"),Nacsport!$A$1:A408)),3,4)),"RUCK")+1),"")</f>
        <v/>
      </c>
      <c r="AP407" t="str">
        <f ca="1">+IF(OR(K407="PUNTOS",K407="QUIEBRE"),+IF(L407="SAN LUIS",+COUNTIF(K407:INDIRECT(ADDRESS((LOOKUP(2,1/($K$1:K407="ATAQUE"),Nacsport!$A$1:A408)),3,4)),"PASE"),+COUNTIF(K407:INDIRECT(ADDRESS((LOOKUP(2,1/($K$1:K407="DEFENSA"),Nacsport!$A$1:A408)),3,4)),"PASE")),"")</f>
        <v/>
      </c>
      <c r="AQ407" t="str">
        <f>IF(K407="QUIEBRE",LOOKUP(2,1/($K$3:K407="ATAQUE"),$AL$3:AL407),IF(+COUNTIF(Nacsport!GK408:'Nacsport'!GS408,"*")&gt;0,+COUNTIF(Nacsport!GK408:'Nacsport'!GS408,"*"),""))</f>
        <v/>
      </c>
      <c r="AR407" s="1" t="str">
        <f>IF(OR(K407="ATTACCO",K407="DIFESA"),J407,IF(AND(OR(K407="PUNTOS",K407="RUCK",K407="QUIEBRE"),L407="AVEZZANO"),LOOKUP(2,1/($K$3:K407="ATTACCO"),$J$3:J408),IF(AND(OR(K407="PUNTOS",K407="RUCK",K407="QUIEBRE"),L407="RIVAL"),LOOKUP(2,1/($K$3:K407="DIFESA"),$J$3:J408),"")))</f>
        <v/>
      </c>
      <c r="AS407" s="17"/>
    </row>
    <row r="408" spans="1:45" ht="15.75" customHeight="1" x14ac:dyDescent="0.2">
      <c r="A408">
        <f>+Nacsport!A409</f>
        <v>409</v>
      </c>
      <c r="B408">
        <f t="shared" si="27"/>
        <v>407</v>
      </c>
      <c r="C408">
        <f t="shared" si="28"/>
        <v>407</v>
      </c>
      <c r="D408" s="12">
        <v>1</v>
      </c>
      <c r="E408" s="1" t="s">
        <v>1295</v>
      </c>
      <c r="F408" s="14">
        <f>CONVERT(LEFT(Nacsport!E409,2),"mn","hr")/24+CONVERT(MID(Nacsport!E409,4,2),"sec","hr")/24</f>
        <v>5.5856481481481479E-2</v>
      </c>
      <c r="G408" s="15">
        <f>CONVERT((CONVERT(LEFT(Nacsport!F409,2),"mn","hr")/24+CONVERT(MID(Nacsport!F409,4,2),"sec","hr")/24)-(CONVERT(LEFT(Nacsport!E409,2),"mn","hr")/24+CONVERT(MID(Nacsport!E409,4,2),"sec","hr")/24),"hr","sec")*24</f>
        <v>2.9999999999998694</v>
      </c>
      <c r="H408" s="15">
        <f t="shared" si="30"/>
        <v>4821</v>
      </c>
      <c r="I408" s="15">
        <f t="shared" si="31"/>
        <v>80.433333333333337</v>
      </c>
      <c r="J408" s="1">
        <f>+Nacsport!B409</f>
        <v>18</v>
      </c>
      <c r="K408" s="1" t="str">
        <f>+Nacsport!C409</f>
        <v>MISSED-TACKLE</v>
      </c>
      <c r="L408" s="1" t="str">
        <f>+CONCATENATE(Nacsport!I409,Nacsport!J409)</f>
        <v>SAN BENEDETTO</v>
      </c>
      <c r="M408" s="29" t="str">
        <f>IF(Nacsport!G409&lt;&gt;"",LEFT(Nacsport!G409,FIND(";",Nacsport!G409)-1),"")</f>
        <v/>
      </c>
      <c r="N408" s="1" t="str">
        <f>IFERROR(MID(Nacsport!G409,FIND(";", Nacsport!G409)+1,IFERROR(FIND(" ", Nacsport!G409 &amp; " ", FIND(";", Nacsport!G409)+1) - FIND(";", Nacsport!G409)-1,LEN(Nacsport!G409))),"")</f>
        <v/>
      </c>
      <c r="O408" s="1" t="str">
        <f>+CONCATENATE(Nacsport!K409,Nacsport!L409,Nacsport!M409,Nacsport!N409,Nacsport!O409,Nacsport!P409,Nacsport!Q409,Nacsport!R409,Nacsport!S409,Nacsport!T409,Nacsport!U409,Nacsport!V409,Nacsport!W409,Nacsport!X409,Nacsport!Y409,Nacsport!Z409)</f>
        <v/>
      </c>
      <c r="P408" s="1" t="str">
        <f>IF(ISNA(LOOKUP(2,1/(Nacsport!AA409:BY409&lt;&gt;""),Nacsport!AA409:BY409)),"",LOOKUP(2,1/(Nacsport!AA409:BY409&lt;&gt;""),Nacsport!AA409:BY409))</f>
        <v>12</v>
      </c>
      <c r="Q408" s="1" t="str">
        <f t="array" ref="Q408">+IF(+COUNTIF(Nacsport!AA409:BY409,"*")&gt;1,INDEX(Nacsport!Z409:BX409,MATCH(TRUE,Nacsport!Z409:BX409&gt;0,0)),"")</f>
        <v/>
      </c>
      <c r="R408" s="1" t="str">
        <f>+CONCATENATE(Nacsport!BZ409,Nacsport!CA409)</f>
        <v/>
      </c>
      <c r="S408" s="1" t="str">
        <f>+CONCATENATE(Nacsport!CB409,Nacsport!CC409,Nacsport!CD409)</f>
        <v/>
      </c>
      <c r="T408" s="1" t="str">
        <f>+CONCATENATE(Nacsport!CE409,Nacsport!CF409,Nacsport!CG409,Nacsport!CH409)</f>
        <v/>
      </c>
      <c r="U408" s="1" t="str">
        <f>+CONCATENATE(Nacsport!CI409,Nacsport!CJ409,Nacsport!CK409,Nacsport!CL409,Nacsport!CM409,Nacsport!CN409,Nacsport!CO409,Nacsport!CP409)</f>
        <v/>
      </c>
      <c r="V408" s="1" t="str">
        <f>+CONCATENATE(Nacsport!CQ409,Nacsport!CR409,Nacsport!CS409,Nacsport!CT409,Nacsport!CU409,Nacsport!CV409)</f>
        <v/>
      </c>
      <c r="W408" s="1" t="str">
        <f>+CONCATENATE(Nacsport!CW409,Nacsport!CX409,Nacsport!CY409,Nacsport!CZ409,Nacsport!DA409,Nacsport!DB409,Nacsport!DC409)</f>
        <v/>
      </c>
      <c r="X408" s="1" t="str">
        <f>+CONCATENATE(Nacsport!DD409,Nacsport!DE409,Nacsport!DF409,Nacsport!DG409,Nacsport!DH409,Nacsport!DI409,Nacsport!DJ409,Nacsport!DK409,Nacsport!DL409,Nacsport!DM409,Nacsport!DN409)</f>
        <v/>
      </c>
      <c r="Y408" s="1" t="str">
        <f>+CONCATENATE(Nacsport!DO409,Nacsport!DP409,Nacsport!DQ409,Nacsport!DR409,Nacsport!DS409,Nacsport!DT409,Nacsport!DU409,Nacsport!DV409,)</f>
        <v/>
      </c>
      <c r="Z408" s="1" t="str">
        <f>+CONCATENATE(Nacsport!DW409,Nacsport!DX409,Nacsport!DY409,Nacsport!DZ409)</f>
        <v/>
      </c>
      <c r="AA408" s="1" t="str">
        <f>+CONCATENATE(Nacsport!EA409,Nacsport!EB409,Nacsport!EC409,Nacsport!ED409,Nacsport!EE409)</f>
        <v/>
      </c>
      <c r="AB408" s="1" t="str">
        <f>+CONCATENATE(Nacsport!EF409,Nacsport!EG409,Nacsport!EH409,Nacsport!EI409,Nacsport!EJ409,Nacsport!EK409)</f>
        <v/>
      </c>
      <c r="AC408" s="1" t="str">
        <f>+CONCATENATE(Nacsport!EL409,Nacsport!EM409,Nacsport!EN409,Nacsport!EO409,Nacsport!EP409,Nacsport!EQ409,Nacsport!ER409)</f>
        <v/>
      </c>
      <c r="AD408" s="1" t="str">
        <f>+CONCATENATE(Nacsport!ES409,Nacsport!ET409,Nacsport!EU409,Nacsport!EV409,Nacsport!EW409,Nacsport!EX409,Nacsport!EY409,Nacsport!EZ409)</f>
        <v/>
      </c>
      <c r="AE408" s="1" t="str">
        <f>+CONCATENATE(Nacsport!FA409,Nacsport!FB409,Nacsport!FC409)</f>
        <v/>
      </c>
      <c r="AF408" s="1" t="str">
        <f>+CONCATENATE(Nacsport!FD409,Nacsport!FE409)</f>
        <v/>
      </c>
      <c r="AG408" s="1" t="str">
        <f>+CONCATENATE(Nacsport!FF409,Nacsport!FG409,Nacsport!FH409,Nacsport!FI409,Nacsport!FJ409)</f>
        <v/>
      </c>
      <c r="AH408" s="1" t="str">
        <f t="shared" si="29"/>
        <v/>
      </c>
      <c r="AI408" s="1" t="str">
        <f>+CONCATENATE(Nacsport!FK409,Nacsport!FL409)</f>
        <v/>
      </c>
      <c r="AJ408" s="34" t="str">
        <f>+CONCATENATE(Nacsport!FM409,Nacsport!FN409)</f>
        <v/>
      </c>
      <c r="AK408" s="1" t="str">
        <f>+IF(OR(K408="ATTACCO",K408="DIFESA"),+CONCATENATE(Nacsport!FO409,Nacsport!FP408,Nacsport!FQ409,Nacsport!FR409,Nacsport!FS409,Nacsport!FT409,Nacsport!FU409,),"")</f>
        <v/>
      </c>
      <c r="AL408" s="1" t="str">
        <f>+IF(OR(K408="ATAQUE",K408="DEFENSA"),+CONCATENATE(Nacsport!FV409,Nacsport!FW409,Nacsport!FX409,Nacsport!FY409,Nacsport!FZ409,Nacsport!GA409,Nacsport!GB409,),"")</f>
        <v/>
      </c>
      <c r="AM408" s="1" t="str">
        <f>+CONCATENATE(Nacsport!GC409,Nacsport!GD409,Nacsport!GE409,Nacsport!GF409,Nacsport!GG409,Nacsport!GH409,Nacsport!GI409,Nacsport!GJ409,)</f>
        <v/>
      </c>
      <c r="AN408" s="1" t="str">
        <f>IF(K408="PUNTOS",LOOKUP(2,1/($K$3:K408="ATAQUE"),$AN$3:AN408),IF(+COUNTIF(Nacsport!GK409:'Nacsport'!GS409,"*")&gt;0,+COUNTIF(Nacsport!GK409:'Nacsport'!GS409,"*"),""))</f>
        <v/>
      </c>
      <c r="AO408" t="str">
        <f ca="1">+IF(K408="QUIEBRE",+IF(L408="SAN LUIS",+COUNTIF(K408:INDIRECT(ADDRESS((LOOKUP(2,1/($K$1:K408="ATAQUE"),Nacsport!$A$1:A409)),3,4)),"RUCK")+1,+COUNTIF(K408:INDIRECT(ADDRESS((LOOKUP(2,1/($K$1:K408="DEFENSA"),Nacsport!$A$1:A409)),3,4)),"RUCK")+1),"")</f>
        <v/>
      </c>
      <c r="AP408" t="str">
        <f ca="1">+IF(OR(K408="PUNTOS",K408="QUIEBRE"),+IF(L408="SAN LUIS",+COUNTIF(K408:INDIRECT(ADDRESS((LOOKUP(2,1/($K$1:K408="ATAQUE"),Nacsport!$A$1:A409)),3,4)),"PASE"),+COUNTIF(K408:INDIRECT(ADDRESS((LOOKUP(2,1/($K$1:K408="DEFENSA"),Nacsport!$A$1:A409)),3,4)),"PASE")),"")</f>
        <v/>
      </c>
      <c r="AQ408" t="str">
        <f>IF(K408="QUIEBRE",LOOKUP(2,1/($K$3:K408="ATAQUE"),$AL$3:AL408),IF(+COUNTIF(Nacsport!GK409:'Nacsport'!GS409,"*")&gt;0,+COUNTIF(Nacsport!GK409:'Nacsport'!GS409,"*"),""))</f>
        <v/>
      </c>
      <c r="AR408" s="1" t="str">
        <f>IF(OR(K408="ATTACCO",K408="DIFESA"),J408,IF(AND(OR(K408="PUNTOS",K408="RUCK",K408="QUIEBRE"),L408="AVEZZANO"),LOOKUP(2,1/($K$3:K408="ATTACCO"),$J$3:J409),IF(AND(OR(K408="PUNTOS",K408="RUCK",K408="QUIEBRE"),L408="RIVAL"),LOOKUP(2,1/($K$3:K408="DIFESA"),$J$3:J409),"")))</f>
        <v/>
      </c>
      <c r="AS408" s="17"/>
    </row>
    <row r="409" spans="1:45" ht="15.75" customHeight="1" x14ac:dyDescent="0.2">
      <c r="A409">
        <f>+Nacsport!A410</f>
        <v>410</v>
      </c>
      <c r="B409">
        <f t="shared" si="27"/>
        <v>408</v>
      </c>
      <c r="C409">
        <f t="shared" si="28"/>
        <v>408</v>
      </c>
      <c r="D409" s="12">
        <v>1</v>
      </c>
      <c r="E409" s="1" t="s">
        <v>1295</v>
      </c>
      <c r="F409" s="14">
        <f>CONVERT(LEFT(Nacsport!E410,2),"mn","hr")/24+CONVERT(MID(Nacsport!E410,4,2),"sec","hr")/24</f>
        <v>5.5914351851851847E-2</v>
      </c>
      <c r="G409" s="15">
        <f>CONVERT((CONVERT(LEFT(Nacsport!F410,2),"mn","hr")/24+CONVERT(MID(Nacsport!F410,4,2),"sec","hr")/24)-(CONVERT(LEFT(Nacsport!E410,2),"mn","hr")/24+CONVERT(MID(Nacsport!E410,4,2),"sec","hr")/24),"hr","sec")*24</f>
        <v>5.0000000000003819</v>
      </c>
      <c r="H409" s="15">
        <f t="shared" si="30"/>
        <v>4826</v>
      </c>
      <c r="I409" s="15">
        <f t="shared" si="31"/>
        <v>80.516666666666666</v>
      </c>
      <c r="J409" s="1">
        <f>+Nacsport!B410</f>
        <v>16</v>
      </c>
      <c r="K409" s="1" t="str">
        <f>+Nacsport!C410</f>
        <v>TURNOVER+</v>
      </c>
      <c r="L409" s="1" t="str">
        <f>+CONCATENATE(Nacsport!I410,Nacsport!J410)</f>
        <v>SAN BENEDETTO</v>
      </c>
      <c r="M409" s="29" t="str">
        <f>IF(Nacsport!G410&lt;&gt;"",LEFT(Nacsport!G410,FIND(";",Nacsport!G410)-1),"")</f>
        <v/>
      </c>
      <c r="N409" s="1" t="str">
        <f>IFERROR(MID(Nacsport!G410,FIND(";", Nacsport!G410)+1,IFERROR(FIND(" ", Nacsport!G410 &amp; " ", FIND(";", Nacsport!G410)+1) - FIND(";", Nacsport!G410)-1,LEN(Nacsport!G410))),"")</f>
        <v/>
      </c>
      <c r="O409" s="1" t="str">
        <f>+CONCATENATE(Nacsport!K410,Nacsport!L410,Nacsport!M410,Nacsport!N410,Nacsport!O410,Nacsport!P410,Nacsport!Q410,Nacsport!R410,Nacsport!S410,Nacsport!T410,Nacsport!U410,Nacsport!V410,Nacsport!W410,Nacsport!X410,Nacsport!Y410,Nacsport!Z410)</f>
        <v/>
      </c>
      <c r="P409" s="1" t="str">
        <f>IF(ISNA(LOOKUP(2,1/(Nacsport!AA410:BY410&lt;&gt;""),Nacsport!AA410:BY410)),"",LOOKUP(2,1/(Nacsport!AA410:BY410&lt;&gt;""),Nacsport!AA410:BY410))</f>
        <v/>
      </c>
      <c r="Q409" s="1" t="str">
        <f t="array" ref="Q409">+IF(+COUNTIF(Nacsport!AA410:BY410,"*")&gt;1,INDEX(Nacsport!Z410:BX410,MATCH(TRUE,Nacsport!Z410:BX410&gt;0,0)),"")</f>
        <v/>
      </c>
      <c r="R409" s="1" t="str">
        <f>+CONCATENATE(Nacsport!BZ410,Nacsport!CA410)</f>
        <v/>
      </c>
      <c r="S409" s="1" t="str">
        <f>+CONCATENATE(Nacsport!CB410,Nacsport!CC410,Nacsport!CD410)</f>
        <v/>
      </c>
      <c r="T409" s="1" t="str">
        <f>+CONCATENATE(Nacsport!CE410,Nacsport!CF410,Nacsport!CG410,Nacsport!CH410)</f>
        <v/>
      </c>
      <c r="U409" s="1" t="str">
        <f>+CONCATENATE(Nacsport!CI410,Nacsport!CJ410,Nacsport!CK410,Nacsport!CL410,Nacsport!CM410,Nacsport!CN410,Nacsport!CO410,Nacsport!CP410)</f>
        <v/>
      </c>
      <c r="V409" s="1" t="str">
        <f>+CONCATENATE(Nacsport!CQ410,Nacsport!CR410,Nacsport!CS410,Nacsport!CT410,Nacsport!CU410,Nacsport!CV410)</f>
        <v/>
      </c>
      <c r="W409" s="1" t="str">
        <f>+CONCATENATE(Nacsport!CW410,Nacsport!CX410,Nacsport!CY410,Nacsport!CZ410,Nacsport!DA410,Nacsport!DB410,Nacsport!DC410)</f>
        <v/>
      </c>
      <c r="X409" s="1" t="str">
        <f>+CONCATENATE(Nacsport!DD410,Nacsport!DE410,Nacsport!DF410,Nacsport!DG410,Nacsport!DH410,Nacsport!DI410,Nacsport!DJ410,Nacsport!DK410,Nacsport!DL410,Nacsport!DM410,Nacsport!DN410)</f>
        <v/>
      </c>
      <c r="Y409" s="1" t="str">
        <f>+CONCATENATE(Nacsport!DO410,Nacsport!DP410,Nacsport!DQ410,Nacsport!DR410,Nacsport!DS410,Nacsport!DT410,Nacsport!DU410,Nacsport!DV410,)</f>
        <v/>
      </c>
      <c r="Z409" s="1" t="str">
        <f>+CONCATENATE(Nacsport!DW410,Nacsport!DX410,Nacsport!DY410,Nacsport!DZ410)</f>
        <v/>
      </c>
      <c r="AA409" s="1" t="str">
        <f>+CONCATENATE(Nacsport!EA410,Nacsport!EB410,Nacsport!EC410,Nacsport!ED410,Nacsport!EE410)</f>
        <v/>
      </c>
      <c r="AB409" s="1" t="str">
        <f>+CONCATENATE(Nacsport!EF410,Nacsport!EG410,Nacsport!EH410,Nacsport!EI410,Nacsport!EJ410,Nacsport!EK410)</f>
        <v>KNOCK-ON</v>
      </c>
      <c r="AC409" s="1" t="str">
        <f>+CONCATENATE(Nacsport!EL410,Nacsport!EM410,Nacsport!EN410,Nacsport!EO410,Nacsport!EP410,Nacsport!EQ410,Nacsport!ER410)</f>
        <v/>
      </c>
      <c r="AD409" s="1" t="str">
        <f>+CONCATENATE(Nacsport!ES410,Nacsport!ET410,Nacsport!EU410,Nacsport!EV410,Nacsport!EW410,Nacsport!EX410,Nacsport!EY410,Nacsport!EZ410)</f>
        <v/>
      </c>
      <c r="AE409" s="1" t="str">
        <f>+CONCATENATE(Nacsport!FA410,Nacsport!FB410,Nacsport!FC410)</f>
        <v/>
      </c>
      <c r="AF409" s="1" t="str">
        <f>+CONCATENATE(Nacsport!FD410,Nacsport!FE410)</f>
        <v/>
      </c>
      <c r="AG409" s="1" t="str">
        <f>+CONCATENATE(Nacsport!FF410,Nacsport!FG410,Nacsport!FH410,Nacsport!FI410,Nacsport!FJ410)</f>
        <v/>
      </c>
      <c r="AH409" s="1" t="str">
        <f t="shared" si="29"/>
        <v/>
      </c>
      <c r="AI409" s="1" t="str">
        <f>+CONCATENATE(Nacsport!FK410,Nacsport!FL410)</f>
        <v/>
      </c>
      <c r="AJ409" s="34" t="str">
        <f>+CONCATENATE(Nacsport!FM410,Nacsport!FN410)</f>
        <v/>
      </c>
      <c r="AK409" s="1" t="str">
        <f>+IF(OR(K409="ATTACCO",K409="DIFESA"),+CONCATENATE(Nacsport!FO410,Nacsport!FP409,Nacsport!FQ410,Nacsport!FR410,Nacsport!FS410,Nacsport!FT410,Nacsport!FU410,),"")</f>
        <v/>
      </c>
      <c r="AL409" s="1" t="str">
        <f>+IF(OR(K409="ATAQUE",K409="DEFENSA"),+CONCATENATE(Nacsport!FV410,Nacsport!FW410,Nacsport!FX410,Nacsport!FY410,Nacsport!FZ410,Nacsport!GA410,Nacsport!GB410,),"")</f>
        <v/>
      </c>
      <c r="AM409" s="1" t="str">
        <f>+CONCATENATE(Nacsport!GC410,Nacsport!GD410,Nacsport!GE410,Nacsport!GF410,Nacsport!GG410,Nacsport!GH410,Nacsport!GI410,Nacsport!GJ410,)</f>
        <v/>
      </c>
      <c r="AN409" s="1" t="str">
        <f>IF(K409="PUNTOS",LOOKUP(2,1/($K$3:K409="ATAQUE"),$AN$3:AN409),IF(+COUNTIF(Nacsport!GK410:'Nacsport'!GS410,"*")&gt;0,+COUNTIF(Nacsport!GK410:'Nacsport'!GS410,"*"),""))</f>
        <v/>
      </c>
      <c r="AO409" t="str">
        <f ca="1">+IF(K409="QUIEBRE",+IF(L409="SAN LUIS",+COUNTIF(K409:INDIRECT(ADDRESS((LOOKUP(2,1/($K$1:K409="ATAQUE"),Nacsport!$A$1:A410)),3,4)),"RUCK")+1,+COUNTIF(K409:INDIRECT(ADDRESS((LOOKUP(2,1/($K$1:K409="DEFENSA"),Nacsport!$A$1:A410)),3,4)),"RUCK")+1),"")</f>
        <v/>
      </c>
      <c r="AP409" t="str">
        <f ca="1">+IF(OR(K409="PUNTOS",K409="QUIEBRE"),+IF(L409="SAN LUIS",+COUNTIF(K409:INDIRECT(ADDRESS((LOOKUP(2,1/($K$1:K409="ATAQUE"),Nacsport!$A$1:A410)),3,4)),"PASE"),+COUNTIF(K409:INDIRECT(ADDRESS((LOOKUP(2,1/($K$1:K409="DEFENSA"),Nacsport!$A$1:A410)),3,4)),"PASE")),"")</f>
        <v/>
      </c>
      <c r="AQ409" t="str">
        <f>IF(K409="QUIEBRE",LOOKUP(2,1/($K$3:K409="ATAQUE"),$AL$3:AL409),IF(+COUNTIF(Nacsport!GK410:'Nacsport'!GS410,"*")&gt;0,+COUNTIF(Nacsport!GK410:'Nacsport'!GS410,"*"),""))</f>
        <v/>
      </c>
      <c r="AR409" s="1" t="str">
        <f>IF(OR(K409="ATTACCO",K409="DIFESA"),J409,IF(AND(OR(K409="PUNTOS",K409="RUCK",K409="QUIEBRE"),L409="AVEZZANO"),LOOKUP(2,1/($K$3:K409="ATTACCO"),$J$3:J410),IF(AND(OR(K409="PUNTOS",K409="RUCK",K409="QUIEBRE"),L409="RIVAL"),LOOKUP(2,1/($K$3:K409="DIFESA"),$J$3:J410),"")))</f>
        <v/>
      </c>
      <c r="AS409" s="17"/>
    </row>
    <row r="410" spans="1:45" ht="15.75" customHeight="1" x14ac:dyDescent="0.2">
      <c r="A410">
        <f>+Nacsport!A411</f>
        <v>411</v>
      </c>
      <c r="B410">
        <f t="shared" si="27"/>
        <v>409</v>
      </c>
      <c r="C410">
        <f t="shared" si="28"/>
        <v>409</v>
      </c>
      <c r="D410" s="12">
        <v>1</v>
      </c>
      <c r="E410" s="1" t="s">
        <v>1295</v>
      </c>
      <c r="F410" s="14">
        <f>CONVERT(LEFT(Nacsport!E411,2),"mn","hr")/24+CONVERT(MID(Nacsport!E411,4,2),"sec","hr")/24</f>
        <v>5.5914351851851847E-2</v>
      </c>
      <c r="G410" s="15">
        <f>CONVERT((CONVERT(LEFT(Nacsport!F411,2),"mn","hr")/24+CONVERT(MID(Nacsport!F411,4,2),"sec","hr")/24)-(CONVERT(LEFT(Nacsport!E411,2),"mn","hr")/24+CONVERT(MID(Nacsport!E411,4,2),"sec","hr")/24),"hr","sec")*24</f>
        <v>0.99999999999995648</v>
      </c>
      <c r="H410" s="15">
        <f t="shared" si="30"/>
        <v>4826</v>
      </c>
      <c r="I410" s="15">
        <f t="shared" si="31"/>
        <v>80.516666666666666</v>
      </c>
      <c r="J410" s="1">
        <f>+Nacsport!B411</f>
        <v>44</v>
      </c>
      <c r="K410" s="1" t="str">
        <f>+Nacsport!C411</f>
        <v>END</v>
      </c>
      <c r="L410" s="1" t="str">
        <f>+CONCATENATE(Nacsport!I411,Nacsport!J411)</f>
        <v/>
      </c>
      <c r="M410" s="29" t="str">
        <f>IF(Nacsport!G411&lt;&gt;"",LEFT(Nacsport!G411,FIND(";",Nacsport!G411)-1),"")</f>
        <v/>
      </c>
      <c r="N410" s="1" t="str">
        <f>IFERROR(MID(Nacsport!G411,FIND(";", Nacsport!G411)+1,IFERROR(FIND(" ", Nacsport!G411 &amp; " ", FIND(";", Nacsport!G411)+1) - FIND(";", Nacsport!G411)-1,LEN(Nacsport!G411))),"")</f>
        <v/>
      </c>
      <c r="O410" s="1" t="str">
        <f>+CONCATENATE(Nacsport!K411,Nacsport!L411,Nacsport!M411,Nacsport!N411,Nacsport!O411,Nacsport!P411,Nacsport!Q411,Nacsport!R411,Nacsport!S411,Nacsport!T411,Nacsport!U411,Nacsport!V411,Nacsport!W411,Nacsport!X411,Nacsport!Y411,Nacsport!Z411)</f>
        <v/>
      </c>
      <c r="P410" s="1" t="str">
        <f>IF(ISNA(LOOKUP(2,1/(Nacsport!AA411:BY411&lt;&gt;""),Nacsport!AA411:BY411)),"",LOOKUP(2,1/(Nacsport!AA411:BY411&lt;&gt;""),Nacsport!AA411:BY411))</f>
        <v/>
      </c>
      <c r="Q410" s="1" t="str">
        <f t="array" ref="Q410">+IF(+COUNTIF(Nacsport!AA411:BY411,"*")&gt;1,INDEX(Nacsport!Z411:BX411,MATCH(TRUE,Nacsport!Z411:BX411&gt;0,0)),"")</f>
        <v/>
      </c>
      <c r="R410" s="1" t="str">
        <f>+CONCATENATE(Nacsport!BZ411,Nacsport!CA411)</f>
        <v/>
      </c>
      <c r="S410" s="1" t="str">
        <f>+CONCATENATE(Nacsport!CB411,Nacsport!CC411,Nacsport!CD411)</f>
        <v/>
      </c>
      <c r="T410" s="1" t="str">
        <f>+CONCATENATE(Nacsport!CE411,Nacsport!CF411,Nacsport!CG411,Nacsport!CH411)</f>
        <v/>
      </c>
      <c r="U410" s="1" t="str">
        <f>+CONCATENATE(Nacsport!CI411,Nacsport!CJ411,Nacsport!CK411,Nacsport!CL411,Nacsport!CM411,Nacsport!CN411,Nacsport!CO411,Nacsport!CP411)</f>
        <v/>
      </c>
      <c r="V410" s="1" t="str">
        <f>+CONCATENATE(Nacsport!CQ411,Nacsport!CR411,Nacsport!CS411,Nacsport!CT411,Nacsport!CU411,Nacsport!CV411)</f>
        <v/>
      </c>
      <c r="W410" s="1" t="str">
        <f>+CONCATENATE(Nacsport!CW411,Nacsport!CX411,Nacsport!CY411,Nacsport!CZ411,Nacsport!DA411,Nacsport!DB411,Nacsport!DC411)</f>
        <v/>
      </c>
      <c r="X410" s="1" t="str">
        <f>+CONCATENATE(Nacsport!DD411,Nacsport!DE411,Nacsport!DF411,Nacsport!DG411,Nacsport!DH411,Nacsport!DI411,Nacsport!DJ411,Nacsport!DK411,Nacsport!DL411,Nacsport!DM411,Nacsport!DN411)</f>
        <v/>
      </c>
      <c r="Y410" s="1" t="str">
        <f>+CONCATENATE(Nacsport!DO411,Nacsport!DP411,Nacsport!DQ411,Nacsport!DR411,Nacsport!DS411,Nacsport!DT411,Nacsport!DU411,Nacsport!DV411,)</f>
        <v/>
      </c>
      <c r="Z410" s="1" t="str">
        <f>+CONCATENATE(Nacsport!DW411,Nacsport!DX411,Nacsport!DY411,Nacsport!DZ411)</f>
        <v/>
      </c>
      <c r="AA410" s="1" t="str">
        <f>+CONCATENATE(Nacsport!EA411,Nacsport!EB411,Nacsport!EC411,Nacsport!ED411,Nacsport!EE411)</f>
        <v/>
      </c>
      <c r="AB410" s="1" t="str">
        <f>+CONCATENATE(Nacsport!EF411,Nacsport!EG411,Nacsport!EH411,Nacsport!EI411,Nacsport!EJ411,Nacsport!EK411)</f>
        <v/>
      </c>
      <c r="AC410" s="1" t="str">
        <f>+CONCATENATE(Nacsport!EL411,Nacsport!EM411,Nacsport!EN411,Nacsport!EO411,Nacsport!EP411,Nacsport!EQ411,Nacsport!ER411)</f>
        <v/>
      </c>
      <c r="AD410" s="1" t="str">
        <f>+CONCATENATE(Nacsport!ES411,Nacsport!ET411,Nacsport!EU411,Nacsport!EV411,Nacsport!EW411,Nacsport!EX411,Nacsport!EY411,Nacsport!EZ411)</f>
        <v/>
      </c>
      <c r="AE410" s="1" t="str">
        <f>+CONCATENATE(Nacsport!FA411,Nacsport!FB411,Nacsport!FC411)</f>
        <v/>
      </c>
      <c r="AF410" s="1" t="str">
        <f>+CONCATENATE(Nacsport!FD411,Nacsport!FE411)</f>
        <v/>
      </c>
      <c r="AG410" s="1" t="str">
        <f>+CONCATENATE(Nacsport!FF411,Nacsport!FG411,Nacsport!FH411,Nacsport!FI411,Nacsport!FJ411)</f>
        <v/>
      </c>
      <c r="AH410" s="1" t="str">
        <f t="shared" si="29"/>
        <v/>
      </c>
      <c r="AI410" s="1" t="str">
        <f>+CONCATENATE(Nacsport!FK411,Nacsport!FL411)</f>
        <v/>
      </c>
      <c r="AJ410" s="34" t="str">
        <f>+CONCATENATE(Nacsport!FM411,Nacsport!FN411)</f>
        <v/>
      </c>
      <c r="AK410" s="1" t="str">
        <f>+IF(OR(K410="ATTACCO",K410="DIFESA"),+CONCATENATE(Nacsport!FO411,Nacsport!FP410,Nacsport!FQ411,Nacsport!FR411,Nacsport!FS411,Nacsport!FT411,Nacsport!FU411,),"")</f>
        <v/>
      </c>
      <c r="AL410" s="1" t="str">
        <f>+IF(OR(K410="ATAQUE",K410="DEFENSA"),+CONCATENATE(Nacsport!FV411,Nacsport!FW411,Nacsport!FX411,Nacsport!FY411,Nacsport!FZ411,Nacsport!GA411,Nacsport!GB411,),"")</f>
        <v/>
      </c>
      <c r="AM410" s="1" t="str">
        <f>+CONCATENATE(Nacsport!GC411,Nacsport!GD411,Nacsport!GE411,Nacsport!GF411,Nacsport!GG411,Nacsport!GH411,Nacsport!GI411,Nacsport!GJ411,)</f>
        <v/>
      </c>
      <c r="AN410" s="1" t="str">
        <f>IF(K410="PUNTOS",LOOKUP(2,1/($K$3:K410="ATAQUE"),$AN$3:AN410),IF(+COUNTIF(Nacsport!GK411:'Nacsport'!GS411,"*")&gt;0,+COUNTIF(Nacsport!GK411:'Nacsport'!GS411,"*"),""))</f>
        <v/>
      </c>
      <c r="AO410" t="str">
        <f ca="1">+IF(K410="QUIEBRE",+IF(L410="SAN LUIS",+COUNTIF(K410:INDIRECT(ADDRESS((LOOKUP(2,1/($K$1:K410="ATAQUE"),Nacsport!$A$1:A411)),3,4)),"RUCK")+1,+COUNTIF(K410:INDIRECT(ADDRESS((LOOKUP(2,1/($K$1:K410="DEFENSA"),Nacsport!$A$1:A411)),3,4)),"RUCK")+1),"")</f>
        <v/>
      </c>
      <c r="AP410" t="str">
        <f ca="1">+IF(OR(K410="PUNTOS",K410="QUIEBRE"),+IF(L410="SAN LUIS",+COUNTIF(K410:INDIRECT(ADDRESS((LOOKUP(2,1/($K$1:K410="ATAQUE"),Nacsport!$A$1:A411)),3,4)),"PASE"),+COUNTIF(K410:INDIRECT(ADDRESS((LOOKUP(2,1/($K$1:K410="DEFENSA"),Nacsport!$A$1:A411)),3,4)),"PASE")),"")</f>
        <v/>
      </c>
      <c r="AQ410" t="str">
        <f>IF(K410="QUIEBRE",LOOKUP(2,1/($K$3:K410="ATAQUE"),$AL$3:AL410),IF(+COUNTIF(Nacsport!GK411:'Nacsport'!GS411,"*")&gt;0,+COUNTIF(Nacsport!GK411:'Nacsport'!GS411,"*"),""))</f>
        <v/>
      </c>
      <c r="AR410" s="1" t="str">
        <f>IF(OR(K410="ATTACCO",K410="DIFESA"),J410,IF(AND(OR(K410="PUNTOS",K410="RUCK",K410="QUIEBRE"),L410="AVEZZANO"),LOOKUP(2,1/($K$3:K410="ATTACCO"),$J$3:J411),IF(AND(OR(K410="PUNTOS",K410="RUCK",K410="QUIEBRE"),L410="RIVAL"),LOOKUP(2,1/($K$3:K410="DIFESA"),$J$3:J411),"")))</f>
        <v/>
      </c>
      <c r="AS410" s="17"/>
    </row>
    <row r="411" spans="1:45" ht="15.75" customHeight="1" x14ac:dyDescent="0.2">
      <c r="A411">
        <f>+Nacsport!A412</f>
        <v>412</v>
      </c>
      <c r="B411">
        <f t="shared" si="27"/>
        <v>410</v>
      </c>
      <c r="C411">
        <f t="shared" si="28"/>
        <v>410</v>
      </c>
      <c r="D411" s="12">
        <v>1</v>
      </c>
      <c r="E411" s="1" t="s">
        <v>1295</v>
      </c>
      <c r="F411" s="14">
        <f>CONVERT(LEFT(Nacsport!E412,2),"mn","hr")/24+CONVERT(MID(Nacsport!E412,4,2),"sec","hr")/24</f>
        <v>5.6423611111111112E-2</v>
      </c>
      <c r="G411" s="15">
        <f>CONVERT((CONVERT(LEFT(Nacsport!F412,2),"mn","hr")/24+CONVERT(MID(Nacsport!F412,4,2),"sec","hr")/24)-(CONVERT(LEFT(Nacsport!E412,2),"mn","hr")/24+CONVERT(MID(Nacsport!E412,4,2),"sec","hr")/24),"hr","sec")*24</f>
        <v>38.000000000000142</v>
      </c>
      <c r="H411" s="15">
        <f t="shared" si="30"/>
        <v>4870</v>
      </c>
      <c r="I411" s="15">
        <f t="shared" si="31"/>
        <v>81.25</v>
      </c>
      <c r="J411" s="1">
        <f>+Nacsport!B412</f>
        <v>36</v>
      </c>
      <c r="K411" s="1" t="str">
        <f>+Nacsport!C412</f>
        <v>ATTACK</v>
      </c>
      <c r="L411" s="1" t="str">
        <f>+CONCATENATE(Nacsport!I412,Nacsport!J412)</f>
        <v/>
      </c>
      <c r="M411" s="29" t="str">
        <f>IF(Nacsport!G412&lt;&gt;"",LEFT(Nacsport!G412,FIND(";",Nacsport!G412)-1),"")</f>
        <v>30</v>
      </c>
      <c r="N411" s="1" t="str">
        <f>IFERROR(MID(Nacsport!G412,FIND(";", Nacsport!G412)+1,IFERROR(FIND(" ", Nacsport!G412 &amp; " ", FIND(";", Nacsport!G412)+1) - FIND(";", Nacsport!G412)-1,LEN(Nacsport!G412))),"")</f>
        <v>37</v>
      </c>
      <c r="O411" s="1" t="str">
        <f>+CONCATENATE(Nacsport!K412,Nacsport!L412,Nacsport!M412,Nacsport!N412,Nacsport!O412,Nacsport!P412,Nacsport!Q412,Nacsport!R412,Nacsport!S412,Nacsport!T412,Nacsport!U412,Nacsport!V412,Nacsport!W412,Nacsport!X412,Nacsport!Y412,Nacsport!Z412)</f>
        <v/>
      </c>
      <c r="P411" s="1" t="str">
        <f>IF(ISNA(LOOKUP(2,1/(Nacsport!AA412:BY412&lt;&gt;""),Nacsport!AA412:BY412)),"",LOOKUP(2,1/(Nacsport!AA412:BY412&lt;&gt;""),Nacsport!AA412:BY412))</f>
        <v/>
      </c>
      <c r="Q411" s="1" t="str">
        <f t="array" ref="Q411">+IF(+COUNTIF(Nacsport!AA412:BY412,"*")&gt;1,INDEX(Nacsport!Z412:BX412,MATCH(TRUE,Nacsport!Z412:BX412&gt;0,0)),"")</f>
        <v/>
      </c>
      <c r="R411" s="1" t="str">
        <f>+CONCATENATE(Nacsport!BZ412,Nacsport!CA412)</f>
        <v/>
      </c>
      <c r="S411" s="1" t="str">
        <f>+CONCATENATE(Nacsport!CB412,Nacsport!CC412,Nacsport!CD412)</f>
        <v/>
      </c>
      <c r="T411" s="1" t="str">
        <f>+CONCATENATE(Nacsport!CE412,Nacsport!CF412,Nacsport!CG412,Nacsport!CH412)</f>
        <v/>
      </c>
      <c r="U411" s="1" t="str">
        <f>+CONCATENATE(Nacsport!CI412,Nacsport!CJ412,Nacsport!CK412,Nacsport!CL412,Nacsport!CM412,Nacsport!CN412,Nacsport!CO412,Nacsport!CP412)</f>
        <v/>
      </c>
      <c r="V411" s="1" t="str">
        <f>+CONCATENATE(Nacsport!CQ412,Nacsport!CR412,Nacsport!CS412,Nacsport!CT412,Nacsport!CU412,Nacsport!CV412)</f>
        <v/>
      </c>
      <c r="W411" s="1" t="str">
        <f>+CONCATENATE(Nacsport!CW412,Nacsport!CX412,Nacsport!CY412,Nacsport!CZ412,Nacsport!DA412,Nacsport!DB412,Nacsport!DC412)</f>
        <v/>
      </c>
      <c r="X411" s="1" t="str">
        <f>+CONCATENATE(Nacsport!DD412,Nacsport!DE412,Nacsport!DF412,Nacsport!DG412,Nacsport!DH412,Nacsport!DI412,Nacsport!DJ412,Nacsport!DK412,Nacsport!DL412,Nacsport!DM412,Nacsport!DN412)</f>
        <v/>
      </c>
      <c r="Y411" s="1" t="str">
        <f>+CONCATENATE(Nacsport!DO412,Nacsport!DP412,Nacsport!DQ412,Nacsport!DR412,Nacsport!DS412,Nacsport!DT412,Nacsport!DU412,Nacsport!DV412,)</f>
        <v/>
      </c>
      <c r="Z411" s="1" t="str">
        <f>+CONCATENATE(Nacsport!DW412,Nacsport!DX412,Nacsport!DY412,Nacsport!DZ412)</f>
        <v/>
      </c>
      <c r="AA411" s="1" t="str">
        <f>+CONCATENATE(Nacsport!EA412,Nacsport!EB412,Nacsport!EC412,Nacsport!ED412,Nacsport!EE412)</f>
        <v/>
      </c>
      <c r="AB411" s="1" t="str">
        <f>+CONCATENATE(Nacsport!EF412,Nacsport!EG412,Nacsport!EH412,Nacsport!EI412,Nacsport!EJ412,Nacsport!EK412)</f>
        <v/>
      </c>
      <c r="AC411" s="1" t="str">
        <f>+CONCATENATE(Nacsport!EL412,Nacsport!EM412,Nacsport!EN412,Nacsport!EO412,Nacsport!EP412,Nacsport!EQ412,Nacsport!ER412)</f>
        <v/>
      </c>
      <c r="AD411" s="1" t="str">
        <f>+CONCATENATE(Nacsport!ES412,Nacsport!ET412,Nacsport!EU412,Nacsport!EV412,Nacsport!EW412,Nacsport!EX412,Nacsport!EY412,Nacsport!EZ412)</f>
        <v/>
      </c>
      <c r="AE411" s="1" t="str">
        <f>+CONCATENATE(Nacsport!FA412,Nacsport!FB412,Nacsport!FC412)</f>
        <v/>
      </c>
      <c r="AF411" s="1" t="str">
        <f>+CONCATENATE(Nacsport!FD412,Nacsport!FE412)</f>
        <v/>
      </c>
      <c r="AG411" s="1" t="str">
        <f>+CONCATENATE(Nacsport!FF412,Nacsport!FG412,Nacsport!FH412,Nacsport!FI412,Nacsport!FJ412)</f>
        <v/>
      </c>
      <c r="AH411" s="1" t="str">
        <f t="shared" si="29"/>
        <v/>
      </c>
      <c r="AI411" s="1" t="str">
        <f>+CONCATENATE(Nacsport!FK412,Nacsport!FL412)</f>
        <v/>
      </c>
      <c r="AJ411" s="34" t="str">
        <f>+CONCATENATE(Nacsport!FM412,Nacsport!FN412)</f>
        <v/>
      </c>
      <c r="AK411" s="1" t="str">
        <f>+IF(OR(K411="ATTACCO",K411="DIFESA"),+CONCATENATE(Nacsport!FO412,Nacsport!FP411,Nacsport!FQ412,Nacsport!FR412,Nacsport!FS412,Nacsport!FT412,Nacsport!FU412,),"")</f>
        <v/>
      </c>
      <c r="AL411" s="1" t="str">
        <f>+IF(OR(K411="ATAQUE",K411="DEFENSA"),+CONCATENATE(Nacsport!FV412,Nacsport!FW412,Nacsport!FX412,Nacsport!FY412,Nacsport!FZ412,Nacsport!GA412,Nacsport!GB412,),"")</f>
        <v/>
      </c>
      <c r="AM411" s="1" t="str">
        <f>+CONCATENATE(Nacsport!GC412,Nacsport!GD412,Nacsport!GE412,Nacsport!GF412,Nacsport!GG412,Nacsport!GH412,Nacsport!GI412,Nacsport!GJ412,)</f>
        <v/>
      </c>
      <c r="AN411" s="1" t="str">
        <f>IF(K411="PUNTOS",LOOKUP(2,1/($K$3:K411="ATAQUE"),$AN$3:AN411),IF(+COUNTIF(Nacsport!GK412:'Nacsport'!GS412,"*")&gt;0,+COUNTIF(Nacsport!GK412:'Nacsport'!GS412,"*"),""))</f>
        <v/>
      </c>
      <c r="AO411" t="str">
        <f ca="1">+IF(K411="QUIEBRE",+IF(L411="SAN LUIS",+COUNTIF(K411:INDIRECT(ADDRESS((LOOKUP(2,1/($K$1:K411="ATAQUE"),Nacsport!$A$1:A412)),3,4)),"RUCK")+1,+COUNTIF(K411:INDIRECT(ADDRESS((LOOKUP(2,1/($K$1:K411="DEFENSA"),Nacsport!$A$1:A412)),3,4)),"RUCK")+1),"")</f>
        <v/>
      </c>
      <c r="AP411" t="str">
        <f ca="1">+IF(OR(K411="PUNTOS",K411="QUIEBRE"),+IF(L411="SAN LUIS",+COUNTIF(K411:INDIRECT(ADDRESS((LOOKUP(2,1/($K$1:K411="ATAQUE"),Nacsport!$A$1:A412)),3,4)),"PASE"),+COUNTIF(K411:INDIRECT(ADDRESS((LOOKUP(2,1/($K$1:K411="DEFENSA"),Nacsport!$A$1:A412)),3,4)),"PASE")),"")</f>
        <v/>
      </c>
      <c r="AQ411" t="str">
        <f>IF(K411="QUIEBRE",LOOKUP(2,1/($K$3:K411="ATAQUE"),$AL$3:AL411),IF(+COUNTIF(Nacsport!GK412:'Nacsport'!GS412,"*")&gt;0,+COUNTIF(Nacsport!GK412:'Nacsport'!GS412,"*"),""))</f>
        <v/>
      </c>
      <c r="AR411" s="1" t="str">
        <f>IF(OR(K411="ATTACCO",K411="DIFESA"),J411,IF(AND(OR(K411="PUNTOS",K411="RUCK",K411="QUIEBRE"),L411="AVEZZANO"),LOOKUP(2,1/($K$3:K411="ATTACCO"),$J$3:J412),IF(AND(OR(K411="PUNTOS",K411="RUCK",K411="QUIEBRE"),L411="RIVAL"),LOOKUP(2,1/($K$3:K411="DIFESA"),$J$3:J412),"")))</f>
        <v/>
      </c>
      <c r="AS411" s="17"/>
    </row>
    <row r="412" spans="1:45" ht="15.75" customHeight="1" x14ac:dyDescent="0.2">
      <c r="A412">
        <f>+Nacsport!A413</f>
        <v>413</v>
      </c>
      <c r="B412">
        <f t="shared" si="27"/>
        <v>411</v>
      </c>
      <c r="C412">
        <f t="shared" si="28"/>
        <v>411</v>
      </c>
      <c r="D412" s="12">
        <v>1</v>
      </c>
      <c r="E412" s="1" t="s">
        <v>1295</v>
      </c>
      <c r="F412" s="14">
        <f>CONVERT(LEFT(Nacsport!E413,2),"mn","hr")/24+CONVERT(MID(Nacsport!E413,4,2),"sec","hr")/24</f>
        <v>5.6423611111111112E-2</v>
      </c>
      <c r="G412" s="15">
        <f>CONVERT((CONVERT(LEFT(Nacsport!F413,2),"mn","hr")/24+CONVERT(MID(Nacsport!F413,4,2),"sec","hr")/24)-(CONVERT(LEFT(Nacsport!E413,2),"mn","hr")/24+CONVERT(MID(Nacsport!E413,4,2),"sec","hr")/24),"hr","sec")*24</f>
        <v>38.000000000000142</v>
      </c>
      <c r="H412" s="15">
        <f t="shared" si="30"/>
        <v>4870</v>
      </c>
      <c r="I412" s="15">
        <f t="shared" si="31"/>
        <v>81.25</v>
      </c>
      <c r="J412" s="1">
        <f>+Nacsport!B413</f>
        <v>46</v>
      </c>
      <c r="K412" s="1" t="str">
        <f>+Nacsport!C413</f>
        <v>SHORT-MATCH</v>
      </c>
      <c r="L412" s="1" t="str">
        <f>+CONCATENATE(Nacsport!I413,Nacsport!J413)</f>
        <v/>
      </c>
      <c r="M412" s="29" t="str">
        <f>IF(Nacsport!G413&lt;&gt;"",LEFT(Nacsport!G413,FIND(";",Nacsport!G413)-1),"")</f>
        <v>30</v>
      </c>
      <c r="N412" s="1" t="str">
        <f>IFERROR(MID(Nacsport!G413,FIND(";", Nacsport!G413)+1,IFERROR(FIND(" ", Nacsport!G413 &amp; " ", FIND(";", Nacsport!G413)+1) - FIND(";", Nacsport!G413)-1,LEN(Nacsport!G413))),"")</f>
        <v>37</v>
      </c>
      <c r="O412" s="1" t="str">
        <f>+CONCATENATE(Nacsport!K413,Nacsport!L413,Nacsport!M413,Nacsport!N413,Nacsport!O413,Nacsport!P413,Nacsport!Q413,Nacsport!R413,Nacsport!S413,Nacsport!T413,Nacsport!U413,Nacsport!V413,Nacsport!W413,Nacsport!X413,Nacsport!Y413,Nacsport!Z413)</f>
        <v/>
      </c>
      <c r="P412" s="1" t="str">
        <f>IF(ISNA(LOOKUP(2,1/(Nacsport!AA413:BY413&lt;&gt;""),Nacsport!AA413:BY413)),"",LOOKUP(2,1/(Nacsport!AA413:BY413&lt;&gt;""),Nacsport!AA413:BY413))</f>
        <v/>
      </c>
      <c r="Q412" s="1" t="str">
        <f t="array" ref="Q412">+IF(+COUNTIF(Nacsport!AA413:BY413,"*")&gt;1,INDEX(Nacsport!Z413:BX413,MATCH(TRUE,Nacsport!Z413:BX413&gt;0,0)),"")</f>
        <v/>
      </c>
      <c r="R412" s="1" t="str">
        <f>+CONCATENATE(Nacsport!BZ413,Nacsport!CA413)</f>
        <v/>
      </c>
      <c r="S412" s="1" t="str">
        <f>+CONCATENATE(Nacsport!CB413,Nacsport!CC413,Nacsport!CD413)</f>
        <v/>
      </c>
      <c r="T412" s="1" t="str">
        <f>+CONCATENATE(Nacsport!CE413,Nacsport!CF413,Nacsport!CG413,Nacsport!CH413)</f>
        <v/>
      </c>
      <c r="U412" s="1" t="str">
        <f>+CONCATENATE(Nacsport!CI413,Nacsport!CJ413,Nacsport!CK413,Nacsport!CL413,Nacsport!CM413,Nacsport!CN413,Nacsport!CO413,Nacsport!CP413)</f>
        <v/>
      </c>
      <c r="V412" s="1" t="str">
        <f>+CONCATENATE(Nacsport!CQ413,Nacsport!CR413,Nacsport!CS413,Nacsport!CT413,Nacsport!CU413,Nacsport!CV413)</f>
        <v/>
      </c>
      <c r="W412" s="1" t="str">
        <f>+CONCATENATE(Nacsport!CW413,Nacsport!CX413,Nacsport!CY413,Nacsport!CZ413,Nacsport!DA413,Nacsport!DB413,Nacsport!DC413)</f>
        <v/>
      </c>
      <c r="X412" s="1" t="str">
        <f>+CONCATENATE(Nacsport!DD413,Nacsport!DE413,Nacsport!DF413,Nacsport!DG413,Nacsport!DH413,Nacsport!DI413,Nacsport!DJ413,Nacsport!DK413,Nacsport!DL413,Nacsport!DM413,Nacsport!DN413)</f>
        <v/>
      </c>
      <c r="Y412" s="1" t="str">
        <f>+CONCATENATE(Nacsport!DO413,Nacsport!DP413,Nacsport!DQ413,Nacsport!DR413,Nacsport!DS413,Nacsport!DT413,Nacsport!DU413,Nacsport!DV413,)</f>
        <v/>
      </c>
      <c r="Z412" s="1" t="str">
        <f>+CONCATENATE(Nacsport!DW413,Nacsport!DX413,Nacsport!DY413,Nacsport!DZ413)</f>
        <v/>
      </c>
      <c r="AA412" s="1" t="str">
        <f>+CONCATENATE(Nacsport!EA413,Nacsport!EB413,Nacsport!EC413,Nacsport!ED413,Nacsport!EE413)</f>
        <v/>
      </c>
      <c r="AB412" s="1" t="str">
        <f>+CONCATENATE(Nacsport!EF413,Nacsport!EG413,Nacsport!EH413,Nacsport!EI413,Nacsport!EJ413,Nacsport!EK413)</f>
        <v/>
      </c>
      <c r="AC412" s="1" t="str">
        <f>+CONCATENATE(Nacsport!EL413,Nacsport!EM413,Nacsport!EN413,Nacsport!EO413,Nacsport!EP413,Nacsport!EQ413,Nacsport!ER413)</f>
        <v/>
      </c>
      <c r="AD412" s="1" t="str">
        <f>+CONCATENATE(Nacsport!ES413,Nacsport!ET413,Nacsport!EU413,Nacsport!EV413,Nacsport!EW413,Nacsport!EX413,Nacsport!EY413,Nacsport!EZ413)</f>
        <v/>
      </c>
      <c r="AE412" s="1" t="str">
        <f>+CONCATENATE(Nacsport!FA413,Nacsport!FB413,Nacsport!FC413)</f>
        <v/>
      </c>
      <c r="AF412" s="1" t="str">
        <f>+CONCATENATE(Nacsport!FD413,Nacsport!FE413)</f>
        <v/>
      </c>
      <c r="AG412" s="1" t="str">
        <f>+CONCATENATE(Nacsport!FF413,Nacsport!FG413,Nacsport!FH413,Nacsport!FI413,Nacsport!FJ413)</f>
        <v/>
      </c>
      <c r="AH412" s="1" t="str">
        <f t="shared" si="29"/>
        <v/>
      </c>
      <c r="AI412" s="1" t="str">
        <f>+CONCATENATE(Nacsport!FK413,Nacsport!FL413)</f>
        <v/>
      </c>
      <c r="AJ412" s="34" t="str">
        <f>+CONCATENATE(Nacsport!FM413,Nacsport!FN413)</f>
        <v/>
      </c>
      <c r="AK412" s="1" t="str">
        <f>+IF(OR(K412="ATTACCO",K412="DIFESA"),+CONCATENATE(Nacsport!FO413,Nacsport!FP412,Nacsport!FQ413,Nacsport!FR413,Nacsport!FS413,Nacsport!FT413,Nacsport!FU413,),"")</f>
        <v/>
      </c>
      <c r="AL412" s="1" t="str">
        <f>+IF(OR(K412="ATAQUE",K412="DEFENSA"),+CONCATENATE(Nacsport!FV413,Nacsport!FW413,Nacsport!FX413,Nacsport!FY413,Nacsport!FZ413,Nacsport!GA413,Nacsport!GB413,),"")</f>
        <v/>
      </c>
      <c r="AM412" s="1" t="str">
        <f>+CONCATENATE(Nacsport!GC413,Nacsport!GD413,Nacsport!GE413,Nacsport!GF413,Nacsport!GG413,Nacsport!GH413,Nacsport!GI413,Nacsport!GJ413,)</f>
        <v/>
      </c>
      <c r="AN412" s="1" t="str">
        <f>IF(K412="PUNTOS",LOOKUP(2,1/($K$3:K412="ATAQUE"),$AN$3:AN412),IF(+COUNTIF(Nacsport!GK413:'Nacsport'!GS413,"*")&gt;0,+COUNTIF(Nacsport!GK413:'Nacsport'!GS413,"*"),""))</f>
        <v/>
      </c>
      <c r="AO412" t="str">
        <f ca="1">+IF(K412="QUIEBRE",+IF(L412="SAN LUIS",+COUNTIF(K412:INDIRECT(ADDRESS((LOOKUP(2,1/($K$1:K412="ATAQUE"),Nacsport!$A$1:A413)),3,4)),"RUCK")+1,+COUNTIF(K412:INDIRECT(ADDRESS((LOOKUP(2,1/($K$1:K412="DEFENSA"),Nacsport!$A$1:A413)),3,4)),"RUCK")+1),"")</f>
        <v/>
      </c>
      <c r="AP412" t="str">
        <f ca="1">+IF(OR(K412="PUNTOS",K412="QUIEBRE"),+IF(L412="SAN LUIS",+COUNTIF(K412:INDIRECT(ADDRESS((LOOKUP(2,1/($K$1:K412="ATAQUE"),Nacsport!$A$1:A413)),3,4)),"PASE"),+COUNTIF(K412:INDIRECT(ADDRESS((LOOKUP(2,1/($K$1:K412="DEFENSA"),Nacsport!$A$1:A413)),3,4)),"PASE")),"")</f>
        <v/>
      </c>
      <c r="AQ412" t="str">
        <f>IF(K412="QUIEBRE",LOOKUP(2,1/($K$3:K412="ATAQUE"),$AL$3:AL412),IF(+COUNTIF(Nacsport!GK413:'Nacsport'!GS413,"*")&gt;0,+COUNTIF(Nacsport!GK413:'Nacsport'!GS413,"*"),""))</f>
        <v/>
      </c>
      <c r="AR412" s="1" t="str">
        <f>IF(OR(K412="ATTACCO",K412="DIFESA"),J412,IF(AND(OR(K412="PUNTOS",K412="RUCK",K412="QUIEBRE"),L412="AVEZZANO"),LOOKUP(2,1/($K$3:K412="ATTACCO"),$J$3:J413),IF(AND(OR(K412="PUNTOS",K412="RUCK",K412="QUIEBRE"),L412="RIVAL"),LOOKUP(2,1/($K$3:K412="DIFESA"),$J$3:J413),"")))</f>
        <v/>
      </c>
      <c r="AS412" s="17"/>
    </row>
    <row r="413" spans="1:45" ht="15.75" customHeight="1" x14ac:dyDescent="0.2">
      <c r="A413">
        <f>+Nacsport!A414</f>
        <v>414</v>
      </c>
      <c r="B413">
        <f t="shared" si="27"/>
        <v>412</v>
      </c>
      <c r="C413">
        <f t="shared" si="28"/>
        <v>412</v>
      </c>
      <c r="D413" s="12">
        <v>1</v>
      </c>
      <c r="E413" s="1" t="s">
        <v>1295</v>
      </c>
      <c r="F413" s="14">
        <f>CONVERT(LEFT(Nacsport!E414,2),"mn","hr")/24+CONVERT(MID(Nacsport!E414,4,2),"sec","hr")/24</f>
        <v>5.6458333333333333E-2</v>
      </c>
      <c r="G413" s="15">
        <f>CONVERT((CONVERT(LEFT(Nacsport!F414,2),"mn","hr")/24+CONVERT(MID(Nacsport!F414,4,2),"sec","hr")/24)-(CONVERT(LEFT(Nacsport!E414,2),"mn","hr")/24+CONVERT(MID(Nacsport!E414,4,2),"sec","hr")/24),"hr","sec")*24</f>
        <v>4.0000000000004254</v>
      </c>
      <c r="H413" s="15">
        <f t="shared" si="30"/>
        <v>4873</v>
      </c>
      <c r="I413" s="15">
        <f t="shared" si="31"/>
        <v>81.300000000000011</v>
      </c>
      <c r="J413" s="1">
        <f>+Nacsport!B414</f>
        <v>15</v>
      </c>
      <c r="K413" s="1" t="str">
        <f>+Nacsport!C414</f>
        <v>SCRUM</v>
      </c>
      <c r="L413" s="1" t="str">
        <f>+CONCATENATE(Nacsport!I414,Nacsport!J414)</f>
        <v>SAN BENEDETTO</v>
      </c>
      <c r="M413" s="29" t="str">
        <f>IF(Nacsport!G414&lt;&gt;"",LEFT(Nacsport!G414,FIND(";",Nacsport!G414)-1),"")</f>
        <v>30</v>
      </c>
      <c r="N413" s="1" t="str">
        <f>IFERROR(MID(Nacsport!G414,FIND(";", Nacsport!G414)+1,IFERROR(FIND(" ", Nacsport!G414 &amp; " ", FIND(";", Nacsport!G414)+1) - FIND(";", Nacsport!G414)-1,LEN(Nacsport!G414))),"")</f>
        <v>37</v>
      </c>
      <c r="O413" s="1" t="str">
        <f>+CONCATENATE(Nacsport!K414,Nacsport!L414,Nacsport!M414,Nacsport!N414,Nacsport!O414,Nacsport!P414,Nacsport!Q414,Nacsport!R414,Nacsport!S414,Nacsport!T414,Nacsport!U414,Nacsport!V414,Nacsport!W414,Nacsport!X414,Nacsport!Y414,Nacsport!Z414)</f>
        <v>T2B</v>
      </c>
      <c r="P413" s="1" t="str">
        <f>IF(ISNA(LOOKUP(2,1/(Nacsport!AA414:BY414&lt;&gt;""),Nacsport!AA414:BY414)),"",LOOKUP(2,1/(Nacsport!AA414:BY414&lt;&gt;""),Nacsport!AA414:BY414))</f>
        <v/>
      </c>
      <c r="Q413" s="1" t="str">
        <f t="array" ref="Q413">+IF(+COUNTIF(Nacsport!AA414:BY414,"*")&gt;1,INDEX(Nacsport!Z414:BX414,MATCH(TRUE,Nacsport!Z414:BX414&gt;0,0)),"")</f>
        <v/>
      </c>
      <c r="R413" s="1" t="str">
        <f>+CONCATENATE(Nacsport!BZ414,Nacsport!CA414)</f>
        <v>WIN</v>
      </c>
      <c r="S413" s="1" t="str">
        <f>+CONCATENATE(Nacsport!CB414,Nacsport!CC414,Nacsport!CD414)</f>
        <v>NEUTRAL</v>
      </c>
      <c r="T413" s="1" t="str">
        <f>+CONCATENATE(Nacsport!CE414,Nacsport!CF414,Nacsport!CG414,Nacsport!CH414)</f>
        <v/>
      </c>
      <c r="U413" s="1" t="str">
        <f>+CONCATENATE(Nacsport!CI414,Nacsport!CJ414,Nacsport!CK414,Nacsport!CL414,Nacsport!CM414,Nacsport!CN414,Nacsport!CO414,Nacsport!CP414)</f>
        <v/>
      </c>
      <c r="V413" s="1" t="str">
        <f>+CONCATENATE(Nacsport!CQ414,Nacsport!CR414,Nacsport!CS414,Nacsport!CT414,Nacsport!CU414,Nacsport!CV414)</f>
        <v/>
      </c>
      <c r="W413" s="1" t="str">
        <f>+CONCATENATE(Nacsport!CW414,Nacsport!CX414,Nacsport!CY414,Nacsport!CZ414,Nacsport!DA414,Nacsport!DB414,Nacsport!DC414)</f>
        <v/>
      </c>
      <c r="X413" s="1" t="str">
        <f>+CONCATENATE(Nacsport!DD414,Nacsport!DE414,Nacsport!DF414,Nacsport!DG414,Nacsport!DH414,Nacsport!DI414,Nacsport!DJ414,Nacsport!DK414,Nacsport!DL414,Nacsport!DM414,Nacsport!DN414)</f>
        <v/>
      </c>
      <c r="Y413" s="1" t="str">
        <f>+CONCATENATE(Nacsport!DO414,Nacsport!DP414,Nacsport!DQ414,Nacsport!DR414,Nacsport!DS414,Nacsport!DT414,Nacsport!DU414,Nacsport!DV414,)</f>
        <v/>
      </c>
      <c r="Z413" s="1" t="str">
        <f>+CONCATENATE(Nacsport!DW414,Nacsport!DX414,Nacsport!DY414,Nacsport!DZ414)</f>
        <v/>
      </c>
      <c r="AA413" s="1" t="str">
        <f>+CONCATENATE(Nacsport!EA414,Nacsport!EB414,Nacsport!EC414,Nacsport!ED414,Nacsport!EE414)</f>
        <v/>
      </c>
      <c r="AB413" s="1" t="str">
        <f>+CONCATENATE(Nacsport!EF414,Nacsport!EG414,Nacsport!EH414,Nacsport!EI414,Nacsport!EJ414,Nacsport!EK414)</f>
        <v/>
      </c>
      <c r="AC413" s="1" t="str">
        <f>+CONCATENATE(Nacsport!EL414,Nacsport!EM414,Nacsport!EN414,Nacsport!EO414,Nacsport!EP414,Nacsport!EQ414,Nacsport!ER414)</f>
        <v/>
      </c>
      <c r="AD413" s="1" t="str">
        <f>+CONCATENATE(Nacsport!ES414,Nacsport!ET414,Nacsport!EU414,Nacsport!EV414,Nacsport!EW414,Nacsport!EX414,Nacsport!EY414,Nacsport!EZ414)</f>
        <v/>
      </c>
      <c r="AE413" s="1" t="str">
        <f>+CONCATENATE(Nacsport!FA414,Nacsport!FB414,Nacsport!FC414)</f>
        <v/>
      </c>
      <c r="AF413" s="1" t="str">
        <f>+CONCATENATE(Nacsport!FD414,Nacsport!FE414)</f>
        <v/>
      </c>
      <c r="AG413" s="1" t="str">
        <f>+CONCATENATE(Nacsport!FF414,Nacsport!FG414,Nacsport!FH414,Nacsport!FI414,Nacsport!FJ414)</f>
        <v/>
      </c>
      <c r="AH413" s="1" t="str">
        <f t="shared" si="29"/>
        <v/>
      </c>
      <c r="AI413" s="1" t="str">
        <f>+CONCATENATE(Nacsport!FK414,Nacsport!FL414)</f>
        <v/>
      </c>
      <c r="AJ413" s="34" t="str">
        <f>+CONCATENATE(Nacsport!FM414,Nacsport!FN414)</f>
        <v/>
      </c>
      <c r="AK413" s="1" t="str">
        <f>+IF(OR(K413="ATTACCO",K413="DIFESA"),+CONCATENATE(Nacsport!FO414,Nacsport!FP413,Nacsport!FQ414,Nacsport!FR414,Nacsport!FS414,Nacsport!FT414,Nacsport!FU414,),"")</f>
        <v/>
      </c>
      <c r="AL413" s="1" t="str">
        <f>+IF(OR(K413="ATAQUE",K413="DEFENSA"),+CONCATENATE(Nacsport!FV414,Nacsport!FW414,Nacsport!FX414,Nacsport!FY414,Nacsport!FZ414,Nacsport!GA414,Nacsport!GB414,),"")</f>
        <v/>
      </c>
      <c r="AM413" s="1" t="str">
        <f>+CONCATENATE(Nacsport!GC414,Nacsport!GD414,Nacsport!GE414,Nacsport!GF414,Nacsport!GG414,Nacsport!GH414,Nacsport!GI414,Nacsport!GJ414,)</f>
        <v/>
      </c>
      <c r="AN413" s="1" t="str">
        <f>IF(K413="PUNTOS",LOOKUP(2,1/($K$3:K413="ATAQUE"),$AN$3:AN413),IF(+COUNTIF(Nacsport!GK414:'Nacsport'!GS414,"*")&gt;0,+COUNTIF(Nacsport!GK414:'Nacsport'!GS414,"*"),""))</f>
        <v/>
      </c>
      <c r="AO413" t="str">
        <f ca="1">+IF(K413="QUIEBRE",+IF(L413="SAN LUIS",+COUNTIF(K413:INDIRECT(ADDRESS((LOOKUP(2,1/($K$1:K413="ATAQUE"),Nacsport!$A$1:A414)),3,4)),"RUCK")+1,+COUNTIF(K413:INDIRECT(ADDRESS((LOOKUP(2,1/($K$1:K413="DEFENSA"),Nacsport!$A$1:A414)),3,4)),"RUCK")+1),"")</f>
        <v/>
      </c>
      <c r="AP413" t="str">
        <f ca="1">+IF(OR(K413="PUNTOS",K413="QUIEBRE"),+IF(L413="SAN LUIS",+COUNTIF(K413:INDIRECT(ADDRESS((LOOKUP(2,1/($K$1:K413="ATAQUE"),Nacsport!$A$1:A414)),3,4)),"PASE"),+COUNTIF(K413:INDIRECT(ADDRESS((LOOKUP(2,1/($K$1:K413="DEFENSA"),Nacsport!$A$1:A414)),3,4)),"PASE")),"")</f>
        <v/>
      </c>
      <c r="AQ413" t="str">
        <f>IF(K413="QUIEBRE",LOOKUP(2,1/($K$3:K413="ATAQUE"),$AL$3:AL413),IF(+COUNTIF(Nacsport!GK414:'Nacsport'!GS414,"*")&gt;0,+COUNTIF(Nacsport!GK414:'Nacsport'!GS414,"*"),""))</f>
        <v/>
      </c>
      <c r="AR413" s="1" t="str">
        <f>IF(OR(K413="ATTACCO",K413="DIFESA"),J413,IF(AND(OR(K413="PUNTOS",K413="RUCK",K413="QUIEBRE"),L413="AVEZZANO"),LOOKUP(2,1/($K$3:K413="ATTACCO"),$J$3:J414),IF(AND(OR(K413="PUNTOS",K413="RUCK",K413="QUIEBRE"),L413="RIVAL"),LOOKUP(2,1/($K$3:K413="DIFESA"),$J$3:J414),"")))</f>
        <v/>
      </c>
      <c r="AS413" s="17"/>
    </row>
    <row r="414" spans="1:45" ht="15.75" customHeight="1" x14ac:dyDescent="0.2">
      <c r="A414">
        <f>+Nacsport!A415</f>
        <v>415</v>
      </c>
      <c r="B414">
        <f t="shared" si="27"/>
        <v>413</v>
      </c>
      <c r="C414">
        <f t="shared" si="28"/>
        <v>413</v>
      </c>
      <c r="D414" s="12">
        <v>1</v>
      </c>
      <c r="E414" s="1" t="s">
        <v>1295</v>
      </c>
      <c r="F414" s="14">
        <f>CONVERT(LEFT(Nacsport!E415,2),"mn","hr")/24+CONVERT(MID(Nacsport!E415,4,2),"sec","hr")/24</f>
        <v>5.6550925925925928E-2</v>
      </c>
      <c r="G414" s="15">
        <f>CONVERT((CONVERT(LEFT(Nacsport!F415,2),"mn","hr")/24+CONVERT(MID(Nacsport!F415,4,2),"sec","hr")/24)-(CONVERT(LEFT(Nacsport!E415,2),"mn","hr")/24+CONVERT(MID(Nacsport!E415,4,2),"sec","hr")/24),"hr","sec")*24</f>
        <v>2.9999999999998694</v>
      </c>
      <c r="H414" s="15">
        <f t="shared" si="30"/>
        <v>4881</v>
      </c>
      <c r="I414" s="15">
        <f t="shared" si="31"/>
        <v>81.433333333333337</v>
      </c>
      <c r="J414" s="1">
        <f>+Nacsport!B415</f>
        <v>19</v>
      </c>
      <c r="K414" s="1" t="str">
        <f>+Nacsport!C415</f>
        <v>MISSED-TACKLE</v>
      </c>
      <c r="L414" s="1" t="str">
        <f>+CONCATENATE(Nacsport!I415,Nacsport!J415)</f>
        <v>OPPONENT</v>
      </c>
      <c r="M414" s="29" t="str">
        <f>IF(Nacsport!G415&lt;&gt;"",LEFT(Nacsport!G415,FIND(";",Nacsport!G415)-1),"")</f>
        <v/>
      </c>
      <c r="N414" s="1" t="str">
        <f>IFERROR(MID(Nacsport!G415,FIND(";", Nacsport!G415)+1,IFERROR(FIND(" ", Nacsport!G415 &amp; " ", FIND(";", Nacsport!G415)+1) - FIND(";", Nacsport!G415)-1,LEN(Nacsport!G415))),"")</f>
        <v/>
      </c>
      <c r="O414" s="1" t="str">
        <f>+CONCATENATE(Nacsport!K415,Nacsport!L415,Nacsport!M415,Nacsport!N415,Nacsport!O415,Nacsport!P415,Nacsport!Q415,Nacsport!R415,Nacsport!S415,Nacsport!T415,Nacsport!U415,Nacsport!V415,Nacsport!W415,Nacsport!X415,Nacsport!Y415,Nacsport!Z415)</f>
        <v/>
      </c>
      <c r="P414" s="1" t="str">
        <f>IF(ISNA(LOOKUP(2,1/(Nacsport!AA415:BY415&lt;&gt;""),Nacsport!AA415:BY415)),"",LOOKUP(2,1/(Nacsport!AA415:BY415&lt;&gt;""),Nacsport!AA415:BY415))</f>
        <v/>
      </c>
      <c r="Q414" s="1" t="str">
        <f t="array" ref="Q414">+IF(+COUNTIF(Nacsport!AA415:BY415,"*")&gt;1,INDEX(Nacsport!Z415:BX415,MATCH(TRUE,Nacsport!Z415:BX415&gt;0,0)),"")</f>
        <v/>
      </c>
      <c r="R414" s="1" t="str">
        <f>+CONCATENATE(Nacsport!BZ415,Nacsport!CA415)</f>
        <v/>
      </c>
      <c r="S414" s="1" t="str">
        <f>+CONCATENATE(Nacsport!CB415,Nacsport!CC415,Nacsport!CD415)</f>
        <v/>
      </c>
      <c r="T414" s="1" t="str">
        <f>+CONCATENATE(Nacsport!CE415,Nacsport!CF415,Nacsport!CG415,Nacsport!CH415)</f>
        <v/>
      </c>
      <c r="U414" s="1" t="str">
        <f>+CONCATENATE(Nacsport!CI415,Nacsport!CJ415,Nacsport!CK415,Nacsport!CL415,Nacsport!CM415,Nacsport!CN415,Nacsport!CO415,Nacsport!CP415)</f>
        <v/>
      </c>
      <c r="V414" s="1" t="str">
        <f>+CONCATENATE(Nacsport!CQ415,Nacsport!CR415,Nacsport!CS415,Nacsport!CT415,Nacsport!CU415,Nacsport!CV415)</f>
        <v/>
      </c>
      <c r="W414" s="1" t="str">
        <f>+CONCATENATE(Nacsport!CW415,Nacsport!CX415,Nacsport!CY415,Nacsport!CZ415,Nacsport!DA415,Nacsport!DB415,Nacsport!DC415)</f>
        <v/>
      </c>
      <c r="X414" s="1" t="str">
        <f>+CONCATENATE(Nacsport!DD415,Nacsport!DE415,Nacsport!DF415,Nacsport!DG415,Nacsport!DH415,Nacsport!DI415,Nacsport!DJ415,Nacsport!DK415,Nacsport!DL415,Nacsport!DM415,Nacsport!DN415)</f>
        <v/>
      </c>
      <c r="Y414" s="1" t="str">
        <f>+CONCATENATE(Nacsport!DO415,Nacsport!DP415,Nacsport!DQ415,Nacsport!DR415,Nacsport!DS415,Nacsport!DT415,Nacsport!DU415,Nacsport!DV415,)</f>
        <v/>
      </c>
      <c r="Z414" s="1" t="str">
        <f>+CONCATENATE(Nacsport!DW415,Nacsport!DX415,Nacsport!DY415,Nacsport!DZ415)</f>
        <v/>
      </c>
      <c r="AA414" s="1" t="str">
        <f>+CONCATENATE(Nacsport!EA415,Nacsport!EB415,Nacsport!EC415,Nacsport!ED415,Nacsport!EE415)</f>
        <v/>
      </c>
      <c r="AB414" s="1" t="str">
        <f>+CONCATENATE(Nacsport!EF415,Nacsport!EG415,Nacsport!EH415,Nacsport!EI415,Nacsport!EJ415,Nacsport!EK415)</f>
        <v/>
      </c>
      <c r="AC414" s="1" t="str">
        <f>+CONCATENATE(Nacsport!EL415,Nacsport!EM415,Nacsport!EN415,Nacsport!EO415,Nacsport!EP415,Nacsport!EQ415,Nacsport!ER415)</f>
        <v/>
      </c>
      <c r="AD414" s="1" t="str">
        <f>+CONCATENATE(Nacsport!ES415,Nacsport!ET415,Nacsport!EU415,Nacsport!EV415,Nacsport!EW415,Nacsport!EX415,Nacsport!EY415,Nacsport!EZ415)</f>
        <v/>
      </c>
      <c r="AE414" s="1" t="str">
        <f>+CONCATENATE(Nacsport!FA415,Nacsport!FB415,Nacsport!FC415)</f>
        <v/>
      </c>
      <c r="AF414" s="1" t="str">
        <f>+CONCATENATE(Nacsport!FD415,Nacsport!FE415)</f>
        <v/>
      </c>
      <c r="AG414" s="1" t="str">
        <f>+CONCATENATE(Nacsport!FF415,Nacsport!FG415,Nacsport!FH415,Nacsport!FI415,Nacsport!FJ415)</f>
        <v/>
      </c>
      <c r="AH414" s="1" t="str">
        <f t="shared" si="29"/>
        <v/>
      </c>
      <c r="AI414" s="1" t="str">
        <f>+CONCATENATE(Nacsport!FK415,Nacsport!FL415)</f>
        <v/>
      </c>
      <c r="AJ414" s="34" t="str">
        <f>+CONCATENATE(Nacsport!FM415,Nacsport!FN415)</f>
        <v/>
      </c>
      <c r="AK414" s="1" t="str">
        <f>+IF(OR(K414="ATTACCO",K414="DIFESA"),+CONCATENATE(Nacsport!FO415,Nacsport!FP414,Nacsport!FQ415,Nacsport!FR415,Nacsport!FS415,Nacsport!FT415,Nacsport!FU415,),"")</f>
        <v/>
      </c>
      <c r="AL414" s="1" t="str">
        <f>+IF(OR(K414="ATAQUE",K414="DEFENSA"),+CONCATENATE(Nacsport!FV415,Nacsport!FW415,Nacsport!FX415,Nacsport!FY415,Nacsport!FZ415,Nacsport!GA415,Nacsport!GB415,),"")</f>
        <v/>
      </c>
      <c r="AM414" s="1" t="str">
        <f>+CONCATENATE(Nacsport!GC415,Nacsport!GD415,Nacsport!GE415,Nacsport!GF415,Nacsport!GG415,Nacsport!GH415,Nacsport!GI415,Nacsport!GJ415,)</f>
        <v/>
      </c>
      <c r="AN414" s="1" t="str">
        <f>IF(K414="PUNTOS",LOOKUP(2,1/($K$3:K414="ATAQUE"),$AN$3:AN414),IF(+COUNTIF(Nacsport!GK415:'Nacsport'!GS415,"*")&gt;0,+COUNTIF(Nacsport!GK415:'Nacsport'!GS415,"*"),""))</f>
        <v/>
      </c>
      <c r="AO414" t="str">
        <f ca="1">+IF(K414="QUIEBRE",+IF(L414="SAN LUIS",+COUNTIF(K414:INDIRECT(ADDRESS((LOOKUP(2,1/($K$1:K414="ATAQUE"),Nacsport!$A$1:A415)),3,4)),"RUCK")+1,+COUNTIF(K414:INDIRECT(ADDRESS((LOOKUP(2,1/($K$1:K414="DEFENSA"),Nacsport!$A$1:A415)),3,4)),"RUCK")+1),"")</f>
        <v/>
      </c>
      <c r="AP414" t="str">
        <f ca="1">+IF(OR(K414="PUNTOS",K414="QUIEBRE"),+IF(L414="SAN LUIS",+COUNTIF(K414:INDIRECT(ADDRESS((LOOKUP(2,1/($K$1:K414="ATAQUE"),Nacsport!$A$1:A415)),3,4)),"PASE"),+COUNTIF(K414:INDIRECT(ADDRESS((LOOKUP(2,1/($K$1:K414="DEFENSA"),Nacsport!$A$1:A415)),3,4)),"PASE")),"")</f>
        <v/>
      </c>
      <c r="AQ414" t="str">
        <f>IF(K414="QUIEBRE",LOOKUP(2,1/($K$3:K414="ATAQUE"),$AL$3:AL414),IF(+COUNTIF(Nacsport!GK415:'Nacsport'!GS415,"*")&gt;0,+COUNTIF(Nacsport!GK415:'Nacsport'!GS415,"*"),""))</f>
        <v/>
      </c>
      <c r="AR414" s="1" t="str">
        <f>IF(OR(K414="ATTACCO",K414="DIFESA"),J414,IF(AND(OR(K414="PUNTOS",K414="RUCK",K414="QUIEBRE"),L414="AVEZZANO"),LOOKUP(2,1/($K$3:K414="ATTACCO"),$J$3:J415),IF(AND(OR(K414="PUNTOS",K414="RUCK",K414="QUIEBRE"),L414="RIVAL"),LOOKUP(2,1/($K$3:K414="DIFESA"),$J$3:J415),"")))</f>
        <v/>
      </c>
      <c r="AS414" s="17"/>
    </row>
    <row r="415" spans="1:45" ht="15.75" customHeight="1" x14ac:dyDescent="0.2">
      <c r="A415">
        <f>+Nacsport!A416</f>
        <v>416</v>
      </c>
      <c r="B415">
        <f t="shared" si="27"/>
        <v>414</v>
      </c>
      <c r="C415">
        <f t="shared" si="28"/>
        <v>414</v>
      </c>
      <c r="D415" s="12">
        <v>1</v>
      </c>
      <c r="E415" s="1" t="s">
        <v>1295</v>
      </c>
      <c r="F415" s="14">
        <f>CONVERT(LEFT(Nacsport!E416,2),"mn","hr")/24+CONVERT(MID(Nacsport!E416,4,2),"sec","hr")/24</f>
        <v>5.6574074074074075E-2</v>
      </c>
      <c r="G415" s="15">
        <f>(CONVERT((CONVERT(LEFT(Nacsport!F416,2),"mn","hr")/24+CONVERT(MID(Nacsport!F416,4,2),"sec","hr")/24)-(CONVERT(LEFT(Nacsport!E416,2),"mn","hr")/24+CONVERT(MID(Nacsport!E416,4,2),"sec","hr")/24),"hr","sec")*24)+2</f>
        <v>4.9999999999998694</v>
      </c>
      <c r="H415" s="15">
        <f t="shared" si="30"/>
        <v>4883</v>
      </c>
      <c r="I415" s="15">
        <f t="shared" si="31"/>
        <v>81.466666666666669</v>
      </c>
      <c r="J415" s="1">
        <f>+Nacsport!B416</f>
        <v>57</v>
      </c>
      <c r="K415" s="1" t="str">
        <f>+Nacsport!C416</f>
        <v>TACKLE</v>
      </c>
      <c r="L415" s="1" t="str">
        <f>+CONCATENATE(Nacsport!I416,Nacsport!J416)</f>
        <v>OPPONENT</v>
      </c>
      <c r="M415" s="29" t="str">
        <f>IF(Nacsport!G416&lt;&gt;"",LEFT(Nacsport!G416,FIND(";",Nacsport!G416)-1),"")</f>
        <v/>
      </c>
      <c r="N415" s="1" t="str">
        <f>IFERROR(MID(Nacsport!G416,FIND(";", Nacsport!G416)+1,IFERROR(FIND(" ", Nacsport!G416 &amp; " ", FIND(";", Nacsport!G416)+1) - FIND(";", Nacsport!G416)-1,LEN(Nacsport!G416))),"")</f>
        <v/>
      </c>
      <c r="O415" s="1" t="str">
        <f>+CONCATENATE(Nacsport!K416,Nacsport!L416,Nacsport!M416,Nacsport!N416,Nacsport!O416,Nacsport!P416,Nacsport!Q416,Nacsport!R416,Nacsport!S416,Nacsport!T416,Nacsport!U416,Nacsport!V416,Nacsport!W416,Nacsport!X416,Nacsport!Y416,Nacsport!Z416)</f>
        <v/>
      </c>
      <c r="P415" s="1" t="str">
        <f>IF(ISNA(LOOKUP(2,1/(Nacsport!AA416:BY416&lt;&gt;""),Nacsport!AA416:BY416)),"",LOOKUP(2,1/(Nacsport!AA416:BY416&lt;&gt;""),Nacsport!AA416:BY416))</f>
        <v/>
      </c>
      <c r="Q415" s="1" t="str">
        <f t="array" ref="Q415">+IF(+COUNTIF(Nacsport!AA416:BY416,"*")&gt;1,INDEX(Nacsport!Z416:BX416,MATCH(TRUE,Nacsport!Z416:BX416&gt;0,0)),"")</f>
        <v/>
      </c>
      <c r="R415" s="1" t="str">
        <f>+CONCATENATE(Nacsport!BZ416,Nacsport!CA416)</f>
        <v/>
      </c>
      <c r="S415" s="1" t="str">
        <f>+CONCATENATE(Nacsport!CB416,Nacsport!CC416,Nacsport!CD416)</f>
        <v/>
      </c>
      <c r="T415" s="1" t="str">
        <f>+CONCATENATE(Nacsport!CE416,Nacsport!CF416,Nacsport!CG416,Nacsport!CH416)</f>
        <v/>
      </c>
      <c r="U415" s="1" t="str">
        <f>+CONCATENATE(Nacsport!CI416,Nacsport!CJ416,Nacsport!CK416,Nacsport!CL416,Nacsport!CM416,Nacsport!CN416,Nacsport!CO416,Nacsport!CP416)</f>
        <v/>
      </c>
      <c r="V415" s="1" t="str">
        <f>+CONCATENATE(Nacsport!CQ416,Nacsport!CR416,Nacsport!CS416,Nacsport!CT416,Nacsport!CU416,Nacsport!CV416)</f>
        <v/>
      </c>
      <c r="W415" s="1" t="str">
        <f>+CONCATENATE(Nacsport!CW416,Nacsport!CX416,Nacsport!CY416,Nacsport!CZ416,Nacsport!DA416,Nacsport!DB416,Nacsport!DC416)</f>
        <v/>
      </c>
      <c r="X415" s="1" t="str">
        <f>+CONCATENATE(Nacsport!DD416,Nacsport!DE416,Nacsport!DF416,Nacsport!DG416,Nacsport!DH416,Nacsport!DI416,Nacsport!DJ416,Nacsport!DK416,Nacsport!DL416,Nacsport!DM416,Nacsport!DN416)</f>
        <v/>
      </c>
      <c r="Y415" s="1" t="str">
        <f>+CONCATENATE(Nacsport!DO416,Nacsport!DP416,Nacsport!DQ416,Nacsport!DR416,Nacsport!DS416,Nacsport!DT416,Nacsport!DU416,Nacsport!DV416,)</f>
        <v/>
      </c>
      <c r="Z415" s="1" t="str">
        <f>+CONCATENATE(Nacsport!DW416,Nacsport!DX416,Nacsport!DY416,Nacsport!DZ416)</f>
        <v/>
      </c>
      <c r="AA415" s="1" t="str">
        <f>+CONCATENATE(Nacsport!EA416,Nacsport!EB416,Nacsport!EC416,Nacsport!ED416,Nacsport!EE416)</f>
        <v/>
      </c>
      <c r="AB415" s="1" t="str">
        <f>+CONCATENATE(Nacsport!EF416,Nacsport!EG416,Nacsport!EH416,Nacsport!EI416,Nacsport!EJ416,Nacsport!EK416)</f>
        <v/>
      </c>
      <c r="AC415" s="1" t="str">
        <f>+CONCATENATE(Nacsport!EL416,Nacsport!EM416,Nacsport!EN416,Nacsport!EO416,Nacsport!EP416,Nacsport!EQ416,Nacsport!ER416)</f>
        <v/>
      </c>
      <c r="AD415" s="1" t="str">
        <f>+CONCATENATE(Nacsport!ES416,Nacsport!ET416,Nacsport!EU416,Nacsport!EV416,Nacsport!EW416,Nacsport!EX416,Nacsport!EY416,Nacsport!EZ416)</f>
        <v/>
      </c>
      <c r="AE415" s="1" t="str">
        <f>+CONCATENATE(Nacsport!FA416,Nacsport!FB416,Nacsport!FC416)</f>
        <v/>
      </c>
      <c r="AF415" s="1" t="str">
        <f>+CONCATENATE(Nacsport!FD416,Nacsport!FE416)</f>
        <v/>
      </c>
      <c r="AG415" s="1" t="str">
        <f>+CONCATENATE(Nacsport!FF416,Nacsport!FG416,Nacsport!FH416,Nacsport!FI416,Nacsport!FJ416)</f>
        <v/>
      </c>
      <c r="AH415" s="1" t="str">
        <f t="shared" si="29"/>
        <v/>
      </c>
      <c r="AI415" s="1" t="str">
        <f>+CONCATENATE(Nacsport!FK416,Nacsport!FL416)</f>
        <v/>
      </c>
      <c r="AJ415" s="34" t="str">
        <f>+CONCATENATE(Nacsport!FM416,Nacsport!FN416)</f>
        <v/>
      </c>
      <c r="AK415" s="1" t="str">
        <f>+IF(OR(K415="ATTACCO",K415="DIFESA"),+CONCATENATE(Nacsport!FO416,Nacsport!FP415,Nacsport!FQ416,Nacsport!FR416,Nacsport!FS416,Nacsport!FT416,Nacsport!FU416,),"")</f>
        <v/>
      </c>
      <c r="AL415" s="1" t="str">
        <f>+IF(OR(K415="ATAQUE",K415="DEFENSA"),+CONCATENATE(Nacsport!FV416,Nacsport!FW416,Nacsport!FX416,Nacsport!FY416,Nacsport!FZ416,Nacsport!GA416,Nacsport!GB416,),"")</f>
        <v/>
      </c>
      <c r="AM415" s="1" t="str">
        <f>+CONCATENATE(Nacsport!GC416,Nacsport!GD416,Nacsport!GE416,Nacsport!GF416,Nacsport!GG416,Nacsport!GH416,Nacsport!GI416,Nacsport!GJ416,)</f>
        <v/>
      </c>
      <c r="AN415" s="1" t="str">
        <f>IF(K415="PUNTOS",LOOKUP(2,1/($K$3:K415="ATAQUE"),$AN$3:AN415),IF(+COUNTIF(Nacsport!GK416:'Nacsport'!GS416,"*")&gt;0,+COUNTIF(Nacsport!GK416:'Nacsport'!GS416,"*"),""))</f>
        <v/>
      </c>
      <c r="AO415" t="str">
        <f ca="1">+IF(K415="QUIEBRE",+IF(L415="SAN LUIS",+COUNTIF(K415:INDIRECT(ADDRESS((LOOKUP(2,1/($K$1:K415="ATAQUE"),Nacsport!$A$1:A416)),3,4)),"RUCK")+1,+COUNTIF(K415:INDIRECT(ADDRESS((LOOKUP(2,1/($K$1:K415="DEFENSA"),Nacsport!$A$1:A416)),3,4)),"RUCK")+1),"")</f>
        <v/>
      </c>
      <c r="AP415" t="str">
        <f ca="1">+IF(OR(K415="PUNTOS",K415="QUIEBRE"),+IF(L415="SAN LUIS",+COUNTIF(K415:INDIRECT(ADDRESS((LOOKUP(2,1/($K$1:K415="ATAQUE"),Nacsport!$A$1:A416)),3,4)),"PASE"),+COUNTIF(K415:INDIRECT(ADDRESS((LOOKUP(2,1/($K$1:K415="DEFENSA"),Nacsport!$A$1:A416)),3,4)),"PASE")),"")</f>
        <v/>
      </c>
      <c r="AQ415" t="str">
        <f>IF(K415="QUIEBRE",LOOKUP(2,1/($K$3:K415="ATAQUE"),$AL$3:AL415),IF(+COUNTIF(Nacsport!GK416:'Nacsport'!GS416,"*")&gt;0,+COUNTIF(Nacsport!GK416:'Nacsport'!GS416,"*"),""))</f>
        <v/>
      </c>
      <c r="AR415" s="1" t="str">
        <f>IF(OR(K415="ATTACCO",K415="DIFESA"),J415,IF(AND(OR(K415="PUNTOS",K415="RUCK",K415="QUIEBRE"),L415="AVEZZANO"),LOOKUP(2,1/($K$3:K415="ATTACCO"),$J$3:J416),IF(AND(OR(K415="PUNTOS",K415="RUCK",K415="QUIEBRE"),L415="RIVAL"),LOOKUP(2,1/($K$3:K415="DIFESA"),$J$3:J416),"")))</f>
        <v/>
      </c>
      <c r="AS415" s="17"/>
    </row>
    <row r="416" spans="1:45" ht="15.75" customHeight="1" x14ac:dyDescent="0.2">
      <c r="A416">
        <f>+Nacsport!A417</f>
        <v>417</v>
      </c>
      <c r="B416">
        <f t="shared" si="27"/>
        <v>415</v>
      </c>
      <c r="C416">
        <f t="shared" si="28"/>
        <v>415</v>
      </c>
      <c r="D416" s="12">
        <v>1</v>
      </c>
      <c r="E416" s="1" t="s">
        <v>1295</v>
      </c>
      <c r="F416" s="14">
        <f>CONVERT(LEFT(Nacsport!E417,2),"mn","hr")/24+CONVERT(MID(Nacsport!E417,4,2),"sec","hr")/24</f>
        <v>5.6585648148148149E-2</v>
      </c>
      <c r="G416" s="15">
        <f>CONVERT((CONVERT(LEFT(Nacsport!F417,2),"mn","hr")/24+CONVERT(MID(Nacsport!F417,4,2),"sec","hr")/24)-(CONVERT(LEFT(Nacsport!E417,2),"mn","hr")/24+CONVERT(MID(Nacsport!E417,4,2),"sec","hr")/24),"hr","sec")*24</f>
        <v>2.9999999999998694</v>
      </c>
      <c r="H416" s="15">
        <f t="shared" si="30"/>
        <v>4884</v>
      </c>
      <c r="I416" s="15">
        <f t="shared" si="31"/>
        <v>81.483333333333334</v>
      </c>
      <c r="J416" s="1">
        <f>+Nacsport!B417</f>
        <v>48</v>
      </c>
      <c r="K416" s="1" t="str">
        <f>+Nacsport!C417</f>
        <v>RUCK</v>
      </c>
      <c r="L416" s="1" t="str">
        <f>+CONCATENATE(Nacsport!I417,Nacsport!J417)</f>
        <v>SAN BENEDETTO</v>
      </c>
      <c r="M416" s="29" t="str">
        <f>IF(Nacsport!G417&lt;&gt;"",LEFT(Nacsport!G417,FIND(";",Nacsport!G417)-1),"")</f>
        <v>66</v>
      </c>
      <c r="N416" s="1" t="str">
        <f>IFERROR(MID(Nacsport!G417,FIND(";", Nacsport!G417)+1,IFERROR(FIND(" ", Nacsport!G417 &amp; " ", FIND(";", Nacsport!G417)+1) - FIND(";", Nacsport!G417)-1,LEN(Nacsport!G417))),"")</f>
        <v>28</v>
      </c>
      <c r="O416" s="1" t="str">
        <f>+CONCATENATE(Nacsport!K417,Nacsport!L417,Nacsport!M417,Nacsport!N417,Nacsport!O417,Nacsport!P417,Nacsport!Q417,Nacsport!R417,Nacsport!S417,Nacsport!T417,Nacsport!U417,Nacsport!V417,Nacsport!W417,Nacsport!X417,Nacsport!Y417,Nacsport!Z417)</f>
        <v>T2D</v>
      </c>
      <c r="P416" s="1" t="str">
        <f>IF(ISNA(LOOKUP(2,1/(Nacsport!AA417:BY417&lt;&gt;""),Nacsport!AA417:BY417)),"",LOOKUP(2,1/(Nacsport!AA417:BY417&lt;&gt;""),Nacsport!AA417:BY417))</f>
        <v/>
      </c>
      <c r="Q416" s="1" t="str">
        <f t="array" ref="Q416">+IF(+COUNTIF(Nacsport!AA417:BY417,"*")&gt;1,INDEX(Nacsport!Z417:BX417,MATCH(TRUE,Nacsport!Z417:BX417&gt;0,0)),"")</f>
        <v/>
      </c>
      <c r="R416" s="1" t="str">
        <f>+CONCATENATE(Nacsport!BZ417,Nacsport!CA417)</f>
        <v/>
      </c>
      <c r="S416" s="1" t="str">
        <f>+CONCATENATE(Nacsport!CB417,Nacsport!CC417,Nacsport!CD417)</f>
        <v/>
      </c>
      <c r="T416" s="1" t="str">
        <f>+CONCATENATE(Nacsport!CE417,Nacsport!CF417,Nacsport!CG417,Nacsport!CH417)</f>
        <v/>
      </c>
      <c r="U416" s="1" t="str">
        <f>+CONCATENATE(Nacsport!CI417,Nacsport!CJ417,Nacsport!CK417,Nacsport!CL417,Nacsport!CM417,Nacsport!CN417,Nacsport!CO417,Nacsport!CP417)</f>
        <v/>
      </c>
      <c r="V416" s="1" t="str">
        <f>+CONCATENATE(Nacsport!CQ417,Nacsport!CR417,Nacsport!CS417,Nacsport!CT417,Nacsport!CU417,Nacsport!CV417)</f>
        <v/>
      </c>
      <c r="W416" s="1" t="str">
        <f>+CONCATENATE(Nacsport!CW417,Nacsport!CX417,Nacsport!CY417,Nacsport!CZ417,Nacsport!DA417,Nacsport!DB417,Nacsport!DC417)</f>
        <v/>
      </c>
      <c r="X416" s="1" t="str">
        <f>+CONCATENATE(Nacsport!DD417,Nacsport!DE417,Nacsport!DF417,Nacsport!DG417,Nacsport!DH417,Nacsport!DI417,Nacsport!DJ417,Nacsport!DK417,Nacsport!DL417,Nacsport!DM417,Nacsport!DN417)</f>
        <v/>
      </c>
      <c r="Y416" s="1" t="str">
        <f>+CONCATENATE(Nacsport!DO417,Nacsport!DP417,Nacsport!DQ417,Nacsport!DR417,Nacsport!DS417,Nacsport!DT417,Nacsport!DU417,Nacsport!DV417,)</f>
        <v/>
      </c>
      <c r="Z416" s="1" t="str">
        <f>+CONCATENATE(Nacsport!DW417,Nacsport!DX417,Nacsport!DY417,Nacsport!DZ417)</f>
        <v/>
      </c>
      <c r="AA416" s="1" t="str">
        <f>+CONCATENATE(Nacsport!EA417,Nacsport!EB417,Nacsport!EC417,Nacsport!ED417,Nacsport!EE417)</f>
        <v/>
      </c>
      <c r="AB416" s="1" t="str">
        <f>+CONCATENATE(Nacsport!EF417,Nacsport!EG417,Nacsport!EH417,Nacsport!EI417,Nacsport!EJ417,Nacsport!EK417)</f>
        <v/>
      </c>
      <c r="AC416" s="1" t="str">
        <f>+CONCATENATE(Nacsport!EL417,Nacsport!EM417,Nacsport!EN417,Nacsport!EO417,Nacsport!EP417,Nacsport!EQ417,Nacsport!ER417)</f>
        <v/>
      </c>
      <c r="AD416" s="1" t="str">
        <f>+CONCATENATE(Nacsport!ES417,Nacsport!ET417,Nacsport!EU417,Nacsport!EV417,Nacsport!EW417,Nacsport!EX417,Nacsport!EY417,Nacsport!EZ417)</f>
        <v/>
      </c>
      <c r="AE416" s="1" t="str">
        <f>+CONCATENATE(Nacsport!FA417,Nacsport!FB417,Nacsport!FC417)</f>
        <v/>
      </c>
      <c r="AF416" s="1" t="str">
        <f>+CONCATENATE(Nacsport!FD417,Nacsport!FE417)</f>
        <v>FAST</v>
      </c>
      <c r="AG416" s="1" t="str">
        <f>+CONCATENATE(Nacsport!FF417,Nacsport!FG417,Nacsport!FH417,Nacsport!FI417,Nacsport!FJ417)</f>
        <v/>
      </c>
      <c r="AH416" s="1" t="str">
        <f t="shared" si="29"/>
        <v/>
      </c>
      <c r="AI416" s="1" t="str">
        <f>+CONCATENATE(Nacsport!FK417,Nacsport!FL417)</f>
        <v/>
      </c>
      <c r="AJ416" s="34" t="str">
        <f>+CONCATENATE(Nacsport!FM417,Nacsport!FN417)</f>
        <v/>
      </c>
      <c r="AK416" s="1" t="str">
        <f>+IF(OR(K416="ATTACCO",K416="DIFESA"),+CONCATENATE(Nacsport!FO417,Nacsport!FP416,Nacsport!FQ417,Nacsport!FR417,Nacsport!FS417,Nacsport!FT417,Nacsport!FU417,),"")</f>
        <v/>
      </c>
      <c r="AL416" s="1" t="str">
        <f>+IF(OR(K416="ATAQUE",K416="DEFENSA"),+CONCATENATE(Nacsport!FV417,Nacsport!FW417,Nacsport!FX417,Nacsport!FY417,Nacsport!FZ417,Nacsport!GA417,Nacsport!GB417,),"")</f>
        <v/>
      </c>
      <c r="AM416" s="1" t="str">
        <f>+CONCATENATE(Nacsport!GC417,Nacsport!GD417,Nacsport!GE417,Nacsport!GF417,Nacsport!GG417,Nacsport!GH417,Nacsport!GI417,Nacsport!GJ417,)</f>
        <v/>
      </c>
      <c r="AN416" s="1" t="str">
        <f>IF(K416="PUNTOS",LOOKUP(2,1/($K$3:K416="ATAQUE"),$AN$3:AN416),IF(+COUNTIF(Nacsport!GK417:'Nacsport'!GS417,"*")&gt;0,+COUNTIF(Nacsport!GK417:'Nacsport'!GS417,"*"),""))</f>
        <v/>
      </c>
      <c r="AO416" t="str">
        <f ca="1">+IF(K416="QUIEBRE",+IF(L416="SAN LUIS",+COUNTIF(K416:INDIRECT(ADDRESS((LOOKUP(2,1/($K$1:K416="ATAQUE"),Nacsport!$A$1:A417)),3,4)),"RUCK")+1,+COUNTIF(K416:INDIRECT(ADDRESS((LOOKUP(2,1/($K$1:K416="DEFENSA"),Nacsport!$A$1:A417)),3,4)),"RUCK")+1),"")</f>
        <v/>
      </c>
      <c r="AP416" t="str">
        <f ca="1">+IF(OR(K416="PUNTOS",K416="QUIEBRE"),+IF(L416="SAN LUIS",+COUNTIF(K416:INDIRECT(ADDRESS((LOOKUP(2,1/($K$1:K416="ATAQUE"),Nacsport!$A$1:A417)),3,4)),"PASE"),+COUNTIF(K416:INDIRECT(ADDRESS((LOOKUP(2,1/($K$1:K416="DEFENSA"),Nacsport!$A$1:A417)),3,4)),"PASE")),"")</f>
        <v/>
      </c>
      <c r="AQ416" t="str">
        <f>IF(K416="QUIEBRE",LOOKUP(2,1/($K$3:K416="ATAQUE"),$AL$3:AL416),IF(+COUNTIF(Nacsport!GK417:'Nacsport'!GS417,"*")&gt;0,+COUNTIF(Nacsport!GK417:'Nacsport'!GS417,"*"),""))</f>
        <v/>
      </c>
      <c r="AR416" s="1" t="str">
        <f>IF(OR(K416="ATTACCO",K416="DIFESA"),J416,IF(AND(OR(K416="PUNTOS",K416="RUCK",K416="QUIEBRE"),L416="AVEZZANO"),LOOKUP(2,1/($K$3:K416="ATTACCO"),$J$3:J417),IF(AND(OR(K416="PUNTOS",K416="RUCK",K416="QUIEBRE"),L416="RIVAL"),LOOKUP(2,1/($K$3:K416="DIFESA"),$J$3:J417),"")))</f>
        <v/>
      </c>
      <c r="AS416" s="17"/>
    </row>
    <row r="417" spans="1:45" ht="15.75" customHeight="1" x14ac:dyDescent="0.2">
      <c r="A417">
        <f>+Nacsport!A418</f>
        <v>418</v>
      </c>
      <c r="B417">
        <f t="shared" ref="B417:B480" si="32">+A417-2</f>
        <v>416</v>
      </c>
      <c r="C417">
        <f t="shared" ref="C417:C480" si="33">+B417</f>
        <v>416</v>
      </c>
      <c r="D417" s="12">
        <v>1</v>
      </c>
      <c r="E417" s="1" t="s">
        <v>1295</v>
      </c>
      <c r="F417" s="14">
        <f>CONVERT(LEFT(Nacsport!E418,2),"mn","hr")/24+CONVERT(MID(Nacsport!E418,4,2),"sec","hr")/24</f>
        <v>5.6631944444444443E-2</v>
      </c>
      <c r="G417" s="15">
        <f>(CONVERT((CONVERT(LEFT(Nacsport!F418,2),"mn","hr")/24+CONVERT(MID(Nacsport!F418,4,2),"sec","hr")/24)-(CONVERT(LEFT(Nacsport!E418,2),"mn","hr")/24+CONVERT(MID(Nacsport!E418,4,2),"sec","hr")/24),"hr","sec")*24)+2</f>
        <v>5.000000000000469</v>
      </c>
      <c r="H417" s="15">
        <f t="shared" si="30"/>
        <v>4888</v>
      </c>
      <c r="I417" s="15">
        <f t="shared" si="31"/>
        <v>81.55</v>
      </c>
      <c r="J417" s="1">
        <f>+Nacsport!B418</f>
        <v>58</v>
      </c>
      <c r="K417" s="1" t="str">
        <f>+Nacsport!C418</f>
        <v>TACKLE</v>
      </c>
      <c r="L417" s="1" t="str">
        <f>+CONCATENATE(Nacsport!I418,Nacsport!J418)</f>
        <v>OPPONENT</v>
      </c>
      <c r="M417" s="29" t="str">
        <f>IF(Nacsport!G418&lt;&gt;"",LEFT(Nacsport!G418,FIND(";",Nacsport!G418)-1),"")</f>
        <v/>
      </c>
      <c r="N417" s="1" t="str">
        <f>IFERROR(MID(Nacsport!G418,FIND(";", Nacsport!G418)+1,IFERROR(FIND(" ", Nacsport!G418 &amp; " ", FIND(";", Nacsport!G418)+1) - FIND(";", Nacsport!G418)-1,LEN(Nacsport!G418))),"")</f>
        <v/>
      </c>
      <c r="O417" s="1" t="str">
        <f>+CONCATENATE(Nacsport!K418,Nacsport!L418,Nacsport!M418,Nacsport!N418,Nacsport!O418,Nacsport!P418,Nacsport!Q418,Nacsport!R418,Nacsport!S418,Nacsport!T418,Nacsport!U418,Nacsport!V418,Nacsport!W418,Nacsport!X418,Nacsport!Y418,Nacsport!Z418)</f>
        <v/>
      </c>
      <c r="P417" s="1" t="str">
        <f>IF(ISNA(LOOKUP(2,1/(Nacsport!AA418:BY418&lt;&gt;""),Nacsport!AA418:BY418)),"",LOOKUP(2,1/(Nacsport!AA418:BY418&lt;&gt;""),Nacsport!AA418:BY418))</f>
        <v/>
      </c>
      <c r="Q417" s="1" t="str">
        <f t="array" ref="Q417">+IF(+COUNTIF(Nacsport!AA418:BY418,"*")&gt;1,INDEX(Nacsport!Z418:BX418,MATCH(TRUE,Nacsport!Z418:BX418&gt;0,0)),"")</f>
        <v/>
      </c>
      <c r="R417" s="1" t="str">
        <f>+CONCATENATE(Nacsport!BZ418,Nacsport!CA418)</f>
        <v/>
      </c>
      <c r="S417" s="1" t="str">
        <f>+CONCATENATE(Nacsport!CB418,Nacsport!CC418,Nacsport!CD418)</f>
        <v/>
      </c>
      <c r="T417" s="1" t="str">
        <f>+CONCATENATE(Nacsport!CE418,Nacsport!CF418,Nacsport!CG418,Nacsport!CH418)</f>
        <v/>
      </c>
      <c r="U417" s="1" t="str">
        <f>+CONCATENATE(Nacsport!CI418,Nacsport!CJ418,Nacsport!CK418,Nacsport!CL418,Nacsport!CM418,Nacsport!CN418,Nacsport!CO418,Nacsport!CP418)</f>
        <v/>
      </c>
      <c r="V417" s="1" t="str">
        <f>+CONCATENATE(Nacsport!CQ418,Nacsport!CR418,Nacsport!CS418,Nacsport!CT418,Nacsport!CU418,Nacsport!CV418)</f>
        <v/>
      </c>
      <c r="W417" s="1" t="str">
        <f>+CONCATENATE(Nacsport!CW418,Nacsport!CX418,Nacsport!CY418,Nacsport!CZ418,Nacsport!DA418,Nacsport!DB418,Nacsport!DC418)</f>
        <v/>
      </c>
      <c r="X417" s="1" t="str">
        <f>+CONCATENATE(Nacsport!DD418,Nacsport!DE418,Nacsport!DF418,Nacsport!DG418,Nacsport!DH418,Nacsport!DI418,Nacsport!DJ418,Nacsport!DK418,Nacsport!DL418,Nacsport!DM418,Nacsport!DN418)</f>
        <v/>
      </c>
      <c r="Y417" s="1" t="str">
        <f>+CONCATENATE(Nacsport!DO418,Nacsport!DP418,Nacsport!DQ418,Nacsport!DR418,Nacsport!DS418,Nacsport!DT418,Nacsport!DU418,Nacsport!DV418,)</f>
        <v/>
      </c>
      <c r="Z417" s="1" t="str">
        <f>+CONCATENATE(Nacsport!DW418,Nacsport!DX418,Nacsport!DY418,Nacsport!DZ418)</f>
        <v/>
      </c>
      <c r="AA417" s="1" t="str">
        <f>+CONCATENATE(Nacsport!EA418,Nacsport!EB418,Nacsport!EC418,Nacsport!ED418,Nacsport!EE418)</f>
        <v/>
      </c>
      <c r="AB417" s="1" t="str">
        <f>+CONCATENATE(Nacsport!EF418,Nacsport!EG418,Nacsport!EH418,Nacsport!EI418,Nacsport!EJ418,Nacsport!EK418)</f>
        <v/>
      </c>
      <c r="AC417" s="1" t="str">
        <f>+CONCATENATE(Nacsport!EL418,Nacsport!EM418,Nacsport!EN418,Nacsport!EO418,Nacsport!EP418,Nacsport!EQ418,Nacsport!ER418)</f>
        <v/>
      </c>
      <c r="AD417" s="1" t="str">
        <f>+CONCATENATE(Nacsport!ES418,Nacsport!ET418,Nacsport!EU418,Nacsport!EV418,Nacsport!EW418,Nacsport!EX418,Nacsport!EY418,Nacsport!EZ418)</f>
        <v/>
      </c>
      <c r="AE417" s="1" t="str">
        <f>+CONCATENATE(Nacsport!FA418,Nacsport!FB418,Nacsport!FC418)</f>
        <v/>
      </c>
      <c r="AF417" s="1" t="str">
        <f>+CONCATENATE(Nacsport!FD418,Nacsport!FE418)</f>
        <v/>
      </c>
      <c r="AG417" s="1" t="str">
        <f>+CONCATENATE(Nacsport!FF418,Nacsport!FG418,Nacsport!FH418,Nacsport!FI418,Nacsport!FJ418)</f>
        <v/>
      </c>
      <c r="AH417" s="1" t="str">
        <f t="shared" si="29"/>
        <v/>
      </c>
      <c r="AI417" s="1" t="str">
        <f>+CONCATENATE(Nacsport!FK418,Nacsport!FL418)</f>
        <v/>
      </c>
      <c r="AJ417" s="34" t="str">
        <f>+CONCATENATE(Nacsport!FM418,Nacsport!FN418)</f>
        <v/>
      </c>
      <c r="AK417" s="1" t="str">
        <f>+IF(OR(K417="ATTACCO",K417="DIFESA"),+CONCATENATE(Nacsport!FO418,Nacsport!FP417,Nacsport!FQ418,Nacsport!FR418,Nacsport!FS418,Nacsport!FT418,Nacsport!FU418,),"")</f>
        <v/>
      </c>
      <c r="AL417" s="1" t="str">
        <f>+IF(OR(K417="ATAQUE",K417="DEFENSA"),+CONCATENATE(Nacsport!FV418,Nacsport!FW418,Nacsport!FX418,Nacsport!FY418,Nacsport!FZ418,Nacsport!GA418,Nacsport!GB418,),"")</f>
        <v/>
      </c>
      <c r="AM417" s="1" t="str">
        <f>+CONCATENATE(Nacsport!GC418,Nacsport!GD418,Nacsport!GE418,Nacsport!GF418,Nacsport!GG418,Nacsport!GH418,Nacsport!GI418,Nacsport!GJ418,)</f>
        <v/>
      </c>
      <c r="AN417" s="1" t="str">
        <f>IF(K417="PUNTOS",LOOKUP(2,1/($K$3:K417="ATAQUE"),$AN$3:AN417),IF(+COUNTIF(Nacsport!GK418:'Nacsport'!GS418,"*")&gt;0,+COUNTIF(Nacsport!GK418:'Nacsport'!GS418,"*"),""))</f>
        <v/>
      </c>
      <c r="AO417" t="str">
        <f ca="1">+IF(K417="QUIEBRE",+IF(L417="SAN LUIS",+COUNTIF(K417:INDIRECT(ADDRESS((LOOKUP(2,1/($K$1:K417="ATAQUE"),Nacsport!$A$1:A418)),3,4)),"RUCK")+1,+COUNTIF(K417:INDIRECT(ADDRESS((LOOKUP(2,1/($K$1:K417="DEFENSA"),Nacsport!$A$1:A418)),3,4)),"RUCK")+1),"")</f>
        <v/>
      </c>
      <c r="AP417" t="str">
        <f ca="1">+IF(OR(K417="PUNTOS",K417="QUIEBRE"),+IF(L417="SAN LUIS",+COUNTIF(K417:INDIRECT(ADDRESS((LOOKUP(2,1/($K$1:K417="ATAQUE"),Nacsport!$A$1:A418)),3,4)),"PASE"),+COUNTIF(K417:INDIRECT(ADDRESS((LOOKUP(2,1/($K$1:K417="DEFENSA"),Nacsport!$A$1:A418)),3,4)),"PASE")),"")</f>
        <v/>
      </c>
      <c r="AQ417" t="str">
        <f>IF(K417="QUIEBRE",LOOKUP(2,1/($K$3:K417="ATAQUE"),$AL$3:AL417),IF(+COUNTIF(Nacsport!GK418:'Nacsport'!GS418,"*")&gt;0,+COUNTIF(Nacsport!GK418:'Nacsport'!GS418,"*"),""))</f>
        <v/>
      </c>
      <c r="AR417" s="1" t="str">
        <f>IF(OR(K417="ATTACCO",K417="DIFESA"),J417,IF(AND(OR(K417="PUNTOS",K417="RUCK",K417="QUIEBRE"),L417="AVEZZANO"),LOOKUP(2,1/($K$3:K417="ATTACCO"),$J$3:J418),IF(AND(OR(K417="PUNTOS",K417="RUCK",K417="QUIEBRE"),L417="RIVAL"),LOOKUP(2,1/($K$3:K417="DIFESA"),$J$3:J418),"")))</f>
        <v/>
      </c>
      <c r="AS417" s="17"/>
    </row>
    <row r="418" spans="1:45" ht="15.75" customHeight="1" x14ac:dyDescent="0.2">
      <c r="A418">
        <f>+Nacsport!A419</f>
        <v>419</v>
      </c>
      <c r="B418">
        <f t="shared" si="32"/>
        <v>417</v>
      </c>
      <c r="C418">
        <f t="shared" si="33"/>
        <v>417</v>
      </c>
      <c r="D418" s="12">
        <v>1</v>
      </c>
      <c r="E418" s="1" t="s">
        <v>1295</v>
      </c>
      <c r="F418" s="14">
        <f>CONVERT(LEFT(Nacsport!E419,2),"mn","hr")/24+CONVERT(MID(Nacsport!E419,4,2),"sec","hr")/24</f>
        <v>5.6643518518518517E-2</v>
      </c>
      <c r="G418" s="15">
        <f>CONVERT((CONVERT(LEFT(Nacsport!F419,2),"mn","hr")/24+CONVERT(MID(Nacsport!F419,4,2),"sec","hr")/24)-(CONVERT(LEFT(Nacsport!E419,2),"mn","hr")/24+CONVERT(MID(Nacsport!E419,4,2),"sec","hr")/24),"hr","sec")*24</f>
        <v>3.000000000000469</v>
      </c>
      <c r="H418" s="15">
        <f t="shared" si="30"/>
        <v>4889</v>
      </c>
      <c r="I418" s="15">
        <f t="shared" si="31"/>
        <v>81.566666666666663</v>
      </c>
      <c r="J418" s="1">
        <f>+Nacsport!B419</f>
        <v>49</v>
      </c>
      <c r="K418" s="1" t="str">
        <f>+Nacsport!C419</f>
        <v>RUCK</v>
      </c>
      <c r="L418" s="1" t="str">
        <f>+CONCATENATE(Nacsport!I419,Nacsport!J419)</f>
        <v>SAN BENEDETTO</v>
      </c>
      <c r="M418" s="29" t="str">
        <f>IF(Nacsport!G419&lt;&gt;"",LEFT(Nacsport!G419,FIND(";",Nacsport!G419)-1),"")</f>
        <v>59</v>
      </c>
      <c r="N418" s="1" t="str">
        <f>IFERROR(MID(Nacsport!G419,FIND(";", Nacsport!G419)+1,IFERROR(FIND(" ", Nacsport!G419 &amp; " ", FIND(";", Nacsport!G419)+1) - FIND(";", Nacsport!G419)-1,LEN(Nacsport!G419))),"")</f>
        <v>26</v>
      </c>
      <c r="O418" s="1" t="str">
        <f>+CONCATENATE(Nacsport!K419,Nacsport!L419,Nacsport!M419,Nacsport!N419,Nacsport!O419,Nacsport!P419,Nacsport!Q419,Nacsport!R419,Nacsport!S419,Nacsport!T419,Nacsport!U419,Nacsport!V419,Nacsport!W419,Nacsport!X419,Nacsport!Y419,Nacsport!Z419)</f>
        <v>T2D</v>
      </c>
      <c r="P418" s="1" t="str">
        <f>IF(ISNA(LOOKUP(2,1/(Nacsport!AA419:BY419&lt;&gt;""),Nacsport!AA419:BY419)),"",LOOKUP(2,1/(Nacsport!AA419:BY419&lt;&gt;""),Nacsport!AA419:BY419))</f>
        <v/>
      </c>
      <c r="Q418" s="1" t="str">
        <f t="array" ref="Q418">+IF(+COUNTIF(Nacsport!AA419:BY419,"*")&gt;1,INDEX(Nacsport!Z419:BX419,MATCH(TRUE,Nacsport!Z419:BX419&gt;0,0)),"")</f>
        <v/>
      </c>
      <c r="R418" s="1" t="str">
        <f>+CONCATENATE(Nacsport!BZ419,Nacsport!CA419)</f>
        <v/>
      </c>
      <c r="S418" s="1" t="str">
        <f>+CONCATENATE(Nacsport!CB419,Nacsport!CC419,Nacsport!CD419)</f>
        <v/>
      </c>
      <c r="T418" s="1" t="str">
        <f>+CONCATENATE(Nacsport!CE419,Nacsport!CF419,Nacsport!CG419,Nacsport!CH419)</f>
        <v/>
      </c>
      <c r="U418" s="1" t="str">
        <f>+CONCATENATE(Nacsport!CI419,Nacsport!CJ419,Nacsport!CK419,Nacsport!CL419,Nacsport!CM419,Nacsport!CN419,Nacsport!CO419,Nacsport!CP419)</f>
        <v/>
      </c>
      <c r="V418" s="1" t="str">
        <f>+CONCATENATE(Nacsport!CQ419,Nacsport!CR419,Nacsport!CS419,Nacsport!CT419,Nacsport!CU419,Nacsport!CV419)</f>
        <v/>
      </c>
      <c r="W418" s="1" t="str">
        <f>+CONCATENATE(Nacsport!CW419,Nacsport!CX419,Nacsport!CY419,Nacsport!CZ419,Nacsport!DA419,Nacsport!DB419,Nacsport!DC419)</f>
        <v/>
      </c>
      <c r="X418" s="1" t="str">
        <f>+CONCATENATE(Nacsport!DD419,Nacsport!DE419,Nacsport!DF419,Nacsport!DG419,Nacsport!DH419,Nacsport!DI419,Nacsport!DJ419,Nacsport!DK419,Nacsport!DL419,Nacsport!DM419,Nacsport!DN419)</f>
        <v/>
      </c>
      <c r="Y418" s="1" t="str">
        <f>+CONCATENATE(Nacsport!DO419,Nacsport!DP419,Nacsport!DQ419,Nacsport!DR419,Nacsport!DS419,Nacsport!DT419,Nacsport!DU419,Nacsport!DV419,)</f>
        <v/>
      </c>
      <c r="Z418" s="1" t="str">
        <f>+CONCATENATE(Nacsport!DW419,Nacsport!DX419,Nacsport!DY419,Nacsport!DZ419)</f>
        <v/>
      </c>
      <c r="AA418" s="1" t="str">
        <f>+CONCATENATE(Nacsport!EA419,Nacsport!EB419,Nacsport!EC419,Nacsport!ED419,Nacsport!EE419)</f>
        <v/>
      </c>
      <c r="AB418" s="1" t="str">
        <f>+CONCATENATE(Nacsport!EF419,Nacsport!EG419,Nacsport!EH419,Nacsport!EI419,Nacsport!EJ419,Nacsport!EK419)</f>
        <v/>
      </c>
      <c r="AC418" s="1" t="str">
        <f>+CONCATENATE(Nacsport!EL419,Nacsport!EM419,Nacsport!EN419,Nacsport!EO419,Nacsport!EP419,Nacsport!EQ419,Nacsport!ER419)</f>
        <v/>
      </c>
      <c r="AD418" s="1" t="str">
        <f>+CONCATENATE(Nacsport!ES419,Nacsport!ET419,Nacsport!EU419,Nacsport!EV419,Nacsport!EW419,Nacsport!EX419,Nacsport!EY419,Nacsport!EZ419)</f>
        <v/>
      </c>
      <c r="AE418" s="1" t="str">
        <f>+CONCATENATE(Nacsport!FA419,Nacsport!FB419,Nacsport!FC419)</f>
        <v/>
      </c>
      <c r="AF418" s="1" t="str">
        <f>+CONCATENATE(Nacsport!FD419,Nacsport!FE419)</f>
        <v>SLOW</v>
      </c>
      <c r="AG418" s="1" t="str">
        <f>+CONCATENATE(Nacsport!FF419,Nacsport!FG419,Nacsport!FH419,Nacsport!FI419,Nacsport!FJ419)</f>
        <v/>
      </c>
      <c r="AH418" s="1" t="str">
        <f t="shared" si="29"/>
        <v/>
      </c>
      <c r="AI418" s="1" t="str">
        <f>+CONCATENATE(Nacsport!FK419,Nacsport!FL419)</f>
        <v/>
      </c>
      <c r="AJ418" s="34" t="str">
        <f>+CONCATENATE(Nacsport!FM419,Nacsport!FN419)</f>
        <v/>
      </c>
      <c r="AK418" s="1" t="str">
        <f>+IF(OR(K418="ATTACCO",K418="DIFESA"),+CONCATENATE(Nacsport!FO419,Nacsport!FP418,Nacsport!FQ419,Nacsport!FR419,Nacsport!FS419,Nacsport!FT419,Nacsport!FU419,),"")</f>
        <v/>
      </c>
      <c r="AL418" s="1" t="str">
        <f>+IF(OR(K418="ATAQUE",K418="DEFENSA"),+CONCATENATE(Nacsport!FV419,Nacsport!FW419,Nacsport!FX419,Nacsport!FY419,Nacsport!FZ419,Nacsport!GA419,Nacsport!GB419,),"")</f>
        <v/>
      </c>
      <c r="AM418" s="1" t="str">
        <f>+CONCATENATE(Nacsport!GC419,Nacsport!GD419,Nacsport!GE419,Nacsport!GF419,Nacsport!GG419,Nacsport!GH419,Nacsport!GI419,Nacsport!GJ419,)</f>
        <v/>
      </c>
      <c r="AN418" s="1" t="str">
        <f>IF(K418="PUNTOS",LOOKUP(2,1/($K$3:K418="ATAQUE"),$AN$3:AN418),IF(+COUNTIF(Nacsport!GK419:'Nacsport'!GS419,"*")&gt;0,+COUNTIF(Nacsport!GK419:'Nacsport'!GS419,"*"),""))</f>
        <v/>
      </c>
      <c r="AO418" t="str">
        <f ca="1">+IF(K418="QUIEBRE",+IF(L418="SAN LUIS",+COUNTIF(K418:INDIRECT(ADDRESS((LOOKUP(2,1/($K$1:K418="ATAQUE"),Nacsport!$A$1:A419)),3,4)),"RUCK")+1,+COUNTIF(K418:INDIRECT(ADDRESS((LOOKUP(2,1/($K$1:K418="DEFENSA"),Nacsport!$A$1:A419)),3,4)),"RUCK")+1),"")</f>
        <v/>
      </c>
      <c r="AP418" t="str">
        <f ca="1">+IF(OR(K418="PUNTOS",K418="QUIEBRE"),+IF(L418="SAN LUIS",+COUNTIF(K418:INDIRECT(ADDRESS((LOOKUP(2,1/($K$1:K418="ATAQUE"),Nacsport!$A$1:A419)),3,4)),"PASE"),+COUNTIF(K418:INDIRECT(ADDRESS((LOOKUP(2,1/($K$1:K418="DEFENSA"),Nacsport!$A$1:A419)),3,4)),"PASE")),"")</f>
        <v/>
      </c>
      <c r="AQ418" t="str">
        <f>IF(K418="QUIEBRE",LOOKUP(2,1/($K$3:K418="ATAQUE"),$AL$3:AL418),IF(+COUNTIF(Nacsport!GK419:'Nacsport'!GS419,"*")&gt;0,+COUNTIF(Nacsport!GK419:'Nacsport'!GS419,"*"),""))</f>
        <v/>
      </c>
      <c r="AR418" s="1" t="str">
        <f>IF(OR(K418="ATTACCO",K418="DIFESA"),J418,IF(AND(OR(K418="PUNTOS",K418="RUCK",K418="QUIEBRE"),L418="AVEZZANO"),LOOKUP(2,1/($K$3:K418="ATTACCO"),$J$3:J419),IF(AND(OR(K418="PUNTOS",K418="RUCK",K418="QUIEBRE"),L418="RIVAL"),LOOKUP(2,1/($K$3:K418="DIFESA"),$J$3:J419),"")))</f>
        <v/>
      </c>
      <c r="AS418" s="17"/>
    </row>
    <row r="419" spans="1:45" ht="15.75" customHeight="1" x14ac:dyDescent="0.2">
      <c r="A419">
        <f>+Nacsport!A420</f>
        <v>420</v>
      </c>
      <c r="B419">
        <f t="shared" si="32"/>
        <v>418</v>
      </c>
      <c r="C419">
        <f t="shared" si="33"/>
        <v>418</v>
      </c>
      <c r="D419" s="12">
        <v>1</v>
      </c>
      <c r="E419" s="1" t="s">
        <v>1295</v>
      </c>
      <c r="F419" s="14">
        <f>CONVERT(LEFT(Nacsport!E420,2),"mn","hr")/24+CONVERT(MID(Nacsport!E420,4,2),"sec","hr")/24</f>
        <v>5.6712962962962965E-2</v>
      </c>
      <c r="G419" s="15">
        <f>CONVERT((CONVERT(LEFT(Nacsport!F420,2),"mn","hr")/24+CONVERT(MID(Nacsport!F420,4,2),"sec","hr")/24)-(CONVERT(LEFT(Nacsport!E420,2),"mn","hr")/24+CONVERT(MID(Nacsport!E420,4,2),"sec","hr")/24),"hr","sec")*24</f>
        <v>2.9999999999998694</v>
      </c>
      <c r="H419" s="15">
        <f t="shared" si="30"/>
        <v>4895</v>
      </c>
      <c r="I419" s="15">
        <f t="shared" si="31"/>
        <v>81.666666666666671</v>
      </c>
      <c r="J419" s="1">
        <f>+Nacsport!B420</f>
        <v>20</v>
      </c>
      <c r="K419" s="1" t="str">
        <f>+Nacsport!C420</f>
        <v>MISSED-TACKLE</v>
      </c>
      <c r="L419" s="1" t="str">
        <f>+CONCATENATE(Nacsport!I420,Nacsport!J420)</f>
        <v>OPPONENT</v>
      </c>
      <c r="M419" s="29" t="str">
        <f>IF(Nacsport!G420&lt;&gt;"",LEFT(Nacsport!G420,FIND(";",Nacsport!G420)-1),"")</f>
        <v/>
      </c>
      <c r="N419" s="1" t="str">
        <f>IFERROR(MID(Nacsport!G420,FIND(";", Nacsport!G420)+1,IFERROR(FIND(" ", Nacsport!G420 &amp; " ", FIND(";", Nacsport!G420)+1) - FIND(";", Nacsport!G420)-1,LEN(Nacsport!G420))),"")</f>
        <v/>
      </c>
      <c r="O419" s="1" t="str">
        <f>+CONCATENATE(Nacsport!K420,Nacsport!L420,Nacsport!M420,Nacsport!N420,Nacsport!O420,Nacsport!P420,Nacsport!Q420,Nacsport!R420,Nacsport!S420,Nacsport!T420,Nacsport!U420,Nacsport!V420,Nacsport!W420,Nacsport!X420,Nacsport!Y420,Nacsport!Z420)</f>
        <v/>
      </c>
      <c r="P419" s="1" t="str">
        <f>IF(ISNA(LOOKUP(2,1/(Nacsport!AA420:BY420&lt;&gt;""),Nacsport!AA420:BY420)),"",LOOKUP(2,1/(Nacsport!AA420:BY420&lt;&gt;""),Nacsport!AA420:BY420))</f>
        <v/>
      </c>
      <c r="Q419" s="1" t="str">
        <f t="array" ref="Q419">+IF(+COUNTIF(Nacsport!AA420:BY420,"*")&gt;1,INDEX(Nacsport!Z420:BX420,MATCH(TRUE,Nacsport!Z420:BX420&gt;0,0)),"")</f>
        <v/>
      </c>
      <c r="R419" s="1" t="str">
        <f>+CONCATENATE(Nacsport!BZ420,Nacsport!CA420)</f>
        <v/>
      </c>
      <c r="S419" s="1" t="str">
        <f>+CONCATENATE(Nacsport!CB420,Nacsport!CC420,Nacsport!CD420)</f>
        <v/>
      </c>
      <c r="T419" s="1" t="str">
        <f>+CONCATENATE(Nacsport!CE420,Nacsport!CF420,Nacsport!CG420,Nacsport!CH420)</f>
        <v/>
      </c>
      <c r="U419" s="1" t="str">
        <f>+CONCATENATE(Nacsport!CI420,Nacsport!CJ420,Nacsport!CK420,Nacsport!CL420,Nacsport!CM420,Nacsport!CN420,Nacsport!CO420,Nacsport!CP420)</f>
        <v/>
      </c>
      <c r="V419" s="1" t="str">
        <f>+CONCATENATE(Nacsport!CQ420,Nacsport!CR420,Nacsport!CS420,Nacsport!CT420,Nacsport!CU420,Nacsport!CV420)</f>
        <v/>
      </c>
      <c r="W419" s="1" t="str">
        <f>+CONCATENATE(Nacsport!CW420,Nacsport!CX420,Nacsport!CY420,Nacsport!CZ420,Nacsport!DA420,Nacsport!DB420,Nacsport!DC420)</f>
        <v/>
      </c>
      <c r="X419" s="1" t="str">
        <f>+CONCATENATE(Nacsport!DD420,Nacsport!DE420,Nacsport!DF420,Nacsport!DG420,Nacsport!DH420,Nacsport!DI420,Nacsport!DJ420,Nacsport!DK420,Nacsport!DL420,Nacsport!DM420,Nacsport!DN420)</f>
        <v/>
      </c>
      <c r="Y419" s="1" t="str">
        <f>+CONCATENATE(Nacsport!DO420,Nacsport!DP420,Nacsport!DQ420,Nacsport!DR420,Nacsport!DS420,Nacsport!DT420,Nacsport!DU420,Nacsport!DV420,)</f>
        <v/>
      </c>
      <c r="Z419" s="1" t="str">
        <f>+CONCATENATE(Nacsport!DW420,Nacsport!DX420,Nacsport!DY420,Nacsport!DZ420)</f>
        <v/>
      </c>
      <c r="AA419" s="1" t="str">
        <f>+CONCATENATE(Nacsport!EA420,Nacsport!EB420,Nacsport!EC420,Nacsport!ED420,Nacsport!EE420)</f>
        <v/>
      </c>
      <c r="AB419" s="1" t="str">
        <f>+CONCATENATE(Nacsport!EF420,Nacsport!EG420,Nacsport!EH420,Nacsport!EI420,Nacsport!EJ420,Nacsport!EK420)</f>
        <v/>
      </c>
      <c r="AC419" s="1" t="str">
        <f>+CONCATENATE(Nacsport!EL420,Nacsport!EM420,Nacsport!EN420,Nacsport!EO420,Nacsport!EP420,Nacsport!EQ420,Nacsport!ER420)</f>
        <v/>
      </c>
      <c r="AD419" s="1" t="str">
        <f>+CONCATENATE(Nacsport!ES420,Nacsport!ET420,Nacsport!EU420,Nacsport!EV420,Nacsport!EW420,Nacsport!EX420,Nacsport!EY420,Nacsport!EZ420)</f>
        <v/>
      </c>
      <c r="AE419" s="1" t="str">
        <f>+CONCATENATE(Nacsport!FA420,Nacsport!FB420,Nacsport!FC420)</f>
        <v/>
      </c>
      <c r="AF419" s="1" t="str">
        <f>+CONCATENATE(Nacsport!FD420,Nacsport!FE420)</f>
        <v/>
      </c>
      <c r="AG419" s="1" t="str">
        <f>+CONCATENATE(Nacsport!FF420,Nacsport!FG420,Nacsport!FH420,Nacsport!FI420,Nacsport!FJ420)</f>
        <v/>
      </c>
      <c r="AH419" s="1" t="str">
        <f t="shared" si="29"/>
        <v/>
      </c>
      <c r="AI419" s="1" t="str">
        <f>+CONCATENATE(Nacsport!FK420,Nacsport!FL420)</f>
        <v/>
      </c>
      <c r="AJ419" s="34" t="str">
        <f>+CONCATENATE(Nacsport!FM420,Nacsport!FN420)</f>
        <v/>
      </c>
      <c r="AK419" s="1" t="str">
        <f>+IF(OR(K419="ATTACCO",K419="DIFESA"),+CONCATENATE(Nacsport!FO420,Nacsport!FP419,Nacsport!FQ420,Nacsport!FR420,Nacsport!FS420,Nacsport!FT420,Nacsport!FU420,),"")</f>
        <v/>
      </c>
      <c r="AL419" s="1" t="str">
        <f>+IF(OR(K419="ATAQUE",K419="DEFENSA"),+CONCATENATE(Nacsport!FV420,Nacsport!FW420,Nacsport!FX420,Nacsport!FY420,Nacsport!FZ420,Nacsport!GA420,Nacsport!GB420,),"")</f>
        <v/>
      </c>
      <c r="AM419" s="1" t="str">
        <f>+CONCATENATE(Nacsport!GC420,Nacsport!GD420,Nacsport!GE420,Nacsport!GF420,Nacsport!GG420,Nacsport!GH420,Nacsport!GI420,Nacsport!GJ420,)</f>
        <v/>
      </c>
      <c r="AN419" s="1" t="str">
        <f>IF(K419="PUNTOS",LOOKUP(2,1/($K$3:K419="ATAQUE"),$AN$3:AN419),IF(+COUNTIF(Nacsport!GK420:'Nacsport'!GS420,"*")&gt;0,+COUNTIF(Nacsport!GK420:'Nacsport'!GS420,"*"),""))</f>
        <v/>
      </c>
      <c r="AO419" t="str">
        <f ca="1">+IF(K419="QUIEBRE",+IF(L419="SAN LUIS",+COUNTIF(K419:INDIRECT(ADDRESS((LOOKUP(2,1/($K$1:K419="ATAQUE"),Nacsport!$A$1:A420)),3,4)),"RUCK")+1,+COUNTIF(K419:INDIRECT(ADDRESS((LOOKUP(2,1/($K$1:K419="DEFENSA"),Nacsport!$A$1:A420)),3,4)),"RUCK")+1),"")</f>
        <v/>
      </c>
      <c r="AP419" t="str">
        <f ca="1">+IF(OR(K419="PUNTOS",K419="QUIEBRE"),+IF(L419="SAN LUIS",+COUNTIF(K419:INDIRECT(ADDRESS((LOOKUP(2,1/($K$1:K419="ATAQUE"),Nacsport!$A$1:A420)),3,4)),"PASE"),+COUNTIF(K419:INDIRECT(ADDRESS((LOOKUP(2,1/($K$1:K419="DEFENSA"),Nacsport!$A$1:A420)),3,4)),"PASE")),"")</f>
        <v/>
      </c>
      <c r="AQ419" t="str">
        <f>IF(K419="QUIEBRE",LOOKUP(2,1/($K$3:K419="ATAQUE"),$AL$3:AL419),IF(+COUNTIF(Nacsport!GK420:'Nacsport'!GS420,"*")&gt;0,+COUNTIF(Nacsport!GK420:'Nacsport'!GS420,"*"),""))</f>
        <v/>
      </c>
      <c r="AR419" s="1" t="str">
        <f>IF(OR(K419="ATTACCO",K419="DIFESA"),J419,IF(AND(OR(K419="PUNTOS",K419="RUCK",K419="QUIEBRE"),L419="AVEZZANO"),LOOKUP(2,1/($K$3:K419="ATTACCO"),$J$3:J420),IF(AND(OR(K419="PUNTOS",K419="RUCK",K419="QUIEBRE"),L419="RIVAL"),LOOKUP(2,1/($K$3:K419="DIFESA"),$J$3:J420),"")))</f>
        <v/>
      </c>
      <c r="AS419" s="17"/>
    </row>
    <row r="420" spans="1:45" ht="15.75" customHeight="1" x14ac:dyDescent="0.2">
      <c r="A420">
        <f>+Nacsport!A421</f>
        <v>421</v>
      </c>
      <c r="B420">
        <f t="shared" si="32"/>
        <v>419</v>
      </c>
      <c r="C420">
        <f t="shared" si="33"/>
        <v>419</v>
      </c>
      <c r="D420" s="12">
        <v>1</v>
      </c>
      <c r="E420" s="1" t="s">
        <v>1295</v>
      </c>
      <c r="F420" s="14">
        <f>CONVERT(LEFT(Nacsport!E421,2),"mn","hr")/24+CONVERT(MID(Nacsport!E421,4,2),"sec","hr")/24</f>
        <v>5.6770833333333333E-2</v>
      </c>
      <c r="G420" s="15">
        <f>(CONVERT((CONVERT(LEFT(Nacsport!F421,2),"mn","hr")/24+CONVERT(MID(Nacsport!F421,4,2),"sec","hr")/24)-(CONVERT(LEFT(Nacsport!E421,2),"mn","hr")/24+CONVERT(MID(Nacsport!E421,4,2),"sec","hr")/24),"hr","sec")*24)+2</f>
        <v>4.9999999999998694</v>
      </c>
      <c r="H420" s="15">
        <f t="shared" si="30"/>
        <v>4900</v>
      </c>
      <c r="I420" s="15">
        <f t="shared" si="31"/>
        <v>81.75</v>
      </c>
      <c r="J420" s="1">
        <f>+Nacsport!B421</f>
        <v>59</v>
      </c>
      <c r="K420" s="1" t="str">
        <f>+Nacsport!C421</f>
        <v>TACKLE</v>
      </c>
      <c r="L420" s="1" t="str">
        <f>+CONCATENATE(Nacsport!I421,Nacsport!J421)</f>
        <v>OPPONENT</v>
      </c>
      <c r="M420" s="29" t="str">
        <f>IF(Nacsport!G421&lt;&gt;"",LEFT(Nacsport!G421,FIND(";",Nacsport!G421)-1),"")</f>
        <v/>
      </c>
      <c r="N420" s="1" t="str">
        <f>IFERROR(MID(Nacsport!G421,FIND(";", Nacsport!G421)+1,IFERROR(FIND(" ", Nacsport!G421 &amp; " ", FIND(";", Nacsport!G421)+1) - FIND(";", Nacsport!G421)-1,LEN(Nacsport!G421))),"")</f>
        <v/>
      </c>
      <c r="O420" s="1" t="str">
        <f>+CONCATENATE(Nacsport!K421,Nacsport!L421,Nacsport!M421,Nacsport!N421,Nacsport!O421,Nacsport!P421,Nacsport!Q421,Nacsport!R421,Nacsport!S421,Nacsport!T421,Nacsport!U421,Nacsport!V421,Nacsport!W421,Nacsport!X421,Nacsport!Y421,Nacsport!Z421)</f>
        <v/>
      </c>
      <c r="P420" s="1" t="str">
        <f>IF(ISNA(LOOKUP(2,1/(Nacsport!AA421:BY421&lt;&gt;""),Nacsport!AA421:BY421)),"",LOOKUP(2,1/(Nacsport!AA421:BY421&lt;&gt;""),Nacsport!AA421:BY421))</f>
        <v/>
      </c>
      <c r="Q420" s="1" t="str">
        <f t="array" ref="Q420">+IF(+COUNTIF(Nacsport!AA421:BY421,"*")&gt;1,INDEX(Nacsport!Z421:BX421,MATCH(TRUE,Nacsport!Z421:BX421&gt;0,0)),"")</f>
        <v/>
      </c>
      <c r="R420" s="1" t="str">
        <f>+CONCATENATE(Nacsport!BZ421,Nacsport!CA421)</f>
        <v/>
      </c>
      <c r="S420" s="1" t="str">
        <f>+CONCATENATE(Nacsport!CB421,Nacsport!CC421,Nacsport!CD421)</f>
        <v/>
      </c>
      <c r="T420" s="1" t="str">
        <f>+CONCATENATE(Nacsport!CE421,Nacsport!CF421,Nacsport!CG421,Nacsport!CH421)</f>
        <v/>
      </c>
      <c r="U420" s="1" t="str">
        <f>+CONCATENATE(Nacsport!CI421,Nacsport!CJ421,Nacsport!CK421,Nacsport!CL421,Nacsport!CM421,Nacsport!CN421,Nacsport!CO421,Nacsport!CP421)</f>
        <v/>
      </c>
      <c r="V420" s="1" t="str">
        <f>+CONCATENATE(Nacsport!CQ421,Nacsport!CR421,Nacsport!CS421,Nacsport!CT421,Nacsport!CU421,Nacsport!CV421)</f>
        <v/>
      </c>
      <c r="W420" s="1" t="str">
        <f>+CONCATENATE(Nacsport!CW421,Nacsport!CX421,Nacsport!CY421,Nacsport!CZ421,Nacsport!DA421,Nacsport!DB421,Nacsport!DC421)</f>
        <v/>
      </c>
      <c r="X420" s="1" t="str">
        <f>+CONCATENATE(Nacsport!DD421,Nacsport!DE421,Nacsport!DF421,Nacsport!DG421,Nacsport!DH421,Nacsport!DI421,Nacsport!DJ421,Nacsport!DK421,Nacsport!DL421,Nacsport!DM421,Nacsport!DN421)</f>
        <v/>
      </c>
      <c r="Y420" s="1" t="str">
        <f>+CONCATENATE(Nacsport!DO421,Nacsport!DP421,Nacsport!DQ421,Nacsport!DR421,Nacsport!DS421,Nacsport!DT421,Nacsport!DU421,Nacsport!DV421,)</f>
        <v/>
      </c>
      <c r="Z420" s="1" t="str">
        <f>+CONCATENATE(Nacsport!DW421,Nacsport!DX421,Nacsport!DY421,Nacsport!DZ421)</f>
        <v/>
      </c>
      <c r="AA420" s="1" t="str">
        <f>+CONCATENATE(Nacsport!EA421,Nacsport!EB421,Nacsport!EC421,Nacsport!ED421,Nacsport!EE421)</f>
        <v/>
      </c>
      <c r="AB420" s="1" t="str">
        <f>+CONCATENATE(Nacsport!EF421,Nacsport!EG421,Nacsport!EH421,Nacsport!EI421,Nacsport!EJ421,Nacsport!EK421)</f>
        <v/>
      </c>
      <c r="AC420" s="1" t="str">
        <f>+CONCATENATE(Nacsport!EL421,Nacsport!EM421,Nacsport!EN421,Nacsport!EO421,Nacsport!EP421,Nacsport!EQ421,Nacsport!ER421)</f>
        <v/>
      </c>
      <c r="AD420" s="1" t="str">
        <f>+CONCATENATE(Nacsport!ES421,Nacsport!ET421,Nacsport!EU421,Nacsport!EV421,Nacsport!EW421,Nacsport!EX421,Nacsport!EY421,Nacsport!EZ421)</f>
        <v/>
      </c>
      <c r="AE420" s="1" t="str">
        <f>+CONCATENATE(Nacsport!FA421,Nacsport!FB421,Nacsport!FC421)</f>
        <v/>
      </c>
      <c r="AF420" s="1" t="str">
        <f>+CONCATENATE(Nacsport!FD421,Nacsport!FE421)</f>
        <v/>
      </c>
      <c r="AG420" s="1" t="str">
        <f>+CONCATENATE(Nacsport!FF421,Nacsport!FG421,Nacsport!FH421,Nacsport!FI421,Nacsport!FJ421)</f>
        <v/>
      </c>
      <c r="AH420" s="1" t="str">
        <f t="shared" si="29"/>
        <v/>
      </c>
      <c r="AI420" s="1" t="str">
        <f>+CONCATENATE(Nacsport!FK421,Nacsport!FL421)</f>
        <v/>
      </c>
      <c r="AJ420" s="34" t="str">
        <f>+CONCATENATE(Nacsport!FM421,Nacsport!FN421)</f>
        <v/>
      </c>
      <c r="AK420" s="1" t="str">
        <f>+IF(OR(K420="ATTACCO",K420="DIFESA"),+CONCATENATE(Nacsport!FO421,Nacsport!FP420,Nacsport!FQ421,Nacsport!FR421,Nacsport!FS421,Nacsport!FT421,Nacsport!FU421,),"")</f>
        <v/>
      </c>
      <c r="AL420" s="1" t="str">
        <f>+IF(OR(K420="ATAQUE",K420="DEFENSA"),+CONCATENATE(Nacsport!FV421,Nacsport!FW421,Nacsport!FX421,Nacsport!FY421,Nacsport!FZ421,Nacsport!GA421,Nacsport!GB421,),"")</f>
        <v/>
      </c>
      <c r="AM420" s="1" t="str">
        <f>+CONCATENATE(Nacsport!GC421,Nacsport!GD421,Nacsport!GE421,Nacsport!GF421,Nacsport!GG421,Nacsport!GH421,Nacsport!GI421,Nacsport!GJ421,)</f>
        <v/>
      </c>
      <c r="AN420" s="1" t="str">
        <f>IF(K420="PUNTOS",LOOKUP(2,1/($K$3:K420="ATAQUE"),$AN$3:AN420),IF(+COUNTIF(Nacsport!GK421:'Nacsport'!GS421,"*")&gt;0,+COUNTIF(Nacsport!GK421:'Nacsport'!GS421,"*"),""))</f>
        <v/>
      </c>
      <c r="AO420" t="str">
        <f ca="1">+IF(K420="QUIEBRE",+IF(L420="SAN LUIS",+COUNTIF(K420:INDIRECT(ADDRESS((LOOKUP(2,1/($K$1:K420="ATAQUE"),Nacsport!$A$1:A421)),3,4)),"RUCK")+1,+COUNTIF(K420:INDIRECT(ADDRESS((LOOKUP(2,1/($K$1:K420="DEFENSA"),Nacsport!$A$1:A421)),3,4)),"RUCK")+1),"")</f>
        <v/>
      </c>
      <c r="AP420" t="str">
        <f ca="1">+IF(OR(K420="PUNTOS",K420="QUIEBRE"),+IF(L420="SAN LUIS",+COUNTIF(K420:INDIRECT(ADDRESS((LOOKUP(2,1/($K$1:K420="ATAQUE"),Nacsport!$A$1:A421)),3,4)),"PASE"),+COUNTIF(K420:INDIRECT(ADDRESS((LOOKUP(2,1/($K$1:K420="DEFENSA"),Nacsport!$A$1:A421)),3,4)),"PASE")),"")</f>
        <v/>
      </c>
      <c r="AQ420" t="str">
        <f>IF(K420="QUIEBRE",LOOKUP(2,1/($K$3:K420="ATAQUE"),$AL$3:AL420),IF(+COUNTIF(Nacsport!GK421:'Nacsport'!GS421,"*")&gt;0,+COUNTIF(Nacsport!GK421:'Nacsport'!GS421,"*"),""))</f>
        <v/>
      </c>
      <c r="AR420" s="1" t="str">
        <f>IF(OR(K420="ATTACCO",K420="DIFESA"),J420,IF(AND(OR(K420="PUNTOS",K420="RUCK",K420="QUIEBRE"),L420="AVEZZANO"),LOOKUP(2,1/($K$3:K420="ATTACCO"),$J$3:J421),IF(AND(OR(K420="PUNTOS",K420="RUCK",K420="QUIEBRE"),L420="RIVAL"),LOOKUP(2,1/($K$3:K420="DIFESA"),$J$3:J421),"")))</f>
        <v/>
      </c>
      <c r="AS420" s="17"/>
    </row>
    <row r="421" spans="1:45" ht="15.75" customHeight="1" x14ac:dyDescent="0.2">
      <c r="A421">
        <f>+Nacsport!A422</f>
        <v>422</v>
      </c>
      <c r="B421">
        <f t="shared" si="32"/>
        <v>420</v>
      </c>
      <c r="C421">
        <f t="shared" si="33"/>
        <v>420</v>
      </c>
      <c r="D421" s="12">
        <v>1</v>
      </c>
      <c r="E421" s="1" t="s">
        <v>1295</v>
      </c>
      <c r="F421" s="14">
        <f>CONVERT(LEFT(Nacsport!E422,2),"mn","hr")/24+CONVERT(MID(Nacsport!E422,4,2),"sec","hr")/24</f>
        <v>5.6782407407407406E-2</v>
      </c>
      <c r="G421" s="15">
        <f>CONVERT((CONVERT(LEFT(Nacsport!F422,2),"mn","hr")/24+CONVERT(MID(Nacsport!F422,4,2),"sec","hr")/24)-(CONVERT(LEFT(Nacsport!E422,2),"mn","hr")/24+CONVERT(MID(Nacsport!E422,4,2),"sec","hr")/24),"hr","sec")*24</f>
        <v>3.000000000000469</v>
      </c>
      <c r="H421" s="15">
        <f t="shared" si="30"/>
        <v>4901</v>
      </c>
      <c r="I421" s="15">
        <f t="shared" si="31"/>
        <v>81.766666666666652</v>
      </c>
      <c r="J421" s="1">
        <f>+Nacsport!B422</f>
        <v>50</v>
      </c>
      <c r="K421" s="1" t="str">
        <f>+Nacsport!C422</f>
        <v>RUCK</v>
      </c>
      <c r="L421" s="1" t="str">
        <f>+CONCATENATE(Nacsport!I422,Nacsport!J422)</f>
        <v>SAN BENEDETTO</v>
      </c>
      <c r="M421" s="29" t="str">
        <f>IF(Nacsport!G422&lt;&gt;"",LEFT(Nacsport!G422,FIND(";",Nacsport!G422)-1),"")</f>
        <v>51</v>
      </c>
      <c r="N421" s="1" t="str">
        <f>IFERROR(MID(Nacsport!G422,FIND(";", Nacsport!G422)+1,IFERROR(FIND(" ", Nacsport!G422 &amp; " ", FIND(";", Nacsport!G422)+1) - FIND(";", Nacsport!G422)-1,LEN(Nacsport!G422))),"")</f>
        <v>13</v>
      </c>
      <c r="O421" s="1" t="str">
        <f>+CONCATENATE(Nacsport!K422,Nacsport!L422,Nacsport!M422,Nacsport!N422,Nacsport!O422,Nacsport!P422,Nacsport!Q422,Nacsport!R422,Nacsport!S422,Nacsport!T422,Nacsport!U422,Nacsport!V422,Nacsport!W422,Nacsport!X422,Nacsport!Y422,Nacsport!Z422)</f>
        <v>DC</v>
      </c>
      <c r="P421" s="1" t="str">
        <f>IF(ISNA(LOOKUP(2,1/(Nacsport!AA422:BY422&lt;&gt;""),Nacsport!AA422:BY422)),"",LOOKUP(2,1/(Nacsport!AA422:BY422&lt;&gt;""),Nacsport!AA422:BY422))</f>
        <v/>
      </c>
      <c r="Q421" s="1" t="str">
        <f t="array" ref="Q421">+IF(+COUNTIF(Nacsport!AA422:BY422,"*")&gt;1,INDEX(Nacsport!Z422:BX422,MATCH(TRUE,Nacsport!Z422:BX422&gt;0,0)),"")</f>
        <v/>
      </c>
      <c r="R421" s="1" t="str">
        <f>+CONCATENATE(Nacsport!BZ422,Nacsport!CA422)</f>
        <v/>
      </c>
      <c r="S421" s="1" t="str">
        <f>+CONCATENATE(Nacsport!CB422,Nacsport!CC422,Nacsport!CD422)</f>
        <v/>
      </c>
      <c r="T421" s="1" t="str">
        <f>+CONCATENATE(Nacsport!CE422,Nacsport!CF422,Nacsport!CG422,Nacsport!CH422)</f>
        <v/>
      </c>
      <c r="U421" s="1" t="str">
        <f>+CONCATENATE(Nacsport!CI422,Nacsport!CJ422,Nacsport!CK422,Nacsport!CL422,Nacsport!CM422,Nacsport!CN422,Nacsport!CO422,Nacsport!CP422)</f>
        <v/>
      </c>
      <c r="V421" s="1" t="str">
        <f>+CONCATENATE(Nacsport!CQ422,Nacsport!CR422,Nacsport!CS422,Nacsport!CT422,Nacsport!CU422,Nacsport!CV422)</f>
        <v/>
      </c>
      <c r="W421" s="1" t="str">
        <f>+CONCATENATE(Nacsport!CW422,Nacsport!CX422,Nacsport!CY422,Nacsport!CZ422,Nacsport!DA422,Nacsport!DB422,Nacsport!DC422)</f>
        <v/>
      </c>
      <c r="X421" s="1" t="str">
        <f>+CONCATENATE(Nacsport!DD422,Nacsport!DE422,Nacsport!DF422,Nacsport!DG422,Nacsport!DH422,Nacsport!DI422,Nacsport!DJ422,Nacsport!DK422,Nacsport!DL422,Nacsport!DM422,Nacsport!DN422)</f>
        <v/>
      </c>
      <c r="Y421" s="1" t="str">
        <f>+CONCATENATE(Nacsport!DO422,Nacsport!DP422,Nacsport!DQ422,Nacsport!DR422,Nacsport!DS422,Nacsport!DT422,Nacsport!DU422,Nacsport!DV422,)</f>
        <v/>
      </c>
      <c r="Z421" s="1" t="str">
        <f>+CONCATENATE(Nacsport!DW422,Nacsport!DX422,Nacsport!DY422,Nacsport!DZ422)</f>
        <v/>
      </c>
      <c r="AA421" s="1" t="str">
        <f>+CONCATENATE(Nacsport!EA422,Nacsport!EB422,Nacsport!EC422,Nacsport!ED422,Nacsport!EE422)</f>
        <v/>
      </c>
      <c r="AB421" s="1" t="str">
        <f>+CONCATENATE(Nacsport!EF422,Nacsport!EG422,Nacsport!EH422,Nacsport!EI422,Nacsport!EJ422,Nacsport!EK422)</f>
        <v/>
      </c>
      <c r="AC421" s="1" t="str">
        <f>+CONCATENATE(Nacsport!EL422,Nacsport!EM422,Nacsport!EN422,Nacsport!EO422,Nacsport!EP422,Nacsport!EQ422,Nacsport!ER422)</f>
        <v/>
      </c>
      <c r="AD421" s="1" t="str">
        <f>+CONCATENATE(Nacsport!ES422,Nacsport!ET422,Nacsport!EU422,Nacsport!EV422,Nacsport!EW422,Nacsport!EX422,Nacsport!EY422,Nacsport!EZ422)</f>
        <v/>
      </c>
      <c r="AE421" s="1" t="str">
        <f>+CONCATENATE(Nacsport!FA422,Nacsport!FB422,Nacsport!FC422)</f>
        <v/>
      </c>
      <c r="AF421" s="1" t="str">
        <f>+CONCATENATE(Nacsport!FD422,Nacsport!FE422)</f>
        <v>FAST</v>
      </c>
      <c r="AG421" s="1" t="str">
        <f>+CONCATENATE(Nacsport!FF422,Nacsport!FG422,Nacsport!FH422,Nacsport!FI422,Nacsport!FJ422)</f>
        <v/>
      </c>
      <c r="AH421" s="1" t="str">
        <f t="shared" si="29"/>
        <v/>
      </c>
      <c r="AI421" s="1" t="str">
        <f>+CONCATENATE(Nacsport!FK422,Nacsport!FL422)</f>
        <v/>
      </c>
      <c r="AJ421" s="34" t="str">
        <f>+CONCATENATE(Nacsport!FM422,Nacsport!FN422)</f>
        <v/>
      </c>
      <c r="AK421" s="1" t="str">
        <f>+IF(OR(K421="ATTACCO",K421="DIFESA"),+CONCATENATE(Nacsport!FO422,Nacsport!FP421,Nacsport!FQ422,Nacsport!FR422,Nacsport!FS422,Nacsport!FT422,Nacsport!FU422,),"")</f>
        <v/>
      </c>
      <c r="AL421" s="1" t="str">
        <f>+IF(OR(K421="ATAQUE",K421="DEFENSA"),+CONCATENATE(Nacsport!FV422,Nacsport!FW422,Nacsport!FX422,Nacsport!FY422,Nacsport!FZ422,Nacsport!GA422,Nacsport!GB422,),"")</f>
        <v/>
      </c>
      <c r="AM421" s="1" t="str">
        <f>+CONCATENATE(Nacsport!GC422,Nacsport!GD422,Nacsport!GE422,Nacsport!GF422,Nacsport!GG422,Nacsport!GH422,Nacsport!GI422,Nacsport!GJ422,)</f>
        <v/>
      </c>
      <c r="AN421" s="1" t="str">
        <f>IF(K421="PUNTOS",LOOKUP(2,1/($K$3:K421="ATAQUE"),$AN$3:AN421),IF(+COUNTIF(Nacsport!GK422:'Nacsport'!GS422,"*")&gt;0,+COUNTIF(Nacsport!GK422:'Nacsport'!GS422,"*"),""))</f>
        <v/>
      </c>
      <c r="AO421" t="str">
        <f ca="1">+IF(K421="QUIEBRE",+IF(L421="SAN LUIS",+COUNTIF(K421:INDIRECT(ADDRESS((LOOKUP(2,1/($K$1:K421="ATAQUE"),Nacsport!$A$1:A422)),3,4)),"RUCK")+1,+COUNTIF(K421:INDIRECT(ADDRESS((LOOKUP(2,1/($K$1:K421="DEFENSA"),Nacsport!$A$1:A422)),3,4)),"RUCK")+1),"")</f>
        <v/>
      </c>
      <c r="AP421" t="str">
        <f ca="1">+IF(OR(K421="PUNTOS",K421="QUIEBRE"),+IF(L421="SAN LUIS",+COUNTIF(K421:INDIRECT(ADDRESS((LOOKUP(2,1/($K$1:K421="ATAQUE"),Nacsport!$A$1:A422)),3,4)),"PASE"),+COUNTIF(K421:INDIRECT(ADDRESS((LOOKUP(2,1/($K$1:K421="DEFENSA"),Nacsport!$A$1:A422)),3,4)),"PASE")),"")</f>
        <v/>
      </c>
      <c r="AQ421" t="str">
        <f>IF(K421="QUIEBRE",LOOKUP(2,1/($K$3:K421="ATAQUE"),$AL$3:AL421),IF(+COUNTIF(Nacsport!GK422:'Nacsport'!GS422,"*")&gt;0,+COUNTIF(Nacsport!GK422:'Nacsport'!GS422,"*"),""))</f>
        <v/>
      </c>
      <c r="AR421" s="1" t="str">
        <f>IF(OR(K421="ATTACCO",K421="DIFESA"),J421,IF(AND(OR(K421="PUNTOS",K421="RUCK",K421="QUIEBRE"),L421="AVEZZANO"),LOOKUP(2,1/($K$3:K421="ATTACCO"),$J$3:J422),IF(AND(OR(K421="PUNTOS",K421="RUCK",K421="QUIEBRE"),L421="RIVAL"),LOOKUP(2,1/($K$3:K421="DIFESA"),$J$3:J422),"")))</f>
        <v/>
      </c>
      <c r="AS421" s="17"/>
    </row>
    <row r="422" spans="1:45" ht="15.75" customHeight="1" x14ac:dyDescent="0.2">
      <c r="A422">
        <f>+Nacsport!A423</f>
        <v>423</v>
      </c>
      <c r="B422">
        <f t="shared" si="32"/>
        <v>421</v>
      </c>
      <c r="C422">
        <f t="shared" si="33"/>
        <v>421</v>
      </c>
      <c r="D422" s="12">
        <v>1</v>
      </c>
      <c r="E422" s="1" t="s">
        <v>1295</v>
      </c>
      <c r="F422" s="14">
        <f>CONVERT(LEFT(Nacsport!E423,2),"mn","hr")/24+CONVERT(MID(Nacsport!E423,4,2),"sec","hr")/24</f>
        <v>5.6817129629629634E-2</v>
      </c>
      <c r="G422" s="15">
        <f>CONVERT((CONVERT(LEFT(Nacsport!F423,2),"mn","hr")/24+CONVERT(MID(Nacsport!F423,4,2),"sec","hr")/24)-(CONVERT(LEFT(Nacsport!E423,2),"mn","hr")/24+CONVERT(MID(Nacsport!E423,4,2),"sec","hr")/24),"hr","sec")*24</f>
        <v>2.9999999999998694</v>
      </c>
      <c r="H422" s="15">
        <f t="shared" si="30"/>
        <v>4904</v>
      </c>
      <c r="I422" s="15">
        <f t="shared" si="31"/>
        <v>81.816666666666677</v>
      </c>
      <c r="J422" s="1">
        <f>+Nacsport!B423</f>
        <v>21</v>
      </c>
      <c r="K422" s="1" t="str">
        <f>+Nacsport!C423</f>
        <v>MISSED-TACKLE</v>
      </c>
      <c r="L422" s="1" t="str">
        <f>+CONCATENATE(Nacsport!I423,Nacsport!J423)</f>
        <v>OPPONENT</v>
      </c>
      <c r="M422" s="29" t="str">
        <f>IF(Nacsport!G423&lt;&gt;"",LEFT(Nacsport!G423,FIND(";",Nacsport!G423)-1),"")</f>
        <v/>
      </c>
      <c r="N422" s="1" t="str">
        <f>IFERROR(MID(Nacsport!G423,FIND(";", Nacsport!G423)+1,IFERROR(FIND(" ", Nacsport!G423 &amp; " ", FIND(";", Nacsport!G423)+1) - FIND(";", Nacsport!G423)-1,LEN(Nacsport!G423))),"")</f>
        <v/>
      </c>
      <c r="O422" s="1" t="str">
        <f>+CONCATENATE(Nacsport!K423,Nacsport!L423,Nacsport!M423,Nacsport!N423,Nacsport!O423,Nacsport!P423,Nacsport!Q423,Nacsport!R423,Nacsport!S423,Nacsport!T423,Nacsport!U423,Nacsport!V423,Nacsport!W423,Nacsport!X423,Nacsport!Y423,Nacsport!Z423)</f>
        <v/>
      </c>
      <c r="P422" s="1" t="str">
        <f>IF(ISNA(LOOKUP(2,1/(Nacsport!AA423:BY423&lt;&gt;""),Nacsport!AA423:BY423)),"",LOOKUP(2,1/(Nacsport!AA423:BY423&lt;&gt;""),Nacsport!AA423:BY423))</f>
        <v/>
      </c>
      <c r="Q422" s="1" t="str">
        <f t="array" ref="Q422">+IF(+COUNTIF(Nacsport!AA423:BY423,"*")&gt;1,INDEX(Nacsport!Z423:BX423,MATCH(TRUE,Nacsport!Z423:BX423&gt;0,0)),"")</f>
        <v/>
      </c>
      <c r="R422" s="1" t="str">
        <f>+CONCATENATE(Nacsport!BZ423,Nacsport!CA423)</f>
        <v/>
      </c>
      <c r="S422" s="1" t="str">
        <f>+CONCATENATE(Nacsport!CB423,Nacsport!CC423,Nacsport!CD423)</f>
        <v/>
      </c>
      <c r="T422" s="1" t="str">
        <f>+CONCATENATE(Nacsport!CE423,Nacsport!CF423,Nacsport!CG423,Nacsport!CH423)</f>
        <v/>
      </c>
      <c r="U422" s="1" t="str">
        <f>+CONCATENATE(Nacsport!CI423,Nacsport!CJ423,Nacsport!CK423,Nacsport!CL423,Nacsport!CM423,Nacsport!CN423,Nacsport!CO423,Nacsport!CP423)</f>
        <v/>
      </c>
      <c r="V422" s="1" t="str">
        <f>+CONCATENATE(Nacsport!CQ423,Nacsport!CR423,Nacsport!CS423,Nacsport!CT423,Nacsport!CU423,Nacsport!CV423)</f>
        <v/>
      </c>
      <c r="W422" s="1" t="str">
        <f>+CONCATENATE(Nacsport!CW423,Nacsport!CX423,Nacsport!CY423,Nacsport!CZ423,Nacsport!DA423,Nacsport!DB423,Nacsport!DC423)</f>
        <v/>
      </c>
      <c r="X422" s="1" t="str">
        <f>+CONCATENATE(Nacsport!DD423,Nacsport!DE423,Nacsport!DF423,Nacsport!DG423,Nacsport!DH423,Nacsport!DI423,Nacsport!DJ423,Nacsport!DK423,Nacsport!DL423,Nacsport!DM423,Nacsport!DN423)</f>
        <v/>
      </c>
      <c r="Y422" s="1" t="str">
        <f>+CONCATENATE(Nacsport!DO423,Nacsport!DP423,Nacsport!DQ423,Nacsport!DR423,Nacsport!DS423,Nacsport!DT423,Nacsport!DU423,Nacsport!DV423,)</f>
        <v/>
      </c>
      <c r="Z422" s="1" t="str">
        <f>+CONCATENATE(Nacsport!DW423,Nacsport!DX423,Nacsport!DY423,Nacsport!DZ423)</f>
        <v/>
      </c>
      <c r="AA422" s="1" t="str">
        <f>+CONCATENATE(Nacsport!EA423,Nacsport!EB423,Nacsport!EC423,Nacsport!ED423,Nacsport!EE423)</f>
        <v/>
      </c>
      <c r="AB422" s="1" t="str">
        <f>+CONCATENATE(Nacsport!EF423,Nacsport!EG423,Nacsport!EH423,Nacsport!EI423,Nacsport!EJ423,Nacsport!EK423)</f>
        <v/>
      </c>
      <c r="AC422" s="1" t="str">
        <f>+CONCATENATE(Nacsport!EL423,Nacsport!EM423,Nacsport!EN423,Nacsport!EO423,Nacsport!EP423,Nacsport!EQ423,Nacsport!ER423)</f>
        <v/>
      </c>
      <c r="AD422" s="1" t="str">
        <f>+CONCATENATE(Nacsport!ES423,Nacsport!ET423,Nacsport!EU423,Nacsport!EV423,Nacsport!EW423,Nacsport!EX423,Nacsport!EY423,Nacsport!EZ423)</f>
        <v/>
      </c>
      <c r="AE422" s="1" t="str">
        <f>+CONCATENATE(Nacsport!FA423,Nacsport!FB423,Nacsport!FC423)</f>
        <v/>
      </c>
      <c r="AF422" s="1" t="str">
        <f>+CONCATENATE(Nacsport!FD423,Nacsport!FE423)</f>
        <v/>
      </c>
      <c r="AG422" s="1" t="str">
        <f>+CONCATENATE(Nacsport!FF423,Nacsport!FG423,Nacsport!FH423,Nacsport!FI423,Nacsport!FJ423)</f>
        <v/>
      </c>
      <c r="AH422" s="1" t="str">
        <f t="shared" si="29"/>
        <v/>
      </c>
      <c r="AI422" s="1" t="str">
        <f>+CONCATENATE(Nacsport!FK423,Nacsport!FL423)</f>
        <v/>
      </c>
      <c r="AJ422" s="34" t="str">
        <f>+CONCATENATE(Nacsport!FM423,Nacsport!FN423)</f>
        <v/>
      </c>
      <c r="AK422" s="1" t="str">
        <f>+IF(OR(K422="ATTACCO",K422="DIFESA"),+CONCATENATE(Nacsport!FO423,Nacsport!FP422,Nacsport!FQ423,Nacsport!FR423,Nacsport!FS423,Nacsport!FT423,Nacsport!FU423,),"")</f>
        <v/>
      </c>
      <c r="AL422" s="1" t="str">
        <f>+IF(OR(K422="ATAQUE",K422="DEFENSA"),+CONCATENATE(Nacsport!FV423,Nacsport!FW423,Nacsport!FX423,Nacsport!FY423,Nacsport!FZ423,Nacsport!GA423,Nacsport!GB423,),"")</f>
        <v/>
      </c>
      <c r="AM422" s="1" t="str">
        <f>+CONCATENATE(Nacsport!GC423,Nacsport!GD423,Nacsport!GE423,Nacsport!GF423,Nacsport!GG423,Nacsport!GH423,Nacsport!GI423,Nacsport!GJ423,)</f>
        <v/>
      </c>
      <c r="AN422" s="1" t="str">
        <f>IF(K422="PUNTOS",LOOKUP(2,1/($K$3:K422="ATAQUE"),$AN$3:AN422),IF(+COUNTIF(Nacsport!GK423:'Nacsport'!GS423,"*")&gt;0,+COUNTIF(Nacsport!GK423:'Nacsport'!GS423,"*"),""))</f>
        <v/>
      </c>
      <c r="AO422" t="str">
        <f ca="1">+IF(K422="QUIEBRE",+IF(L422="SAN LUIS",+COUNTIF(K422:INDIRECT(ADDRESS((LOOKUP(2,1/($K$1:K422="ATAQUE"),Nacsport!$A$1:A423)),3,4)),"RUCK")+1,+COUNTIF(K422:INDIRECT(ADDRESS((LOOKUP(2,1/($K$1:K422="DEFENSA"),Nacsport!$A$1:A423)),3,4)),"RUCK")+1),"")</f>
        <v/>
      </c>
      <c r="AP422" t="str">
        <f ca="1">+IF(OR(K422="PUNTOS",K422="QUIEBRE"),+IF(L422="SAN LUIS",+COUNTIF(K422:INDIRECT(ADDRESS((LOOKUP(2,1/($K$1:K422="ATAQUE"),Nacsport!$A$1:A423)),3,4)),"PASE"),+COUNTIF(K422:INDIRECT(ADDRESS((LOOKUP(2,1/($K$1:K422="DEFENSA"),Nacsport!$A$1:A423)),3,4)),"PASE")),"")</f>
        <v/>
      </c>
      <c r="AQ422" t="str">
        <f>IF(K422="QUIEBRE",LOOKUP(2,1/($K$3:K422="ATAQUE"),$AL$3:AL422),IF(+COUNTIF(Nacsport!GK423:'Nacsport'!GS423,"*")&gt;0,+COUNTIF(Nacsport!GK423:'Nacsport'!GS423,"*"),""))</f>
        <v/>
      </c>
      <c r="AR422" s="1" t="str">
        <f>IF(OR(K422="ATTACCO",K422="DIFESA"),J422,IF(AND(OR(K422="PUNTOS",K422="RUCK",K422="QUIEBRE"),L422="AVEZZANO"),LOOKUP(2,1/($K$3:K422="ATTACCO"),$J$3:J423),IF(AND(OR(K422="PUNTOS",K422="RUCK",K422="QUIEBRE"),L422="RIVAL"),LOOKUP(2,1/($K$3:K422="DIFESA"),$J$3:J423),"")))</f>
        <v/>
      </c>
      <c r="AS422" s="17"/>
    </row>
    <row r="423" spans="1:45" ht="15.75" customHeight="1" x14ac:dyDescent="0.2">
      <c r="A423">
        <f>+Nacsport!A424</f>
        <v>424</v>
      </c>
      <c r="B423">
        <f t="shared" si="32"/>
        <v>422</v>
      </c>
      <c r="C423">
        <f t="shared" si="33"/>
        <v>422</v>
      </c>
      <c r="D423" s="12">
        <v>1</v>
      </c>
      <c r="E423" s="1" t="s">
        <v>1295</v>
      </c>
      <c r="F423" s="14">
        <f>CONVERT(LEFT(Nacsport!E424,2),"mn","hr")/24+CONVERT(MID(Nacsport!E424,4,2),"sec","hr")/24</f>
        <v>5.6863425925925928E-2</v>
      </c>
      <c r="G423" s="15">
        <f>CONVERT((CONVERT(LEFT(Nacsport!F424,2),"mn","hr")/24+CONVERT(MID(Nacsport!F424,4,2),"sec","hr")/24)-(CONVERT(LEFT(Nacsport!E424,2),"mn","hr")/24+CONVERT(MID(Nacsport!E424,4,2),"sec","hr")/24),"hr","sec")*24</f>
        <v>0</v>
      </c>
      <c r="H423" s="15">
        <f t="shared" si="30"/>
        <v>4908</v>
      </c>
      <c r="I423" s="15">
        <f t="shared" si="31"/>
        <v>81.883333333333326</v>
      </c>
      <c r="J423" s="1">
        <f>+Nacsport!B424</f>
        <v>16</v>
      </c>
      <c r="K423" s="1" t="str">
        <f>+Nacsport!C424</f>
        <v>POINTS</v>
      </c>
      <c r="L423" s="1" t="str">
        <f>+CONCATENATE(Nacsport!I424,Nacsport!J424)</f>
        <v>SAN BENEDETTO</v>
      </c>
      <c r="M423" s="29" t="str">
        <f>IF(Nacsport!G424&lt;&gt;"",LEFT(Nacsport!G424,FIND(";",Nacsport!G424)-1),"")</f>
        <v>67</v>
      </c>
      <c r="N423" s="1" t="str">
        <f>IFERROR(MID(Nacsport!G424,FIND(";", Nacsport!G424)+1,IFERROR(FIND(" ", Nacsport!G424 &amp; " ", FIND(";", Nacsport!G424)+1) - FIND(";", Nacsport!G424)-1,LEN(Nacsport!G424))),"")</f>
        <v>-2</v>
      </c>
      <c r="O423" s="1" t="str">
        <f>+CONCATENATE(Nacsport!K424,Nacsport!L424,Nacsport!M424,Nacsport!N424,Nacsport!O424,Nacsport!P424,Nacsport!Q424,Nacsport!R424,Nacsport!S424,Nacsport!T424,Nacsport!U424,Nacsport!V424,Nacsport!W424,Nacsport!X424,Nacsport!Y424,Nacsport!Z424)</f>
        <v/>
      </c>
      <c r="P423" s="1" t="str">
        <f>IF(ISNA(LOOKUP(2,1/(Nacsport!AA424:BY424&lt;&gt;""),Nacsport!AA424:BY424)),"",LOOKUP(2,1/(Nacsport!AA424:BY424&lt;&gt;""),Nacsport!AA424:BY424))</f>
        <v>14</v>
      </c>
      <c r="Q423" s="1" t="str">
        <f t="array" ref="Q423">+IF(+COUNTIF(Nacsport!AA424:BY424,"*")&gt;1,INDEX(Nacsport!Z424:BX424,MATCH(TRUE,Nacsport!Z424:BX424&gt;0,0)),"")</f>
        <v/>
      </c>
      <c r="R423" s="1" t="str">
        <f>+CONCATENATE(Nacsport!BZ424,Nacsport!CA424)</f>
        <v/>
      </c>
      <c r="S423" s="1" t="str">
        <f>+CONCATENATE(Nacsport!CB424,Nacsport!CC424,Nacsport!CD424)</f>
        <v/>
      </c>
      <c r="T423" s="1" t="str">
        <f>+CONCATENATE(Nacsport!CE424,Nacsport!CF424,Nacsport!CG424,Nacsport!CH424)</f>
        <v/>
      </c>
      <c r="U423" s="1" t="str">
        <f>+CONCATENATE(Nacsport!CI424,Nacsport!CJ424,Nacsport!CK424,Nacsport!CL424,Nacsport!CM424,Nacsport!CN424,Nacsport!CO424,Nacsport!CP424)</f>
        <v/>
      </c>
      <c r="V423" s="1" t="str">
        <f>+CONCATENATE(Nacsport!CQ424,Nacsport!CR424,Nacsport!CS424,Nacsport!CT424,Nacsport!CU424,Nacsport!CV424)</f>
        <v/>
      </c>
      <c r="W423" s="1" t="str">
        <f>+CONCATENATE(Nacsport!CW424,Nacsport!CX424,Nacsport!CY424,Nacsport!CZ424,Nacsport!DA424,Nacsport!DB424,Nacsport!DC424)</f>
        <v/>
      </c>
      <c r="X423" s="1" t="str">
        <f>+CONCATENATE(Nacsport!DD424,Nacsport!DE424,Nacsport!DF424,Nacsport!DG424,Nacsport!DH424,Nacsport!DI424,Nacsport!DJ424,Nacsport!DK424,Nacsport!DL424,Nacsport!DM424,Nacsport!DN424)</f>
        <v/>
      </c>
      <c r="Y423" s="1" t="str">
        <f>+CONCATENATE(Nacsport!DO424,Nacsport!DP424,Nacsport!DQ424,Nacsport!DR424,Nacsport!DS424,Nacsport!DT424,Nacsport!DU424,Nacsport!DV424,)</f>
        <v/>
      </c>
      <c r="Z423" s="1" t="str">
        <f>+CONCATENATE(Nacsport!DW424,Nacsport!DX424,Nacsport!DY424,Nacsport!DZ424)</f>
        <v/>
      </c>
      <c r="AA423" s="1" t="str">
        <f>+CONCATENATE(Nacsport!EA424,Nacsport!EB424,Nacsport!EC424,Nacsport!ED424,Nacsport!EE424)</f>
        <v/>
      </c>
      <c r="AB423" s="1" t="str">
        <f>+CONCATENATE(Nacsport!EF424,Nacsport!EG424,Nacsport!EH424,Nacsport!EI424,Nacsport!EJ424,Nacsport!EK424)</f>
        <v/>
      </c>
      <c r="AC423" s="1" t="str">
        <f>+CONCATENATE(Nacsport!EL424,Nacsport!EM424,Nacsport!EN424,Nacsport!EO424,Nacsport!EP424,Nacsport!EQ424,Nacsport!ER424)</f>
        <v/>
      </c>
      <c r="AD423" s="1" t="str">
        <f>+CONCATENATE(Nacsport!ES424,Nacsport!ET424,Nacsport!EU424,Nacsport!EV424,Nacsport!EW424,Nacsport!EX424,Nacsport!EY424,Nacsport!EZ424)</f>
        <v/>
      </c>
      <c r="AE423" s="1" t="str">
        <f>+CONCATENATE(Nacsport!FA424,Nacsport!FB424,Nacsport!FC424)</f>
        <v/>
      </c>
      <c r="AF423" s="1" t="str">
        <f>+CONCATENATE(Nacsport!FD424,Nacsport!FE424)</f>
        <v/>
      </c>
      <c r="AG423" s="1" t="str">
        <f>+CONCATENATE(Nacsport!FF424,Nacsport!FG424,Nacsport!FH424,Nacsport!FI424,Nacsport!FJ424)</f>
        <v>TRY</v>
      </c>
      <c r="AH423" s="1">
        <f t="shared" si="29"/>
        <v>5</v>
      </c>
      <c r="AI423" s="1" t="str">
        <f>+CONCATENATE(Nacsport!FK424,Nacsport!FL424)</f>
        <v/>
      </c>
      <c r="AJ423" s="34" t="str">
        <f>+CONCATENATE(Nacsport!FM424,Nacsport!FN424)</f>
        <v/>
      </c>
      <c r="AK423" s="1" t="str">
        <f>+IF(OR(K423="ATTACCO",K423="DIFESA"),+CONCATENATE(Nacsport!FO424,Nacsport!FP423,Nacsport!FQ424,Nacsport!FR424,Nacsport!FS424,Nacsport!FT424,Nacsport!FU424,),"")</f>
        <v/>
      </c>
      <c r="AL423" s="1" t="str">
        <f>+IF(OR(K423="ATAQUE",K423="DEFENSA"),+CONCATENATE(Nacsport!FV424,Nacsport!FW424,Nacsport!FX424,Nacsport!FY424,Nacsport!FZ424,Nacsport!GA424,Nacsport!GB424,),"")</f>
        <v/>
      </c>
      <c r="AM423" s="1" t="str">
        <f>+CONCATENATE(Nacsport!GC424,Nacsport!GD424,Nacsport!GE424,Nacsport!GF424,Nacsport!GG424,Nacsport!GH424,Nacsport!GI424,Nacsport!GJ424,)</f>
        <v/>
      </c>
      <c r="AN423" s="1" t="str">
        <f>IF(K423="PUNTOS",LOOKUP(2,1/($K$3:K423="ATAQUE"),$AN$3:AN423),IF(+COUNTIF(Nacsport!GK424:'Nacsport'!GS424,"*")&gt;0,+COUNTIF(Nacsport!GK424:'Nacsport'!GS424,"*"),""))</f>
        <v/>
      </c>
      <c r="AO423" t="str">
        <f ca="1">+IF(K423="QUIEBRE",+IF(L423="SAN LUIS",+COUNTIF(K423:INDIRECT(ADDRESS((LOOKUP(2,1/($K$1:K423="ATAQUE"),Nacsport!$A$1:A424)),3,4)),"RUCK")+1,+COUNTIF(K423:INDIRECT(ADDRESS((LOOKUP(2,1/($K$1:K423="DEFENSA"),Nacsport!$A$1:A424)),3,4)),"RUCK")+1),"")</f>
        <v/>
      </c>
      <c r="AP423" t="str">
        <f ca="1">+IF(OR(K423="PUNTOS",K423="QUIEBRE"),+IF(L423="SAN LUIS",+COUNTIF(K423:INDIRECT(ADDRESS((LOOKUP(2,1/($K$1:K423="ATAQUE"),Nacsport!$A$1:A424)),3,4)),"PASE"),+COUNTIF(K423:INDIRECT(ADDRESS((LOOKUP(2,1/($K$1:K423="DEFENSA"),Nacsport!$A$1:A424)),3,4)),"PASE")),"")</f>
        <v/>
      </c>
      <c r="AQ423" t="str">
        <f>IF(K423="QUIEBRE",LOOKUP(2,1/($K$3:K423="ATAQUE"),$AL$3:AL423),IF(+COUNTIF(Nacsport!GK424:'Nacsport'!GS424,"*")&gt;0,+COUNTIF(Nacsport!GK424:'Nacsport'!GS424,"*"),""))</f>
        <v/>
      </c>
      <c r="AR423" s="1" t="str">
        <f>IF(OR(K423="ATTACCO",K423="DIFESA"),J423,IF(AND(OR(K423="PUNTOS",K423="RUCK",K423="QUIEBRE"),L423="AVEZZANO"),LOOKUP(2,1/($K$3:K423="ATTACCO"),$J$3:J424),IF(AND(OR(K423="PUNTOS",K423="RUCK",K423="QUIEBRE"),L423="RIVAL"),LOOKUP(2,1/($K$3:K423="DIFESA"),$J$3:J424),"")))</f>
        <v/>
      </c>
      <c r="AS423" s="17"/>
    </row>
    <row r="424" spans="1:45" ht="15.75" customHeight="1" x14ac:dyDescent="0.2">
      <c r="A424">
        <f>+Nacsport!A425</f>
        <v>425</v>
      </c>
      <c r="B424">
        <f t="shared" si="32"/>
        <v>423</v>
      </c>
      <c r="C424">
        <f t="shared" si="33"/>
        <v>423</v>
      </c>
      <c r="D424" s="12">
        <v>1</v>
      </c>
      <c r="E424" s="1" t="s">
        <v>1295</v>
      </c>
      <c r="F424" s="14">
        <f>CONVERT(LEFT(Nacsport!E425,2),"mn","hr")/24+CONVERT(MID(Nacsport!E425,4,2),"sec","hr")/24</f>
        <v>5.6863425925925928E-2</v>
      </c>
      <c r="G424" s="15">
        <f>CONVERT((CONVERT(LEFT(Nacsport!F425,2),"mn","hr")/24+CONVERT(MID(Nacsport!F425,4,2),"sec","hr")/24)-(CONVERT(LEFT(Nacsport!E425,2),"mn","hr")/24+CONVERT(MID(Nacsport!E425,4,2),"sec","hr")/24),"hr","sec")*24</f>
        <v>0.99999999999995648</v>
      </c>
      <c r="H424" s="15">
        <f t="shared" si="30"/>
        <v>4908</v>
      </c>
      <c r="I424" s="15">
        <f t="shared" si="31"/>
        <v>81.883333333333326</v>
      </c>
      <c r="J424" s="1">
        <f>+Nacsport!B425</f>
        <v>45</v>
      </c>
      <c r="K424" s="1" t="str">
        <f>+Nacsport!C425</f>
        <v>END</v>
      </c>
      <c r="L424" s="1" t="str">
        <f>+CONCATENATE(Nacsport!I425,Nacsport!J425)</f>
        <v/>
      </c>
      <c r="M424" s="29" t="str">
        <f>IF(Nacsport!G425&lt;&gt;"",LEFT(Nacsport!G425,FIND(";",Nacsport!G425)-1),"")</f>
        <v/>
      </c>
      <c r="N424" s="1" t="str">
        <f>IFERROR(MID(Nacsport!G425,FIND(";", Nacsport!G425)+1,IFERROR(FIND(" ", Nacsport!G425 &amp; " ", FIND(";", Nacsport!G425)+1) - FIND(";", Nacsport!G425)-1,LEN(Nacsport!G425))),"")</f>
        <v/>
      </c>
      <c r="O424" s="1" t="str">
        <f>+CONCATENATE(Nacsport!K425,Nacsport!L425,Nacsport!M425,Nacsport!N425,Nacsport!O425,Nacsport!P425,Nacsport!Q425,Nacsport!R425,Nacsport!S425,Nacsport!T425,Nacsport!U425,Nacsport!V425,Nacsport!W425,Nacsport!X425,Nacsport!Y425,Nacsport!Z425)</f>
        <v/>
      </c>
      <c r="P424" s="1" t="str">
        <f>IF(ISNA(LOOKUP(2,1/(Nacsport!AA425:BY425&lt;&gt;""),Nacsport!AA425:BY425)),"",LOOKUP(2,1/(Nacsport!AA425:BY425&lt;&gt;""),Nacsport!AA425:BY425))</f>
        <v/>
      </c>
      <c r="Q424" s="1" t="str">
        <f t="array" ref="Q424">+IF(+COUNTIF(Nacsport!AA425:BY425,"*")&gt;1,INDEX(Nacsport!Z425:BX425,MATCH(TRUE,Nacsport!Z425:BX425&gt;0,0)),"")</f>
        <v/>
      </c>
      <c r="R424" s="1" t="str">
        <f>+CONCATENATE(Nacsport!BZ425,Nacsport!CA425)</f>
        <v/>
      </c>
      <c r="S424" s="1" t="str">
        <f>+CONCATENATE(Nacsport!CB425,Nacsport!CC425,Nacsport!CD425)</f>
        <v/>
      </c>
      <c r="T424" s="1" t="str">
        <f>+CONCATENATE(Nacsport!CE425,Nacsport!CF425,Nacsport!CG425,Nacsport!CH425)</f>
        <v/>
      </c>
      <c r="U424" s="1" t="str">
        <f>+CONCATENATE(Nacsport!CI425,Nacsport!CJ425,Nacsport!CK425,Nacsport!CL425,Nacsport!CM425,Nacsport!CN425,Nacsport!CO425,Nacsport!CP425)</f>
        <v/>
      </c>
      <c r="V424" s="1" t="str">
        <f>+CONCATENATE(Nacsport!CQ425,Nacsport!CR425,Nacsport!CS425,Nacsport!CT425,Nacsport!CU425,Nacsport!CV425)</f>
        <v/>
      </c>
      <c r="W424" s="1" t="str">
        <f>+CONCATENATE(Nacsport!CW425,Nacsport!CX425,Nacsport!CY425,Nacsport!CZ425,Nacsport!DA425,Nacsport!DB425,Nacsport!DC425)</f>
        <v/>
      </c>
      <c r="X424" s="1" t="str">
        <f>+CONCATENATE(Nacsport!DD425,Nacsport!DE425,Nacsport!DF425,Nacsport!DG425,Nacsport!DH425,Nacsport!DI425,Nacsport!DJ425,Nacsport!DK425,Nacsport!DL425,Nacsport!DM425,Nacsport!DN425)</f>
        <v/>
      </c>
      <c r="Y424" s="1" t="str">
        <f>+CONCATENATE(Nacsport!DO425,Nacsport!DP425,Nacsport!DQ425,Nacsport!DR425,Nacsport!DS425,Nacsport!DT425,Nacsport!DU425,Nacsport!DV425,)</f>
        <v/>
      </c>
      <c r="Z424" s="1" t="str">
        <f>+CONCATENATE(Nacsport!DW425,Nacsport!DX425,Nacsport!DY425,Nacsport!DZ425)</f>
        <v/>
      </c>
      <c r="AA424" s="1" t="str">
        <f>+CONCATENATE(Nacsport!EA425,Nacsport!EB425,Nacsport!EC425,Nacsport!ED425,Nacsport!EE425)</f>
        <v/>
      </c>
      <c r="AB424" s="1" t="str">
        <f>+CONCATENATE(Nacsport!EF425,Nacsport!EG425,Nacsport!EH425,Nacsport!EI425,Nacsport!EJ425,Nacsport!EK425)</f>
        <v/>
      </c>
      <c r="AC424" s="1" t="str">
        <f>+CONCATENATE(Nacsport!EL425,Nacsport!EM425,Nacsport!EN425,Nacsport!EO425,Nacsport!EP425,Nacsport!EQ425,Nacsport!ER425)</f>
        <v/>
      </c>
      <c r="AD424" s="1" t="str">
        <f>+CONCATENATE(Nacsport!ES425,Nacsport!ET425,Nacsport!EU425,Nacsport!EV425,Nacsport!EW425,Nacsport!EX425,Nacsport!EY425,Nacsport!EZ425)</f>
        <v/>
      </c>
      <c r="AE424" s="1" t="str">
        <f>+CONCATENATE(Nacsport!FA425,Nacsport!FB425,Nacsport!FC425)</f>
        <v/>
      </c>
      <c r="AF424" s="1" t="str">
        <f>+CONCATENATE(Nacsport!FD425,Nacsport!FE425)</f>
        <v/>
      </c>
      <c r="AG424" s="1" t="str">
        <f>+CONCATENATE(Nacsport!FF425,Nacsport!FG425,Nacsport!FH425,Nacsport!FI425,Nacsport!FJ425)</f>
        <v/>
      </c>
      <c r="AH424" s="1" t="str">
        <f t="shared" si="29"/>
        <v/>
      </c>
      <c r="AI424" s="1" t="str">
        <f>+CONCATENATE(Nacsport!FK425,Nacsport!FL425)</f>
        <v/>
      </c>
      <c r="AJ424" s="34" t="str">
        <f>+CONCATENATE(Nacsport!FM425,Nacsport!FN425)</f>
        <v/>
      </c>
      <c r="AK424" s="1" t="str">
        <f>+IF(OR(K424="ATTACCO",K424="DIFESA"),+CONCATENATE(Nacsport!FO425,Nacsport!FP424,Nacsport!FQ425,Nacsport!FR425,Nacsport!FS425,Nacsport!FT425,Nacsport!FU425,),"")</f>
        <v/>
      </c>
      <c r="AL424" s="1" t="str">
        <f>+IF(OR(K424="ATAQUE",K424="DEFENSA"),+CONCATENATE(Nacsport!FV425,Nacsport!FW425,Nacsport!FX425,Nacsport!FY425,Nacsport!FZ425,Nacsport!GA425,Nacsport!GB425,),"")</f>
        <v/>
      </c>
      <c r="AM424" s="1" t="str">
        <f>+CONCATENATE(Nacsport!GC425,Nacsport!GD425,Nacsport!GE425,Nacsport!GF425,Nacsport!GG425,Nacsport!GH425,Nacsport!GI425,Nacsport!GJ425,)</f>
        <v/>
      </c>
      <c r="AN424" s="1" t="str">
        <f>IF(K424="PUNTOS",LOOKUP(2,1/($K$3:K424="ATAQUE"),$AN$3:AN424),IF(+COUNTIF(Nacsport!GK425:'Nacsport'!GS425,"*")&gt;0,+COUNTIF(Nacsport!GK425:'Nacsport'!GS425,"*"),""))</f>
        <v/>
      </c>
      <c r="AO424" t="str">
        <f ca="1">+IF(K424="QUIEBRE",+IF(L424="SAN LUIS",+COUNTIF(K424:INDIRECT(ADDRESS((LOOKUP(2,1/($K$1:K424="ATAQUE"),Nacsport!$A$1:A425)),3,4)),"RUCK")+1,+COUNTIF(K424:INDIRECT(ADDRESS((LOOKUP(2,1/($K$1:K424="DEFENSA"),Nacsport!$A$1:A425)),3,4)),"RUCK")+1),"")</f>
        <v/>
      </c>
      <c r="AP424" t="str">
        <f ca="1">+IF(OR(K424="PUNTOS",K424="QUIEBRE"),+IF(L424="SAN LUIS",+COUNTIF(K424:INDIRECT(ADDRESS((LOOKUP(2,1/($K$1:K424="ATAQUE"),Nacsport!$A$1:A425)),3,4)),"PASE"),+COUNTIF(K424:INDIRECT(ADDRESS((LOOKUP(2,1/($K$1:K424="DEFENSA"),Nacsport!$A$1:A425)),3,4)),"PASE")),"")</f>
        <v/>
      </c>
      <c r="AQ424" t="str">
        <f>IF(K424="QUIEBRE",LOOKUP(2,1/($K$3:K424="ATAQUE"),$AL$3:AL424),IF(+COUNTIF(Nacsport!GK425:'Nacsport'!GS425,"*")&gt;0,+COUNTIF(Nacsport!GK425:'Nacsport'!GS425,"*"),""))</f>
        <v/>
      </c>
      <c r="AR424" s="1" t="str">
        <f>IF(OR(K424="ATTACCO",K424="DIFESA"),J424,IF(AND(OR(K424="PUNTOS",K424="RUCK",K424="QUIEBRE"),L424="AVEZZANO"),LOOKUP(2,1/($K$3:K424="ATTACCO"),$J$3:J425),IF(AND(OR(K424="PUNTOS",K424="RUCK",K424="QUIEBRE"),L424="RIVAL"),LOOKUP(2,1/($K$3:K424="DIFESA"),$J$3:J425),"")))</f>
        <v/>
      </c>
      <c r="AS424" s="17"/>
    </row>
    <row r="425" spans="1:45" ht="15.75" customHeight="1" x14ac:dyDescent="0.2">
      <c r="A425">
        <f>+Nacsport!A426</f>
        <v>426</v>
      </c>
      <c r="B425">
        <f t="shared" si="32"/>
        <v>424</v>
      </c>
      <c r="C425">
        <f t="shared" si="33"/>
        <v>424</v>
      </c>
      <c r="D425" s="12">
        <v>1</v>
      </c>
      <c r="E425" s="1" t="s">
        <v>1295</v>
      </c>
      <c r="F425" s="14">
        <f>CONVERT(LEFT(Nacsport!E426,2),"mn","hr")/24+CONVERT(MID(Nacsport!E426,4,2),"sec","hr")/24</f>
        <v>5.768518518518518E-2</v>
      </c>
      <c r="G425" s="15">
        <f>CONVERT((CONVERT(LEFT(Nacsport!F426,2),"mn","hr")/24+CONVERT(MID(Nacsport!F426,4,2),"sec","hr")/24)-(CONVERT(LEFT(Nacsport!E426,2),"mn","hr")/24+CONVERT(MID(Nacsport!E426,4,2),"sec","hr")/24),"hr","sec")*24</f>
        <v>3.000000000000469</v>
      </c>
      <c r="H425" s="15">
        <f t="shared" si="30"/>
        <v>4979</v>
      </c>
      <c r="I425" s="15">
        <f t="shared" si="31"/>
        <v>83.066666666666663</v>
      </c>
      <c r="J425" s="1">
        <f>+Nacsport!B426</f>
        <v>7</v>
      </c>
      <c r="K425" s="1" t="str">
        <f>+Nacsport!C426</f>
        <v>GOAL-KICK</v>
      </c>
      <c r="L425" s="1" t="str">
        <f>+CONCATENATE(Nacsport!I426,Nacsport!J426)</f>
        <v>SAN BENEDETTO</v>
      </c>
      <c r="M425" s="29" t="str">
        <f>IF(Nacsport!G426&lt;&gt;"",LEFT(Nacsport!G426,FIND(";",Nacsport!G426)-1),"")</f>
        <v>66</v>
      </c>
      <c r="N425" s="1" t="str">
        <f>IFERROR(MID(Nacsport!G426,FIND(";", Nacsport!G426)+1,IFERROR(FIND(" ", Nacsport!G426 &amp; " ", FIND(";", Nacsport!G426)+1) - FIND(";", Nacsport!G426)-1,LEN(Nacsport!G426))),"")</f>
        <v>26</v>
      </c>
      <c r="O425" s="1" t="str">
        <f>+CONCATENATE(Nacsport!K426,Nacsport!L426,Nacsport!M426,Nacsport!N426,Nacsport!O426,Nacsport!P426,Nacsport!Q426,Nacsport!R426,Nacsport!S426,Nacsport!T426,Nacsport!U426,Nacsport!V426,Nacsport!W426,Nacsport!X426,Nacsport!Y426,Nacsport!Z426)</f>
        <v/>
      </c>
      <c r="P425" s="1" t="str">
        <f>IF(ISNA(LOOKUP(2,1/(Nacsport!AA426:BY426&lt;&gt;""),Nacsport!AA426:BY426)),"",LOOKUP(2,1/(Nacsport!AA426:BY426&lt;&gt;""),Nacsport!AA426:BY426))</f>
        <v>10</v>
      </c>
      <c r="Q425" s="1" t="str">
        <f t="array" ref="Q425">+IF(+COUNTIF(Nacsport!AA426:BY426,"*")&gt;1,INDEX(Nacsport!Z426:BX426,MATCH(TRUE,Nacsport!Z426:BX426&gt;0,0)),"")</f>
        <v/>
      </c>
      <c r="R425" s="1" t="str">
        <f>+CONCATENATE(Nacsport!BZ426,Nacsport!CA426)</f>
        <v/>
      </c>
      <c r="S425" s="1" t="str">
        <f>+CONCATENATE(Nacsport!CB426,Nacsport!CC426,Nacsport!CD426)</f>
        <v/>
      </c>
      <c r="T425" s="1" t="str">
        <f>+CONCATENATE(Nacsport!CE426,Nacsport!CF426,Nacsport!CG426,Nacsport!CH426)</f>
        <v/>
      </c>
      <c r="U425" s="1" t="str">
        <f>+CONCATENATE(Nacsport!CI426,Nacsport!CJ426,Nacsport!CK426,Nacsport!CL426,Nacsport!CM426,Nacsport!CN426,Nacsport!CO426,Nacsport!CP426)</f>
        <v/>
      </c>
      <c r="V425" s="1" t="str">
        <f>+CONCATENATE(Nacsport!CQ426,Nacsport!CR426,Nacsport!CS426,Nacsport!CT426,Nacsport!CU426,Nacsport!CV426)</f>
        <v/>
      </c>
      <c r="W425" s="1" t="str">
        <f>+CONCATENATE(Nacsport!CW426,Nacsport!CX426,Nacsport!CY426,Nacsport!CZ426,Nacsport!DA426,Nacsport!DB426,Nacsport!DC426)</f>
        <v/>
      </c>
      <c r="X425" s="1" t="str">
        <f>+CONCATENATE(Nacsport!DD426,Nacsport!DE426,Nacsport!DF426,Nacsport!DG426,Nacsport!DH426,Nacsport!DI426,Nacsport!DJ426,Nacsport!DK426,Nacsport!DL426,Nacsport!DM426,Nacsport!DN426)</f>
        <v/>
      </c>
      <c r="Y425" s="1" t="str">
        <f>+CONCATENATE(Nacsport!DO426,Nacsport!DP426,Nacsport!DQ426,Nacsport!DR426,Nacsport!DS426,Nacsport!DT426,Nacsport!DU426,Nacsport!DV426,)</f>
        <v/>
      </c>
      <c r="Z425" s="1" t="str">
        <f>+CONCATENATE(Nacsport!DW426,Nacsport!DX426,Nacsport!DY426,Nacsport!DZ426)</f>
        <v/>
      </c>
      <c r="AA425" s="1" t="str">
        <f>+CONCATENATE(Nacsport!EA426,Nacsport!EB426,Nacsport!EC426,Nacsport!ED426,Nacsport!EE426)</f>
        <v/>
      </c>
      <c r="AB425" s="1" t="str">
        <f>+CONCATENATE(Nacsport!EF426,Nacsport!EG426,Nacsport!EH426,Nacsport!EI426,Nacsport!EJ426,Nacsport!EK426)</f>
        <v/>
      </c>
      <c r="AC425" s="1" t="str">
        <f>+CONCATENATE(Nacsport!EL426,Nacsport!EM426,Nacsport!EN426,Nacsport!EO426,Nacsport!EP426,Nacsport!EQ426,Nacsport!ER426)</f>
        <v/>
      </c>
      <c r="AD425" s="1" t="str">
        <f>+CONCATENATE(Nacsport!ES426,Nacsport!ET426,Nacsport!EU426,Nacsport!EV426,Nacsport!EW426,Nacsport!EX426,Nacsport!EY426,Nacsport!EZ426)</f>
        <v/>
      </c>
      <c r="AE425" s="1" t="str">
        <f>+CONCATENATE(Nacsport!FA426,Nacsport!FB426,Nacsport!FC426)</f>
        <v/>
      </c>
      <c r="AF425" s="1" t="str">
        <f>+CONCATENATE(Nacsport!FD426,Nacsport!FE426)</f>
        <v/>
      </c>
      <c r="AG425" s="1" t="str">
        <f>+CONCATENATE(Nacsport!FF426,Nacsport!FG426,Nacsport!FH426,Nacsport!FI426,Nacsport!FJ426)</f>
        <v/>
      </c>
      <c r="AH425" s="1" t="str">
        <f t="shared" si="29"/>
        <v/>
      </c>
      <c r="AI425" s="1" t="str">
        <f>+CONCATENATE(Nacsport!FK426,Nacsport!FL426)</f>
        <v>SUCCESS</v>
      </c>
      <c r="AJ425" s="34" t="str">
        <f>+CONCATENATE(Nacsport!FM426,Nacsport!FN426)</f>
        <v/>
      </c>
      <c r="AK425" s="1" t="str">
        <f>+IF(OR(K425="ATTACCO",K425="DIFESA"),+CONCATENATE(Nacsport!FO426,Nacsport!FP425,Nacsport!FQ426,Nacsport!FR426,Nacsport!FS426,Nacsport!FT426,Nacsport!FU426,),"")</f>
        <v/>
      </c>
      <c r="AL425" s="1" t="str">
        <f>+IF(OR(K425="ATAQUE",K425="DEFENSA"),+CONCATENATE(Nacsport!FV426,Nacsport!FW426,Nacsport!FX426,Nacsport!FY426,Nacsport!FZ426,Nacsport!GA426,Nacsport!GB426,),"")</f>
        <v/>
      </c>
      <c r="AM425" s="1" t="str">
        <f>+CONCATENATE(Nacsport!GC426,Nacsport!GD426,Nacsport!GE426,Nacsport!GF426,Nacsport!GG426,Nacsport!GH426,Nacsport!GI426,Nacsport!GJ426,)</f>
        <v/>
      </c>
      <c r="AN425" s="1" t="str">
        <f>IF(K425="PUNTOS",LOOKUP(2,1/($K$3:K425="ATAQUE"),$AN$3:AN425),IF(+COUNTIF(Nacsport!GK426:'Nacsport'!GS426,"*")&gt;0,+COUNTIF(Nacsport!GK426:'Nacsport'!GS426,"*"),""))</f>
        <v/>
      </c>
      <c r="AO425" t="str">
        <f ca="1">+IF(K425="QUIEBRE",+IF(L425="SAN LUIS",+COUNTIF(K425:INDIRECT(ADDRESS((LOOKUP(2,1/($K$1:K425="ATAQUE"),Nacsport!$A$1:A426)),3,4)),"RUCK")+1,+COUNTIF(K425:INDIRECT(ADDRESS((LOOKUP(2,1/($K$1:K425="DEFENSA"),Nacsport!$A$1:A426)),3,4)),"RUCK")+1),"")</f>
        <v/>
      </c>
      <c r="AP425" t="str">
        <f ca="1">+IF(OR(K425="PUNTOS",K425="QUIEBRE"),+IF(L425="SAN LUIS",+COUNTIF(K425:INDIRECT(ADDRESS((LOOKUP(2,1/($K$1:K425="ATAQUE"),Nacsport!$A$1:A426)),3,4)),"PASE"),+COUNTIF(K425:INDIRECT(ADDRESS((LOOKUP(2,1/($K$1:K425="DEFENSA"),Nacsport!$A$1:A426)),3,4)),"PASE")),"")</f>
        <v/>
      </c>
      <c r="AQ425" t="str">
        <f>IF(K425="QUIEBRE",LOOKUP(2,1/($K$3:K425="ATAQUE"),$AL$3:AL425),IF(+COUNTIF(Nacsport!GK426:'Nacsport'!GS426,"*")&gt;0,+COUNTIF(Nacsport!GK426:'Nacsport'!GS426,"*"),""))</f>
        <v/>
      </c>
      <c r="AR425" s="1" t="str">
        <f>IF(OR(K425="ATTACCO",K425="DIFESA"),J425,IF(AND(OR(K425="PUNTOS",K425="RUCK",K425="QUIEBRE"),L425="AVEZZANO"),LOOKUP(2,1/($K$3:K425="ATTACCO"),$J$3:J426),IF(AND(OR(K425="PUNTOS",K425="RUCK",K425="QUIEBRE"),L425="RIVAL"),LOOKUP(2,1/($K$3:K425="DIFESA"),$J$3:J426),"")))</f>
        <v/>
      </c>
      <c r="AS425" s="17"/>
    </row>
    <row r="426" spans="1:45" ht="15.75" customHeight="1" x14ac:dyDescent="0.2">
      <c r="A426">
        <f>+Nacsport!A427</f>
        <v>427</v>
      </c>
      <c r="B426">
        <f t="shared" si="32"/>
        <v>425</v>
      </c>
      <c r="C426">
        <f t="shared" si="33"/>
        <v>425</v>
      </c>
      <c r="D426" s="12">
        <v>1</v>
      </c>
      <c r="E426" s="1" t="s">
        <v>1295</v>
      </c>
      <c r="F426" s="14">
        <f>CONVERT(LEFT(Nacsport!E427,2),"mn","hr")/24+CONVERT(MID(Nacsport!E427,4,2),"sec","hr")/24</f>
        <v>5.7708333333333327E-2</v>
      </c>
      <c r="G426" s="15">
        <f>CONVERT((CONVERT(LEFT(Nacsport!F427,2),"mn","hr")/24+CONVERT(MID(Nacsport!F427,4,2),"sec","hr")/24)-(CONVERT(LEFT(Nacsport!E427,2),"mn","hr")/24+CONVERT(MID(Nacsport!E427,4,2),"sec","hr")/24),"hr","sec")*24</f>
        <v>4.0000000000004254</v>
      </c>
      <c r="H426" s="15">
        <f t="shared" si="30"/>
        <v>4980.9999999999991</v>
      </c>
      <c r="I426" s="15">
        <f t="shared" si="31"/>
        <v>83.1</v>
      </c>
      <c r="J426" s="1">
        <f>+Nacsport!B427</f>
        <v>17</v>
      </c>
      <c r="K426" s="1" t="str">
        <f>+Nacsport!C427</f>
        <v>POINTS</v>
      </c>
      <c r="L426" s="1" t="str">
        <f>+CONCATENATE(Nacsport!I427,Nacsport!J427)</f>
        <v>SAN BENEDETTO</v>
      </c>
      <c r="M426" s="29" t="str">
        <f>IF(Nacsport!G427&lt;&gt;"",LEFT(Nacsport!G427,FIND(";",Nacsport!G427)-1),"")</f>
        <v>65</v>
      </c>
      <c r="N426" s="1" t="str">
        <f>IFERROR(MID(Nacsport!G427,FIND(";", Nacsport!G427)+1,IFERROR(FIND(" ", Nacsport!G427 &amp; " ", FIND(";", Nacsport!G427)+1) - FIND(";", Nacsport!G427)-1,LEN(Nacsport!G427))),"")</f>
        <v>25</v>
      </c>
      <c r="O426" s="1" t="str">
        <f>+CONCATENATE(Nacsport!K427,Nacsport!L427,Nacsport!M427,Nacsport!N427,Nacsport!O427,Nacsport!P427,Nacsport!Q427,Nacsport!R427,Nacsport!S427,Nacsport!T427,Nacsport!U427,Nacsport!V427,Nacsport!W427,Nacsport!X427,Nacsport!Y427,Nacsport!Z427)</f>
        <v/>
      </c>
      <c r="P426" s="1" t="str">
        <f>IF(ISNA(LOOKUP(2,1/(Nacsport!AA427:BY427&lt;&gt;""),Nacsport!AA427:BY427)),"",LOOKUP(2,1/(Nacsport!AA427:BY427&lt;&gt;""),Nacsport!AA427:BY427))</f>
        <v>10</v>
      </c>
      <c r="Q426" s="1" t="str">
        <f t="array" ref="Q426">+IF(+COUNTIF(Nacsport!AA427:BY427,"*")&gt;1,INDEX(Nacsport!Z427:BX427,MATCH(TRUE,Nacsport!Z427:BX427&gt;0,0)),"")</f>
        <v/>
      </c>
      <c r="R426" s="1" t="str">
        <f>+CONCATENATE(Nacsport!BZ427,Nacsport!CA427)</f>
        <v/>
      </c>
      <c r="S426" s="1" t="str">
        <f>+CONCATENATE(Nacsport!CB427,Nacsport!CC427,Nacsport!CD427)</f>
        <v/>
      </c>
      <c r="T426" s="1" t="str">
        <f>+CONCATENATE(Nacsport!CE427,Nacsport!CF427,Nacsport!CG427,Nacsport!CH427)</f>
        <v/>
      </c>
      <c r="U426" s="1" t="str">
        <f>+CONCATENATE(Nacsport!CI427,Nacsport!CJ427,Nacsport!CK427,Nacsport!CL427,Nacsport!CM427,Nacsport!CN427,Nacsport!CO427,Nacsport!CP427)</f>
        <v/>
      </c>
      <c r="V426" s="1" t="str">
        <f>+CONCATENATE(Nacsport!CQ427,Nacsport!CR427,Nacsport!CS427,Nacsport!CT427,Nacsport!CU427,Nacsport!CV427)</f>
        <v/>
      </c>
      <c r="W426" s="1" t="str">
        <f>+CONCATENATE(Nacsport!CW427,Nacsport!CX427,Nacsport!CY427,Nacsport!CZ427,Nacsport!DA427,Nacsport!DB427,Nacsport!DC427)</f>
        <v/>
      </c>
      <c r="X426" s="1" t="str">
        <f>+CONCATENATE(Nacsport!DD427,Nacsport!DE427,Nacsport!DF427,Nacsport!DG427,Nacsport!DH427,Nacsport!DI427,Nacsport!DJ427,Nacsport!DK427,Nacsport!DL427,Nacsport!DM427,Nacsport!DN427)</f>
        <v/>
      </c>
      <c r="Y426" s="1" t="str">
        <f>+CONCATENATE(Nacsport!DO427,Nacsport!DP427,Nacsport!DQ427,Nacsport!DR427,Nacsport!DS427,Nacsport!DT427,Nacsport!DU427,Nacsport!DV427,)</f>
        <v/>
      </c>
      <c r="Z426" s="1" t="str">
        <f>+CONCATENATE(Nacsport!DW427,Nacsport!DX427,Nacsport!DY427,Nacsport!DZ427)</f>
        <v/>
      </c>
      <c r="AA426" s="1" t="str">
        <f>+CONCATENATE(Nacsport!EA427,Nacsport!EB427,Nacsport!EC427,Nacsport!ED427,Nacsport!EE427)</f>
        <v/>
      </c>
      <c r="AB426" s="1" t="str">
        <f>+CONCATENATE(Nacsport!EF427,Nacsport!EG427,Nacsport!EH427,Nacsport!EI427,Nacsport!EJ427,Nacsport!EK427)</f>
        <v/>
      </c>
      <c r="AC426" s="1" t="str">
        <f>+CONCATENATE(Nacsport!EL427,Nacsport!EM427,Nacsport!EN427,Nacsport!EO427,Nacsport!EP427,Nacsport!EQ427,Nacsport!ER427)</f>
        <v/>
      </c>
      <c r="AD426" s="1" t="str">
        <f>+CONCATENATE(Nacsport!ES427,Nacsport!ET427,Nacsport!EU427,Nacsport!EV427,Nacsport!EW427,Nacsport!EX427,Nacsport!EY427,Nacsport!EZ427)</f>
        <v/>
      </c>
      <c r="AE426" s="1" t="str">
        <f>+CONCATENATE(Nacsport!FA427,Nacsport!FB427,Nacsport!FC427)</f>
        <v/>
      </c>
      <c r="AF426" s="1" t="str">
        <f>+CONCATENATE(Nacsport!FD427,Nacsport!FE427)</f>
        <v/>
      </c>
      <c r="AG426" s="1" t="str">
        <f>+CONCATENATE(Nacsport!FF427,Nacsport!FG427,Nacsport!FH427,Nacsport!FI427,Nacsport!FJ427)</f>
        <v>CONVERSION</v>
      </c>
      <c r="AH426" s="1">
        <f t="shared" ref="AH426:AH489" si="34">+IF(AG426="TRY",5,IF(AG426="CONVERSION",2,IF(AG426="PENALTY-KICK",3,IF(AG426="PENALTY-TRY",7,IF(AG426="DROP",3,"")))))</f>
        <v>2</v>
      </c>
      <c r="AI426" s="1" t="str">
        <f>+CONCATENATE(Nacsport!FK427,Nacsport!FL427)</f>
        <v/>
      </c>
      <c r="AJ426" s="34" t="str">
        <f>+CONCATENATE(Nacsport!FM427,Nacsport!FN427)</f>
        <v/>
      </c>
      <c r="AK426" s="1" t="str">
        <f>+IF(OR(K426="ATTACCO",K426="DIFESA"),+CONCATENATE(Nacsport!FO427,Nacsport!FP426,Nacsport!FQ427,Nacsport!FR427,Nacsport!FS427,Nacsport!FT427,Nacsport!FU427,),"")</f>
        <v/>
      </c>
      <c r="AL426" s="1" t="str">
        <f>+IF(OR(K426="ATAQUE",K426="DEFENSA"),+CONCATENATE(Nacsport!FV427,Nacsport!FW427,Nacsport!FX427,Nacsport!FY427,Nacsport!FZ427,Nacsport!GA427,Nacsport!GB427,),"")</f>
        <v/>
      </c>
      <c r="AM426" s="1" t="str">
        <f>+CONCATENATE(Nacsport!GC427,Nacsport!GD427,Nacsport!GE427,Nacsport!GF427,Nacsport!GG427,Nacsport!GH427,Nacsport!GI427,Nacsport!GJ427,)</f>
        <v/>
      </c>
      <c r="AN426" s="1" t="str">
        <f>IF(K426="PUNTOS",LOOKUP(2,1/($K$3:K426="ATAQUE"),$AN$3:AN426),IF(+COUNTIF(Nacsport!GK427:'Nacsport'!GS427,"*")&gt;0,+COUNTIF(Nacsport!GK427:'Nacsport'!GS427,"*"),""))</f>
        <v/>
      </c>
      <c r="AO426" t="str">
        <f ca="1">+IF(K426="QUIEBRE",+IF(L426="SAN LUIS",+COUNTIF(K426:INDIRECT(ADDRESS((LOOKUP(2,1/($K$1:K426="ATAQUE"),Nacsport!$A$1:A427)),3,4)),"RUCK")+1,+COUNTIF(K426:INDIRECT(ADDRESS((LOOKUP(2,1/($K$1:K426="DEFENSA"),Nacsport!$A$1:A427)),3,4)),"RUCK")+1),"")</f>
        <v/>
      </c>
      <c r="AP426" t="str">
        <f ca="1">+IF(OR(K426="PUNTOS",K426="QUIEBRE"),+IF(L426="SAN LUIS",+COUNTIF(K426:INDIRECT(ADDRESS((LOOKUP(2,1/($K$1:K426="ATAQUE"),Nacsport!$A$1:A427)),3,4)),"PASE"),+COUNTIF(K426:INDIRECT(ADDRESS((LOOKUP(2,1/($K$1:K426="DEFENSA"),Nacsport!$A$1:A427)),3,4)),"PASE")),"")</f>
        <v/>
      </c>
      <c r="AQ426" t="str">
        <f>IF(K426="QUIEBRE",LOOKUP(2,1/($K$3:K426="ATAQUE"),$AL$3:AL426),IF(+COUNTIF(Nacsport!GK427:'Nacsport'!GS427,"*")&gt;0,+COUNTIF(Nacsport!GK427:'Nacsport'!GS427,"*"),""))</f>
        <v/>
      </c>
      <c r="AR426" s="1" t="str">
        <f>IF(OR(K426="ATTACCO",K426="DIFESA"),J426,IF(AND(OR(K426="PUNTOS",K426="RUCK",K426="QUIEBRE"),L426="AVEZZANO"),LOOKUP(2,1/($K$3:K426="ATTACCO"),$J$3:J427),IF(AND(OR(K426="PUNTOS",K426="RUCK",K426="QUIEBRE"),L426="RIVAL"),LOOKUP(2,1/($K$3:K426="DIFESA"),$J$3:J427),"")))</f>
        <v/>
      </c>
      <c r="AS426" s="17"/>
    </row>
    <row r="427" spans="1:45" ht="15.75" customHeight="1" x14ac:dyDescent="0.2">
      <c r="A427">
        <f>+Nacsport!A428</f>
        <v>428</v>
      </c>
      <c r="B427">
        <f t="shared" si="32"/>
        <v>426</v>
      </c>
      <c r="C427">
        <f t="shared" si="33"/>
        <v>426</v>
      </c>
      <c r="D427" s="12">
        <v>1</v>
      </c>
      <c r="E427" s="1" t="s">
        <v>1295</v>
      </c>
      <c r="F427" s="14">
        <f>CONVERT(LEFT(Nacsport!E428,2),"mn","hr")/24+CONVERT(MID(Nacsport!E428,4,2),"sec","hr")/24</f>
        <v>5.8159722222222217E-2</v>
      </c>
      <c r="G427" s="15">
        <f>CONVERT((CONVERT(LEFT(Nacsport!F428,2),"mn","hr")/24+CONVERT(MID(Nacsport!F428,4,2),"sec","hr")/24)-(CONVERT(LEFT(Nacsport!E428,2),"mn","hr")/24+CONVERT(MID(Nacsport!E428,4,2),"sec","hr")/24),"hr","sec")*24</f>
        <v>22.000000000000242</v>
      </c>
      <c r="H427" s="15">
        <f t="shared" si="30"/>
        <v>5019.9999999999991</v>
      </c>
      <c r="I427" s="15">
        <f t="shared" si="31"/>
        <v>83.75</v>
      </c>
      <c r="J427" s="1">
        <f>+Nacsport!B428</f>
        <v>47</v>
      </c>
      <c r="K427" s="1" t="str">
        <f>+Nacsport!C428</f>
        <v>SHORT-MATCH</v>
      </c>
      <c r="L427" s="1" t="str">
        <f>+CONCATENATE(Nacsport!I428,Nacsport!J428)</f>
        <v/>
      </c>
      <c r="M427" s="29" t="str">
        <f>IF(Nacsport!G428&lt;&gt;"",LEFT(Nacsport!G428,FIND(";",Nacsport!G428)-1),"")</f>
        <v>33</v>
      </c>
      <c r="N427" s="1" t="str">
        <f>IFERROR(MID(Nacsport!G428,FIND(";", Nacsport!G428)+1,IFERROR(FIND(" ", Nacsport!G428 &amp; " ", FIND(";", Nacsport!G428)+1) - FIND(";", Nacsport!G428)-1,LEN(Nacsport!G428))),"")</f>
        <v>17</v>
      </c>
      <c r="O427" s="1" t="str">
        <f>+CONCATENATE(Nacsport!K428,Nacsport!L428,Nacsport!M428,Nacsport!N428,Nacsport!O428,Nacsport!P428,Nacsport!Q428,Nacsport!R428,Nacsport!S428,Nacsport!T428,Nacsport!U428,Nacsport!V428,Nacsport!W428,Nacsport!X428,Nacsport!Y428,Nacsport!Z428)</f>
        <v/>
      </c>
      <c r="P427" s="1" t="str">
        <f>IF(ISNA(LOOKUP(2,1/(Nacsport!AA428:BY428&lt;&gt;""),Nacsport!AA428:BY428)),"",LOOKUP(2,1/(Nacsport!AA428:BY428&lt;&gt;""),Nacsport!AA428:BY428))</f>
        <v/>
      </c>
      <c r="Q427" s="1" t="str">
        <f t="array" ref="Q427">+IF(+COUNTIF(Nacsport!AA428:BY428,"*")&gt;1,INDEX(Nacsport!Z428:BX428,MATCH(TRUE,Nacsport!Z428:BX428&gt;0,0)),"")</f>
        <v/>
      </c>
      <c r="R427" s="1" t="str">
        <f>+CONCATENATE(Nacsport!BZ428,Nacsport!CA428)</f>
        <v/>
      </c>
      <c r="S427" s="1" t="str">
        <f>+CONCATENATE(Nacsport!CB428,Nacsport!CC428,Nacsport!CD428)</f>
        <v/>
      </c>
      <c r="T427" s="1" t="str">
        <f>+CONCATENATE(Nacsport!CE428,Nacsport!CF428,Nacsport!CG428,Nacsport!CH428)</f>
        <v/>
      </c>
      <c r="U427" s="1" t="str">
        <f>+CONCATENATE(Nacsport!CI428,Nacsport!CJ428,Nacsport!CK428,Nacsport!CL428,Nacsport!CM428,Nacsport!CN428,Nacsport!CO428,Nacsport!CP428)</f>
        <v/>
      </c>
      <c r="V427" s="1" t="str">
        <f>+CONCATENATE(Nacsport!CQ428,Nacsport!CR428,Nacsport!CS428,Nacsport!CT428,Nacsport!CU428,Nacsport!CV428)</f>
        <v/>
      </c>
      <c r="W427" s="1" t="str">
        <f>+CONCATENATE(Nacsport!CW428,Nacsport!CX428,Nacsport!CY428,Nacsport!CZ428,Nacsport!DA428,Nacsport!DB428,Nacsport!DC428)</f>
        <v/>
      </c>
      <c r="X427" s="1" t="str">
        <f>+CONCATENATE(Nacsport!DD428,Nacsport!DE428,Nacsport!DF428,Nacsport!DG428,Nacsport!DH428,Nacsport!DI428,Nacsport!DJ428,Nacsport!DK428,Nacsport!DL428,Nacsport!DM428,Nacsport!DN428)</f>
        <v/>
      </c>
      <c r="Y427" s="1" t="str">
        <f>+CONCATENATE(Nacsport!DO428,Nacsport!DP428,Nacsport!DQ428,Nacsport!DR428,Nacsport!DS428,Nacsport!DT428,Nacsport!DU428,Nacsport!DV428,)</f>
        <v/>
      </c>
      <c r="Z427" s="1" t="str">
        <f>+CONCATENATE(Nacsport!DW428,Nacsport!DX428,Nacsport!DY428,Nacsport!DZ428)</f>
        <v/>
      </c>
      <c r="AA427" s="1" t="str">
        <f>+CONCATENATE(Nacsport!EA428,Nacsport!EB428,Nacsport!EC428,Nacsport!ED428,Nacsport!EE428)</f>
        <v/>
      </c>
      <c r="AB427" s="1" t="str">
        <f>+CONCATENATE(Nacsport!EF428,Nacsport!EG428,Nacsport!EH428,Nacsport!EI428,Nacsport!EJ428,Nacsport!EK428)</f>
        <v/>
      </c>
      <c r="AC427" s="1" t="str">
        <f>+CONCATENATE(Nacsport!EL428,Nacsport!EM428,Nacsport!EN428,Nacsport!EO428,Nacsport!EP428,Nacsport!EQ428,Nacsport!ER428)</f>
        <v/>
      </c>
      <c r="AD427" s="1" t="str">
        <f>+CONCATENATE(Nacsport!ES428,Nacsport!ET428,Nacsport!EU428,Nacsport!EV428,Nacsport!EW428,Nacsport!EX428,Nacsport!EY428,Nacsport!EZ428)</f>
        <v/>
      </c>
      <c r="AE427" s="1" t="str">
        <f>+CONCATENATE(Nacsport!FA428,Nacsport!FB428,Nacsport!FC428)</f>
        <v/>
      </c>
      <c r="AF427" s="1" t="str">
        <f>+CONCATENATE(Nacsport!FD428,Nacsport!FE428)</f>
        <v/>
      </c>
      <c r="AG427" s="1" t="str">
        <f>+CONCATENATE(Nacsport!FF428,Nacsport!FG428,Nacsport!FH428,Nacsport!FI428,Nacsport!FJ428)</f>
        <v/>
      </c>
      <c r="AH427" s="1" t="str">
        <f t="shared" si="34"/>
        <v/>
      </c>
      <c r="AI427" s="1" t="str">
        <f>+CONCATENATE(Nacsport!FK428,Nacsport!FL428)</f>
        <v/>
      </c>
      <c r="AJ427" s="34" t="str">
        <f>+CONCATENATE(Nacsport!FM428,Nacsport!FN428)</f>
        <v/>
      </c>
      <c r="AK427" s="1" t="str">
        <f>+IF(OR(K427="ATTACCO",K427="DIFESA"),+CONCATENATE(Nacsport!FO428,Nacsport!FP427,Nacsport!FQ428,Nacsport!FR428,Nacsport!FS428,Nacsport!FT428,Nacsport!FU428,),"")</f>
        <v/>
      </c>
      <c r="AL427" s="1" t="str">
        <f>+IF(OR(K427="ATAQUE",K427="DEFENSA"),+CONCATENATE(Nacsport!FV428,Nacsport!FW428,Nacsport!FX428,Nacsport!FY428,Nacsport!FZ428,Nacsport!GA428,Nacsport!GB428,),"")</f>
        <v/>
      </c>
      <c r="AM427" s="1" t="str">
        <f>+CONCATENATE(Nacsport!GC428,Nacsport!GD428,Nacsport!GE428,Nacsport!GF428,Nacsport!GG428,Nacsport!GH428,Nacsport!GI428,Nacsport!GJ428,)</f>
        <v/>
      </c>
      <c r="AN427" s="1" t="str">
        <f>IF(K427="PUNTOS",LOOKUP(2,1/($K$3:K427="ATAQUE"),$AN$3:AN427),IF(+COUNTIF(Nacsport!GK428:'Nacsport'!GS428,"*")&gt;0,+COUNTIF(Nacsport!GK428:'Nacsport'!GS428,"*"),""))</f>
        <v/>
      </c>
      <c r="AO427" t="str">
        <f ca="1">+IF(K427="QUIEBRE",+IF(L427="SAN LUIS",+COUNTIF(K427:INDIRECT(ADDRESS((LOOKUP(2,1/($K$1:K427="ATAQUE"),Nacsport!$A$1:A428)),3,4)),"RUCK")+1,+COUNTIF(K427:INDIRECT(ADDRESS((LOOKUP(2,1/($K$1:K427="DEFENSA"),Nacsport!$A$1:A428)),3,4)),"RUCK")+1),"")</f>
        <v/>
      </c>
      <c r="AP427" t="str">
        <f ca="1">+IF(OR(K427="PUNTOS",K427="QUIEBRE"),+IF(L427="SAN LUIS",+COUNTIF(K427:INDIRECT(ADDRESS((LOOKUP(2,1/($K$1:K427="ATAQUE"),Nacsport!$A$1:A428)),3,4)),"PASE"),+COUNTIF(K427:INDIRECT(ADDRESS((LOOKUP(2,1/($K$1:K427="DEFENSA"),Nacsport!$A$1:A428)),3,4)),"PASE")),"")</f>
        <v/>
      </c>
      <c r="AQ427" t="str">
        <f>IF(K427="QUIEBRE",LOOKUP(2,1/($K$3:K427="ATAQUE"),$AL$3:AL427),IF(+COUNTIF(Nacsport!GK428:'Nacsport'!GS428,"*")&gt;0,+COUNTIF(Nacsport!GK428:'Nacsport'!GS428,"*"),""))</f>
        <v/>
      </c>
      <c r="AR427" s="1" t="str">
        <f>IF(OR(K427="ATTACCO",K427="DIFESA"),J427,IF(AND(OR(K427="PUNTOS",K427="RUCK",K427="QUIEBRE"),L427="AVEZZANO"),LOOKUP(2,1/($K$3:K427="ATTACCO"),$J$3:J428),IF(AND(OR(K427="PUNTOS",K427="RUCK",K427="QUIEBRE"),L427="RIVAL"),LOOKUP(2,1/($K$3:K427="DIFESA"),$J$3:J428),"")))</f>
        <v/>
      </c>
      <c r="AS427" s="17"/>
    </row>
    <row r="428" spans="1:45" ht="15.75" customHeight="1" x14ac:dyDescent="0.2">
      <c r="A428">
        <f>+Nacsport!A429</f>
        <v>429</v>
      </c>
      <c r="B428">
        <f t="shared" si="32"/>
        <v>427</v>
      </c>
      <c r="C428">
        <f t="shared" si="33"/>
        <v>427</v>
      </c>
      <c r="D428" s="12">
        <v>1</v>
      </c>
      <c r="E428" s="1" t="s">
        <v>1295</v>
      </c>
      <c r="F428" s="14">
        <f>CONVERT(LEFT(Nacsport!E429,2),"mn","hr")/24+CONVERT(MID(Nacsport!E429,4,2),"sec","hr")/24</f>
        <v>5.8159722222222217E-2</v>
      </c>
      <c r="G428" s="15">
        <f>CONVERT((CONVERT(LEFT(Nacsport!F429,2),"mn","hr")/24+CONVERT(MID(Nacsport!F429,4,2),"sec","hr")/24)-(CONVERT(LEFT(Nacsport!E429,2),"mn","hr")/24+CONVERT(MID(Nacsport!E429,4,2),"sec","hr")/24),"hr","sec")*24</f>
        <v>22.000000000000242</v>
      </c>
      <c r="H428" s="15">
        <f t="shared" si="30"/>
        <v>5019.9999999999991</v>
      </c>
      <c r="I428" s="15">
        <f t="shared" si="31"/>
        <v>83.75</v>
      </c>
      <c r="J428" s="1">
        <f>+Nacsport!B429</f>
        <v>27</v>
      </c>
      <c r="K428" s="1" t="str">
        <f>+Nacsport!C429</f>
        <v>DEFENCE</v>
      </c>
      <c r="L428" s="1" t="str">
        <f>+CONCATENATE(Nacsport!I429,Nacsport!J429)</f>
        <v/>
      </c>
      <c r="M428" s="29" t="str">
        <f>IF(Nacsport!G429&lt;&gt;"",LEFT(Nacsport!G429,FIND(";",Nacsport!G429)-1),"")</f>
        <v>33</v>
      </c>
      <c r="N428" s="1" t="str">
        <f>IFERROR(MID(Nacsport!G429,FIND(";", Nacsport!G429)+1,IFERROR(FIND(" ", Nacsport!G429 &amp; " ", FIND(";", Nacsport!G429)+1) - FIND(";", Nacsport!G429)-1,LEN(Nacsport!G429))),"")</f>
        <v>17</v>
      </c>
      <c r="O428" s="1" t="str">
        <f>+CONCATENATE(Nacsport!K429,Nacsport!L429,Nacsport!M429,Nacsport!N429,Nacsport!O429,Nacsport!P429,Nacsport!Q429,Nacsport!R429,Nacsport!S429,Nacsport!T429,Nacsport!U429,Nacsport!V429,Nacsport!W429,Nacsport!X429,Nacsport!Y429,Nacsport!Z429)</f>
        <v/>
      </c>
      <c r="P428" s="1" t="str">
        <f>IF(ISNA(LOOKUP(2,1/(Nacsport!AA429:BY429&lt;&gt;""),Nacsport!AA429:BY429)),"",LOOKUP(2,1/(Nacsport!AA429:BY429&lt;&gt;""),Nacsport!AA429:BY429))</f>
        <v/>
      </c>
      <c r="Q428" s="1" t="str">
        <f t="array" ref="Q428">+IF(+COUNTIF(Nacsport!AA429:BY429,"*")&gt;1,INDEX(Nacsport!Z429:BX429,MATCH(TRUE,Nacsport!Z429:BX429&gt;0,0)),"")</f>
        <v/>
      </c>
      <c r="R428" s="1" t="str">
        <f>+CONCATENATE(Nacsport!BZ429,Nacsport!CA429)</f>
        <v/>
      </c>
      <c r="S428" s="1" t="str">
        <f>+CONCATENATE(Nacsport!CB429,Nacsport!CC429,Nacsport!CD429)</f>
        <v/>
      </c>
      <c r="T428" s="1" t="str">
        <f>+CONCATENATE(Nacsport!CE429,Nacsport!CF429,Nacsport!CG429,Nacsport!CH429)</f>
        <v/>
      </c>
      <c r="U428" s="1" t="str">
        <f>+CONCATENATE(Nacsport!CI429,Nacsport!CJ429,Nacsport!CK429,Nacsport!CL429,Nacsport!CM429,Nacsport!CN429,Nacsport!CO429,Nacsport!CP429)</f>
        <v/>
      </c>
      <c r="V428" s="1" t="str">
        <f>+CONCATENATE(Nacsport!CQ429,Nacsport!CR429,Nacsport!CS429,Nacsport!CT429,Nacsport!CU429,Nacsport!CV429)</f>
        <v/>
      </c>
      <c r="W428" s="1" t="str">
        <f>+CONCATENATE(Nacsport!CW429,Nacsport!CX429,Nacsport!CY429,Nacsport!CZ429,Nacsport!DA429,Nacsport!DB429,Nacsport!DC429)</f>
        <v/>
      </c>
      <c r="X428" s="1" t="str">
        <f>+CONCATENATE(Nacsport!DD429,Nacsport!DE429,Nacsport!DF429,Nacsport!DG429,Nacsport!DH429,Nacsport!DI429,Nacsport!DJ429,Nacsport!DK429,Nacsport!DL429,Nacsport!DM429,Nacsport!DN429)</f>
        <v/>
      </c>
      <c r="Y428" s="1" t="str">
        <f>+CONCATENATE(Nacsport!DO429,Nacsport!DP429,Nacsport!DQ429,Nacsport!DR429,Nacsport!DS429,Nacsport!DT429,Nacsport!DU429,Nacsport!DV429,)</f>
        <v/>
      </c>
      <c r="Z428" s="1" t="str">
        <f>+CONCATENATE(Nacsport!DW429,Nacsport!DX429,Nacsport!DY429,Nacsport!DZ429)</f>
        <v/>
      </c>
      <c r="AA428" s="1" t="str">
        <f>+CONCATENATE(Nacsport!EA429,Nacsport!EB429,Nacsport!EC429,Nacsport!ED429,Nacsport!EE429)</f>
        <v/>
      </c>
      <c r="AB428" s="1" t="str">
        <f>+CONCATENATE(Nacsport!EF429,Nacsport!EG429,Nacsport!EH429,Nacsport!EI429,Nacsport!EJ429,Nacsport!EK429)</f>
        <v/>
      </c>
      <c r="AC428" s="1" t="str">
        <f>+CONCATENATE(Nacsport!EL429,Nacsport!EM429,Nacsport!EN429,Nacsport!EO429,Nacsport!EP429,Nacsport!EQ429,Nacsport!ER429)</f>
        <v/>
      </c>
      <c r="AD428" s="1" t="str">
        <f>+CONCATENATE(Nacsport!ES429,Nacsport!ET429,Nacsport!EU429,Nacsport!EV429,Nacsport!EW429,Nacsport!EX429,Nacsport!EY429,Nacsport!EZ429)</f>
        <v/>
      </c>
      <c r="AE428" s="1" t="str">
        <f>+CONCATENATE(Nacsport!FA429,Nacsport!FB429,Nacsport!FC429)</f>
        <v/>
      </c>
      <c r="AF428" s="1" t="str">
        <f>+CONCATENATE(Nacsport!FD429,Nacsport!FE429)</f>
        <v/>
      </c>
      <c r="AG428" s="1" t="str">
        <f>+CONCATENATE(Nacsport!FF429,Nacsport!FG429,Nacsport!FH429,Nacsport!FI429,Nacsport!FJ429)</f>
        <v/>
      </c>
      <c r="AH428" s="1" t="str">
        <f t="shared" si="34"/>
        <v/>
      </c>
      <c r="AI428" s="1" t="str">
        <f>+CONCATENATE(Nacsport!FK429,Nacsport!FL429)</f>
        <v/>
      </c>
      <c r="AJ428" s="34" t="str">
        <f>+CONCATENATE(Nacsport!FM429,Nacsport!FN429)</f>
        <v/>
      </c>
      <c r="AK428" s="1" t="str">
        <f>+IF(OR(K428="ATTACCO",K428="DIFESA"),+CONCATENATE(Nacsport!FO429,Nacsport!FP428,Nacsport!FQ429,Nacsport!FR429,Nacsport!FS429,Nacsport!FT429,Nacsport!FU429,),"")</f>
        <v/>
      </c>
      <c r="AL428" s="1" t="str">
        <f>+IF(OR(K428="ATAQUE",K428="DEFENSA"),+CONCATENATE(Nacsport!FV429,Nacsport!FW429,Nacsport!FX429,Nacsport!FY429,Nacsport!FZ429,Nacsport!GA429,Nacsport!GB429,),"")</f>
        <v/>
      </c>
      <c r="AM428" s="1" t="str">
        <f>+CONCATENATE(Nacsport!GC429,Nacsport!GD429,Nacsport!GE429,Nacsport!GF429,Nacsport!GG429,Nacsport!GH429,Nacsport!GI429,Nacsport!GJ429,)</f>
        <v/>
      </c>
      <c r="AN428" s="1" t="str">
        <f>IF(K428="PUNTOS",LOOKUP(2,1/($K$3:K428="ATAQUE"),$AN$3:AN428),IF(+COUNTIF(Nacsport!GK429:'Nacsport'!GS429,"*")&gt;0,+COUNTIF(Nacsport!GK429:'Nacsport'!GS429,"*"),""))</f>
        <v/>
      </c>
      <c r="AO428" t="str">
        <f ca="1">+IF(K428="QUIEBRE",+IF(L428="SAN LUIS",+COUNTIF(K428:INDIRECT(ADDRESS((LOOKUP(2,1/($K$1:K428="ATAQUE"),Nacsport!$A$1:A429)),3,4)),"RUCK")+1,+COUNTIF(K428:INDIRECT(ADDRESS((LOOKUP(2,1/($K$1:K428="DEFENSA"),Nacsport!$A$1:A429)),3,4)),"RUCK")+1),"")</f>
        <v/>
      </c>
      <c r="AP428" t="str">
        <f ca="1">+IF(OR(K428="PUNTOS",K428="QUIEBRE"),+IF(L428="SAN LUIS",+COUNTIF(K428:INDIRECT(ADDRESS((LOOKUP(2,1/($K$1:K428="ATAQUE"),Nacsport!$A$1:A429)),3,4)),"PASE"),+COUNTIF(K428:INDIRECT(ADDRESS((LOOKUP(2,1/($K$1:K428="DEFENSA"),Nacsport!$A$1:A429)),3,4)),"PASE")),"")</f>
        <v/>
      </c>
      <c r="AQ428" t="str">
        <f>IF(K428="QUIEBRE",LOOKUP(2,1/($K$3:K428="ATAQUE"),$AL$3:AL428),IF(+COUNTIF(Nacsport!GK429:'Nacsport'!GS429,"*")&gt;0,+COUNTIF(Nacsport!GK429:'Nacsport'!GS429,"*"),""))</f>
        <v/>
      </c>
      <c r="AR428" s="1" t="str">
        <f>IF(OR(K428="ATTACCO",K428="DIFESA"),J428,IF(AND(OR(K428="PUNTOS",K428="RUCK",K428="QUIEBRE"),L428="AVEZZANO"),LOOKUP(2,1/($K$3:K428="ATTACCO"),$J$3:J429),IF(AND(OR(K428="PUNTOS",K428="RUCK",K428="QUIEBRE"),L428="RIVAL"),LOOKUP(2,1/($K$3:K428="DIFESA"),$J$3:J429),"")))</f>
        <v/>
      </c>
      <c r="AS428" s="17"/>
    </row>
    <row r="429" spans="1:45" ht="15.75" customHeight="1" x14ac:dyDescent="0.2">
      <c r="A429">
        <f>+Nacsport!A430</f>
        <v>430</v>
      </c>
      <c r="B429">
        <f t="shared" si="32"/>
        <v>428</v>
      </c>
      <c r="C429">
        <f t="shared" si="33"/>
        <v>428</v>
      </c>
      <c r="D429" s="12">
        <v>1</v>
      </c>
      <c r="E429" s="1" t="s">
        <v>1295</v>
      </c>
      <c r="F429" s="14">
        <f>CONVERT(LEFT(Nacsport!E430,2),"mn","hr")/24+CONVERT(MID(Nacsport!E430,4,2),"sec","hr")/24</f>
        <v>5.8194444444444438E-2</v>
      </c>
      <c r="G429" s="15">
        <f>CONVERT((CONVERT(LEFT(Nacsport!F430,2),"mn","hr")/24+CONVERT(MID(Nacsport!F430,4,2),"sec","hr")/24)-(CONVERT(LEFT(Nacsport!E430,2),"mn","hr")/24+CONVERT(MID(Nacsport!E430,4,2),"sec","hr")/24),"hr","sec")*24</f>
        <v>3.000000000000469</v>
      </c>
      <c r="H429" s="15">
        <f t="shared" si="30"/>
        <v>5022.9999999999991</v>
      </c>
      <c r="I429" s="15">
        <f t="shared" si="31"/>
        <v>83.799999999999983</v>
      </c>
      <c r="J429" s="1">
        <f>+Nacsport!B430</f>
        <v>22</v>
      </c>
      <c r="K429" s="1" t="str">
        <f>+Nacsport!C430</f>
        <v>MISSED-TACKLE</v>
      </c>
      <c r="L429" s="1" t="str">
        <f>+CONCATENATE(Nacsport!I430,Nacsport!J430)</f>
        <v>SAN BENEDETTO</v>
      </c>
      <c r="M429" s="29" t="str">
        <f>IF(Nacsport!G430&lt;&gt;"",LEFT(Nacsport!G430,FIND(";",Nacsport!G430)-1),"")</f>
        <v/>
      </c>
      <c r="N429" s="1" t="str">
        <f>IFERROR(MID(Nacsport!G430,FIND(";", Nacsport!G430)+1,IFERROR(FIND(" ", Nacsport!G430 &amp; " ", FIND(";", Nacsport!G430)+1) - FIND(";", Nacsport!G430)-1,LEN(Nacsport!G430))),"")</f>
        <v/>
      </c>
      <c r="O429" s="1" t="str">
        <f>+CONCATENATE(Nacsport!K430,Nacsport!L430,Nacsport!M430,Nacsport!N430,Nacsport!O430,Nacsport!P430,Nacsport!Q430,Nacsport!R430,Nacsport!S430,Nacsport!T430,Nacsport!U430,Nacsport!V430,Nacsport!W430,Nacsport!X430,Nacsport!Y430,Nacsport!Z430)</f>
        <v/>
      </c>
      <c r="P429" s="1" t="str">
        <f>IF(ISNA(LOOKUP(2,1/(Nacsport!AA430:BY430&lt;&gt;""),Nacsport!AA430:BY430)),"",LOOKUP(2,1/(Nacsport!AA430:BY430&lt;&gt;""),Nacsport!AA430:BY430))</f>
        <v>12</v>
      </c>
      <c r="Q429" s="1" t="str">
        <f t="array" ref="Q429">+IF(+COUNTIF(Nacsport!AA430:BY430,"*")&gt;1,INDEX(Nacsport!Z430:BX430,MATCH(TRUE,Nacsport!Z430:BX430&gt;0,0)),"")</f>
        <v/>
      </c>
      <c r="R429" s="1" t="str">
        <f>+CONCATENATE(Nacsport!BZ430,Nacsport!CA430)</f>
        <v/>
      </c>
      <c r="S429" s="1" t="str">
        <f>+CONCATENATE(Nacsport!CB430,Nacsport!CC430,Nacsport!CD430)</f>
        <v/>
      </c>
      <c r="T429" s="1" t="str">
        <f>+CONCATENATE(Nacsport!CE430,Nacsport!CF430,Nacsport!CG430,Nacsport!CH430)</f>
        <v/>
      </c>
      <c r="U429" s="1" t="str">
        <f>+CONCATENATE(Nacsport!CI430,Nacsport!CJ430,Nacsport!CK430,Nacsport!CL430,Nacsport!CM430,Nacsport!CN430,Nacsport!CO430,Nacsport!CP430)</f>
        <v/>
      </c>
      <c r="V429" s="1" t="str">
        <f>+CONCATENATE(Nacsport!CQ430,Nacsport!CR430,Nacsport!CS430,Nacsport!CT430,Nacsport!CU430,Nacsport!CV430)</f>
        <v/>
      </c>
      <c r="W429" s="1" t="str">
        <f>+CONCATENATE(Nacsport!CW430,Nacsport!CX430,Nacsport!CY430,Nacsport!CZ430,Nacsport!DA430,Nacsport!DB430,Nacsport!DC430)</f>
        <v/>
      </c>
      <c r="X429" s="1" t="str">
        <f>+CONCATENATE(Nacsport!DD430,Nacsport!DE430,Nacsport!DF430,Nacsport!DG430,Nacsport!DH430,Nacsport!DI430,Nacsport!DJ430,Nacsport!DK430,Nacsport!DL430,Nacsport!DM430,Nacsport!DN430)</f>
        <v/>
      </c>
      <c r="Y429" s="1" t="str">
        <f>+CONCATENATE(Nacsport!DO430,Nacsport!DP430,Nacsport!DQ430,Nacsport!DR430,Nacsport!DS430,Nacsport!DT430,Nacsport!DU430,Nacsport!DV430,)</f>
        <v/>
      </c>
      <c r="Z429" s="1" t="str">
        <f>+CONCATENATE(Nacsport!DW430,Nacsport!DX430,Nacsport!DY430,Nacsport!DZ430)</f>
        <v/>
      </c>
      <c r="AA429" s="1" t="str">
        <f>+CONCATENATE(Nacsport!EA430,Nacsport!EB430,Nacsport!EC430,Nacsport!ED430,Nacsport!EE430)</f>
        <v/>
      </c>
      <c r="AB429" s="1" t="str">
        <f>+CONCATENATE(Nacsport!EF430,Nacsport!EG430,Nacsport!EH430,Nacsport!EI430,Nacsport!EJ430,Nacsport!EK430)</f>
        <v/>
      </c>
      <c r="AC429" s="1" t="str">
        <f>+CONCATENATE(Nacsport!EL430,Nacsport!EM430,Nacsport!EN430,Nacsport!EO430,Nacsport!EP430,Nacsport!EQ430,Nacsport!ER430)</f>
        <v/>
      </c>
      <c r="AD429" s="1" t="str">
        <f>+CONCATENATE(Nacsport!ES430,Nacsport!ET430,Nacsport!EU430,Nacsport!EV430,Nacsport!EW430,Nacsport!EX430,Nacsport!EY430,Nacsport!EZ430)</f>
        <v/>
      </c>
      <c r="AE429" s="1" t="str">
        <f>+CONCATENATE(Nacsport!FA430,Nacsport!FB430,Nacsport!FC430)</f>
        <v/>
      </c>
      <c r="AF429" s="1" t="str">
        <f>+CONCATENATE(Nacsport!FD430,Nacsport!FE430)</f>
        <v/>
      </c>
      <c r="AG429" s="1" t="str">
        <f>+CONCATENATE(Nacsport!FF430,Nacsport!FG430,Nacsport!FH430,Nacsport!FI430,Nacsport!FJ430)</f>
        <v/>
      </c>
      <c r="AH429" s="1" t="str">
        <f t="shared" si="34"/>
        <v/>
      </c>
      <c r="AI429" s="1" t="str">
        <f>+CONCATENATE(Nacsport!FK430,Nacsport!FL430)</f>
        <v/>
      </c>
      <c r="AJ429" s="34" t="str">
        <f>+CONCATENATE(Nacsport!FM430,Nacsport!FN430)</f>
        <v/>
      </c>
      <c r="AK429" s="1" t="str">
        <f>+IF(OR(K429="ATTACCO",K429="DIFESA"),+CONCATENATE(Nacsport!FO430,Nacsport!FP429,Nacsport!FQ430,Nacsport!FR430,Nacsport!FS430,Nacsport!FT430,Nacsport!FU430,),"")</f>
        <v/>
      </c>
      <c r="AL429" s="1" t="str">
        <f>+IF(OR(K429="ATAQUE",K429="DEFENSA"),+CONCATENATE(Nacsport!FV430,Nacsport!FW430,Nacsport!FX430,Nacsport!FY430,Nacsport!FZ430,Nacsport!GA430,Nacsport!GB430,),"")</f>
        <v/>
      </c>
      <c r="AM429" s="1" t="str">
        <f>+CONCATENATE(Nacsport!GC430,Nacsport!GD430,Nacsport!GE430,Nacsport!GF430,Nacsport!GG430,Nacsport!GH430,Nacsport!GI430,Nacsport!GJ430,)</f>
        <v/>
      </c>
      <c r="AN429" s="1" t="str">
        <f>IF(K429="PUNTOS",LOOKUP(2,1/($K$3:K429="ATAQUE"),$AN$3:AN429),IF(+COUNTIF(Nacsport!GK430:'Nacsport'!GS430,"*")&gt;0,+COUNTIF(Nacsport!GK430:'Nacsport'!GS430,"*"),""))</f>
        <v/>
      </c>
      <c r="AO429" t="str">
        <f ca="1">+IF(K429="QUIEBRE",+IF(L429="SAN LUIS",+COUNTIF(K429:INDIRECT(ADDRESS((LOOKUP(2,1/($K$1:K429="ATAQUE"),Nacsport!$A$1:A430)),3,4)),"RUCK")+1,+COUNTIF(K429:INDIRECT(ADDRESS((LOOKUP(2,1/($K$1:K429="DEFENSA"),Nacsport!$A$1:A430)),3,4)),"RUCK")+1),"")</f>
        <v/>
      </c>
      <c r="AP429" t="str">
        <f ca="1">+IF(OR(K429="PUNTOS",K429="QUIEBRE"),+IF(L429="SAN LUIS",+COUNTIF(K429:INDIRECT(ADDRESS((LOOKUP(2,1/($K$1:K429="ATAQUE"),Nacsport!$A$1:A430)),3,4)),"PASE"),+COUNTIF(K429:INDIRECT(ADDRESS((LOOKUP(2,1/($K$1:K429="DEFENSA"),Nacsport!$A$1:A430)),3,4)),"PASE")),"")</f>
        <v/>
      </c>
      <c r="AQ429" t="str">
        <f>IF(K429="QUIEBRE",LOOKUP(2,1/($K$3:K429="ATAQUE"),$AL$3:AL429),IF(+COUNTIF(Nacsport!GK430:'Nacsport'!GS430,"*")&gt;0,+COUNTIF(Nacsport!GK430:'Nacsport'!GS430,"*"),""))</f>
        <v/>
      </c>
      <c r="AR429" s="1" t="str">
        <f>IF(OR(K429="ATTACCO",K429="DIFESA"),J429,IF(AND(OR(K429="PUNTOS",K429="RUCK",K429="QUIEBRE"),L429="AVEZZANO"),LOOKUP(2,1/($K$3:K429="ATTACCO"),$J$3:J430),IF(AND(OR(K429="PUNTOS",K429="RUCK",K429="QUIEBRE"),L429="RIVAL"),LOOKUP(2,1/($K$3:K429="DIFESA"),$J$3:J430),"")))</f>
        <v/>
      </c>
      <c r="AS429" s="17"/>
    </row>
    <row r="430" spans="1:45" ht="15.75" customHeight="1" x14ac:dyDescent="0.2">
      <c r="A430">
        <f>+Nacsport!A431</f>
        <v>431</v>
      </c>
      <c r="B430">
        <f t="shared" si="32"/>
        <v>429</v>
      </c>
      <c r="C430">
        <f t="shared" si="33"/>
        <v>429</v>
      </c>
      <c r="D430" s="12">
        <v>1</v>
      </c>
      <c r="E430" s="1" t="s">
        <v>1295</v>
      </c>
      <c r="F430" s="14">
        <f>CONVERT(LEFT(Nacsport!E431,2),"mn","hr")/24+CONVERT(MID(Nacsport!E431,4,2),"sec","hr")/24</f>
        <v>5.8194444444444438E-2</v>
      </c>
      <c r="G430" s="15">
        <f>CONVERT((CONVERT(LEFT(Nacsport!F431,2),"mn","hr")/24+CONVERT(MID(Nacsport!F431,4,2),"sec","hr")/24)-(CONVERT(LEFT(Nacsport!E431,2),"mn","hr")/24+CONVERT(MID(Nacsport!E431,4,2),"sec","hr")/24),"hr","sec")*24</f>
        <v>4.0000000000004254</v>
      </c>
      <c r="H430" s="15">
        <f t="shared" si="30"/>
        <v>5022.9999999999991</v>
      </c>
      <c r="I430" s="15">
        <f t="shared" si="31"/>
        <v>83.799999999999983</v>
      </c>
      <c r="J430" s="1">
        <f>+Nacsport!B431</f>
        <v>14</v>
      </c>
      <c r="K430" s="1" t="str">
        <f>+Nacsport!C431</f>
        <v>KICK OFF</v>
      </c>
      <c r="L430" s="1" t="str">
        <f>+CONCATENATE(Nacsport!I431,Nacsport!J431)</f>
        <v>OPPONENT</v>
      </c>
      <c r="M430" s="29" t="str">
        <f>IF(Nacsport!G431&lt;&gt;"",LEFT(Nacsport!G431,FIND(";",Nacsport!G431)-1),"")</f>
        <v/>
      </c>
      <c r="N430" s="1" t="str">
        <f>IFERROR(MID(Nacsport!G431,FIND(";", Nacsport!G431)+1,IFERROR(FIND(" ", Nacsport!G431 &amp; " ", FIND(";", Nacsport!G431)+1) - FIND(";", Nacsport!G431)-1,LEN(Nacsport!G431))),"")</f>
        <v/>
      </c>
      <c r="O430" s="1" t="str">
        <f>+CONCATENATE(Nacsport!K431,Nacsport!L431,Nacsport!M431,Nacsport!N431,Nacsport!O431,Nacsport!P431,Nacsport!Q431,Nacsport!R431,Nacsport!S431,Nacsport!T431,Nacsport!U431,Nacsport!V431,Nacsport!W431,Nacsport!X431,Nacsport!Y431,Nacsport!Z431)</f>
        <v/>
      </c>
      <c r="P430" s="1" t="str">
        <f>IF(ISNA(LOOKUP(2,1/(Nacsport!AA431:BY431&lt;&gt;""),Nacsport!AA431:BY431)),"",LOOKUP(2,1/(Nacsport!AA431:BY431&lt;&gt;""),Nacsport!AA431:BY431))</f>
        <v/>
      </c>
      <c r="Q430" s="1" t="str">
        <f t="array" ref="Q430">+IF(+COUNTIF(Nacsport!AA431:BY431,"*")&gt;1,INDEX(Nacsport!Z431:BX431,MATCH(TRUE,Nacsport!Z431:BX431&gt;0,0)),"")</f>
        <v/>
      </c>
      <c r="R430" s="1" t="str">
        <f>+CONCATENATE(Nacsport!BZ431,Nacsport!CA431)</f>
        <v/>
      </c>
      <c r="S430" s="1" t="str">
        <f>+CONCATENATE(Nacsport!CB431,Nacsport!CC431,Nacsport!CD431)</f>
        <v/>
      </c>
      <c r="T430" s="1" t="str">
        <f>+CONCATENATE(Nacsport!CE431,Nacsport!CF431,Nacsport!CG431,Nacsport!CH431)</f>
        <v/>
      </c>
      <c r="U430" s="1" t="str">
        <f>+CONCATENATE(Nacsport!CI431,Nacsport!CJ431,Nacsport!CK431,Nacsport!CL431,Nacsport!CM431,Nacsport!CN431,Nacsport!CO431,Nacsport!CP431)</f>
        <v/>
      </c>
      <c r="V430" s="1" t="str">
        <f>+CONCATENATE(Nacsport!CQ431,Nacsport!CR431,Nacsport!CS431,Nacsport!CT431,Nacsport!CU431,Nacsport!CV431)</f>
        <v/>
      </c>
      <c r="W430" s="1" t="str">
        <f>+CONCATENATE(Nacsport!CW431,Nacsport!CX431,Nacsport!CY431,Nacsport!CZ431,Nacsport!DA431,Nacsport!DB431,Nacsport!DC431)</f>
        <v/>
      </c>
      <c r="X430" s="1" t="str">
        <f>+CONCATENATE(Nacsport!DD431,Nacsport!DE431,Nacsport!DF431,Nacsport!DG431,Nacsport!DH431,Nacsport!DI431,Nacsport!DJ431,Nacsport!DK431,Nacsport!DL431,Nacsport!DM431,Nacsport!DN431)</f>
        <v/>
      </c>
      <c r="Y430" s="1" t="str">
        <f>+CONCATENATE(Nacsport!DO431,Nacsport!DP431,Nacsport!DQ431,Nacsport!DR431,Nacsport!DS431,Nacsport!DT431,Nacsport!DU431,Nacsport!DV431,)</f>
        <v/>
      </c>
      <c r="Z430" s="1" t="str">
        <f>+CONCATENATE(Nacsport!DW431,Nacsport!DX431,Nacsport!DY431,Nacsport!DZ431)</f>
        <v/>
      </c>
      <c r="AA430" s="1" t="str">
        <f>+CONCATENATE(Nacsport!EA431,Nacsport!EB431,Nacsport!EC431,Nacsport!ED431,Nacsport!EE431)</f>
        <v/>
      </c>
      <c r="AB430" s="1" t="str">
        <f>+CONCATENATE(Nacsport!EF431,Nacsport!EG431,Nacsport!EH431,Nacsport!EI431,Nacsport!EJ431,Nacsport!EK431)</f>
        <v/>
      </c>
      <c r="AC430" s="1" t="str">
        <f>+CONCATENATE(Nacsport!EL431,Nacsport!EM431,Nacsport!EN431,Nacsport!EO431,Nacsport!EP431,Nacsport!EQ431,Nacsport!ER431)</f>
        <v/>
      </c>
      <c r="AD430" s="1" t="str">
        <f>+CONCATENATE(Nacsport!ES431,Nacsport!ET431,Nacsport!EU431,Nacsport!EV431,Nacsport!EW431,Nacsport!EX431,Nacsport!EY431,Nacsport!EZ431)</f>
        <v/>
      </c>
      <c r="AE430" s="1" t="str">
        <f>+CONCATENATE(Nacsport!FA431,Nacsport!FB431,Nacsport!FC431)</f>
        <v/>
      </c>
      <c r="AF430" s="1" t="str">
        <f>+CONCATENATE(Nacsport!FD431,Nacsport!FE431)</f>
        <v/>
      </c>
      <c r="AG430" s="1" t="str">
        <f>+CONCATENATE(Nacsport!FF431,Nacsport!FG431,Nacsport!FH431,Nacsport!FI431,Nacsport!FJ431)</f>
        <v/>
      </c>
      <c r="AH430" s="1" t="str">
        <f t="shared" si="34"/>
        <v/>
      </c>
      <c r="AI430" s="1" t="str">
        <f>+CONCATENATE(Nacsport!FK431,Nacsport!FL431)</f>
        <v/>
      </c>
      <c r="AJ430" s="34" t="str">
        <f>+CONCATENATE(Nacsport!FM431,Nacsport!FN431)</f>
        <v/>
      </c>
      <c r="AK430" s="1" t="str">
        <f>+IF(OR(K430="ATTACCO",K430="DIFESA"),+CONCATENATE(Nacsport!FO431,Nacsport!FP430,Nacsport!FQ431,Nacsport!FR431,Nacsport!FS431,Nacsport!FT431,Nacsport!FU431,),"")</f>
        <v/>
      </c>
      <c r="AL430" s="1" t="str">
        <f>+IF(OR(K430="ATAQUE",K430="DEFENSA"),+CONCATENATE(Nacsport!FV431,Nacsport!FW431,Nacsport!FX431,Nacsport!FY431,Nacsport!FZ431,Nacsport!GA431,Nacsport!GB431,),"")</f>
        <v/>
      </c>
      <c r="AM430" s="1" t="str">
        <f>+CONCATENATE(Nacsport!GC431,Nacsport!GD431,Nacsport!GE431,Nacsport!GF431,Nacsport!GG431,Nacsport!GH431,Nacsport!GI431,Nacsport!GJ431,)</f>
        <v/>
      </c>
      <c r="AN430" s="1" t="str">
        <f>IF(K430="PUNTOS",LOOKUP(2,1/($K$3:K430="ATAQUE"),$AN$3:AN430),IF(+COUNTIF(Nacsport!GK431:'Nacsport'!GS431,"*")&gt;0,+COUNTIF(Nacsport!GK431:'Nacsport'!GS431,"*"),""))</f>
        <v/>
      </c>
      <c r="AO430" t="str">
        <f ca="1">+IF(K430="QUIEBRE",+IF(L430="SAN LUIS",+COUNTIF(K430:INDIRECT(ADDRESS((LOOKUP(2,1/($K$1:K430="ATAQUE"),Nacsport!$A$1:A431)),3,4)),"RUCK")+1,+COUNTIF(K430:INDIRECT(ADDRESS((LOOKUP(2,1/($K$1:K430="DEFENSA"),Nacsport!$A$1:A431)),3,4)),"RUCK")+1),"")</f>
        <v/>
      </c>
      <c r="AP430" t="str">
        <f ca="1">+IF(OR(K430="PUNTOS",K430="QUIEBRE"),+IF(L430="SAN LUIS",+COUNTIF(K430:INDIRECT(ADDRESS((LOOKUP(2,1/($K$1:K430="ATAQUE"),Nacsport!$A$1:A431)),3,4)),"PASE"),+COUNTIF(K430:INDIRECT(ADDRESS((LOOKUP(2,1/($K$1:K430="DEFENSA"),Nacsport!$A$1:A431)),3,4)),"PASE")),"")</f>
        <v/>
      </c>
      <c r="AQ430" t="str">
        <f>IF(K430="QUIEBRE",LOOKUP(2,1/($K$3:K430="ATAQUE"),$AL$3:AL430),IF(+COUNTIF(Nacsport!GK431:'Nacsport'!GS431,"*")&gt;0,+COUNTIF(Nacsport!GK431:'Nacsport'!GS431,"*"),""))</f>
        <v/>
      </c>
      <c r="AR430" s="1" t="str">
        <f>IF(OR(K430="ATTACCO",K430="DIFESA"),J430,IF(AND(OR(K430="PUNTOS",K430="RUCK",K430="QUIEBRE"),L430="AVEZZANO"),LOOKUP(2,1/($K$3:K430="ATTACCO"),$J$3:J431),IF(AND(OR(K430="PUNTOS",K430="RUCK",K430="QUIEBRE"),L430="RIVAL"),LOOKUP(2,1/($K$3:K430="DIFESA"),$J$3:J431),"")))</f>
        <v/>
      </c>
      <c r="AS430" s="17"/>
    </row>
    <row r="431" spans="1:45" ht="15.75" customHeight="1" x14ac:dyDescent="0.2">
      <c r="A431">
        <f>+Nacsport!A432</f>
        <v>432</v>
      </c>
      <c r="B431">
        <f t="shared" si="32"/>
        <v>430</v>
      </c>
      <c r="C431">
        <f t="shared" si="33"/>
        <v>430</v>
      </c>
      <c r="D431" s="12">
        <v>1</v>
      </c>
      <c r="E431" s="1" t="s">
        <v>1295</v>
      </c>
      <c r="F431" s="14">
        <f>CONVERT(LEFT(Nacsport!E432,2),"mn","hr")/24+CONVERT(MID(Nacsport!E432,4,2),"sec","hr")/24</f>
        <v>5.8240740740740739E-2</v>
      </c>
      <c r="G431" s="15">
        <f>(CONVERT((CONVERT(LEFT(Nacsport!F432,2),"mn","hr")/24+CONVERT(MID(Nacsport!F432,4,2),"sec","hr")/24)-(CONVERT(LEFT(Nacsport!E432,2),"mn","hr")/24+CONVERT(MID(Nacsport!E432,4,2),"sec","hr")/24),"hr","sec")*24)+2</f>
        <v>4.9999999999998694</v>
      </c>
      <c r="H431" s="15">
        <f t="shared" si="30"/>
        <v>5027</v>
      </c>
      <c r="I431" s="15">
        <f t="shared" si="31"/>
        <v>83.866666666666674</v>
      </c>
      <c r="J431" s="1">
        <f>+Nacsport!B432</f>
        <v>60</v>
      </c>
      <c r="K431" s="1" t="str">
        <f>+Nacsport!C432</f>
        <v>TACKLE</v>
      </c>
      <c r="L431" s="1" t="str">
        <f>+CONCATENATE(Nacsport!I432,Nacsport!J432)</f>
        <v>SAN BENEDETTO</v>
      </c>
      <c r="M431" s="29" t="str">
        <f>IF(Nacsport!G432&lt;&gt;"",LEFT(Nacsport!G432,FIND(";",Nacsport!G432)-1),"")</f>
        <v/>
      </c>
      <c r="N431" s="1" t="str">
        <f>IFERROR(MID(Nacsport!G432,FIND(";", Nacsport!G432)+1,IFERROR(FIND(" ", Nacsport!G432 &amp; " ", FIND(";", Nacsport!G432)+1) - FIND(";", Nacsport!G432)-1,LEN(Nacsport!G432))),"")</f>
        <v/>
      </c>
      <c r="O431" s="1" t="str">
        <f>+CONCATENATE(Nacsport!K432,Nacsport!L432,Nacsport!M432,Nacsport!N432,Nacsport!O432,Nacsport!P432,Nacsport!Q432,Nacsport!R432,Nacsport!S432,Nacsport!T432,Nacsport!U432,Nacsport!V432,Nacsport!W432,Nacsport!X432,Nacsport!Y432,Nacsport!Z432)</f>
        <v/>
      </c>
      <c r="P431" s="1">
        <f>IF(ISNA(LOOKUP(2,1/(Nacsport!AA432:BY432&lt;&gt;""),Nacsport!AA432:BY432)),"",LOOKUP(2,1/(Nacsport!AA432:BY432&lt;&gt;""),Nacsport!AA432:BY432))</f>
        <v>23</v>
      </c>
      <c r="Q431" s="1" t="str">
        <f t="array" ref="Q431">+IF(+COUNTIF(Nacsport!AA432:BY432,"*")&gt;1,INDEX(Nacsport!Z432:BX432,MATCH(TRUE,Nacsport!Z432:BX432&gt;0,0)),"")</f>
        <v/>
      </c>
      <c r="R431" s="1" t="str">
        <f>+CONCATENATE(Nacsport!BZ432,Nacsport!CA432)</f>
        <v/>
      </c>
      <c r="S431" s="1" t="str">
        <f>+CONCATENATE(Nacsport!CB432,Nacsport!CC432,Nacsport!CD432)</f>
        <v>NEGATIVE</v>
      </c>
      <c r="T431" s="1" t="str">
        <f>+CONCATENATE(Nacsport!CE432,Nacsport!CF432,Nacsport!CG432,Nacsport!CH432)</f>
        <v/>
      </c>
      <c r="U431" s="1" t="str">
        <f>+CONCATENATE(Nacsport!CI432,Nacsport!CJ432,Nacsport!CK432,Nacsport!CL432,Nacsport!CM432,Nacsport!CN432,Nacsport!CO432,Nacsport!CP432)</f>
        <v/>
      </c>
      <c r="V431" s="1" t="str">
        <f>+CONCATENATE(Nacsport!CQ432,Nacsport!CR432,Nacsport!CS432,Nacsport!CT432,Nacsport!CU432,Nacsport!CV432)</f>
        <v/>
      </c>
      <c r="W431" s="1" t="str">
        <f>+CONCATENATE(Nacsport!CW432,Nacsport!CX432,Nacsport!CY432,Nacsport!CZ432,Nacsport!DA432,Nacsport!DB432,Nacsport!DC432)</f>
        <v/>
      </c>
      <c r="X431" s="1" t="str">
        <f>+CONCATENATE(Nacsport!DD432,Nacsport!DE432,Nacsport!DF432,Nacsport!DG432,Nacsport!DH432,Nacsport!DI432,Nacsport!DJ432,Nacsport!DK432,Nacsport!DL432,Nacsport!DM432,Nacsport!DN432)</f>
        <v/>
      </c>
      <c r="Y431" s="1" t="str">
        <f>+CONCATENATE(Nacsport!DO432,Nacsport!DP432,Nacsport!DQ432,Nacsport!DR432,Nacsport!DS432,Nacsport!DT432,Nacsport!DU432,Nacsport!DV432,)</f>
        <v/>
      </c>
      <c r="Z431" s="1" t="str">
        <f>+CONCATENATE(Nacsport!DW432,Nacsport!DX432,Nacsport!DY432,Nacsport!DZ432)</f>
        <v/>
      </c>
      <c r="AA431" s="1" t="str">
        <f>+CONCATENATE(Nacsport!EA432,Nacsport!EB432,Nacsport!EC432,Nacsport!ED432,Nacsport!EE432)</f>
        <v/>
      </c>
      <c r="AB431" s="1" t="str">
        <f>+CONCATENATE(Nacsport!EF432,Nacsport!EG432,Nacsport!EH432,Nacsport!EI432,Nacsport!EJ432,Nacsport!EK432)</f>
        <v/>
      </c>
      <c r="AC431" s="1" t="str">
        <f>+CONCATENATE(Nacsport!EL432,Nacsport!EM432,Nacsport!EN432,Nacsport!EO432,Nacsport!EP432,Nacsport!EQ432,Nacsport!ER432)</f>
        <v/>
      </c>
      <c r="AD431" s="1" t="str">
        <f>+CONCATENATE(Nacsport!ES432,Nacsport!ET432,Nacsport!EU432,Nacsport!EV432,Nacsport!EW432,Nacsport!EX432,Nacsport!EY432,Nacsport!EZ432)</f>
        <v/>
      </c>
      <c r="AE431" s="1" t="str">
        <f>+CONCATENATE(Nacsport!FA432,Nacsport!FB432,Nacsport!FC432)</f>
        <v/>
      </c>
      <c r="AF431" s="1" t="str">
        <f>+CONCATENATE(Nacsport!FD432,Nacsport!FE432)</f>
        <v/>
      </c>
      <c r="AG431" s="1" t="str">
        <f>+CONCATENATE(Nacsport!FF432,Nacsport!FG432,Nacsport!FH432,Nacsport!FI432,Nacsport!FJ432)</f>
        <v/>
      </c>
      <c r="AH431" s="1" t="str">
        <f t="shared" si="34"/>
        <v/>
      </c>
      <c r="AI431" s="1" t="str">
        <f>+CONCATENATE(Nacsport!FK432,Nacsport!FL432)</f>
        <v/>
      </c>
      <c r="AJ431" s="34" t="str">
        <f>+CONCATENATE(Nacsport!FM432,Nacsport!FN432)</f>
        <v/>
      </c>
      <c r="AK431" s="1" t="str">
        <f>+IF(OR(K431="ATTACCO",K431="DIFESA"),+CONCATENATE(Nacsport!FO432,Nacsport!FP431,Nacsport!FQ432,Nacsport!FR432,Nacsport!FS432,Nacsport!FT432,Nacsport!FU432,),"")</f>
        <v/>
      </c>
      <c r="AL431" s="1" t="str">
        <f>+IF(OR(K431="ATAQUE",K431="DEFENSA"),+CONCATENATE(Nacsport!FV432,Nacsport!FW432,Nacsport!FX432,Nacsport!FY432,Nacsport!FZ432,Nacsport!GA432,Nacsport!GB432,),"")</f>
        <v/>
      </c>
      <c r="AM431" s="1" t="str">
        <f>+CONCATENATE(Nacsport!GC432,Nacsport!GD432,Nacsport!GE432,Nacsport!GF432,Nacsport!GG432,Nacsport!GH432,Nacsport!GI432,Nacsport!GJ432,)</f>
        <v/>
      </c>
      <c r="AN431" s="1" t="str">
        <f>IF(K431="PUNTOS",LOOKUP(2,1/($K$3:K431="ATAQUE"),$AN$3:AN431),IF(+COUNTIF(Nacsport!GK432:'Nacsport'!GS432,"*")&gt;0,+COUNTIF(Nacsport!GK432:'Nacsport'!GS432,"*"),""))</f>
        <v/>
      </c>
      <c r="AO431" t="str">
        <f ca="1">+IF(K431="QUIEBRE",+IF(L431="SAN LUIS",+COUNTIF(K431:INDIRECT(ADDRESS((LOOKUP(2,1/($K$1:K431="ATAQUE"),Nacsport!$A$1:A432)),3,4)),"RUCK")+1,+COUNTIF(K431:INDIRECT(ADDRESS((LOOKUP(2,1/($K$1:K431="DEFENSA"),Nacsport!$A$1:A432)),3,4)),"RUCK")+1),"")</f>
        <v/>
      </c>
      <c r="AP431" t="str">
        <f ca="1">+IF(OR(K431="PUNTOS",K431="QUIEBRE"),+IF(L431="SAN LUIS",+COUNTIF(K431:INDIRECT(ADDRESS((LOOKUP(2,1/($K$1:K431="ATAQUE"),Nacsport!$A$1:A432)),3,4)),"PASE"),+COUNTIF(K431:INDIRECT(ADDRESS((LOOKUP(2,1/($K$1:K431="DEFENSA"),Nacsport!$A$1:A432)),3,4)),"PASE")),"")</f>
        <v/>
      </c>
      <c r="AQ431" t="str">
        <f>IF(K431="QUIEBRE",LOOKUP(2,1/($K$3:K431="ATAQUE"),$AL$3:AL431),IF(+COUNTIF(Nacsport!GK432:'Nacsport'!GS432,"*")&gt;0,+COUNTIF(Nacsport!GK432:'Nacsport'!GS432,"*"),""))</f>
        <v/>
      </c>
      <c r="AR431" s="1" t="str">
        <f>IF(OR(K431="ATTACCO",K431="DIFESA"),J431,IF(AND(OR(K431="PUNTOS",K431="RUCK",K431="QUIEBRE"),L431="AVEZZANO"),LOOKUP(2,1/($K$3:K431="ATTACCO"),$J$3:J432),IF(AND(OR(K431="PUNTOS",K431="RUCK",K431="QUIEBRE"),L431="RIVAL"),LOOKUP(2,1/($K$3:K431="DIFESA"),$J$3:J432),"")))</f>
        <v/>
      </c>
      <c r="AS431" s="17"/>
    </row>
    <row r="432" spans="1:45" ht="15.75" customHeight="1" x14ac:dyDescent="0.2">
      <c r="A432">
        <f>+Nacsport!A433</f>
        <v>433</v>
      </c>
      <c r="B432">
        <f t="shared" si="32"/>
        <v>431</v>
      </c>
      <c r="C432">
        <f t="shared" si="33"/>
        <v>431</v>
      </c>
      <c r="D432" s="12">
        <v>1</v>
      </c>
      <c r="E432" s="1" t="s">
        <v>1295</v>
      </c>
      <c r="F432" s="14">
        <f>CONVERT(LEFT(Nacsport!E433,2),"mn","hr")/24+CONVERT(MID(Nacsport!E433,4,2),"sec","hr")/24</f>
        <v>5.8287037037037033E-2</v>
      </c>
      <c r="G432" s="15">
        <f>(CONVERT((CONVERT(LEFT(Nacsport!F433,2),"mn","hr")/24+CONVERT(MID(Nacsport!F433,4,2),"sec","hr")/24)-(CONVERT(LEFT(Nacsport!E433,2),"mn","hr")/24+CONVERT(MID(Nacsport!E433,4,2),"sec","hr")/24),"hr","sec")*24)+2</f>
        <v>4.9999999999998694</v>
      </c>
      <c r="H432" s="15">
        <f t="shared" si="30"/>
        <v>5031</v>
      </c>
      <c r="I432" s="15">
        <f t="shared" si="31"/>
        <v>83.933333333333323</v>
      </c>
      <c r="J432" s="1">
        <f>+Nacsport!B433</f>
        <v>61</v>
      </c>
      <c r="K432" s="1" t="str">
        <f>+Nacsport!C433</f>
        <v>TACKLE</v>
      </c>
      <c r="L432" s="1" t="str">
        <f>+CONCATENATE(Nacsport!I433,Nacsport!J433)</f>
        <v>SAN BENEDETTO</v>
      </c>
      <c r="M432" s="29" t="str">
        <f>IF(Nacsport!G433&lt;&gt;"",LEFT(Nacsport!G433,FIND(";",Nacsport!G433)-1),"")</f>
        <v/>
      </c>
      <c r="N432" s="1" t="str">
        <f>IFERROR(MID(Nacsport!G433,FIND(";", Nacsport!G433)+1,IFERROR(FIND(" ", Nacsport!G433 &amp; " ", FIND(";", Nacsport!G433)+1) - FIND(";", Nacsport!G433)-1,LEN(Nacsport!G433))),"")</f>
        <v/>
      </c>
      <c r="O432" s="1" t="str">
        <f>+CONCATENATE(Nacsport!K433,Nacsport!L433,Nacsport!M433,Nacsport!N433,Nacsport!O433,Nacsport!P433,Nacsport!Q433,Nacsport!R433,Nacsport!S433,Nacsport!T433,Nacsport!U433,Nacsport!V433,Nacsport!W433,Nacsport!X433,Nacsport!Y433,Nacsport!Z433)</f>
        <v/>
      </c>
      <c r="P432" s="1" t="str">
        <f>IF(ISNA(LOOKUP(2,1/(Nacsport!AA433:BY433&lt;&gt;""),Nacsport!AA433:BY433)),"",LOOKUP(2,1/(Nacsport!AA433:BY433&lt;&gt;""),Nacsport!AA433:BY433))</f>
        <v>12</v>
      </c>
      <c r="Q432" s="1" t="str">
        <f t="array" ref="Q432">+IF(+COUNTIF(Nacsport!AA433:BY433,"*")&gt;1,INDEX(Nacsport!Z433:BX433,MATCH(TRUE,Nacsport!Z433:BX433&gt;0,0)),"")</f>
        <v/>
      </c>
      <c r="R432" s="1" t="str">
        <f>+CONCATENATE(Nacsport!BZ433,Nacsport!CA433)</f>
        <v/>
      </c>
      <c r="S432" s="1" t="str">
        <f>+CONCATENATE(Nacsport!CB433,Nacsport!CC433,Nacsport!CD433)</f>
        <v>NEGATIVE</v>
      </c>
      <c r="T432" s="1" t="str">
        <f>+CONCATENATE(Nacsport!CE433,Nacsport!CF433,Nacsport!CG433,Nacsport!CH433)</f>
        <v/>
      </c>
      <c r="U432" s="1" t="str">
        <f>+CONCATENATE(Nacsport!CI433,Nacsport!CJ433,Nacsport!CK433,Nacsport!CL433,Nacsport!CM433,Nacsport!CN433,Nacsport!CO433,Nacsport!CP433)</f>
        <v/>
      </c>
      <c r="V432" s="1" t="str">
        <f>+CONCATENATE(Nacsport!CQ433,Nacsport!CR433,Nacsport!CS433,Nacsport!CT433,Nacsport!CU433,Nacsport!CV433)</f>
        <v/>
      </c>
      <c r="W432" s="1" t="str">
        <f>+CONCATENATE(Nacsport!CW433,Nacsport!CX433,Nacsport!CY433,Nacsport!CZ433,Nacsport!DA433,Nacsport!DB433,Nacsport!DC433)</f>
        <v/>
      </c>
      <c r="X432" s="1" t="str">
        <f>+CONCATENATE(Nacsport!DD433,Nacsport!DE433,Nacsport!DF433,Nacsport!DG433,Nacsport!DH433,Nacsport!DI433,Nacsport!DJ433,Nacsport!DK433,Nacsport!DL433,Nacsport!DM433,Nacsport!DN433)</f>
        <v/>
      </c>
      <c r="Y432" s="1" t="str">
        <f>+CONCATENATE(Nacsport!DO433,Nacsport!DP433,Nacsport!DQ433,Nacsport!DR433,Nacsport!DS433,Nacsport!DT433,Nacsport!DU433,Nacsport!DV433,)</f>
        <v/>
      </c>
      <c r="Z432" s="1" t="str">
        <f>+CONCATENATE(Nacsport!DW433,Nacsport!DX433,Nacsport!DY433,Nacsport!DZ433)</f>
        <v/>
      </c>
      <c r="AA432" s="1" t="str">
        <f>+CONCATENATE(Nacsport!EA433,Nacsport!EB433,Nacsport!EC433,Nacsport!ED433,Nacsport!EE433)</f>
        <v/>
      </c>
      <c r="AB432" s="1" t="str">
        <f>+CONCATENATE(Nacsport!EF433,Nacsport!EG433,Nacsport!EH433,Nacsport!EI433,Nacsport!EJ433,Nacsport!EK433)</f>
        <v/>
      </c>
      <c r="AC432" s="1" t="str">
        <f>+CONCATENATE(Nacsport!EL433,Nacsport!EM433,Nacsport!EN433,Nacsport!EO433,Nacsport!EP433,Nacsport!EQ433,Nacsport!ER433)</f>
        <v/>
      </c>
      <c r="AD432" s="1" t="str">
        <f>+CONCATENATE(Nacsport!ES433,Nacsport!ET433,Nacsport!EU433,Nacsport!EV433,Nacsport!EW433,Nacsport!EX433,Nacsport!EY433,Nacsport!EZ433)</f>
        <v/>
      </c>
      <c r="AE432" s="1" t="str">
        <f>+CONCATENATE(Nacsport!FA433,Nacsport!FB433,Nacsport!FC433)</f>
        <v/>
      </c>
      <c r="AF432" s="1" t="str">
        <f>+CONCATENATE(Nacsport!FD433,Nacsport!FE433)</f>
        <v/>
      </c>
      <c r="AG432" s="1" t="str">
        <f>+CONCATENATE(Nacsport!FF433,Nacsport!FG433,Nacsport!FH433,Nacsport!FI433,Nacsport!FJ433)</f>
        <v/>
      </c>
      <c r="AH432" s="1" t="str">
        <f t="shared" si="34"/>
        <v/>
      </c>
      <c r="AI432" s="1" t="str">
        <f>+CONCATENATE(Nacsport!FK433,Nacsport!FL433)</f>
        <v/>
      </c>
      <c r="AJ432" s="34" t="str">
        <f>+CONCATENATE(Nacsport!FM433,Nacsport!FN433)</f>
        <v/>
      </c>
      <c r="AK432" s="1" t="str">
        <f>+IF(OR(K432="ATTACCO",K432="DIFESA"),+CONCATENATE(Nacsport!FO433,Nacsport!FP432,Nacsport!FQ433,Nacsport!FR433,Nacsport!FS433,Nacsport!FT433,Nacsport!FU433,),"")</f>
        <v/>
      </c>
      <c r="AL432" s="1" t="str">
        <f>+IF(OR(K432="ATAQUE",K432="DEFENSA"),+CONCATENATE(Nacsport!FV433,Nacsport!FW433,Nacsport!FX433,Nacsport!FY433,Nacsport!FZ433,Nacsport!GA433,Nacsport!GB433,),"")</f>
        <v/>
      </c>
      <c r="AM432" s="1" t="str">
        <f>+CONCATENATE(Nacsport!GC433,Nacsport!GD433,Nacsport!GE433,Nacsport!GF433,Nacsport!GG433,Nacsport!GH433,Nacsport!GI433,Nacsport!GJ433,)</f>
        <v/>
      </c>
      <c r="AN432" s="1" t="str">
        <f>IF(K432="PUNTOS",LOOKUP(2,1/($K$3:K432="ATAQUE"),$AN$3:AN432),IF(+COUNTIF(Nacsport!GK433:'Nacsport'!GS433,"*")&gt;0,+COUNTIF(Nacsport!GK433:'Nacsport'!GS433,"*"),""))</f>
        <v/>
      </c>
      <c r="AO432" t="str">
        <f ca="1">+IF(K432="QUIEBRE",+IF(L432="SAN LUIS",+COUNTIF(K432:INDIRECT(ADDRESS((LOOKUP(2,1/($K$1:K432="ATAQUE"),Nacsport!$A$1:A433)),3,4)),"RUCK")+1,+COUNTIF(K432:INDIRECT(ADDRESS((LOOKUP(2,1/($K$1:K432="DEFENSA"),Nacsport!$A$1:A433)),3,4)),"RUCK")+1),"")</f>
        <v/>
      </c>
      <c r="AP432" t="str">
        <f ca="1">+IF(OR(K432="PUNTOS",K432="QUIEBRE"),+IF(L432="SAN LUIS",+COUNTIF(K432:INDIRECT(ADDRESS((LOOKUP(2,1/($K$1:K432="ATAQUE"),Nacsport!$A$1:A433)),3,4)),"PASE"),+COUNTIF(K432:INDIRECT(ADDRESS((LOOKUP(2,1/($K$1:K432="DEFENSA"),Nacsport!$A$1:A433)),3,4)),"PASE")),"")</f>
        <v/>
      </c>
      <c r="AQ432" t="str">
        <f>IF(K432="QUIEBRE",LOOKUP(2,1/($K$3:K432="ATAQUE"),$AL$3:AL432),IF(+COUNTIF(Nacsport!GK433:'Nacsport'!GS433,"*")&gt;0,+COUNTIF(Nacsport!GK433:'Nacsport'!GS433,"*"),""))</f>
        <v/>
      </c>
      <c r="AR432" s="1" t="str">
        <f>IF(OR(K432="ATTACCO",K432="DIFESA"),J432,IF(AND(OR(K432="PUNTOS",K432="RUCK",K432="QUIEBRE"),L432="AVEZZANO"),LOOKUP(2,1/($K$3:K432="ATTACCO"),$J$3:J433),IF(AND(OR(K432="PUNTOS",K432="RUCK",K432="QUIEBRE"),L432="RIVAL"),LOOKUP(2,1/($K$3:K432="DIFESA"),$J$3:J433),"")))</f>
        <v/>
      </c>
      <c r="AS432" s="17"/>
    </row>
    <row r="433" spans="1:45" ht="15.75" customHeight="1" x14ac:dyDescent="0.2">
      <c r="A433">
        <f>+Nacsport!A434</f>
        <v>434</v>
      </c>
      <c r="B433">
        <f t="shared" si="32"/>
        <v>432</v>
      </c>
      <c r="C433">
        <f t="shared" si="33"/>
        <v>432</v>
      </c>
      <c r="D433" s="12">
        <v>1</v>
      </c>
      <c r="E433" s="1" t="s">
        <v>1295</v>
      </c>
      <c r="F433" s="14">
        <f>CONVERT(LEFT(Nacsport!E434,2),"mn","hr")/24+CONVERT(MID(Nacsport!E434,4,2),"sec","hr")/24</f>
        <v>5.8298611111111107E-2</v>
      </c>
      <c r="G433" s="15">
        <f>CONVERT((CONVERT(LEFT(Nacsport!F434,2),"mn","hr")/24+CONVERT(MID(Nacsport!F434,4,2),"sec","hr")/24)-(CONVERT(LEFT(Nacsport!E434,2),"mn","hr")/24+CONVERT(MID(Nacsport!E434,4,2),"sec","hr")/24),"hr","sec")*24</f>
        <v>2.9999999999998694</v>
      </c>
      <c r="H433" s="15">
        <f t="shared" si="30"/>
        <v>5031.9999999999991</v>
      </c>
      <c r="I433" s="15">
        <f t="shared" si="31"/>
        <v>83.949999999999989</v>
      </c>
      <c r="J433" s="1">
        <f>+Nacsport!B434</f>
        <v>51</v>
      </c>
      <c r="K433" s="1" t="str">
        <f>+Nacsport!C434</f>
        <v>RUCK</v>
      </c>
      <c r="L433" s="1" t="str">
        <f>+CONCATENATE(Nacsport!I434,Nacsport!J434)</f>
        <v>OPPONENT</v>
      </c>
      <c r="M433" s="29" t="str">
        <f>IF(Nacsport!G434&lt;&gt;"",LEFT(Nacsport!G434,FIND(";",Nacsport!G434)-1),"")</f>
        <v>33</v>
      </c>
      <c r="N433" s="1" t="str">
        <f>IFERROR(MID(Nacsport!G434,FIND(";", Nacsport!G434)+1,IFERROR(FIND(" ", Nacsport!G434 &amp; " ", FIND(";", Nacsport!G434)+1) - FIND(";", Nacsport!G434)-1,LEN(Nacsport!G434))),"")</f>
        <v>17</v>
      </c>
      <c r="O433" s="1" t="str">
        <f>+CONCATENATE(Nacsport!K434,Nacsport!L434,Nacsport!M434,Nacsport!N434,Nacsport!O434,Nacsport!P434,Nacsport!Q434,Nacsport!R434,Nacsport!S434,Nacsport!T434,Nacsport!U434,Nacsport!V434,Nacsport!W434,Nacsport!X434,Nacsport!Y434,Nacsport!Z434)</f>
        <v>DB</v>
      </c>
      <c r="P433" s="1" t="str">
        <f>IF(ISNA(LOOKUP(2,1/(Nacsport!AA434:BY434&lt;&gt;""),Nacsport!AA434:BY434)),"",LOOKUP(2,1/(Nacsport!AA434:BY434&lt;&gt;""),Nacsport!AA434:BY434))</f>
        <v/>
      </c>
      <c r="Q433" s="1" t="str">
        <f t="array" ref="Q433">+IF(+COUNTIF(Nacsport!AA434:BY434,"*")&gt;1,INDEX(Nacsport!Z434:BX434,MATCH(TRUE,Nacsport!Z434:BX434&gt;0,0)),"")</f>
        <v/>
      </c>
      <c r="R433" s="1" t="str">
        <f>+CONCATENATE(Nacsport!BZ434,Nacsport!CA434)</f>
        <v/>
      </c>
      <c r="S433" s="1" t="str">
        <f>+CONCATENATE(Nacsport!CB434,Nacsport!CC434,Nacsport!CD434)</f>
        <v/>
      </c>
      <c r="T433" s="1" t="str">
        <f>+CONCATENATE(Nacsport!CE434,Nacsport!CF434,Nacsport!CG434,Nacsport!CH434)</f>
        <v/>
      </c>
      <c r="U433" s="1" t="str">
        <f>+CONCATENATE(Nacsport!CI434,Nacsport!CJ434,Nacsport!CK434,Nacsport!CL434,Nacsport!CM434,Nacsport!CN434,Nacsport!CO434,Nacsport!CP434)</f>
        <v/>
      </c>
      <c r="V433" s="1" t="str">
        <f>+CONCATENATE(Nacsport!CQ434,Nacsport!CR434,Nacsport!CS434,Nacsport!CT434,Nacsport!CU434,Nacsport!CV434)</f>
        <v/>
      </c>
      <c r="W433" s="1" t="str">
        <f>+CONCATENATE(Nacsport!CW434,Nacsport!CX434,Nacsport!CY434,Nacsport!CZ434,Nacsport!DA434,Nacsport!DB434,Nacsport!DC434)</f>
        <v/>
      </c>
      <c r="X433" s="1" t="str">
        <f>+CONCATENATE(Nacsport!DD434,Nacsport!DE434,Nacsport!DF434,Nacsport!DG434,Nacsport!DH434,Nacsport!DI434,Nacsport!DJ434,Nacsport!DK434,Nacsport!DL434,Nacsport!DM434,Nacsport!DN434)</f>
        <v/>
      </c>
      <c r="Y433" s="1" t="str">
        <f>+CONCATENATE(Nacsport!DO434,Nacsport!DP434,Nacsport!DQ434,Nacsport!DR434,Nacsport!DS434,Nacsport!DT434,Nacsport!DU434,Nacsport!DV434,)</f>
        <v/>
      </c>
      <c r="Z433" s="1" t="str">
        <f>+CONCATENATE(Nacsport!DW434,Nacsport!DX434,Nacsport!DY434,Nacsport!DZ434)</f>
        <v/>
      </c>
      <c r="AA433" s="1" t="str">
        <f>+CONCATENATE(Nacsport!EA434,Nacsport!EB434,Nacsport!EC434,Nacsport!ED434,Nacsport!EE434)</f>
        <v/>
      </c>
      <c r="AB433" s="1" t="str">
        <f>+CONCATENATE(Nacsport!EF434,Nacsport!EG434,Nacsport!EH434,Nacsport!EI434,Nacsport!EJ434,Nacsport!EK434)</f>
        <v/>
      </c>
      <c r="AC433" s="1" t="str">
        <f>+CONCATENATE(Nacsport!EL434,Nacsport!EM434,Nacsport!EN434,Nacsport!EO434,Nacsport!EP434,Nacsport!EQ434,Nacsport!ER434)</f>
        <v/>
      </c>
      <c r="AD433" s="1" t="str">
        <f>+CONCATENATE(Nacsport!ES434,Nacsport!ET434,Nacsport!EU434,Nacsport!EV434,Nacsport!EW434,Nacsport!EX434,Nacsport!EY434,Nacsport!EZ434)</f>
        <v/>
      </c>
      <c r="AE433" s="1" t="str">
        <f>+CONCATENATE(Nacsport!FA434,Nacsport!FB434,Nacsport!FC434)</f>
        <v/>
      </c>
      <c r="AF433" s="1" t="str">
        <f>+CONCATENATE(Nacsport!FD434,Nacsport!FE434)</f>
        <v>SLOW</v>
      </c>
      <c r="AG433" s="1" t="str">
        <f>+CONCATENATE(Nacsport!FF434,Nacsport!FG434,Nacsport!FH434,Nacsport!FI434,Nacsport!FJ434)</f>
        <v/>
      </c>
      <c r="AH433" s="1" t="str">
        <f t="shared" si="34"/>
        <v/>
      </c>
      <c r="AI433" s="1" t="str">
        <f>+CONCATENATE(Nacsport!FK434,Nacsport!FL434)</f>
        <v/>
      </c>
      <c r="AJ433" s="34" t="str">
        <f>+CONCATENATE(Nacsport!FM434,Nacsport!FN434)</f>
        <v/>
      </c>
      <c r="AK433" s="1" t="str">
        <f>+IF(OR(K433="ATTACCO",K433="DIFESA"),+CONCATENATE(Nacsport!FO434,Nacsport!FP433,Nacsport!FQ434,Nacsport!FR434,Nacsport!FS434,Nacsport!FT434,Nacsport!FU434,),"")</f>
        <v/>
      </c>
      <c r="AL433" s="1" t="str">
        <f>+IF(OR(K433="ATAQUE",K433="DEFENSA"),+CONCATENATE(Nacsport!FV434,Nacsport!FW434,Nacsport!FX434,Nacsport!FY434,Nacsport!FZ434,Nacsport!GA434,Nacsport!GB434,),"")</f>
        <v/>
      </c>
      <c r="AM433" s="1" t="str">
        <f>+CONCATENATE(Nacsport!GC434,Nacsport!GD434,Nacsport!GE434,Nacsport!GF434,Nacsport!GG434,Nacsport!GH434,Nacsport!GI434,Nacsport!GJ434,)</f>
        <v/>
      </c>
      <c r="AN433" s="1" t="str">
        <f>IF(K433="PUNTOS",LOOKUP(2,1/($K$3:K433="ATAQUE"),$AN$3:AN433),IF(+COUNTIF(Nacsport!GK434:'Nacsport'!GS434,"*")&gt;0,+COUNTIF(Nacsport!GK434:'Nacsport'!GS434,"*"),""))</f>
        <v/>
      </c>
      <c r="AO433" t="str">
        <f ca="1">+IF(K433="QUIEBRE",+IF(L433="SAN LUIS",+COUNTIF(K433:INDIRECT(ADDRESS((LOOKUP(2,1/($K$1:K433="ATAQUE"),Nacsport!$A$1:A434)),3,4)),"RUCK")+1,+COUNTIF(K433:INDIRECT(ADDRESS((LOOKUP(2,1/($K$1:K433="DEFENSA"),Nacsport!$A$1:A434)),3,4)),"RUCK")+1),"")</f>
        <v/>
      </c>
      <c r="AP433" t="str">
        <f ca="1">+IF(OR(K433="PUNTOS",K433="QUIEBRE"),+IF(L433="SAN LUIS",+COUNTIF(K433:INDIRECT(ADDRESS((LOOKUP(2,1/($K$1:K433="ATAQUE"),Nacsport!$A$1:A434)),3,4)),"PASE"),+COUNTIF(K433:INDIRECT(ADDRESS((LOOKUP(2,1/($K$1:K433="DEFENSA"),Nacsport!$A$1:A434)),3,4)),"PASE")),"")</f>
        <v/>
      </c>
      <c r="AQ433" t="str">
        <f>IF(K433="QUIEBRE",LOOKUP(2,1/($K$3:K433="ATAQUE"),$AL$3:AL433),IF(+COUNTIF(Nacsport!GK434:'Nacsport'!GS434,"*")&gt;0,+COUNTIF(Nacsport!GK434:'Nacsport'!GS434,"*"),""))</f>
        <v/>
      </c>
      <c r="AR433" s="1" t="str">
        <f>IF(OR(K433="ATTACCO",K433="DIFESA"),J433,IF(AND(OR(K433="PUNTOS",K433="RUCK",K433="QUIEBRE"),L433="AVEZZANO"),LOOKUP(2,1/($K$3:K433="ATTACCO"),$J$3:J434),IF(AND(OR(K433="PUNTOS",K433="RUCK",K433="QUIEBRE"),L433="RIVAL"),LOOKUP(2,1/($K$3:K433="DIFESA"),$J$3:J434),"")))</f>
        <v/>
      </c>
      <c r="AS433" s="17"/>
    </row>
    <row r="434" spans="1:45" ht="15.75" customHeight="1" x14ac:dyDescent="0.2">
      <c r="A434">
        <f>+Nacsport!A435</f>
        <v>435</v>
      </c>
      <c r="B434">
        <f t="shared" si="32"/>
        <v>433</v>
      </c>
      <c r="C434">
        <f t="shared" si="33"/>
        <v>433</v>
      </c>
      <c r="D434" s="12">
        <v>1</v>
      </c>
      <c r="E434" s="1" t="s">
        <v>1295</v>
      </c>
      <c r="F434" s="14">
        <f>CONVERT(LEFT(Nacsport!E435,2),"mn","hr")/24+CONVERT(MID(Nacsport!E435,4,2),"sec","hr")/24</f>
        <v>5.8344907407407401E-2</v>
      </c>
      <c r="G434" s="15">
        <f>(CONVERT((CONVERT(LEFT(Nacsport!F435,2),"mn","hr")/24+CONVERT(MID(Nacsport!F435,4,2),"sec","hr")/24)-(CONVERT(LEFT(Nacsport!E435,2),"mn","hr")/24+CONVERT(MID(Nacsport!E435,4,2),"sec","hr")/24),"hr","sec")*24)+2</f>
        <v>4.9999999999998694</v>
      </c>
      <c r="H434" s="15">
        <f t="shared" si="30"/>
        <v>5036</v>
      </c>
      <c r="I434" s="15">
        <f t="shared" si="31"/>
        <v>84.016666666666652</v>
      </c>
      <c r="J434" s="1">
        <f>+Nacsport!B435</f>
        <v>62</v>
      </c>
      <c r="K434" s="1" t="str">
        <f>+Nacsport!C435</f>
        <v>TACKLE</v>
      </c>
      <c r="L434" s="1" t="str">
        <f>+CONCATENATE(Nacsport!I435,Nacsport!J435)</f>
        <v>SAN BENEDETTO</v>
      </c>
      <c r="M434" s="29" t="str">
        <f>IF(Nacsport!G435&lt;&gt;"",LEFT(Nacsport!G435,FIND(";",Nacsport!G435)-1),"")</f>
        <v/>
      </c>
      <c r="N434" s="1" t="str">
        <f>IFERROR(MID(Nacsport!G435,FIND(";", Nacsport!G435)+1,IFERROR(FIND(" ", Nacsport!G435 &amp; " ", FIND(";", Nacsport!G435)+1) - FIND(";", Nacsport!G435)-1,LEN(Nacsport!G435))),"")</f>
        <v/>
      </c>
      <c r="O434" s="1" t="str">
        <f>+CONCATENATE(Nacsport!K435,Nacsport!L435,Nacsport!M435,Nacsport!N435,Nacsport!O435,Nacsport!P435,Nacsport!Q435,Nacsport!R435,Nacsport!S435,Nacsport!T435,Nacsport!U435,Nacsport!V435,Nacsport!W435,Nacsport!X435,Nacsport!Y435,Nacsport!Z435)</f>
        <v/>
      </c>
      <c r="P434" s="1" t="str">
        <f>IF(ISNA(LOOKUP(2,1/(Nacsport!AA435:BY435&lt;&gt;""),Nacsport!AA435:BY435)),"",LOOKUP(2,1/(Nacsport!AA435:BY435&lt;&gt;""),Nacsport!AA435:BY435))</f>
        <v>3</v>
      </c>
      <c r="Q434" s="1" t="str">
        <f t="array" ref="Q434">+IF(+COUNTIF(Nacsport!AA435:BY435,"*")&gt;1,INDEX(Nacsport!Z435:BX435,MATCH(TRUE,Nacsport!Z435:BX435&gt;0,0)),"")</f>
        <v/>
      </c>
      <c r="R434" s="1" t="str">
        <f>+CONCATENATE(Nacsport!BZ435,Nacsport!CA435)</f>
        <v/>
      </c>
      <c r="S434" s="1" t="str">
        <f>+CONCATENATE(Nacsport!CB435,Nacsport!CC435,Nacsport!CD435)</f>
        <v>NEUTRAL</v>
      </c>
      <c r="T434" s="1" t="str">
        <f>+CONCATENATE(Nacsport!CE435,Nacsport!CF435,Nacsport!CG435,Nacsport!CH435)</f>
        <v/>
      </c>
      <c r="U434" s="1" t="str">
        <f>+CONCATENATE(Nacsport!CI435,Nacsport!CJ435,Nacsport!CK435,Nacsport!CL435,Nacsport!CM435,Nacsport!CN435,Nacsport!CO435,Nacsport!CP435)</f>
        <v/>
      </c>
      <c r="V434" s="1" t="str">
        <f>+CONCATENATE(Nacsport!CQ435,Nacsport!CR435,Nacsport!CS435,Nacsport!CT435,Nacsport!CU435,Nacsport!CV435)</f>
        <v/>
      </c>
      <c r="W434" s="1" t="str">
        <f>+CONCATENATE(Nacsport!CW435,Nacsport!CX435,Nacsport!CY435,Nacsport!CZ435,Nacsport!DA435,Nacsport!DB435,Nacsport!DC435)</f>
        <v/>
      </c>
      <c r="X434" s="1" t="str">
        <f>+CONCATENATE(Nacsport!DD435,Nacsport!DE435,Nacsport!DF435,Nacsport!DG435,Nacsport!DH435,Nacsport!DI435,Nacsport!DJ435,Nacsport!DK435,Nacsport!DL435,Nacsport!DM435,Nacsport!DN435)</f>
        <v/>
      </c>
      <c r="Y434" s="1" t="str">
        <f>+CONCATENATE(Nacsport!DO435,Nacsport!DP435,Nacsport!DQ435,Nacsport!DR435,Nacsport!DS435,Nacsport!DT435,Nacsport!DU435,Nacsport!DV435,)</f>
        <v/>
      </c>
      <c r="Z434" s="1" t="str">
        <f>+CONCATENATE(Nacsport!DW435,Nacsport!DX435,Nacsport!DY435,Nacsport!DZ435)</f>
        <v/>
      </c>
      <c r="AA434" s="1" t="str">
        <f>+CONCATENATE(Nacsport!EA435,Nacsport!EB435,Nacsport!EC435,Nacsport!ED435,Nacsport!EE435)</f>
        <v/>
      </c>
      <c r="AB434" s="1" t="str">
        <f>+CONCATENATE(Nacsport!EF435,Nacsport!EG435,Nacsport!EH435,Nacsport!EI435,Nacsport!EJ435,Nacsport!EK435)</f>
        <v/>
      </c>
      <c r="AC434" s="1" t="str">
        <f>+CONCATENATE(Nacsport!EL435,Nacsport!EM435,Nacsport!EN435,Nacsport!EO435,Nacsport!EP435,Nacsport!EQ435,Nacsport!ER435)</f>
        <v/>
      </c>
      <c r="AD434" s="1" t="str">
        <f>+CONCATENATE(Nacsport!ES435,Nacsport!ET435,Nacsport!EU435,Nacsport!EV435,Nacsport!EW435,Nacsport!EX435,Nacsport!EY435,Nacsport!EZ435)</f>
        <v/>
      </c>
      <c r="AE434" s="1" t="str">
        <f>+CONCATENATE(Nacsport!FA435,Nacsport!FB435,Nacsport!FC435)</f>
        <v/>
      </c>
      <c r="AF434" s="1" t="str">
        <f>+CONCATENATE(Nacsport!FD435,Nacsport!FE435)</f>
        <v/>
      </c>
      <c r="AG434" s="1" t="str">
        <f>+CONCATENATE(Nacsport!FF435,Nacsport!FG435,Nacsport!FH435,Nacsport!FI435,Nacsport!FJ435)</f>
        <v/>
      </c>
      <c r="AH434" s="1" t="str">
        <f t="shared" si="34"/>
        <v/>
      </c>
      <c r="AI434" s="1" t="str">
        <f>+CONCATENATE(Nacsport!FK435,Nacsport!FL435)</f>
        <v/>
      </c>
      <c r="AJ434" s="34" t="str">
        <f>+CONCATENATE(Nacsport!FM435,Nacsport!FN435)</f>
        <v/>
      </c>
      <c r="AK434" s="1" t="str">
        <f>+IF(OR(K434="ATTACCO",K434="DIFESA"),+CONCATENATE(Nacsport!FO435,Nacsport!FP434,Nacsport!FQ435,Nacsport!FR435,Nacsport!FS435,Nacsport!FT435,Nacsport!FU435,),"")</f>
        <v/>
      </c>
      <c r="AL434" s="1" t="str">
        <f>+IF(OR(K434="ATAQUE",K434="DEFENSA"),+CONCATENATE(Nacsport!FV435,Nacsport!FW435,Nacsport!FX435,Nacsport!FY435,Nacsport!FZ435,Nacsport!GA435,Nacsport!GB435,),"")</f>
        <v/>
      </c>
      <c r="AM434" s="1" t="str">
        <f>+CONCATENATE(Nacsport!GC435,Nacsport!GD435,Nacsport!GE435,Nacsport!GF435,Nacsport!GG435,Nacsport!GH435,Nacsport!GI435,Nacsport!GJ435,)</f>
        <v/>
      </c>
      <c r="AN434" s="1" t="str">
        <f>IF(K434="PUNTOS",LOOKUP(2,1/($K$3:K434="ATAQUE"),$AN$3:AN434),IF(+COUNTIF(Nacsport!GK435:'Nacsport'!GS435,"*")&gt;0,+COUNTIF(Nacsport!GK435:'Nacsport'!GS435,"*"),""))</f>
        <v/>
      </c>
      <c r="AO434" t="str">
        <f ca="1">+IF(K434="QUIEBRE",+IF(L434="SAN LUIS",+COUNTIF(K434:INDIRECT(ADDRESS((LOOKUP(2,1/($K$1:K434="ATAQUE"),Nacsport!$A$1:A435)),3,4)),"RUCK")+1,+COUNTIF(K434:INDIRECT(ADDRESS((LOOKUP(2,1/($K$1:K434="DEFENSA"),Nacsport!$A$1:A435)),3,4)),"RUCK")+1),"")</f>
        <v/>
      </c>
      <c r="AP434" t="str">
        <f ca="1">+IF(OR(K434="PUNTOS",K434="QUIEBRE"),+IF(L434="SAN LUIS",+COUNTIF(K434:INDIRECT(ADDRESS((LOOKUP(2,1/($K$1:K434="ATAQUE"),Nacsport!$A$1:A435)),3,4)),"PASE"),+COUNTIF(K434:INDIRECT(ADDRESS((LOOKUP(2,1/($K$1:K434="DEFENSA"),Nacsport!$A$1:A435)),3,4)),"PASE")),"")</f>
        <v/>
      </c>
      <c r="AQ434" t="str">
        <f>IF(K434="QUIEBRE",LOOKUP(2,1/($K$3:K434="ATAQUE"),$AL$3:AL434),IF(+COUNTIF(Nacsport!GK435:'Nacsport'!GS435,"*")&gt;0,+COUNTIF(Nacsport!GK435:'Nacsport'!GS435,"*"),""))</f>
        <v/>
      </c>
      <c r="AR434" s="1" t="str">
        <f>IF(OR(K434="ATTACCO",K434="DIFESA"),J434,IF(AND(OR(K434="PUNTOS",K434="RUCK",K434="QUIEBRE"),L434="AVEZZANO"),LOOKUP(2,1/($K$3:K434="ATTACCO"),$J$3:J435),IF(AND(OR(K434="PUNTOS",K434="RUCK",K434="QUIEBRE"),L434="RIVAL"),LOOKUP(2,1/($K$3:K434="DIFESA"),$J$3:J435),"")))</f>
        <v/>
      </c>
      <c r="AS434" s="17"/>
    </row>
    <row r="435" spans="1:45" ht="15.75" customHeight="1" x14ac:dyDescent="0.2">
      <c r="A435">
        <f>+Nacsport!A436</f>
        <v>436</v>
      </c>
      <c r="B435">
        <f t="shared" si="32"/>
        <v>434</v>
      </c>
      <c r="C435">
        <f t="shared" si="33"/>
        <v>434</v>
      </c>
      <c r="D435" s="12">
        <v>1</v>
      </c>
      <c r="E435" s="1" t="s">
        <v>1295</v>
      </c>
      <c r="F435" s="14">
        <f>CONVERT(LEFT(Nacsport!E436,2),"mn","hr")/24+CONVERT(MID(Nacsport!E436,4,2),"sec","hr")/24</f>
        <v>5.8379629629629622E-2</v>
      </c>
      <c r="G435" s="15">
        <f>CONVERT((CONVERT(LEFT(Nacsport!F436,2),"mn","hr")/24+CONVERT(MID(Nacsport!F436,4,2),"sec","hr")/24)-(CONVERT(LEFT(Nacsport!E436,2),"mn","hr")/24+CONVERT(MID(Nacsport!E436,4,2),"sec","hr")/24),"hr","sec")*24</f>
        <v>3.000000000000469</v>
      </c>
      <c r="H435" s="15">
        <f t="shared" si="30"/>
        <v>5038.9999999999991</v>
      </c>
      <c r="I435" s="15">
        <f t="shared" si="31"/>
        <v>84.066666666666663</v>
      </c>
      <c r="J435" s="1">
        <f>+Nacsport!B436</f>
        <v>52</v>
      </c>
      <c r="K435" s="1" t="str">
        <f>+Nacsport!C436</f>
        <v>RUCK</v>
      </c>
      <c r="L435" s="1" t="str">
        <f>+CONCATENATE(Nacsport!I436,Nacsport!J436)</f>
        <v>OPPONENT</v>
      </c>
      <c r="M435" s="29" t="str">
        <f>IF(Nacsport!G436&lt;&gt;"",LEFT(Nacsport!G436,FIND(";",Nacsport!G436)-1),"")</f>
        <v>21</v>
      </c>
      <c r="N435" s="1" t="str">
        <f>IFERROR(MID(Nacsport!G436,FIND(";", Nacsport!G436)+1,IFERROR(FIND(" ", Nacsport!G436 &amp; " ", FIND(";", Nacsport!G436)+1) - FIND(";", Nacsport!G436)-1,LEN(Nacsport!G436))),"")</f>
        <v>19</v>
      </c>
      <c r="O435" s="1" t="str">
        <f>+CONCATENATE(Nacsport!K436,Nacsport!L436,Nacsport!M436,Nacsport!N436,Nacsport!O436,Nacsport!P436,Nacsport!Q436,Nacsport!R436,Nacsport!S436,Nacsport!T436,Nacsport!U436,Nacsport!V436,Nacsport!W436,Nacsport!X436,Nacsport!Y436,Nacsport!Z436)</f>
        <v>DB</v>
      </c>
      <c r="P435" s="1" t="str">
        <f>IF(ISNA(LOOKUP(2,1/(Nacsport!AA436:BY436&lt;&gt;""),Nacsport!AA436:BY436)),"",LOOKUP(2,1/(Nacsport!AA436:BY436&lt;&gt;""),Nacsport!AA436:BY436))</f>
        <v/>
      </c>
      <c r="Q435" s="1" t="str">
        <f t="array" ref="Q435">+IF(+COUNTIF(Nacsport!AA436:BY436,"*")&gt;1,INDEX(Nacsport!Z436:BX436,MATCH(TRUE,Nacsport!Z436:BX436&gt;0,0)),"")</f>
        <v/>
      </c>
      <c r="R435" s="1" t="str">
        <f>+CONCATENATE(Nacsport!BZ436,Nacsport!CA436)</f>
        <v/>
      </c>
      <c r="S435" s="1" t="str">
        <f>+CONCATENATE(Nacsport!CB436,Nacsport!CC436,Nacsport!CD436)</f>
        <v/>
      </c>
      <c r="T435" s="1" t="str">
        <f>+CONCATENATE(Nacsport!CE436,Nacsport!CF436,Nacsport!CG436,Nacsport!CH436)</f>
        <v/>
      </c>
      <c r="U435" s="1" t="str">
        <f>+CONCATENATE(Nacsport!CI436,Nacsport!CJ436,Nacsport!CK436,Nacsport!CL436,Nacsport!CM436,Nacsport!CN436,Nacsport!CO436,Nacsport!CP436)</f>
        <v/>
      </c>
      <c r="V435" s="1" t="str">
        <f>+CONCATENATE(Nacsport!CQ436,Nacsport!CR436,Nacsport!CS436,Nacsport!CT436,Nacsport!CU436,Nacsport!CV436)</f>
        <v/>
      </c>
      <c r="W435" s="1" t="str">
        <f>+CONCATENATE(Nacsport!CW436,Nacsport!CX436,Nacsport!CY436,Nacsport!CZ436,Nacsport!DA436,Nacsport!DB436,Nacsport!DC436)</f>
        <v/>
      </c>
      <c r="X435" s="1" t="str">
        <f>+CONCATENATE(Nacsport!DD436,Nacsport!DE436,Nacsport!DF436,Nacsport!DG436,Nacsport!DH436,Nacsport!DI436,Nacsport!DJ436,Nacsport!DK436,Nacsport!DL436,Nacsport!DM436,Nacsport!DN436)</f>
        <v/>
      </c>
      <c r="Y435" s="1" t="str">
        <f>+CONCATENATE(Nacsport!DO436,Nacsport!DP436,Nacsport!DQ436,Nacsport!DR436,Nacsport!DS436,Nacsport!DT436,Nacsport!DU436,Nacsport!DV436,)</f>
        <v/>
      </c>
      <c r="Z435" s="1" t="str">
        <f>+CONCATENATE(Nacsport!DW436,Nacsport!DX436,Nacsport!DY436,Nacsport!DZ436)</f>
        <v/>
      </c>
      <c r="AA435" s="1" t="str">
        <f>+CONCATENATE(Nacsport!EA436,Nacsport!EB436,Nacsport!EC436,Nacsport!ED436,Nacsport!EE436)</f>
        <v/>
      </c>
      <c r="AB435" s="1" t="str">
        <f>+CONCATENATE(Nacsport!EF436,Nacsport!EG436,Nacsport!EH436,Nacsport!EI436,Nacsport!EJ436,Nacsport!EK436)</f>
        <v/>
      </c>
      <c r="AC435" s="1" t="str">
        <f>+CONCATENATE(Nacsport!EL436,Nacsport!EM436,Nacsport!EN436,Nacsport!EO436,Nacsport!EP436,Nacsport!EQ436,Nacsport!ER436)</f>
        <v/>
      </c>
      <c r="AD435" s="1" t="str">
        <f>+CONCATENATE(Nacsport!ES436,Nacsport!ET436,Nacsport!EU436,Nacsport!EV436,Nacsport!EW436,Nacsport!EX436,Nacsport!EY436,Nacsport!EZ436)</f>
        <v/>
      </c>
      <c r="AE435" s="1" t="str">
        <f>+CONCATENATE(Nacsport!FA436,Nacsport!FB436,Nacsport!FC436)</f>
        <v/>
      </c>
      <c r="AF435" s="1" t="str">
        <f>+CONCATENATE(Nacsport!FD436,Nacsport!FE436)</f>
        <v>SLOW</v>
      </c>
      <c r="AG435" s="1" t="str">
        <f>+CONCATENATE(Nacsport!FF436,Nacsport!FG436,Nacsport!FH436,Nacsport!FI436,Nacsport!FJ436)</f>
        <v/>
      </c>
      <c r="AH435" s="1" t="str">
        <f t="shared" si="34"/>
        <v/>
      </c>
      <c r="AI435" s="1" t="str">
        <f>+CONCATENATE(Nacsport!FK436,Nacsport!FL436)</f>
        <v/>
      </c>
      <c r="AJ435" s="34" t="str">
        <f>+CONCATENATE(Nacsport!FM436,Nacsport!FN436)</f>
        <v/>
      </c>
      <c r="AK435" s="1" t="str">
        <f>+IF(OR(K435="ATTACCO",K435="DIFESA"),+CONCATENATE(Nacsport!FO436,Nacsport!FP435,Nacsport!FQ436,Nacsport!FR436,Nacsport!FS436,Nacsport!FT436,Nacsport!FU436,),"")</f>
        <v/>
      </c>
      <c r="AL435" s="1" t="str">
        <f>+IF(OR(K435="ATAQUE",K435="DEFENSA"),+CONCATENATE(Nacsport!FV436,Nacsport!FW436,Nacsport!FX436,Nacsport!FY436,Nacsport!FZ436,Nacsport!GA436,Nacsport!GB436,),"")</f>
        <v/>
      </c>
      <c r="AM435" s="1" t="str">
        <f>+CONCATENATE(Nacsport!GC436,Nacsport!GD436,Nacsport!GE436,Nacsport!GF436,Nacsport!GG436,Nacsport!GH436,Nacsport!GI436,Nacsport!GJ436,)</f>
        <v/>
      </c>
      <c r="AN435" s="1" t="str">
        <f>IF(K435="PUNTOS",LOOKUP(2,1/($K$3:K435="ATAQUE"),$AN$3:AN435),IF(+COUNTIF(Nacsport!GK436:'Nacsport'!GS436,"*")&gt;0,+COUNTIF(Nacsport!GK436:'Nacsport'!GS436,"*"),""))</f>
        <v/>
      </c>
      <c r="AO435" t="str">
        <f ca="1">+IF(K435="QUIEBRE",+IF(L435="SAN LUIS",+COUNTIF(K435:INDIRECT(ADDRESS((LOOKUP(2,1/($K$1:K435="ATAQUE"),Nacsport!$A$1:A436)),3,4)),"RUCK")+1,+COUNTIF(K435:INDIRECT(ADDRESS((LOOKUP(2,1/($K$1:K435="DEFENSA"),Nacsport!$A$1:A436)),3,4)),"RUCK")+1),"")</f>
        <v/>
      </c>
      <c r="AP435" t="str">
        <f ca="1">+IF(OR(K435="PUNTOS",K435="QUIEBRE"),+IF(L435="SAN LUIS",+COUNTIF(K435:INDIRECT(ADDRESS((LOOKUP(2,1/($K$1:K435="ATAQUE"),Nacsport!$A$1:A436)),3,4)),"PASE"),+COUNTIF(K435:INDIRECT(ADDRESS((LOOKUP(2,1/($K$1:K435="DEFENSA"),Nacsport!$A$1:A436)),3,4)),"PASE")),"")</f>
        <v/>
      </c>
      <c r="AQ435" t="str">
        <f>IF(K435="QUIEBRE",LOOKUP(2,1/($K$3:K435="ATAQUE"),$AL$3:AL435),IF(+COUNTIF(Nacsport!GK436:'Nacsport'!GS436,"*")&gt;0,+COUNTIF(Nacsport!GK436:'Nacsport'!GS436,"*"),""))</f>
        <v/>
      </c>
      <c r="AR435" s="1" t="str">
        <f>IF(OR(K435="ATTACCO",K435="DIFESA"),J435,IF(AND(OR(K435="PUNTOS",K435="RUCK",K435="QUIEBRE"),L435="AVEZZANO"),LOOKUP(2,1/($K$3:K435="ATTACCO"),$J$3:J436),IF(AND(OR(K435="PUNTOS",K435="RUCK",K435="QUIEBRE"),L435="RIVAL"),LOOKUP(2,1/($K$3:K435="DIFESA"),$J$3:J436),"")))</f>
        <v/>
      </c>
      <c r="AS435" s="17"/>
    </row>
    <row r="436" spans="1:45" ht="15.75" customHeight="1" x14ac:dyDescent="0.2">
      <c r="A436">
        <f>+Nacsport!A437</f>
        <v>437</v>
      </c>
      <c r="B436">
        <f t="shared" si="32"/>
        <v>435</v>
      </c>
      <c r="C436">
        <f t="shared" si="33"/>
        <v>435</v>
      </c>
      <c r="D436" s="12">
        <v>1</v>
      </c>
      <c r="E436" s="1" t="s">
        <v>1295</v>
      </c>
      <c r="F436" s="14">
        <f>CONVERT(LEFT(Nacsport!E437,2),"mn","hr")/24+CONVERT(MID(Nacsport!E437,4,2),"sec","hr")/24</f>
        <v>5.8414351851851849E-2</v>
      </c>
      <c r="G436" s="15">
        <v>8</v>
      </c>
      <c r="H436" s="15">
        <f t="shared" si="30"/>
        <v>5042</v>
      </c>
      <c r="I436" s="15">
        <f t="shared" si="31"/>
        <v>84.11666666666666</v>
      </c>
      <c r="J436" s="1">
        <f>+Nacsport!B437</f>
        <v>14</v>
      </c>
      <c r="K436" s="1" t="str">
        <f>+Nacsport!C437</f>
        <v>PENALTY</v>
      </c>
      <c r="L436" s="1" t="str">
        <f>+CONCATENATE(Nacsport!I437,Nacsport!J437)</f>
        <v>SAN BENEDETTO</v>
      </c>
      <c r="M436" s="29" t="str">
        <f>IF(Nacsport!G437&lt;&gt;"",LEFT(Nacsport!G437,FIND(";",Nacsport!G437)-1),"")</f>
        <v>30</v>
      </c>
      <c r="N436" s="1" t="str">
        <f>IFERROR(MID(Nacsport!G437,FIND(";", Nacsport!G437)+1,IFERROR(FIND(" ", Nacsport!G437 &amp; " ", FIND(";", Nacsport!G437)+1) - FIND(";", Nacsport!G437)-1,LEN(Nacsport!G437))),"")</f>
        <v>20</v>
      </c>
      <c r="O436" s="1" t="str">
        <f>+CONCATENATE(Nacsport!K437,Nacsport!L437,Nacsport!M437,Nacsport!N437,Nacsport!O437,Nacsport!P437,Nacsport!Q437,Nacsport!R437,Nacsport!S437,Nacsport!T437,Nacsport!U437,Nacsport!V437,Nacsport!W437,Nacsport!X437,Nacsport!Y437,Nacsport!Z437)</f>
        <v>DB</v>
      </c>
      <c r="P436" s="1" t="str">
        <f>IF(ISNA(LOOKUP(2,1/(Nacsport!AA437:BY437&lt;&gt;""),Nacsport!AA437:BY437)),"",LOOKUP(2,1/(Nacsport!AA437:BY437&lt;&gt;""),Nacsport!AA437:BY437))</f>
        <v/>
      </c>
      <c r="Q436" s="1" t="str">
        <f t="array" ref="Q436">+IF(+COUNTIF(Nacsport!AA437:BY437,"*")&gt;1,INDEX(Nacsport!Z437:BX437,MATCH(TRUE,Nacsport!Z437:BX437&gt;0,0)),"")</f>
        <v/>
      </c>
      <c r="R436" s="1" t="str">
        <f>+CONCATENATE(Nacsport!BZ437,Nacsport!CA437)</f>
        <v/>
      </c>
      <c r="S436" s="1" t="str">
        <f>+CONCATENATE(Nacsport!CB437,Nacsport!CC437,Nacsport!CD437)</f>
        <v/>
      </c>
      <c r="T436" s="1" t="str">
        <f>+CONCATENATE(Nacsport!CE437,Nacsport!CF437,Nacsport!CG437,Nacsport!CH437)</f>
        <v/>
      </c>
      <c r="U436" s="1" t="str">
        <f>+CONCATENATE(Nacsport!CI437,Nacsport!CJ437,Nacsport!CK437,Nacsport!CL437,Nacsport!CM437,Nacsport!CN437,Nacsport!CO437,Nacsport!CP437)</f>
        <v/>
      </c>
      <c r="V436" s="1" t="str">
        <f>+CONCATENATE(Nacsport!CQ437,Nacsport!CR437,Nacsport!CS437,Nacsport!CT437,Nacsport!CU437,Nacsport!CV437)</f>
        <v/>
      </c>
      <c r="W436" s="1" t="str">
        <f>+CONCATENATE(Nacsport!CW437,Nacsport!CX437,Nacsport!CY437,Nacsport!CZ437,Nacsport!DA437,Nacsport!DB437,Nacsport!DC437)</f>
        <v/>
      </c>
      <c r="X436" s="1" t="str">
        <f>+CONCATENATE(Nacsport!DD437,Nacsport!DE437,Nacsport!DF437,Nacsport!DG437,Nacsport!DH437,Nacsport!DI437,Nacsport!DJ437,Nacsport!DK437,Nacsport!DL437,Nacsport!DM437,Nacsport!DN437)</f>
        <v/>
      </c>
      <c r="Y436" s="1" t="str">
        <f>+CONCATENATE(Nacsport!DO437,Nacsport!DP437,Nacsport!DQ437,Nacsport!DR437,Nacsport!DS437,Nacsport!DT437,Nacsport!DU437,Nacsport!DV437,)</f>
        <v/>
      </c>
      <c r="Z436" s="1" t="str">
        <f>+CONCATENATE(Nacsport!DW437,Nacsport!DX437,Nacsport!DY437,Nacsport!DZ437)</f>
        <v/>
      </c>
      <c r="AA436" s="1" t="str">
        <f>+CONCATENATE(Nacsport!EA437,Nacsport!EB437,Nacsport!EC437,Nacsport!ED437,Nacsport!EE437)</f>
        <v/>
      </c>
      <c r="AB436" s="1" t="str">
        <f>+CONCATENATE(Nacsport!EF437,Nacsport!EG437,Nacsport!EH437,Nacsport!EI437,Nacsport!EJ437,Nacsport!EK437)</f>
        <v/>
      </c>
      <c r="AC436" s="1" t="str">
        <f>+CONCATENATE(Nacsport!EL437,Nacsport!EM437,Nacsport!EN437,Nacsport!EO437,Nacsport!EP437,Nacsport!EQ437,Nacsport!ER437)</f>
        <v>OFFSIDE</v>
      </c>
      <c r="AD436" s="1" t="str">
        <f>+CONCATENATE(Nacsport!ES437,Nacsport!ET437,Nacsport!EU437,Nacsport!EV437,Nacsport!EW437,Nacsport!EX437,Nacsport!EY437,Nacsport!EZ437)</f>
        <v/>
      </c>
      <c r="AE436" s="1" t="str">
        <f>+CONCATENATE(Nacsport!FA437,Nacsport!FB437,Nacsport!FC437)</f>
        <v/>
      </c>
      <c r="AF436" s="1" t="str">
        <f>+CONCATENATE(Nacsport!FD437,Nacsport!FE437)</f>
        <v/>
      </c>
      <c r="AG436" s="1" t="str">
        <f>+CONCATENATE(Nacsport!FF437,Nacsport!FG437,Nacsport!FH437,Nacsport!FI437,Nacsport!FJ437)</f>
        <v/>
      </c>
      <c r="AH436" s="1" t="str">
        <f t="shared" si="34"/>
        <v/>
      </c>
      <c r="AI436" s="1" t="str">
        <f>+CONCATENATE(Nacsport!FK437,Nacsport!FL437)</f>
        <v/>
      </c>
      <c r="AJ436" s="34" t="str">
        <f>+CONCATENATE(Nacsport!FM437,Nacsport!FN437)</f>
        <v/>
      </c>
      <c r="AK436" s="1" t="str">
        <f>+IF(OR(K436="ATTACCO",K436="DIFESA"),+CONCATENATE(Nacsport!FO437,Nacsport!FP436,Nacsport!FQ437,Nacsport!FR437,Nacsport!FS437,Nacsport!FT437,Nacsport!FU437,),"")</f>
        <v/>
      </c>
      <c r="AL436" s="1" t="str">
        <f>+IF(OR(K436="ATAQUE",K436="DEFENSA"),+CONCATENATE(Nacsport!FV437,Nacsport!FW437,Nacsport!FX437,Nacsport!FY437,Nacsport!FZ437,Nacsport!GA437,Nacsport!GB437,),"")</f>
        <v/>
      </c>
      <c r="AM436" s="1" t="str">
        <f>+CONCATENATE(Nacsport!GC437,Nacsport!GD437,Nacsport!GE437,Nacsport!GF437,Nacsport!GG437,Nacsport!GH437,Nacsport!GI437,Nacsport!GJ437,)</f>
        <v/>
      </c>
      <c r="AN436" s="1" t="str">
        <f>IF(K436="PUNTOS",LOOKUP(2,1/($K$3:K436="ATAQUE"),$AN$3:AN436),IF(+COUNTIF(Nacsport!GK437:'Nacsport'!GS437,"*")&gt;0,+COUNTIF(Nacsport!GK437:'Nacsport'!GS437,"*"),""))</f>
        <v/>
      </c>
      <c r="AO436" t="str">
        <f ca="1">+IF(K436="QUIEBRE",+IF(L436="SAN LUIS",+COUNTIF(K436:INDIRECT(ADDRESS((LOOKUP(2,1/($K$1:K436="ATAQUE"),Nacsport!$A$1:A437)),3,4)),"RUCK")+1,+COUNTIF(K436:INDIRECT(ADDRESS((LOOKUP(2,1/($K$1:K436="DEFENSA"),Nacsport!$A$1:A437)),3,4)),"RUCK")+1),"")</f>
        <v/>
      </c>
      <c r="AP436" t="str">
        <f ca="1">+IF(OR(K436="PUNTOS",K436="QUIEBRE"),+IF(L436="SAN LUIS",+COUNTIF(K436:INDIRECT(ADDRESS((LOOKUP(2,1/($K$1:K436="ATAQUE"),Nacsport!$A$1:A437)),3,4)),"PASE"),+COUNTIF(K436:INDIRECT(ADDRESS((LOOKUP(2,1/($K$1:K436="DEFENSA"),Nacsport!$A$1:A437)),3,4)),"PASE")),"")</f>
        <v/>
      </c>
      <c r="AQ436" t="str">
        <f>IF(K436="QUIEBRE",LOOKUP(2,1/($K$3:K436="ATAQUE"),$AL$3:AL436),IF(+COUNTIF(Nacsport!GK437:'Nacsport'!GS437,"*")&gt;0,+COUNTIF(Nacsport!GK437:'Nacsport'!GS437,"*"),""))</f>
        <v/>
      </c>
      <c r="AR436" s="1" t="str">
        <f>IF(OR(K436="ATTACCO",K436="DIFESA"),J436,IF(AND(OR(K436="PUNTOS",K436="RUCK",K436="QUIEBRE"),L436="AVEZZANO"),LOOKUP(2,1/($K$3:K436="ATTACCO"),$J$3:J437),IF(AND(OR(K436="PUNTOS",K436="RUCK",K436="QUIEBRE"),L436="RIVAL"),LOOKUP(2,1/($K$3:K436="DIFESA"),$J$3:J437),"")))</f>
        <v/>
      </c>
      <c r="AS436" s="17"/>
    </row>
    <row r="437" spans="1:45" ht="15.75" customHeight="1" x14ac:dyDescent="0.2">
      <c r="A437">
        <f>+Nacsport!A438</f>
        <v>438</v>
      </c>
      <c r="B437">
        <f t="shared" si="32"/>
        <v>436</v>
      </c>
      <c r="C437">
        <f t="shared" si="33"/>
        <v>436</v>
      </c>
      <c r="D437" s="12">
        <v>1</v>
      </c>
      <c r="E437" s="1" t="s">
        <v>1295</v>
      </c>
      <c r="F437" s="14">
        <f>CONVERT(LEFT(Nacsport!E438,2),"mn","hr")/24+CONVERT(MID(Nacsport!E438,4,2),"sec","hr")/24</f>
        <v>5.844907407407407E-2</v>
      </c>
      <c r="G437" s="15">
        <f>CONVERT((CONVERT(LEFT(Nacsport!F438,2),"mn","hr")/24+CONVERT(MID(Nacsport!F438,4,2),"sec","hr")/24)-(CONVERT(LEFT(Nacsport!E438,2),"mn","hr")/24+CONVERT(MID(Nacsport!E438,4,2),"sec","hr")/24),"hr","sec")*24</f>
        <v>0.99999999999995648</v>
      </c>
      <c r="H437" s="15">
        <f t="shared" si="30"/>
        <v>5045</v>
      </c>
      <c r="I437" s="15">
        <f t="shared" si="31"/>
        <v>84.166666666666657</v>
      </c>
      <c r="J437" s="1">
        <f>+Nacsport!B438</f>
        <v>46</v>
      </c>
      <c r="K437" s="1" t="str">
        <f>+Nacsport!C438</f>
        <v>END</v>
      </c>
      <c r="L437" s="1" t="str">
        <f>+CONCATENATE(Nacsport!I438,Nacsport!J438)</f>
        <v/>
      </c>
      <c r="M437" s="29" t="str">
        <f>IF(Nacsport!G438&lt;&gt;"",LEFT(Nacsport!G438,FIND(";",Nacsport!G438)-1),"")</f>
        <v/>
      </c>
      <c r="N437" s="1" t="str">
        <f>IFERROR(MID(Nacsport!G438,FIND(";", Nacsport!G438)+1,IFERROR(FIND(" ", Nacsport!G438 &amp; " ", FIND(";", Nacsport!G438)+1) - FIND(";", Nacsport!G438)-1,LEN(Nacsport!G438))),"")</f>
        <v/>
      </c>
      <c r="O437" s="1" t="str">
        <f>+CONCATENATE(Nacsport!K438,Nacsport!L438,Nacsport!M438,Nacsport!N438,Nacsport!O438,Nacsport!P438,Nacsport!Q438,Nacsport!R438,Nacsport!S438,Nacsport!T438,Nacsport!U438,Nacsport!V438,Nacsport!W438,Nacsport!X438,Nacsport!Y438,Nacsport!Z438)</f>
        <v/>
      </c>
      <c r="P437" s="1" t="str">
        <f>IF(ISNA(LOOKUP(2,1/(Nacsport!AA438:BY438&lt;&gt;""),Nacsport!AA438:BY438)),"",LOOKUP(2,1/(Nacsport!AA438:BY438&lt;&gt;""),Nacsport!AA438:BY438))</f>
        <v/>
      </c>
      <c r="Q437" s="1" t="str">
        <f t="array" ref="Q437">+IF(+COUNTIF(Nacsport!AA438:BY438,"*")&gt;1,INDEX(Nacsport!Z438:BX438,MATCH(TRUE,Nacsport!Z438:BX438&gt;0,0)),"")</f>
        <v/>
      </c>
      <c r="R437" s="1" t="str">
        <f>+CONCATENATE(Nacsport!BZ438,Nacsport!CA438)</f>
        <v/>
      </c>
      <c r="S437" s="1" t="str">
        <f>+CONCATENATE(Nacsport!CB438,Nacsport!CC438,Nacsport!CD438)</f>
        <v/>
      </c>
      <c r="T437" s="1" t="str">
        <f>+CONCATENATE(Nacsport!CE438,Nacsport!CF438,Nacsport!CG438,Nacsport!CH438)</f>
        <v/>
      </c>
      <c r="U437" s="1" t="str">
        <f>+CONCATENATE(Nacsport!CI438,Nacsport!CJ438,Nacsport!CK438,Nacsport!CL438,Nacsport!CM438,Nacsport!CN438,Nacsport!CO438,Nacsport!CP438)</f>
        <v/>
      </c>
      <c r="V437" s="1" t="str">
        <f>+CONCATENATE(Nacsport!CQ438,Nacsport!CR438,Nacsport!CS438,Nacsport!CT438,Nacsport!CU438,Nacsport!CV438)</f>
        <v/>
      </c>
      <c r="W437" s="1" t="str">
        <f>+CONCATENATE(Nacsport!CW438,Nacsport!CX438,Nacsport!CY438,Nacsport!CZ438,Nacsport!DA438,Nacsport!DB438,Nacsport!DC438)</f>
        <v/>
      </c>
      <c r="X437" s="1" t="str">
        <f>+CONCATENATE(Nacsport!DD438,Nacsport!DE438,Nacsport!DF438,Nacsport!DG438,Nacsport!DH438,Nacsport!DI438,Nacsport!DJ438,Nacsport!DK438,Nacsport!DL438,Nacsport!DM438,Nacsport!DN438)</f>
        <v/>
      </c>
      <c r="Y437" s="1" t="str">
        <f>+CONCATENATE(Nacsport!DO438,Nacsport!DP438,Nacsport!DQ438,Nacsport!DR438,Nacsport!DS438,Nacsport!DT438,Nacsport!DU438,Nacsport!DV438,)</f>
        <v/>
      </c>
      <c r="Z437" s="1" t="str">
        <f>+CONCATENATE(Nacsport!DW438,Nacsport!DX438,Nacsport!DY438,Nacsport!DZ438)</f>
        <v/>
      </c>
      <c r="AA437" s="1" t="str">
        <f>+CONCATENATE(Nacsport!EA438,Nacsport!EB438,Nacsport!EC438,Nacsport!ED438,Nacsport!EE438)</f>
        <v/>
      </c>
      <c r="AB437" s="1" t="str">
        <f>+CONCATENATE(Nacsport!EF438,Nacsport!EG438,Nacsport!EH438,Nacsport!EI438,Nacsport!EJ438,Nacsport!EK438)</f>
        <v/>
      </c>
      <c r="AC437" s="1" t="str">
        <f>+CONCATENATE(Nacsport!EL438,Nacsport!EM438,Nacsport!EN438,Nacsport!EO438,Nacsport!EP438,Nacsport!EQ438,Nacsport!ER438)</f>
        <v/>
      </c>
      <c r="AD437" s="1" t="str">
        <f>+CONCATENATE(Nacsport!ES438,Nacsport!ET438,Nacsport!EU438,Nacsport!EV438,Nacsport!EW438,Nacsport!EX438,Nacsport!EY438,Nacsport!EZ438)</f>
        <v/>
      </c>
      <c r="AE437" s="1" t="str">
        <f>+CONCATENATE(Nacsport!FA438,Nacsport!FB438,Nacsport!FC438)</f>
        <v/>
      </c>
      <c r="AF437" s="1" t="str">
        <f>+CONCATENATE(Nacsport!FD438,Nacsport!FE438)</f>
        <v/>
      </c>
      <c r="AG437" s="1" t="str">
        <f>+CONCATENATE(Nacsport!FF438,Nacsport!FG438,Nacsport!FH438,Nacsport!FI438,Nacsport!FJ438)</f>
        <v/>
      </c>
      <c r="AH437" s="1" t="str">
        <f t="shared" si="34"/>
        <v/>
      </c>
      <c r="AI437" s="1" t="str">
        <f>+CONCATENATE(Nacsport!FK438,Nacsport!FL438)</f>
        <v/>
      </c>
      <c r="AJ437" s="34" t="str">
        <f>+CONCATENATE(Nacsport!FM438,Nacsport!FN438)</f>
        <v/>
      </c>
      <c r="AK437" s="1" t="str">
        <f>+IF(OR(K437="ATTACCO",K437="DIFESA"),+CONCATENATE(Nacsport!FO438,Nacsport!FP437,Nacsport!FQ438,Nacsport!FR438,Nacsport!FS438,Nacsport!FT438,Nacsport!FU438,),"")</f>
        <v/>
      </c>
      <c r="AL437" s="1" t="str">
        <f>+IF(OR(K437="ATAQUE",K437="DEFENSA"),+CONCATENATE(Nacsport!FV438,Nacsport!FW438,Nacsport!FX438,Nacsport!FY438,Nacsport!FZ438,Nacsport!GA438,Nacsport!GB438,),"")</f>
        <v/>
      </c>
      <c r="AM437" s="1" t="str">
        <f>+CONCATENATE(Nacsport!GC438,Nacsport!GD438,Nacsport!GE438,Nacsport!GF438,Nacsport!GG438,Nacsport!GH438,Nacsport!GI438,Nacsport!GJ438,)</f>
        <v/>
      </c>
      <c r="AN437" s="1" t="str">
        <f>IF(K437="PUNTOS",LOOKUP(2,1/($K$3:K437="ATAQUE"),$AN$3:AN437),IF(+COUNTIF(Nacsport!GK438:'Nacsport'!GS438,"*")&gt;0,+COUNTIF(Nacsport!GK438:'Nacsport'!GS438,"*"),""))</f>
        <v/>
      </c>
      <c r="AO437" t="str">
        <f ca="1">+IF(K437="QUIEBRE",+IF(L437="SAN LUIS",+COUNTIF(K437:INDIRECT(ADDRESS((LOOKUP(2,1/($K$1:K437="ATAQUE"),Nacsport!$A$1:A438)),3,4)),"RUCK")+1,+COUNTIF(K437:INDIRECT(ADDRESS((LOOKUP(2,1/($K$1:K437="DEFENSA"),Nacsport!$A$1:A438)),3,4)),"RUCK")+1),"")</f>
        <v/>
      </c>
      <c r="AP437" t="str">
        <f ca="1">+IF(OR(K437="PUNTOS",K437="QUIEBRE"),+IF(L437="SAN LUIS",+COUNTIF(K437:INDIRECT(ADDRESS((LOOKUP(2,1/($K$1:K437="ATAQUE"),Nacsport!$A$1:A438)),3,4)),"PASE"),+COUNTIF(K437:INDIRECT(ADDRESS((LOOKUP(2,1/($K$1:K437="DEFENSA"),Nacsport!$A$1:A438)),3,4)),"PASE")),"")</f>
        <v/>
      </c>
      <c r="AQ437" t="str">
        <f>IF(K437="QUIEBRE",LOOKUP(2,1/($K$3:K437="ATAQUE"),$AL$3:AL437),IF(+COUNTIF(Nacsport!GK438:'Nacsport'!GS438,"*")&gt;0,+COUNTIF(Nacsport!GK438:'Nacsport'!GS438,"*"),""))</f>
        <v/>
      </c>
      <c r="AR437" s="1" t="str">
        <f>IF(OR(K437="ATTACCO",K437="DIFESA"),J437,IF(AND(OR(K437="PUNTOS",K437="RUCK",K437="QUIEBRE"),L437="AVEZZANO"),LOOKUP(2,1/($K$3:K437="ATTACCO"),$J$3:J438),IF(AND(OR(K437="PUNTOS",K437="RUCK",K437="QUIEBRE"),L437="RIVAL"),LOOKUP(2,1/($K$3:K437="DIFESA"),$J$3:J438),"")))</f>
        <v/>
      </c>
      <c r="AS437" s="17"/>
    </row>
    <row r="438" spans="1:45" ht="15.75" customHeight="1" x14ac:dyDescent="0.2">
      <c r="A438">
        <f>+Nacsport!A439</f>
        <v>439</v>
      </c>
      <c r="B438">
        <f t="shared" si="32"/>
        <v>437</v>
      </c>
      <c r="C438">
        <f t="shared" si="33"/>
        <v>437</v>
      </c>
      <c r="D438" s="12">
        <v>1</v>
      </c>
      <c r="E438" s="1" t="s">
        <v>1295</v>
      </c>
      <c r="F438" s="14">
        <f>CONVERT(LEFT(Nacsport!E439,2),"mn","hr")/24+CONVERT(MID(Nacsport!E439,4,2),"sec","hr")/24</f>
        <v>5.8877314814814806E-2</v>
      </c>
      <c r="G438" s="15">
        <f>CONVERT((CONVERT(LEFT(Nacsport!F439,2),"mn","hr")/24+CONVERT(MID(Nacsport!F439,4,2),"sec","hr")/24)-(CONVERT(LEFT(Nacsport!E439,2),"mn","hr")/24+CONVERT(MID(Nacsport!E439,4,2),"sec","hr")/24),"hr","sec")*24</f>
        <v>53.000000000001293</v>
      </c>
      <c r="H438" s="15">
        <f t="shared" si="30"/>
        <v>5082</v>
      </c>
      <c r="I438" s="15">
        <f t="shared" si="31"/>
        <v>84.783333333333331</v>
      </c>
      <c r="J438" s="1">
        <f>+Nacsport!B439</f>
        <v>28</v>
      </c>
      <c r="K438" s="1" t="str">
        <f>+Nacsport!C439</f>
        <v>DEFENCE</v>
      </c>
      <c r="L438" s="1" t="str">
        <f>+CONCATENATE(Nacsport!I439,Nacsport!J439)</f>
        <v/>
      </c>
      <c r="M438" s="29" t="str">
        <f>IF(Nacsport!G439&lt;&gt;"",LEFT(Nacsport!G439,FIND(";",Nacsport!G439)-1),"")</f>
        <v>68</v>
      </c>
      <c r="N438" s="1" t="str">
        <f>IFERROR(MID(Nacsport!G439,FIND(";", Nacsport!G439)+1,IFERROR(FIND(" ", Nacsport!G439 &amp; " ", FIND(";", Nacsport!G439)+1) - FIND(";", Nacsport!G439)-1,LEN(Nacsport!G439))),"")</f>
        <v>93</v>
      </c>
      <c r="O438" s="1" t="str">
        <f>+CONCATENATE(Nacsport!K439,Nacsport!L439,Nacsport!M439,Nacsport!N439,Nacsport!O439,Nacsport!P439,Nacsport!Q439,Nacsport!R439,Nacsport!S439,Nacsport!T439,Nacsport!U439,Nacsport!V439,Nacsport!W439,Nacsport!X439,Nacsport!Y439,Nacsport!Z439)</f>
        <v/>
      </c>
      <c r="P438" s="1" t="str">
        <f>IF(ISNA(LOOKUP(2,1/(Nacsport!AA439:BY439&lt;&gt;""),Nacsport!AA439:BY439)),"",LOOKUP(2,1/(Nacsport!AA439:BY439&lt;&gt;""),Nacsport!AA439:BY439))</f>
        <v/>
      </c>
      <c r="Q438" s="1" t="str">
        <f t="array" ref="Q438">+IF(+COUNTIF(Nacsport!AA439:BY439,"*")&gt;1,INDEX(Nacsport!Z439:BX439,MATCH(TRUE,Nacsport!Z439:BX439&gt;0,0)),"")</f>
        <v/>
      </c>
      <c r="R438" s="1" t="str">
        <f>+CONCATENATE(Nacsport!BZ439,Nacsport!CA439)</f>
        <v/>
      </c>
      <c r="S438" s="1" t="str">
        <f>+CONCATENATE(Nacsport!CB439,Nacsport!CC439,Nacsport!CD439)</f>
        <v/>
      </c>
      <c r="T438" s="1" t="str">
        <f>+CONCATENATE(Nacsport!CE439,Nacsport!CF439,Nacsport!CG439,Nacsport!CH439)</f>
        <v/>
      </c>
      <c r="U438" s="1" t="str">
        <f>+CONCATENATE(Nacsport!CI439,Nacsport!CJ439,Nacsport!CK439,Nacsport!CL439,Nacsport!CM439,Nacsport!CN439,Nacsport!CO439,Nacsport!CP439)</f>
        <v/>
      </c>
      <c r="V438" s="1" t="str">
        <f>+CONCATENATE(Nacsport!CQ439,Nacsport!CR439,Nacsport!CS439,Nacsport!CT439,Nacsport!CU439,Nacsport!CV439)</f>
        <v/>
      </c>
      <c r="W438" s="1" t="str">
        <f>+CONCATENATE(Nacsport!CW439,Nacsport!CX439,Nacsport!CY439,Nacsport!CZ439,Nacsport!DA439,Nacsport!DB439,Nacsport!DC439)</f>
        <v/>
      </c>
      <c r="X438" s="1" t="str">
        <f>+CONCATENATE(Nacsport!DD439,Nacsport!DE439,Nacsport!DF439,Nacsport!DG439,Nacsport!DH439,Nacsport!DI439,Nacsport!DJ439,Nacsport!DK439,Nacsport!DL439,Nacsport!DM439,Nacsport!DN439)</f>
        <v/>
      </c>
      <c r="Y438" s="1" t="str">
        <f>+CONCATENATE(Nacsport!DO439,Nacsport!DP439,Nacsport!DQ439,Nacsport!DR439,Nacsport!DS439,Nacsport!DT439,Nacsport!DU439,Nacsport!DV439,)</f>
        <v/>
      </c>
      <c r="Z438" s="1" t="str">
        <f>+CONCATENATE(Nacsport!DW439,Nacsport!DX439,Nacsport!DY439,Nacsport!DZ439)</f>
        <v/>
      </c>
      <c r="AA438" s="1" t="str">
        <f>+CONCATENATE(Nacsport!EA439,Nacsport!EB439,Nacsport!EC439,Nacsport!ED439,Nacsport!EE439)</f>
        <v/>
      </c>
      <c r="AB438" s="1" t="str">
        <f>+CONCATENATE(Nacsport!EF439,Nacsport!EG439,Nacsport!EH439,Nacsport!EI439,Nacsport!EJ439,Nacsport!EK439)</f>
        <v/>
      </c>
      <c r="AC438" s="1" t="str">
        <f>+CONCATENATE(Nacsport!EL439,Nacsport!EM439,Nacsport!EN439,Nacsport!EO439,Nacsport!EP439,Nacsport!EQ439,Nacsport!ER439)</f>
        <v/>
      </c>
      <c r="AD438" s="1" t="str">
        <f>+CONCATENATE(Nacsport!ES439,Nacsport!ET439,Nacsport!EU439,Nacsport!EV439,Nacsport!EW439,Nacsport!EX439,Nacsport!EY439,Nacsport!EZ439)</f>
        <v/>
      </c>
      <c r="AE438" s="1" t="str">
        <f>+CONCATENATE(Nacsport!FA439,Nacsport!FB439,Nacsport!FC439)</f>
        <v/>
      </c>
      <c r="AF438" s="1" t="str">
        <f>+CONCATENATE(Nacsport!FD439,Nacsport!FE439)</f>
        <v/>
      </c>
      <c r="AG438" s="1" t="str">
        <f>+CONCATENATE(Nacsport!FF439,Nacsport!FG439,Nacsport!FH439,Nacsport!FI439,Nacsport!FJ439)</f>
        <v/>
      </c>
      <c r="AH438" s="1" t="str">
        <f t="shared" si="34"/>
        <v/>
      </c>
      <c r="AI438" s="1" t="str">
        <f>+CONCATENATE(Nacsport!FK439,Nacsport!FL439)</f>
        <v/>
      </c>
      <c r="AJ438" s="34" t="str">
        <f>+CONCATENATE(Nacsport!FM439,Nacsport!FN439)</f>
        <v/>
      </c>
      <c r="AK438" s="1" t="str">
        <f>+IF(OR(K438="ATTACCO",K438="DIFESA"),+CONCATENATE(Nacsport!FO439,Nacsport!FP438,Nacsport!FQ439,Nacsport!FR439,Nacsport!FS439,Nacsport!FT439,Nacsport!FU439,),"")</f>
        <v/>
      </c>
      <c r="AL438" s="1" t="str">
        <f>+IF(OR(K438="ATAQUE",K438="DEFENSA"),+CONCATENATE(Nacsport!FV439,Nacsport!FW439,Nacsport!FX439,Nacsport!FY439,Nacsport!FZ439,Nacsport!GA439,Nacsport!GB439,),"")</f>
        <v/>
      </c>
      <c r="AM438" s="1" t="str">
        <f>+CONCATENATE(Nacsport!GC439,Nacsport!GD439,Nacsport!GE439,Nacsport!GF439,Nacsport!GG439,Nacsport!GH439,Nacsport!GI439,Nacsport!GJ439,)</f>
        <v/>
      </c>
      <c r="AN438" s="1" t="str">
        <f>IF(K438="PUNTOS",LOOKUP(2,1/($K$3:K438="ATAQUE"),$AN$3:AN438),IF(+COUNTIF(Nacsport!GK439:'Nacsport'!GS439,"*")&gt;0,+COUNTIF(Nacsport!GK439:'Nacsport'!GS439,"*"),""))</f>
        <v/>
      </c>
      <c r="AO438" t="str">
        <f ca="1">+IF(K438="QUIEBRE",+IF(L438="SAN LUIS",+COUNTIF(K438:INDIRECT(ADDRESS((LOOKUP(2,1/($K$1:K438="ATAQUE"),Nacsport!$A$1:A439)),3,4)),"RUCK")+1,+COUNTIF(K438:INDIRECT(ADDRESS((LOOKUP(2,1/($K$1:K438="DEFENSA"),Nacsport!$A$1:A439)),3,4)),"RUCK")+1),"")</f>
        <v/>
      </c>
      <c r="AP438" t="str">
        <f ca="1">+IF(OR(K438="PUNTOS",K438="QUIEBRE"),+IF(L438="SAN LUIS",+COUNTIF(K438:INDIRECT(ADDRESS((LOOKUP(2,1/($K$1:K438="ATAQUE"),Nacsport!$A$1:A439)),3,4)),"PASE"),+COUNTIF(K438:INDIRECT(ADDRESS((LOOKUP(2,1/($K$1:K438="DEFENSA"),Nacsport!$A$1:A439)),3,4)),"PASE")),"")</f>
        <v/>
      </c>
      <c r="AQ438" t="str">
        <f>IF(K438="QUIEBRE",LOOKUP(2,1/($K$3:K438="ATAQUE"),$AL$3:AL438),IF(+COUNTIF(Nacsport!GK439:'Nacsport'!GS439,"*")&gt;0,+COUNTIF(Nacsport!GK439:'Nacsport'!GS439,"*"),""))</f>
        <v/>
      </c>
      <c r="AR438" s="1" t="str">
        <f>IF(OR(K438="ATTACCO",K438="DIFESA"),J438,IF(AND(OR(K438="PUNTOS",K438="RUCK",K438="QUIEBRE"),L438="AVEZZANO"),LOOKUP(2,1/($K$3:K438="ATTACCO"),$J$3:J439),IF(AND(OR(K438="PUNTOS",K438="RUCK",K438="QUIEBRE"),L438="RIVAL"),LOOKUP(2,1/($K$3:K438="DIFESA"),$J$3:J439),"")))</f>
        <v/>
      </c>
      <c r="AS438" s="17"/>
    </row>
    <row r="439" spans="1:45" ht="15.75" customHeight="1" x14ac:dyDescent="0.2">
      <c r="A439">
        <f>+Nacsport!A440</f>
        <v>440</v>
      </c>
      <c r="B439">
        <f t="shared" si="32"/>
        <v>438</v>
      </c>
      <c r="C439">
        <f t="shared" si="33"/>
        <v>438</v>
      </c>
      <c r="D439" s="12">
        <v>1</v>
      </c>
      <c r="E439" s="1" t="s">
        <v>1295</v>
      </c>
      <c r="F439" s="14">
        <f>CONVERT(LEFT(Nacsport!E440,2),"mn","hr")/24+CONVERT(MID(Nacsport!E440,4,2),"sec","hr")/24</f>
        <v>5.8877314814814806E-2</v>
      </c>
      <c r="G439" s="15">
        <f>CONVERT((CONVERT(LEFT(Nacsport!F440,2),"mn","hr")/24+CONVERT(MID(Nacsport!F440,4,2),"sec","hr")/24)-(CONVERT(LEFT(Nacsport!E440,2),"mn","hr")/24+CONVERT(MID(Nacsport!E440,4,2),"sec","hr")/24),"hr","sec")*24</f>
        <v>82.000000000001222</v>
      </c>
      <c r="H439" s="15">
        <f t="shared" si="30"/>
        <v>5082</v>
      </c>
      <c r="I439" s="15">
        <f t="shared" si="31"/>
        <v>84.783333333333331</v>
      </c>
      <c r="J439" s="1">
        <f>+Nacsport!B440</f>
        <v>48</v>
      </c>
      <c r="K439" s="1" t="str">
        <f>+Nacsport!C440</f>
        <v>SHORT-MATCH</v>
      </c>
      <c r="L439" s="1" t="str">
        <f>+CONCATENATE(Nacsport!I440,Nacsport!J440)</f>
        <v/>
      </c>
      <c r="M439" s="29" t="str">
        <f>IF(Nacsport!G440&lt;&gt;"",LEFT(Nacsport!G440,FIND(";",Nacsport!G440)-1),"")</f>
        <v>68</v>
      </c>
      <c r="N439" s="1" t="str">
        <f>IFERROR(MID(Nacsport!G440,FIND(";", Nacsport!G440)+1,IFERROR(FIND(" ", Nacsport!G440 &amp; " ", FIND(";", Nacsport!G440)+1) - FIND(";", Nacsport!G440)-1,LEN(Nacsport!G440))),"")</f>
        <v>93</v>
      </c>
      <c r="O439" s="1" t="str">
        <f>+CONCATENATE(Nacsport!K440,Nacsport!L440,Nacsport!M440,Nacsport!N440,Nacsport!O440,Nacsport!P440,Nacsport!Q440,Nacsport!R440,Nacsport!S440,Nacsport!T440,Nacsport!U440,Nacsport!V440,Nacsport!W440,Nacsport!X440,Nacsport!Y440,Nacsport!Z440)</f>
        <v/>
      </c>
      <c r="P439" s="1" t="str">
        <f>IF(ISNA(LOOKUP(2,1/(Nacsport!AA440:BY440&lt;&gt;""),Nacsport!AA440:BY440)),"",LOOKUP(2,1/(Nacsport!AA440:BY440&lt;&gt;""),Nacsport!AA440:BY440))</f>
        <v/>
      </c>
      <c r="Q439" s="1" t="str">
        <f t="array" ref="Q439">+IF(+COUNTIF(Nacsport!AA440:BY440,"*")&gt;1,INDEX(Nacsport!Z440:BX440,MATCH(TRUE,Nacsport!Z440:BX440&gt;0,0)),"")</f>
        <v/>
      </c>
      <c r="R439" s="1" t="str">
        <f>+CONCATENATE(Nacsport!BZ440,Nacsport!CA440)</f>
        <v/>
      </c>
      <c r="S439" s="1" t="str">
        <f>+CONCATENATE(Nacsport!CB440,Nacsport!CC440,Nacsport!CD440)</f>
        <v/>
      </c>
      <c r="T439" s="1" t="str">
        <f>+CONCATENATE(Nacsport!CE440,Nacsport!CF440,Nacsport!CG440,Nacsport!CH440)</f>
        <v/>
      </c>
      <c r="U439" s="1" t="str">
        <f>+CONCATENATE(Nacsport!CI440,Nacsport!CJ440,Nacsport!CK440,Nacsport!CL440,Nacsport!CM440,Nacsport!CN440,Nacsport!CO440,Nacsport!CP440)</f>
        <v/>
      </c>
      <c r="V439" s="1" t="str">
        <f>+CONCATENATE(Nacsport!CQ440,Nacsport!CR440,Nacsport!CS440,Nacsport!CT440,Nacsport!CU440,Nacsport!CV440)</f>
        <v/>
      </c>
      <c r="W439" s="1" t="str">
        <f>+CONCATENATE(Nacsport!CW440,Nacsport!CX440,Nacsport!CY440,Nacsport!CZ440,Nacsport!DA440,Nacsport!DB440,Nacsport!DC440)</f>
        <v/>
      </c>
      <c r="X439" s="1" t="str">
        <f>+CONCATENATE(Nacsport!DD440,Nacsport!DE440,Nacsport!DF440,Nacsport!DG440,Nacsport!DH440,Nacsport!DI440,Nacsport!DJ440,Nacsport!DK440,Nacsport!DL440,Nacsport!DM440,Nacsport!DN440)</f>
        <v/>
      </c>
      <c r="Y439" s="1" t="str">
        <f>+CONCATENATE(Nacsport!DO440,Nacsport!DP440,Nacsport!DQ440,Nacsport!DR440,Nacsport!DS440,Nacsport!DT440,Nacsport!DU440,Nacsport!DV440,)</f>
        <v/>
      </c>
      <c r="Z439" s="1" t="str">
        <f>+CONCATENATE(Nacsport!DW440,Nacsport!DX440,Nacsport!DY440,Nacsport!DZ440)</f>
        <v/>
      </c>
      <c r="AA439" s="1" t="str">
        <f>+CONCATENATE(Nacsport!EA440,Nacsport!EB440,Nacsport!EC440,Nacsport!ED440,Nacsport!EE440)</f>
        <v/>
      </c>
      <c r="AB439" s="1" t="str">
        <f>+CONCATENATE(Nacsport!EF440,Nacsport!EG440,Nacsport!EH440,Nacsport!EI440,Nacsport!EJ440,Nacsport!EK440)</f>
        <v/>
      </c>
      <c r="AC439" s="1" t="str">
        <f>+CONCATENATE(Nacsport!EL440,Nacsport!EM440,Nacsport!EN440,Nacsport!EO440,Nacsport!EP440,Nacsport!EQ440,Nacsport!ER440)</f>
        <v/>
      </c>
      <c r="AD439" s="1" t="str">
        <f>+CONCATENATE(Nacsport!ES440,Nacsport!ET440,Nacsport!EU440,Nacsport!EV440,Nacsport!EW440,Nacsport!EX440,Nacsport!EY440,Nacsport!EZ440)</f>
        <v/>
      </c>
      <c r="AE439" s="1" t="str">
        <f>+CONCATENATE(Nacsport!FA440,Nacsport!FB440,Nacsport!FC440)</f>
        <v/>
      </c>
      <c r="AF439" s="1" t="str">
        <f>+CONCATENATE(Nacsport!FD440,Nacsport!FE440)</f>
        <v/>
      </c>
      <c r="AG439" s="1" t="str">
        <f>+CONCATENATE(Nacsport!FF440,Nacsport!FG440,Nacsport!FH440,Nacsport!FI440,Nacsport!FJ440)</f>
        <v/>
      </c>
      <c r="AH439" s="1" t="str">
        <f t="shared" si="34"/>
        <v/>
      </c>
      <c r="AI439" s="1" t="str">
        <f>+CONCATENATE(Nacsport!FK440,Nacsport!FL440)</f>
        <v/>
      </c>
      <c r="AJ439" s="34" t="str">
        <f>+CONCATENATE(Nacsport!FM440,Nacsport!FN440)</f>
        <v/>
      </c>
      <c r="AK439" s="1" t="str">
        <f>+IF(OR(K439="ATTACCO",K439="DIFESA"),+CONCATENATE(Nacsport!FO440,Nacsport!FP439,Nacsport!FQ440,Nacsport!FR440,Nacsport!FS440,Nacsport!FT440,Nacsport!FU440,),"")</f>
        <v/>
      </c>
      <c r="AL439" s="1" t="str">
        <f>+IF(OR(K439="ATAQUE",K439="DEFENSA"),+CONCATENATE(Nacsport!FV440,Nacsport!FW440,Nacsport!FX440,Nacsport!FY440,Nacsport!FZ440,Nacsport!GA440,Nacsport!GB440,),"")</f>
        <v/>
      </c>
      <c r="AM439" s="1" t="str">
        <f>+CONCATENATE(Nacsport!GC440,Nacsport!GD440,Nacsport!GE440,Nacsport!GF440,Nacsport!GG440,Nacsport!GH440,Nacsport!GI440,Nacsport!GJ440,)</f>
        <v/>
      </c>
      <c r="AN439" s="1" t="str">
        <f>IF(K439="PUNTOS",LOOKUP(2,1/($K$3:K439="ATAQUE"),$AN$3:AN439),IF(+COUNTIF(Nacsport!GK440:'Nacsport'!GS440,"*")&gt;0,+COUNTIF(Nacsport!GK440:'Nacsport'!GS440,"*"),""))</f>
        <v/>
      </c>
      <c r="AO439" t="str">
        <f ca="1">+IF(K439="QUIEBRE",+IF(L439="SAN LUIS",+COUNTIF(K439:INDIRECT(ADDRESS((LOOKUP(2,1/($K$1:K439="ATAQUE"),Nacsport!$A$1:A440)),3,4)),"RUCK")+1,+COUNTIF(K439:INDIRECT(ADDRESS((LOOKUP(2,1/($K$1:K439="DEFENSA"),Nacsport!$A$1:A440)),3,4)),"RUCK")+1),"")</f>
        <v/>
      </c>
      <c r="AP439" t="str">
        <f ca="1">+IF(OR(K439="PUNTOS",K439="QUIEBRE"),+IF(L439="SAN LUIS",+COUNTIF(K439:INDIRECT(ADDRESS((LOOKUP(2,1/($K$1:K439="ATAQUE"),Nacsport!$A$1:A440)),3,4)),"PASE"),+COUNTIF(K439:INDIRECT(ADDRESS((LOOKUP(2,1/($K$1:K439="DEFENSA"),Nacsport!$A$1:A440)),3,4)),"PASE")),"")</f>
        <v/>
      </c>
      <c r="AQ439" t="str">
        <f>IF(K439="QUIEBRE",LOOKUP(2,1/($K$3:K439="ATAQUE"),$AL$3:AL439),IF(+COUNTIF(Nacsport!GK440:'Nacsport'!GS440,"*")&gt;0,+COUNTIF(Nacsport!GK440:'Nacsport'!GS440,"*"),""))</f>
        <v/>
      </c>
      <c r="AR439" s="1" t="str">
        <f>IF(OR(K439="ATTACCO",K439="DIFESA"),J439,IF(AND(OR(K439="PUNTOS",K439="RUCK",K439="QUIEBRE"),L439="AVEZZANO"),LOOKUP(2,1/($K$3:K439="ATTACCO"),$J$3:J440),IF(AND(OR(K439="PUNTOS",K439="RUCK",K439="QUIEBRE"),L439="RIVAL"),LOOKUP(2,1/($K$3:K439="DIFESA"),$J$3:J440),"")))</f>
        <v/>
      </c>
      <c r="AS439" s="17"/>
    </row>
    <row r="440" spans="1:45" ht="15.75" customHeight="1" x14ac:dyDescent="0.2">
      <c r="A440">
        <f>+Nacsport!A441</f>
        <v>441</v>
      </c>
      <c r="B440">
        <f t="shared" si="32"/>
        <v>439</v>
      </c>
      <c r="C440">
        <f t="shared" si="33"/>
        <v>439</v>
      </c>
      <c r="D440" s="12">
        <v>1</v>
      </c>
      <c r="E440" s="1" t="s">
        <v>1295</v>
      </c>
      <c r="F440" s="14">
        <f>CONVERT(LEFT(Nacsport!E441,2),"mn","hr")/24+CONVERT(MID(Nacsport!E441,4,2),"sec","hr")/24</f>
        <v>5.8923611111111107E-2</v>
      </c>
      <c r="G440" s="15">
        <f>CONVERT((CONVERT(LEFT(Nacsport!F441,2),"mn","hr")/24+CONVERT(MID(Nacsport!F441,4,2),"sec","hr")/24)-(CONVERT(LEFT(Nacsport!E441,2),"mn","hr")/24+CONVERT(MID(Nacsport!E441,4,2),"sec","hr")/24),"hr","sec")*24</f>
        <v>6.9999999999996954</v>
      </c>
      <c r="H440" s="15">
        <f t="shared" si="30"/>
        <v>5086</v>
      </c>
      <c r="I440" s="15">
        <f t="shared" si="31"/>
        <v>84.850000000000009</v>
      </c>
      <c r="J440" s="1">
        <f>+Nacsport!B441</f>
        <v>19</v>
      </c>
      <c r="K440" s="1" t="str">
        <f>+Nacsport!C441</f>
        <v>LINEOUT</v>
      </c>
      <c r="L440" s="1" t="str">
        <f>+CONCATENATE(Nacsport!I441,Nacsport!J441)</f>
        <v>OPPONENT</v>
      </c>
      <c r="M440" s="29" t="str">
        <f>IF(Nacsport!G441&lt;&gt;"",LEFT(Nacsport!G441,FIND(";",Nacsport!G441)-1),"")</f>
        <v>68</v>
      </c>
      <c r="N440" s="1" t="str">
        <f>IFERROR(MID(Nacsport!G441,FIND(";", Nacsport!G441)+1,IFERROR(FIND(" ", Nacsport!G441 &amp; " ", FIND(";", Nacsport!G441)+1) - FIND(";", Nacsport!G441)-1,LEN(Nacsport!G441))),"")</f>
        <v>93</v>
      </c>
      <c r="O440" s="1" t="str">
        <f>+CONCATENATE(Nacsport!K441,Nacsport!L441,Nacsport!M441,Nacsport!N441,Nacsport!O441,Nacsport!P441,Nacsport!Q441,Nacsport!R441,Nacsport!S441,Nacsport!T441,Nacsport!U441,Nacsport!V441,Nacsport!W441,Nacsport!X441,Nacsport!Y441,Nacsport!Z441)</f>
        <v>RD</v>
      </c>
      <c r="P440" s="1" t="str">
        <f>IF(ISNA(LOOKUP(2,1/(Nacsport!AA441:BY441&lt;&gt;""),Nacsport!AA441:BY441)),"",LOOKUP(2,1/(Nacsport!AA441:BY441&lt;&gt;""),Nacsport!AA441:BY441))</f>
        <v/>
      </c>
      <c r="Q440" s="1" t="str">
        <f t="array" ref="Q440">+IF(+COUNTIF(Nacsport!AA441:BY441,"*")&gt;1,INDEX(Nacsport!Z441:BX441,MATCH(TRUE,Nacsport!Z441:BX441&gt;0,0)),"")</f>
        <v/>
      </c>
      <c r="R440" s="1" t="str">
        <f>+CONCATENATE(Nacsport!BZ441,Nacsport!CA441)</f>
        <v/>
      </c>
      <c r="S440" s="1" t="str">
        <f>+CONCATENATE(Nacsport!CB441,Nacsport!CC441,Nacsport!CD441)</f>
        <v/>
      </c>
      <c r="T440" s="1" t="str">
        <f>+CONCATENATE(Nacsport!CE441,Nacsport!CF441,Nacsport!CG441,Nacsport!CH441)</f>
        <v>CLEAN</v>
      </c>
      <c r="U440" s="1" t="str">
        <f>+CONCATENATE(Nacsport!CI441,Nacsport!CJ441,Nacsport!CK441,Nacsport!CL441,Nacsport!CM441,Nacsport!CN441,Nacsport!CO441,Nacsport!CP441)</f>
        <v>L5</v>
      </c>
      <c r="V440" s="1" t="str">
        <f>+CONCATENATE(Nacsport!CQ441,Nacsport!CR441,Nacsport!CS441,Nacsport!CT441,Nacsport!CU441,Nacsport!CV441)</f>
        <v>B</v>
      </c>
      <c r="W440" s="1" t="str">
        <f>+CONCATENATE(Nacsport!CW441,Nacsport!CX441,Nacsport!CY441,Nacsport!CZ441,Nacsport!DA441,Nacsport!DB441,Nacsport!DC441)</f>
        <v/>
      </c>
      <c r="X440" s="1" t="str">
        <f>+CONCATENATE(Nacsport!DD441,Nacsport!DE441,Nacsport!DF441,Nacsport!DG441,Nacsport!DH441,Nacsport!DI441,Nacsport!DJ441,Nacsport!DK441,Nacsport!DL441,Nacsport!DM441,Nacsport!DN441)</f>
        <v/>
      </c>
      <c r="Y440" s="1" t="str">
        <f>+CONCATENATE(Nacsport!DO441,Nacsport!DP441,Nacsport!DQ441,Nacsport!DR441,Nacsport!DS441,Nacsport!DT441,Nacsport!DU441,Nacsport!DV441,)</f>
        <v/>
      </c>
      <c r="Z440" s="1" t="str">
        <f>+CONCATENATE(Nacsport!DW441,Nacsport!DX441,Nacsport!DY441,Nacsport!DZ441)</f>
        <v/>
      </c>
      <c r="AA440" s="1" t="str">
        <f>+CONCATENATE(Nacsport!EA441,Nacsport!EB441,Nacsport!EC441,Nacsport!ED441,Nacsport!EE441)</f>
        <v/>
      </c>
      <c r="AB440" s="1" t="str">
        <f>+CONCATENATE(Nacsport!EF441,Nacsport!EG441,Nacsport!EH441,Nacsport!EI441,Nacsport!EJ441,Nacsport!EK441)</f>
        <v/>
      </c>
      <c r="AC440" s="1" t="str">
        <f>+CONCATENATE(Nacsport!EL441,Nacsport!EM441,Nacsport!EN441,Nacsport!EO441,Nacsport!EP441,Nacsport!EQ441,Nacsport!ER441)</f>
        <v/>
      </c>
      <c r="AD440" s="1" t="str">
        <f>+CONCATENATE(Nacsport!ES441,Nacsport!ET441,Nacsport!EU441,Nacsport!EV441,Nacsport!EW441,Nacsport!EX441,Nacsport!EY441,Nacsport!EZ441)</f>
        <v/>
      </c>
      <c r="AE440" s="1" t="str">
        <f>+CONCATENATE(Nacsport!FA441,Nacsport!FB441,Nacsport!FC441)</f>
        <v/>
      </c>
      <c r="AF440" s="1" t="str">
        <f>+CONCATENATE(Nacsport!FD441,Nacsport!FE441)</f>
        <v/>
      </c>
      <c r="AG440" s="1" t="str">
        <f>+CONCATENATE(Nacsport!FF441,Nacsport!FG441,Nacsport!FH441,Nacsport!FI441,Nacsport!FJ441)</f>
        <v/>
      </c>
      <c r="AH440" s="1" t="str">
        <f t="shared" si="34"/>
        <v/>
      </c>
      <c r="AI440" s="1" t="str">
        <f>+CONCATENATE(Nacsport!FK441,Nacsport!FL441)</f>
        <v/>
      </c>
      <c r="AJ440" s="34" t="str">
        <f>+CONCATENATE(Nacsport!FM441,Nacsport!FN441)</f>
        <v/>
      </c>
      <c r="AK440" s="1" t="str">
        <f>+IF(OR(K440="ATTACCO",K440="DIFESA"),+CONCATENATE(Nacsport!FO441,Nacsport!FP440,Nacsport!FQ441,Nacsport!FR441,Nacsport!FS441,Nacsport!FT441,Nacsport!FU441,),"")</f>
        <v/>
      </c>
      <c r="AL440" s="1" t="str">
        <f>+IF(OR(K440="ATAQUE",K440="DEFENSA"),+CONCATENATE(Nacsport!FV441,Nacsport!FW441,Nacsport!FX441,Nacsport!FY441,Nacsport!FZ441,Nacsport!GA441,Nacsport!GB441,),"")</f>
        <v/>
      </c>
      <c r="AM440" s="1" t="str">
        <f>+CONCATENATE(Nacsport!GC441,Nacsport!GD441,Nacsport!GE441,Nacsport!GF441,Nacsport!GG441,Nacsport!GH441,Nacsport!GI441,Nacsport!GJ441,)</f>
        <v/>
      </c>
      <c r="AN440" s="1" t="str">
        <f>IF(K440="PUNTOS",LOOKUP(2,1/($K$3:K440="ATAQUE"),$AN$3:AN440),IF(+COUNTIF(Nacsport!GK441:'Nacsport'!GS441,"*")&gt;0,+COUNTIF(Nacsport!GK441:'Nacsport'!GS441,"*"),""))</f>
        <v/>
      </c>
      <c r="AO440" t="str">
        <f ca="1">+IF(K440="QUIEBRE",+IF(L440="SAN LUIS",+COUNTIF(K440:INDIRECT(ADDRESS((LOOKUP(2,1/($K$1:K440="ATAQUE"),Nacsport!$A$1:A441)),3,4)),"RUCK")+1,+COUNTIF(K440:INDIRECT(ADDRESS((LOOKUP(2,1/($K$1:K440="DEFENSA"),Nacsport!$A$1:A441)),3,4)),"RUCK")+1),"")</f>
        <v/>
      </c>
      <c r="AP440" t="str">
        <f ca="1">+IF(OR(K440="PUNTOS",K440="QUIEBRE"),+IF(L440="SAN LUIS",+COUNTIF(K440:INDIRECT(ADDRESS((LOOKUP(2,1/($K$1:K440="ATAQUE"),Nacsport!$A$1:A441)),3,4)),"PASE"),+COUNTIF(K440:INDIRECT(ADDRESS((LOOKUP(2,1/($K$1:K440="DEFENSA"),Nacsport!$A$1:A441)),3,4)),"PASE")),"")</f>
        <v/>
      </c>
      <c r="AQ440" t="str">
        <f>IF(K440="QUIEBRE",LOOKUP(2,1/($K$3:K440="ATAQUE"),$AL$3:AL440),IF(+COUNTIF(Nacsport!GK441:'Nacsport'!GS441,"*")&gt;0,+COUNTIF(Nacsport!GK441:'Nacsport'!GS441,"*"),""))</f>
        <v/>
      </c>
      <c r="AR440" s="1" t="str">
        <f>IF(OR(K440="ATTACCO",K440="DIFESA"),J440,IF(AND(OR(K440="PUNTOS",K440="RUCK",K440="QUIEBRE"),L440="AVEZZANO"),LOOKUP(2,1/($K$3:K440="ATTACCO"),$J$3:J441),IF(AND(OR(K440="PUNTOS",K440="RUCK",K440="QUIEBRE"),L440="RIVAL"),LOOKUP(2,1/($K$3:K440="DIFESA"),$J$3:J441),"")))</f>
        <v/>
      </c>
      <c r="AS440" s="17"/>
    </row>
    <row r="441" spans="1:45" ht="15.75" customHeight="1" x14ac:dyDescent="0.2">
      <c r="A441">
        <f>+Nacsport!A442</f>
        <v>442</v>
      </c>
      <c r="B441">
        <f t="shared" si="32"/>
        <v>440</v>
      </c>
      <c r="C441">
        <f t="shared" si="33"/>
        <v>440</v>
      </c>
      <c r="D441" s="12">
        <v>1</v>
      </c>
      <c r="E441" s="1" t="s">
        <v>1295</v>
      </c>
      <c r="F441" s="14">
        <f>CONVERT(LEFT(Nacsport!E442,2),"mn","hr")/24+CONVERT(MID(Nacsport!E442,4,2),"sec","hr")/24</f>
        <v>5.8993055555555549E-2</v>
      </c>
      <c r="G441" s="15">
        <f>CONVERT((CONVERT(LEFT(Nacsport!F442,2),"mn","hr")/24+CONVERT(MID(Nacsport!F442,4,2),"sec","hr")/24)-(CONVERT(LEFT(Nacsport!E442,2),"mn","hr")/24+CONVERT(MID(Nacsport!E442,4,2),"sec","hr")/24),"hr","sec")*24</f>
        <v>3.0000000000010685</v>
      </c>
      <c r="H441" s="15">
        <f t="shared" si="30"/>
        <v>5091.9999999999991</v>
      </c>
      <c r="I441" s="15">
        <f t="shared" si="31"/>
        <v>84.949999999999989</v>
      </c>
      <c r="J441" s="1">
        <f>+Nacsport!B442</f>
        <v>23</v>
      </c>
      <c r="K441" s="1" t="str">
        <f>+Nacsport!C442</f>
        <v>MISSED-TACKLE</v>
      </c>
      <c r="L441" s="1" t="str">
        <f>+CONCATENATE(Nacsport!I442,Nacsport!J442)</f>
        <v>SAN BENEDETTO</v>
      </c>
      <c r="M441" s="29" t="str">
        <f>IF(Nacsport!G442&lt;&gt;"",LEFT(Nacsport!G442,FIND(";",Nacsport!G442)-1),"")</f>
        <v/>
      </c>
      <c r="N441" s="1" t="str">
        <f>IFERROR(MID(Nacsport!G442,FIND(";", Nacsport!G442)+1,IFERROR(FIND(" ", Nacsport!G442 &amp; " ", FIND(";", Nacsport!G442)+1) - FIND(";", Nacsport!G442)-1,LEN(Nacsport!G442))),"")</f>
        <v/>
      </c>
      <c r="O441" s="1" t="str">
        <f>+CONCATENATE(Nacsport!K442,Nacsport!L442,Nacsport!M442,Nacsport!N442,Nacsport!O442,Nacsport!P442,Nacsport!Q442,Nacsport!R442,Nacsport!S442,Nacsport!T442,Nacsport!U442,Nacsport!V442,Nacsport!W442,Nacsport!X442,Nacsport!Y442,Nacsport!Z442)</f>
        <v/>
      </c>
      <c r="P441" s="1" t="str">
        <f>IF(ISNA(LOOKUP(2,1/(Nacsport!AA442:BY442&lt;&gt;""),Nacsport!AA442:BY442)),"",LOOKUP(2,1/(Nacsport!AA442:BY442&lt;&gt;""),Nacsport!AA442:BY442))</f>
        <v>9</v>
      </c>
      <c r="Q441" s="1" t="str">
        <f t="array" ref="Q441">+IF(+COUNTIF(Nacsport!AA442:BY442,"*")&gt;1,INDEX(Nacsport!Z442:BX442,MATCH(TRUE,Nacsport!Z442:BX442&gt;0,0)),"")</f>
        <v/>
      </c>
      <c r="R441" s="1" t="str">
        <f>+CONCATENATE(Nacsport!BZ442,Nacsport!CA442)</f>
        <v/>
      </c>
      <c r="S441" s="1" t="str">
        <f>+CONCATENATE(Nacsport!CB442,Nacsport!CC442,Nacsport!CD442)</f>
        <v/>
      </c>
      <c r="T441" s="1" t="str">
        <f>+CONCATENATE(Nacsport!CE442,Nacsport!CF442,Nacsport!CG442,Nacsport!CH442)</f>
        <v/>
      </c>
      <c r="U441" s="1" t="str">
        <f>+CONCATENATE(Nacsport!CI442,Nacsport!CJ442,Nacsport!CK442,Nacsport!CL442,Nacsport!CM442,Nacsport!CN442,Nacsport!CO442,Nacsport!CP442)</f>
        <v/>
      </c>
      <c r="V441" s="1" t="str">
        <f>+CONCATENATE(Nacsport!CQ442,Nacsport!CR442,Nacsport!CS442,Nacsport!CT442,Nacsport!CU442,Nacsport!CV442)</f>
        <v/>
      </c>
      <c r="W441" s="1" t="str">
        <f>+CONCATENATE(Nacsport!CW442,Nacsport!CX442,Nacsport!CY442,Nacsport!CZ442,Nacsport!DA442,Nacsport!DB442,Nacsport!DC442)</f>
        <v/>
      </c>
      <c r="X441" s="1" t="str">
        <f>+CONCATENATE(Nacsport!DD442,Nacsport!DE442,Nacsport!DF442,Nacsport!DG442,Nacsport!DH442,Nacsport!DI442,Nacsport!DJ442,Nacsport!DK442,Nacsport!DL442,Nacsport!DM442,Nacsport!DN442)</f>
        <v/>
      </c>
      <c r="Y441" s="1" t="str">
        <f>+CONCATENATE(Nacsport!DO442,Nacsport!DP442,Nacsport!DQ442,Nacsport!DR442,Nacsport!DS442,Nacsport!DT442,Nacsport!DU442,Nacsport!DV442,)</f>
        <v/>
      </c>
      <c r="Z441" s="1" t="str">
        <f>+CONCATENATE(Nacsport!DW442,Nacsport!DX442,Nacsport!DY442,Nacsport!DZ442)</f>
        <v/>
      </c>
      <c r="AA441" s="1" t="str">
        <f>+CONCATENATE(Nacsport!EA442,Nacsport!EB442,Nacsport!EC442,Nacsport!ED442,Nacsport!EE442)</f>
        <v/>
      </c>
      <c r="AB441" s="1" t="str">
        <f>+CONCATENATE(Nacsport!EF442,Nacsport!EG442,Nacsport!EH442,Nacsport!EI442,Nacsport!EJ442,Nacsport!EK442)</f>
        <v/>
      </c>
      <c r="AC441" s="1" t="str">
        <f>+CONCATENATE(Nacsport!EL442,Nacsport!EM442,Nacsport!EN442,Nacsport!EO442,Nacsport!EP442,Nacsport!EQ442,Nacsport!ER442)</f>
        <v/>
      </c>
      <c r="AD441" s="1" t="str">
        <f>+CONCATENATE(Nacsport!ES442,Nacsport!ET442,Nacsport!EU442,Nacsport!EV442,Nacsport!EW442,Nacsport!EX442,Nacsport!EY442,Nacsport!EZ442)</f>
        <v/>
      </c>
      <c r="AE441" s="1" t="str">
        <f>+CONCATENATE(Nacsport!FA442,Nacsport!FB442,Nacsport!FC442)</f>
        <v/>
      </c>
      <c r="AF441" s="1" t="str">
        <f>+CONCATENATE(Nacsport!FD442,Nacsport!FE442)</f>
        <v/>
      </c>
      <c r="AG441" s="1" t="str">
        <f>+CONCATENATE(Nacsport!FF442,Nacsport!FG442,Nacsport!FH442,Nacsport!FI442,Nacsport!FJ442)</f>
        <v/>
      </c>
      <c r="AH441" s="1" t="str">
        <f t="shared" si="34"/>
        <v/>
      </c>
      <c r="AI441" s="1" t="str">
        <f>+CONCATENATE(Nacsport!FK442,Nacsport!FL442)</f>
        <v/>
      </c>
      <c r="AJ441" s="34" t="str">
        <f>+CONCATENATE(Nacsport!FM442,Nacsport!FN442)</f>
        <v/>
      </c>
      <c r="AK441" s="1" t="str">
        <f>+IF(OR(K441="ATTACCO",K441="DIFESA"),+CONCATENATE(Nacsport!FO442,Nacsport!FP441,Nacsport!FQ442,Nacsport!FR442,Nacsport!FS442,Nacsport!FT442,Nacsport!FU442,),"")</f>
        <v/>
      </c>
      <c r="AL441" s="1" t="str">
        <f>+IF(OR(K441="ATAQUE",K441="DEFENSA"),+CONCATENATE(Nacsport!FV442,Nacsport!FW442,Nacsport!FX442,Nacsport!FY442,Nacsport!FZ442,Nacsport!GA442,Nacsport!GB442,),"")</f>
        <v/>
      </c>
      <c r="AM441" s="1" t="str">
        <f>+CONCATENATE(Nacsport!GC442,Nacsport!GD442,Nacsport!GE442,Nacsport!GF442,Nacsport!GG442,Nacsport!GH442,Nacsport!GI442,Nacsport!GJ442,)</f>
        <v/>
      </c>
      <c r="AN441" s="1" t="str">
        <f>IF(K441="PUNTOS",LOOKUP(2,1/($K$3:K441="ATAQUE"),$AN$3:AN441),IF(+COUNTIF(Nacsport!GK442:'Nacsport'!GS442,"*")&gt;0,+COUNTIF(Nacsport!GK442:'Nacsport'!GS442,"*"),""))</f>
        <v/>
      </c>
      <c r="AO441" t="str">
        <f ca="1">+IF(K441="QUIEBRE",+IF(L441="SAN LUIS",+COUNTIF(K441:INDIRECT(ADDRESS((LOOKUP(2,1/($K$1:K441="ATAQUE"),Nacsport!$A$1:A442)),3,4)),"RUCK")+1,+COUNTIF(K441:INDIRECT(ADDRESS((LOOKUP(2,1/($K$1:K441="DEFENSA"),Nacsport!$A$1:A442)),3,4)),"RUCK")+1),"")</f>
        <v/>
      </c>
      <c r="AP441" t="str">
        <f ca="1">+IF(OR(K441="PUNTOS",K441="QUIEBRE"),+IF(L441="SAN LUIS",+COUNTIF(K441:INDIRECT(ADDRESS((LOOKUP(2,1/($K$1:K441="ATAQUE"),Nacsport!$A$1:A442)),3,4)),"PASE"),+COUNTIF(K441:INDIRECT(ADDRESS((LOOKUP(2,1/($K$1:K441="DEFENSA"),Nacsport!$A$1:A442)),3,4)),"PASE")),"")</f>
        <v/>
      </c>
      <c r="AQ441" t="str">
        <f>IF(K441="QUIEBRE",LOOKUP(2,1/($K$3:K441="ATAQUE"),$AL$3:AL441),IF(+COUNTIF(Nacsport!GK442:'Nacsport'!GS442,"*")&gt;0,+COUNTIF(Nacsport!GK442:'Nacsport'!GS442,"*"),""))</f>
        <v/>
      </c>
      <c r="AR441" s="1" t="str">
        <f>IF(OR(K441="ATTACCO",K441="DIFESA"),J441,IF(AND(OR(K441="PUNTOS",K441="RUCK",K441="QUIEBRE"),L441="AVEZZANO"),LOOKUP(2,1/($K$3:K441="ATTACCO"),$J$3:J442),IF(AND(OR(K441="PUNTOS",K441="RUCK",K441="QUIEBRE"),L441="RIVAL"),LOOKUP(2,1/($K$3:K441="DIFESA"),$J$3:J442),"")))</f>
        <v/>
      </c>
      <c r="AS441" s="17"/>
    </row>
    <row r="442" spans="1:45" ht="15.75" customHeight="1" x14ac:dyDescent="0.2">
      <c r="A442">
        <f>+Nacsport!A443</f>
        <v>443</v>
      </c>
      <c r="B442">
        <f t="shared" si="32"/>
        <v>441</v>
      </c>
      <c r="C442">
        <f t="shared" si="33"/>
        <v>441</v>
      </c>
      <c r="D442" s="12">
        <v>1</v>
      </c>
      <c r="E442" s="1" t="s">
        <v>1295</v>
      </c>
      <c r="F442" s="14">
        <f>CONVERT(LEFT(Nacsport!E443,2),"mn","hr")/24+CONVERT(MID(Nacsport!E443,4,2),"sec","hr")/24</f>
        <v>5.9027777777777783E-2</v>
      </c>
      <c r="G442" s="15">
        <f>CONVERT((CONVERT(LEFT(Nacsport!F443,2),"mn","hr")/24+CONVERT(MID(Nacsport!F443,4,2),"sec","hr")/24)-(CONVERT(LEFT(Nacsport!E443,2),"mn","hr")/24+CONVERT(MID(Nacsport!E443,4,2),"sec","hr")/24),"hr","sec")*24</f>
        <v>2.9999999999998694</v>
      </c>
      <c r="H442" s="15">
        <f t="shared" si="30"/>
        <v>5095.0000000000009</v>
      </c>
      <c r="I442" s="15">
        <f t="shared" si="31"/>
        <v>85</v>
      </c>
      <c r="J442" s="1">
        <f>+Nacsport!B443</f>
        <v>53</v>
      </c>
      <c r="K442" s="1" t="str">
        <f>+Nacsport!C443</f>
        <v>RUCK</v>
      </c>
      <c r="L442" s="1" t="str">
        <f>+CONCATENATE(Nacsport!I443,Nacsport!J443)</f>
        <v>OPPONENT</v>
      </c>
      <c r="M442" s="29" t="str">
        <f>IF(Nacsport!G443&lt;&gt;"",LEFT(Nacsport!G443,FIND(";",Nacsport!G443)-1),"")</f>
        <v>63</v>
      </c>
      <c r="N442" s="1" t="str">
        <f>IFERROR(MID(Nacsport!G443,FIND(";", Nacsport!G443)+1,IFERROR(FIND(" ", Nacsport!G443 &amp; " ", FIND(";", Nacsport!G443)+1) - FIND(";", Nacsport!G443)-1,LEN(Nacsport!G443))),"")</f>
        <v>98</v>
      </c>
      <c r="O442" s="1" t="str">
        <f>+CONCATENATE(Nacsport!K443,Nacsport!L443,Nacsport!M443,Nacsport!N443,Nacsport!O443,Nacsport!P443,Nacsport!Q443,Nacsport!R443,Nacsport!S443,Nacsport!T443,Nacsport!U443,Nacsport!V443,Nacsport!W443,Nacsport!X443,Nacsport!Y443,Nacsport!Z443)</f>
        <v>RD</v>
      </c>
      <c r="P442" s="1" t="str">
        <f>IF(ISNA(LOOKUP(2,1/(Nacsport!AA443:BY443&lt;&gt;""),Nacsport!AA443:BY443)),"",LOOKUP(2,1/(Nacsport!AA443:BY443&lt;&gt;""),Nacsport!AA443:BY443))</f>
        <v/>
      </c>
      <c r="Q442" s="1" t="str">
        <f t="array" ref="Q442">+IF(+COUNTIF(Nacsport!AA443:BY443,"*")&gt;1,INDEX(Nacsport!Z443:BX443,MATCH(TRUE,Nacsport!Z443:BX443&gt;0,0)),"")</f>
        <v/>
      </c>
      <c r="R442" s="1" t="str">
        <f>+CONCATENATE(Nacsport!BZ443,Nacsport!CA443)</f>
        <v/>
      </c>
      <c r="S442" s="1" t="str">
        <f>+CONCATENATE(Nacsport!CB443,Nacsport!CC443,Nacsport!CD443)</f>
        <v/>
      </c>
      <c r="T442" s="1" t="str">
        <f>+CONCATENATE(Nacsport!CE443,Nacsport!CF443,Nacsport!CG443,Nacsport!CH443)</f>
        <v/>
      </c>
      <c r="U442" s="1" t="str">
        <f>+CONCATENATE(Nacsport!CI443,Nacsport!CJ443,Nacsport!CK443,Nacsport!CL443,Nacsport!CM443,Nacsport!CN443,Nacsport!CO443,Nacsport!CP443)</f>
        <v/>
      </c>
      <c r="V442" s="1" t="str">
        <f>+CONCATENATE(Nacsport!CQ443,Nacsport!CR443,Nacsport!CS443,Nacsport!CT443,Nacsport!CU443,Nacsport!CV443)</f>
        <v/>
      </c>
      <c r="W442" s="1" t="str">
        <f>+CONCATENATE(Nacsport!CW443,Nacsport!CX443,Nacsport!CY443,Nacsport!CZ443,Nacsport!DA443,Nacsport!DB443,Nacsport!DC443)</f>
        <v/>
      </c>
      <c r="X442" s="1" t="str">
        <f>+CONCATENATE(Nacsport!DD443,Nacsport!DE443,Nacsport!DF443,Nacsport!DG443,Nacsport!DH443,Nacsport!DI443,Nacsport!DJ443,Nacsport!DK443,Nacsport!DL443,Nacsport!DM443,Nacsport!DN443)</f>
        <v/>
      </c>
      <c r="Y442" s="1" t="str">
        <f>+CONCATENATE(Nacsport!DO443,Nacsport!DP443,Nacsport!DQ443,Nacsport!DR443,Nacsport!DS443,Nacsport!DT443,Nacsport!DU443,Nacsport!DV443,)</f>
        <v/>
      </c>
      <c r="Z442" s="1" t="str">
        <f>+CONCATENATE(Nacsport!DW443,Nacsport!DX443,Nacsport!DY443,Nacsport!DZ443)</f>
        <v/>
      </c>
      <c r="AA442" s="1" t="str">
        <f>+CONCATENATE(Nacsport!EA443,Nacsport!EB443,Nacsport!EC443,Nacsport!ED443,Nacsport!EE443)</f>
        <v/>
      </c>
      <c r="AB442" s="1" t="str">
        <f>+CONCATENATE(Nacsport!EF443,Nacsport!EG443,Nacsport!EH443,Nacsport!EI443,Nacsport!EJ443,Nacsport!EK443)</f>
        <v/>
      </c>
      <c r="AC442" s="1" t="str">
        <f>+CONCATENATE(Nacsport!EL443,Nacsport!EM443,Nacsport!EN443,Nacsport!EO443,Nacsport!EP443,Nacsport!EQ443,Nacsport!ER443)</f>
        <v/>
      </c>
      <c r="AD442" s="1" t="str">
        <f>+CONCATENATE(Nacsport!ES443,Nacsport!ET443,Nacsport!EU443,Nacsport!EV443,Nacsport!EW443,Nacsport!EX443,Nacsport!EY443,Nacsport!EZ443)</f>
        <v/>
      </c>
      <c r="AE442" s="1" t="str">
        <f>+CONCATENATE(Nacsport!FA443,Nacsport!FB443,Nacsport!FC443)</f>
        <v/>
      </c>
      <c r="AF442" s="1" t="str">
        <f>+CONCATENATE(Nacsport!FD443,Nacsport!FE443)</f>
        <v>SLOW</v>
      </c>
      <c r="AG442" s="1" t="str">
        <f>+CONCATENATE(Nacsport!FF443,Nacsport!FG443,Nacsport!FH443,Nacsport!FI443,Nacsport!FJ443)</f>
        <v/>
      </c>
      <c r="AH442" s="1" t="str">
        <f t="shared" si="34"/>
        <v/>
      </c>
      <c r="AI442" s="1" t="str">
        <f>+CONCATENATE(Nacsport!FK443,Nacsport!FL443)</f>
        <v/>
      </c>
      <c r="AJ442" s="34" t="str">
        <f>+CONCATENATE(Nacsport!FM443,Nacsport!FN443)</f>
        <v/>
      </c>
      <c r="AK442" s="1" t="str">
        <f>+IF(OR(K442="ATTACCO",K442="DIFESA"),+CONCATENATE(Nacsport!FO443,Nacsport!FP442,Nacsport!FQ443,Nacsport!FR443,Nacsport!FS443,Nacsport!FT443,Nacsport!FU443,),"")</f>
        <v/>
      </c>
      <c r="AL442" s="1" t="str">
        <f>+IF(OR(K442="ATAQUE",K442="DEFENSA"),+CONCATENATE(Nacsport!FV443,Nacsport!FW443,Nacsport!FX443,Nacsport!FY443,Nacsport!FZ443,Nacsport!GA443,Nacsport!GB443,),"")</f>
        <v/>
      </c>
      <c r="AM442" s="1" t="str">
        <f>+CONCATENATE(Nacsport!GC443,Nacsport!GD443,Nacsport!GE443,Nacsport!GF443,Nacsport!GG443,Nacsport!GH443,Nacsport!GI443,Nacsport!GJ443,)</f>
        <v/>
      </c>
      <c r="AN442" s="1" t="str">
        <f>IF(K442="PUNTOS",LOOKUP(2,1/($K$3:K442="ATAQUE"),$AN$3:AN442),IF(+COUNTIF(Nacsport!GK443:'Nacsport'!GS443,"*")&gt;0,+COUNTIF(Nacsport!GK443:'Nacsport'!GS443,"*"),""))</f>
        <v/>
      </c>
      <c r="AO442" t="str">
        <f ca="1">+IF(K442="QUIEBRE",+IF(L442="SAN LUIS",+COUNTIF(K442:INDIRECT(ADDRESS((LOOKUP(2,1/($K$1:K442="ATAQUE"),Nacsport!$A$1:A443)),3,4)),"RUCK")+1,+COUNTIF(K442:INDIRECT(ADDRESS((LOOKUP(2,1/($K$1:K442="DEFENSA"),Nacsport!$A$1:A443)),3,4)),"RUCK")+1),"")</f>
        <v/>
      </c>
      <c r="AP442" t="str">
        <f ca="1">+IF(OR(K442="PUNTOS",K442="QUIEBRE"),+IF(L442="SAN LUIS",+COUNTIF(K442:INDIRECT(ADDRESS((LOOKUP(2,1/($K$1:K442="ATAQUE"),Nacsport!$A$1:A443)),3,4)),"PASE"),+COUNTIF(K442:INDIRECT(ADDRESS((LOOKUP(2,1/($K$1:K442="DEFENSA"),Nacsport!$A$1:A443)),3,4)),"PASE")),"")</f>
        <v/>
      </c>
      <c r="AQ442" t="str">
        <f>IF(K442="QUIEBRE",LOOKUP(2,1/($K$3:K442="ATAQUE"),$AL$3:AL442),IF(+COUNTIF(Nacsport!GK443:'Nacsport'!GS443,"*")&gt;0,+COUNTIF(Nacsport!GK443:'Nacsport'!GS443,"*"),""))</f>
        <v/>
      </c>
      <c r="AR442" s="1" t="str">
        <f>IF(OR(K442="ATTACCO",K442="DIFESA"),J442,IF(AND(OR(K442="PUNTOS",K442="RUCK",K442="QUIEBRE"),L442="AVEZZANO"),LOOKUP(2,1/($K$3:K442="ATTACCO"),$J$3:J443),IF(AND(OR(K442="PUNTOS",K442="RUCK",K442="QUIEBRE"),L442="RIVAL"),LOOKUP(2,1/($K$3:K442="DIFESA"),$J$3:J443),"")))</f>
        <v/>
      </c>
      <c r="AS442" s="17"/>
    </row>
    <row r="443" spans="1:45" ht="15.75" customHeight="1" x14ac:dyDescent="0.2">
      <c r="A443">
        <f>+Nacsport!A444</f>
        <v>444</v>
      </c>
      <c r="B443">
        <f t="shared" si="32"/>
        <v>442</v>
      </c>
      <c r="C443">
        <f t="shared" si="33"/>
        <v>442</v>
      </c>
      <c r="D443" s="12">
        <v>1</v>
      </c>
      <c r="E443" s="1" t="s">
        <v>1295</v>
      </c>
      <c r="F443" s="14">
        <f>CONVERT(LEFT(Nacsport!E444,2),"mn","hr")/24+CONVERT(MID(Nacsport!E444,4,2),"sec","hr")/24</f>
        <v>5.9085648148148151E-2</v>
      </c>
      <c r="G443" s="15">
        <f>(CONVERT((CONVERT(LEFT(Nacsport!F444,2),"mn","hr")/24+CONVERT(MID(Nacsport!F444,4,2),"sec","hr")/24)-(CONVERT(LEFT(Nacsport!E444,2),"mn","hr")/24+CONVERT(MID(Nacsport!E444,4,2),"sec","hr")/24),"hr","sec")*24)+2</f>
        <v>5.000000000000469</v>
      </c>
      <c r="H443" s="15">
        <f t="shared" si="30"/>
        <v>5100</v>
      </c>
      <c r="I443" s="15">
        <f t="shared" si="31"/>
        <v>85.083333333333329</v>
      </c>
      <c r="J443" s="1">
        <f>+Nacsport!B444</f>
        <v>63</v>
      </c>
      <c r="K443" s="1" t="str">
        <f>+Nacsport!C444</f>
        <v>TACKLE</v>
      </c>
      <c r="L443" s="1" t="str">
        <f>+CONCATENATE(Nacsport!I444,Nacsport!J444)</f>
        <v>SAN BENEDETTO</v>
      </c>
      <c r="M443" s="29" t="str">
        <f>IF(Nacsport!G444&lt;&gt;"",LEFT(Nacsport!G444,FIND(";",Nacsport!G444)-1),"")</f>
        <v/>
      </c>
      <c r="N443" s="1" t="str">
        <f>IFERROR(MID(Nacsport!G444,FIND(";", Nacsport!G444)+1,IFERROR(FIND(" ", Nacsport!G444 &amp; " ", FIND(";", Nacsport!G444)+1) - FIND(";", Nacsport!G444)-1,LEN(Nacsport!G444))),"")</f>
        <v/>
      </c>
      <c r="O443" s="1" t="str">
        <f>+CONCATENATE(Nacsport!K444,Nacsport!L444,Nacsport!M444,Nacsport!N444,Nacsport!O444,Nacsport!P444,Nacsport!Q444,Nacsport!R444,Nacsport!S444,Nacsport!T444,Nacsport!U444,Nacsport!V444,Nacsport!W444,Nacsport!X444,Nacsport!Y444,Nacsport!Z444)</f>
        <v/>
      </c>
      <c r="P443" s="1">
        <f>IF(ISNA(LOOKUP(2,1/(Nacsport!AA444:BY444&lt;&gt;""),Nacsport!AA444:BY444)),"",LOOKUP(2,1/(Nacsport!AA444:BY444&lt;&gt;""),Nacsport!AA444:BY444))</f>
        <v>23</v>
      </c>
      <c r="Q443" s="1" t="str">
        <f t="array" ref="Q443">+IF(+COUNTIF(Nacsport!AA444:BY444,"*")&gt;1,INDEX(Nacsport!Z444:BX444,MATCH(TRUE,Nacsport!Z444:BX444&gt;0,0)),"")</f>
        <v/>
      </c>
      <c r="R443" s="1" t="str">
        <f>+CONCATENATE(Nacsport!BZ444,Nacsport!CA444)</f>
        <v/>
      </c>
      <c r="S443" s="1" t="str">
        <f>+CONCATENATE(Nacsport!CB444,Nacsport!CC444,Nacsport!CD444)</f>
        <v>NEGATIVE</v>
      </c>
      <c r="T443" s="1" t="str">
        <f>+CONCATENATE(Nacsport!CE444,Nacsport!CF444,Nacsport!CG444,Nacsport!CH444)</f>
        <v/>
      </c>
      <c r="U443" s="1" t="str">
        <f>+CONCATENATE(Nacsport!CI444,Nacsport!CJ444,Nacsport!CK444,Nacsport!CL444,Nacsport!CM444,Nacsport!CN444,Nacsport!CO444,Nacsport!CP444)</f>
        <v/>
      </c>
      <c r="V443" s="1" t="str">
        <f>+CONCATENATE(Nacsport!CQ444,Nacsport!CR444,Nacsport!CS444,Nacsport!CT444,Nacsport!CU444,Nacsport!CV444)</f>
        <v/>
      </c>
      <c r="W443" s="1" t="str">
        <f>+CONCATENATE(Nacsport!CW444,Nacsport!CX444,Nacsport!CY444,Nacsport!CZ444,Nacsport!DA444,Nacsport!DB444,Nacsport!DC444)</f>
        <v/>
      </c>
      <c r="X443" s="1" t="str">
        <f>+CONCATENATE(Nacsport!DD444,Nacsport!DE444,Nacsport!DF444,Nacsport!DG444,Nacsport!DH444,Nacsport!DI444,Nacsport!DJ444,Nacsport!DK444,Nacsport!DL444,Nacsport!DM444,Nacsport!DN444)</f>
        <v/>
      </c>
      <c r="Y443" s="1" t="str">
        <f>+CONCATENATE(Nacsport!DO444,Nacsport!DP444,Nacsport!DQ444,Nacsport!DR444,Nacsport!DS444,Nacsport!DT444,Nacsport!DU444,Nacsport!DV444,)</f>
        <v/>
      </c>
      <c r="Z443" s="1" t="str">
        <f>+CONCATENATE(Nacsport!DW444,Nacsport!DX444,Nacsport!DY444,Nacsport!DZ444)</f>
        <v/>
      </c>
      <c r="AA443" s="1" t="str">
        <f>+CONCATENATE(Nacsport!EA444,Nacsport!EB444,Nacsport!EC444,Nacsport!ED444,Nacsport!EE444)</f>
        <v/>
      </c>
      <c r="AB443" s="1" t="str">
        <f>+CONCATENATE(Nacsport!EF444,Nacsport!EG444,Nacsport!EH444,Nacsport!EI444,Nacsport!EJ444,Nacsport!EK444)</f>
        <v/>
      </c>
      <c r="AC443" s="1" t="str">
        <f>+CONCATENATE(Nacsport!EL444,Nacsport!EM444,Nacsport!EN444,Nacsport!EO444,Nacsport!EP444,Nacsport!EQ444,Nacsport!ER444)</f>
        <v/>
      </c>
      <c r="AD443" s="1" t="str">
        <f>+CONCATENATE(Nacsport!ES444,Nacsport!ET444,Nacsport!EU444,Nacsport!EV444,Nacsport!EW444,Nacsport!EX444,Nacsport!EY444,Nacsport!EZ444)</f>
        <v/>
      </c>
      <c r="AE443" s="1" t="str">
        <f>+CONCATENATE(Nacsport!FA444,Nacsport!FB444,Nacsport!FC444)</f>
        <v/>
      </c>
      <c r="AF443" s="1" t="str">
        <f>+CONCATENATE(Nacsport!FD444,Nacsport!FE444)</f>
        <v/>
      </c>
      <c r="AG443" s="1" t="str">
        <f>+CONCATENATE(Nacsport!FF444,Nacsport!FG444,Nacsport!FH444,Nacsport!FI444,Nacsport!FJ444)</f>
        <v/>
      </c>
      <c r="AH443" s="1" t="str">
        <f t="shared" si="34"/>
        <v/>
      </c>
      <c r="AI443" s="1" t="str">
        <f>+CONCATENATE(Nacsport!FK444,Nacsport!FL444)</f>
        <v/>
      </c>
      <c r="AJ443" s="34" t="str">
        <f>+CONCATENATE(Nacsport!FM444,Nacsport!FN444)</f>
        <v/>
      </c>
      <c r="AK443" s="1" t="str">
        <f>+IF(OR(K443="ATTACCO",K443="DIFESA"),+CONCATENATE(Nacsport!FO444,Nacsport!FP443,Nacsport!FQ444,Nacsport!FR444,Nacsport!FS444,Nacsport!FT444,Nacsport!FU444,),"")</f>
        <v/>
      </c>
      <c r="AL443" s="1" t="str">
        <f>+IF(OR(K443="ATAQUE",K443="DEFENSA"),+CONCATENATE(Nacsport!FV444,Nacsport!FW444,Nacsport!FX444,Nacsport!FY444,Nacsport!FZ444,Nacsport!GA444,Nacsport!GB444,),"")</f>
        <v/>
      </c>
      <c r="AM443" s="1" t="str">
        <f>+CONCATENATE(Nacsport!GC444,Nacsport!GD444,Nacsport!GE444,Nacsport!GF444,Nacsport!GG444,Nacsport!GH444,Nacsport!GI444,Nacsport!GJ444,)</f>
        <v/>
      </c>
      <c r="AN443" s="1" t="str">
        <f>IF(K443="PUNTOS",LOOKUP(2,1/($K$3:K443="ATAQUE"),$AN$3:AN443),IF(+COUNTIF(Nacsport!GK444:'Nacsport'!GS444,"*")&gt;0,+COUNTIF(Nacsport!GK444:'Nacsport'!GS444,"*"),""))</f>
        <v/>
      </c>
      <c r="AO443" t="str">
        <f ca="1">+IF(K443="QUIEBRE",+IF(L443="SAN LUIS",+COUNTIF(K443:INDIRECT(ADDRESS((LOOKUP(2,1/($K$1:K443="ATAQUE"),Nacsport!$A$1:A444)),3,4)),"RUCK")+1,+COUNTIF(K443:INDIRECT(ADDRESS((LOOKUP(2,1/($K$1:K443="DEFENSA"),Nacsport!$A$1:A444)),3,4)),"RUCK")+1),"")</f>
        <v/>
      </c>
      <c r="AP443" t="str">
        <f ca="1">+IF(OR(K443="PUNTOS",K443="QUIEBRE"),+IF(L443="SAN LUIS",+COUNTIF(K443:INDIRECT(ADDRESS((LOOKUP(2,1/($K$1:K443="ATAQUE"),Nacsport!$A$1:A444)),3,4)),"PASE"),+COUNTIF(K443:INDIRECT(ADDRESS((LOOKUP(2,1/($K$1:K443="DEFENSA"),Nacsport!$A$1:A444)),3,4)),"PASE")),"")</f>
        <v/>
      </c>
      <c r="AQ443" t="str">
        <f>IF(K443="QUIEBRE",LOOKUP(2,1/($K$3:K443="ATAQUE"),$AL$3:AL443),IF(+COUNTIF(Nacsport!GK444:'Nacsport'!GS444,"*")&gt;0,+COUNTIF(Nacsport!GK444:'Nacsport'!GS444,"*"),""))</f>
        <v/>
      </c>
      <c r="AR443" s="1" t="str">
        <f>IF(OR(K443="ATTACCO",K443="DIFESA"),J443,IF(AND(OR(K443="PUNTOS",K443="RUCK",K443="QUIEBRE"),L443="AVEZZANO"),LOOKUP(2,1/($K$3:K443="ATTACCO"),$J$3:J444),IF(AND(OR(K443="PUNTOS",K443="RUCK",K443="QUIEBRE"),L443="RIVAL"),LOOKUP(2,1/($K$3:K443="DIFESA"),$J$3:J444),"")))</f>
        <v/>
      </c>
      <c r="AS443" s="17"/>
    </row>
    <row r="444" spans="1:45" ht="15.75" customHeight="1" x14ac:dyDescent="0.2">
      <c r="A444">
        <f>+Nacsport!A445</f>
        <v>445</v>
      </c>
      <c r="B444">
        <f t="shared" si="32"/>
        <v>443</v>
      </c>
      <c r="C444">
        <f t="shared" si="33"/>
        <v>443</v>
      </c>
      <c r="D444" s="12">
        <v>1</v>
      </c>
      <c r="E444" s="1" t="s">
        <v>1295</v>
      </c>
      <c r="F444" s="14">
        <f>CONVERT(LEFT(Nacsport!E445,2),"mn","hr")/24+CONVERT(MID(Nacsport!E445,4,2),"sec","hr")/24</f>
        <v>5.9131944444444452E-2</v>
      </c>
      <c r="G444" s="15">
        <f>CONVERT((CONVERT(LEFT(Nacsport!F445,2),"mn","hr")/24+CONVERT(MID(Nacsport!F445,4,2),"sec","hr")/24)-(CONVERT(LEFT(Nacsport!E445,2),"mn","hr")/24+CONVERT(MID(Nacsport!E445,4,2),"sec","hr")/24),"hr","sec")*24</f>
        <v>2.9999999999998694</v>
      </c>
      <c r="H444" s="15">
        <f t="shared" si="30"/>
        <v>5104.0000000000009</v>
      </c>
      <c r="I444" s="15">
        <f t="shared" si="31"/>
        <v>85.15</v>
      </c>
      <c r="J444" s="1">
        <f>+Nacsport!B445</f>
        <v>54</v>
      </c>
      <c r="K444" s="1" t="str">
        <f>+Nacsport!C445</f>
        <v>RUCK</v>
      </c>
      <c r="L444" s="1" t="str">
        <f>+CONCATENATE(Nacsport!I445,Nacsport!J445)</f>
        <v>OPPONENT</v>
      </c>
      <c r="M444" s="29" t="str">
        <f>IF(Nacsport!G445&lt;&gt;"",LEFT(Nacsport!G445,FIND(";",Nacsport!G445)-1),"")</f>
        <v>47</v>
      </c>
      <c r="N444" s="1" t="str">
        <f>IFERROR(MID(Nacsport!G445,FIND(";", Nacsport!G445)+1,IFERROR(FIND(" ", Nacsport!G445 &amp; " ", FIND(";", Nacsport!G445)+1) - FIND(";", Nacsport!G445)-1,LEN(Nacsport!G445))),"")</f>
        <v>98</v>
      </c>
      <c r="O444" s="1" t="str">
        <f>+CONCATENATE(Nacsport!K445,Nacsport!L445,Nacsport!M445,Nacsport!N445,Nacsport!O445,Nacsport!P445,Nacsport!Q445,Nacsport!R445,Nacsport!S445,Nacsport!T445,Nacsport!U445,Nacsport!V445,Nacsport!W445,Nacsport!X445,Nacsport!Y445,Nacsport!Z445)</f>
        <v>RC</v>
      </c>
      <c r="P444" s="1" t="str">
        <f>IF(ISNA(LOOKUP(2,1/(Nacsport!AA445:BY445&lt;&gt;""),Nacsport!AA445:BY445)),"",LOOKUP(2,1/(Nacsport!AA445:BY445&lt;&gt;""),Nacsport!AA445:BY445))</f>
        <v/>
      </c>
      <c r="Q444" s="1" t="str">
        <f t="array" ref="Q444">+IF(+COUNTIF(Nacsport!AA445:BY445,"*")&gt;1,INDEX(Nacsport!Z445:BX445,MATCH(TRUE,Nacsport!Z445:BX445&gt;0,0)),"")</f>
        <v/>
      </c>
      <c r="R444" s="1" t="str">
        <f>+CONCATENATE(Nacsport!BZ445,Nacsport!CA445)</f>
        <v/>
      </c>
      <c r="S444" s="1" t="str">
        <f>+CONCATENATE(Nacsport!CB445,Nacsport!CC445,Nacsport!CD445)</f>
        <v/>
      </c>
      <c r="T444" s="1" t="str">
        <f>+CONCATENATE(Nacsport!CE445,Nacsport!CF445,Nacsport!CG445,Nacsport!CH445)</f>
        <v/>
      </c>
      <c r="U444" s="1" t="str">
        <f>+CONCATENATE(Nacsport!CI445,Nacsport!CJ445,Nacsport!CK445,Nacsport!CL445,Nacsport!CM445,Nacsport!CN445,Nacsport!CO445,Nacsport!CP445)</f>
        <v/>
      </c>
      <c r="V444" s="1" t="str">
        <f>+CONCATENATE(Nacsport!CQ445,Nacsport!CR445,Nacsport!CS445,Nacsport!CT445,Nacsport!CU445,Nacsport!CV445)</f>
        <v/>
      </c>
      <c r="W444" s="1" t="str">
        <f>+CONCATENATE(Nacsport!CW445,Nacsport!CX445,Nacsport!CY445,Nacsport!CZ445,Nacsport!DA445,Nacsport!DB445,Nacsport!DC445)</f>
        <v/>
      </c>
      <c r="X444" s="1" t="str">
        <f>+CONCATENATE(Nacsport!DD445,Nacsport!DE445,Nacsport!DF445,Nacsport!DG445,Nacsport!DH445,Nacsport!DI445,Nacsport!DJ445,Nacsport!DK445,Nacsport!DL445,Nacsport!DM445,Nacsport!DN445)</f>
        <v/>
      </c>
      <c r="Y444" s="1" t="str">
        <f>+CONCATENATE(Nacsport!DO445,Nacsport!DP445,Nacsport!DQ445,Nacsport!DR445,Nacsport!DS445,Nacsport!DT445,Nacsport!DU445,Nacsport!DV445,)</f>
        <v/>
      </c>
      <c r="Z444" s="1" t="str">
        <f>+CONCATENATE(Nacsport!DW445,Nacsport!DX445,Nacsport!DY445,Nacsport!DZ445)</f>
        <v/>
      </c>
      <c r="AA444" s="1" t="str">
        <f>+CONCATENATE(Nacsport!EA445,Nacsport!EB445,Nacsport!EC445,Nacsport!ED445,Nacsport!EE445)</f>
        <v/>
      </c>
      <c r="AB444" s="1" t="str">
        <f>+CONCATENATE(Nacsport!EF445,Nacsport!EG445,Nacsport!EH445,Nacsport!EI445,Nacsport!EJ445,Nacsport!EK445)</f>
        <v/>
      </c>
      <c r="AC444" s="1" t="str">
        <f>+CONCATENATE(Nacsport!EL445,Nacsport!EM445,Nacsport!EN445,Nacsport!EO445,Nacsport!EP445,Nacsport!EQ445,Nacsport!ER445)</f>
        <v/>
      </c>
      <c r="AD444" s="1" t="str">
        <f>+CONCATENATE(Nacsport!ES445,Nacsport!ET445,Nacsport!EU445,Nacsport!EV445,Nacsport!EW445,Nacsport!EX445,Nacsport!EY445,Nacsport!EZ445)</f>
        <v/>
      </c>
      <c r="AE444" s="1" t="str">
        <f>+CONCATENATE(Nacsport!FA445,Nacsport!FB445,Nacsport!FC445)</f>
        <v/>
      </c>
      <c r="AF444" s="1" t="str">
        <f>+CONCATENATE(Nacsport!FD445,Nacsport!FE445)</f>
        <v>SLOW</v>
      </c>
      <c r="AG444" s="1" t="str">
        <f>+CONCATENATE(Nacsport!FF445,Nacsport!FG445,Nacsport!FH445,Nacsport!FI445,Nacsport!FJ445)</f>
        <v/>
      </c>
      <c r="AH444" s="1" t="str">
        <f t="shared" si="34"/>
        <v/>
      </c>
      <c r="AI444" s="1" t="str">
        <f>+CONCATENATE(Nacsport!FK445,Nacsport!FL445)</f>
        <v/>
      </c>
      <c r="AJ444" s="34" t="str">
        <f>+CONCATENATE(Nacsport!FM445,Nacsport!FN445)</f>
        <v/>
      </c>
      <c r="AK444" s="1" t="str">
        <f>+IF(OR(K444="ATTACCO",K444="DIFESA"),+CONCATENATE(Nacsport!FO445,Nacsport!FP444,Nacsport!FQ445,Nacsport!FR445,Nacsport!FS445,Nacsport!FT445,Nacsport!FU445,),"")</f>
        <v/>
      </c>
      <c r="AL444" s="1" t="str">
        <f>+IF(OR(K444="ATAQUE",K444="DEFENSA"),+CONCATENATE(Nacsport!FV445,Nacsport!FW445,Nacsport!FX445,Nacsport!FY445,Nacsport!FZ445,Nacsport!GA445,Nacsport!GB445,),"")</f>
        <v/>
      </c>
      <c r="AM444" s="1" t="str">
        <f>+CONCATENATE(Nacsport!GC445,Nacsport!GD445,Nacsport!GE445,Nacsport!GF445,Nacsport!GG445,Nacsport!GH445,Nacsport!GI445,Nacsport!GJ445,)</f>
        <v/>
      </c>
      <c r="AN444" s="1" t="str">
        <f>IF(K444="PUNTOS",LOOKUP(2,1/($K$3:K444="ATAQUE"),$AN$3:AN444),IF(+COUNTIF(Nacsport!GK445:'Nacsport'!GS445,"*")&gt;0,+COUNTIF(Nacsport!GK445:'Nacsport'!GS445,"*"),""))</f>
        <v/>
      </c>
      <c r="AO444" t="str">
        <f ca="1">+IF(K444="QUIEBRE",+IF(L444="SAN LUIS",+COUNTIF(K444:INDIRECT(ADDRESS((LOOKUP(2,1/($K$1:K444="ATAQUE"),Nacsport!$A$1:A445)),3,4)),"RUCK")+1,+COUNTIF(K444:INDIRECT(ADDRESS((LOOKUP(2,1/($K$1:K444="DEFENSA"),Nacsport!$A$1:A445)),3,4)),"RUCK")+1),"")</f>
        <v/>
      </c>
      <c r="AP444" t="str">
        <f ca="1">+IF(OR(K444="PUNTOS",K444="QUIEBRE"),+IF(L444="SAN LUIS",+COUNTIF(K444:INDIRECT(ADDRESS((LOOKUP(2,1/($K$1:K444="ATAQUE"),Nacsport!$A$1:A445)),3,4)),"PASE"),+COUNTIF(K444:INDIRECT(ADDRESS((LOOKUP(2,1/($K$1:K444="DEFENSA"),Nacsport!$A$1:A445)),3,4)),"PASE")),"")</f>
        <v/>
      </c>
      <c r="AQ444" t="str">
        <f>IF(K444="QUIEBRE",LOOKUP(2,1/($K$3:K444="ATAQUE"),$AL$3:AL444),IF(+COUNTIF(Nacsport!GK445:'Nacsport'!GS445,"*")&gt;0,+COUNTIF(Nacsport!GK445:'Nacsport'!GS445,"*"),""))</f>
        <v/>
      </c>
      <c r="AR444" s="1" t="str">
        <f>IF(OR(K444="ATTACCO",K444="DIFESA"),J444,IF(AND(OR(K444="PUNTOS",K444="RUCK",K444="QUIEBRE"),L444="AVEZZANO"),LOOKUP(2,1/($K$3:K444="ATTACCO"),$J$3:J445),IF(AND(OR(K444="PUNTOS",K444="RUCK",K444="QUIEBRE"),L444="RIVAL"),LOOKUP(2,1/($K$3:K444="DIFESA"),$J$3:J445),"")))</f>
        <v/>
      </c>
      <c r="AS444" s="17"/>
    </row>
    <row r="445" spans="1:45" ht="15.75" customHeight="1" x14ac:dyDescent="0.2">
      <c r="A445">
        <f>+Nacsport!A446</f>
        <v>446</v>
      </c>
      <c r="B445">
        <f t="shared" si="32"/>
        <v>444</v>
      </c>
      <c r="C445">
        <f t="shared" si="33"/>
        <v>444</v>
      </c>
      <c r="D445" s="12">
        <v>1</v>
      </c>
      <c r="E445" s="1" t="s">
        <v>1295</v>
      </c>
      <c r="F445" s="14">
        <f>CONVERT(LEFT(Nacsport!E446,2),"mn","hr")/24+CONVERT(MID(Nacsport!E446,4,2),"sec","hr")/24</f>
        <v>5.9178240740740747E-2</v>
      </c>
      <c r="G445" s="15">
        <f>CONVERT((CONVERT(LEFT(Nacsport!F446,2),"mn","hr")/24+CONVERT(MID(Nacsport!F446,4,2),"sec","hr")/24)-(CONVERT(LEFT(Nacsport!E446,2),"mn","hr")/24+CONVERT(MID(Nacsport!E446,4,2),"sec","hr")/24),"hr","sec")*24</f>
        <v>2.9999999999998694</v>
      </c>
      <c r="H445" s="15">
        <f t="shared" si="30"/>
        <v>5108</v>
      </c>
      <c r="I445" s="15">
        <f t="shared" si="31"/>
        <v>85.216666666666669</v>
      </c>
      <c r="J445" s="1">
        <f>+Nacsport!B446</f>
        <v>24</v>
      </c>
      <c r="K445" s="1" t="str">
        <f>+Nacsport!C446</f>
        <v>MISSED-TACKLE</v>
      </c>
      <c r="L445" s="1" t="str">
        <f>+CONCATENATE(Nacsport!I446,Nacsport!J446)</f>
        <v>SAN BENEDETTO</v>
      </c>
      <c r="M445" s="29" t="str">
        <f>IF(Nacsport!G446&lt;&gt;"",LEFT(Nacsport!G446,FIND(";",Nacsport!G446)-1),"")</f>
        <v/>
      </c>
      <c r="N445" s="1" t="str">
        <f>IFERROR(MID(Nacsport!G446,FIND(";", Nacsport!G446)+1,IFERROR(FIND(" ", Nacsport!G446 &amp; " ", FIND(";", Nacsport!G446)+1) - FIND(";", Nacsport!G446)-1,LEN(Nacsport!G446))),"")</f>
        <v/>
      </c>
      <c r="O445" s="1" t="str">
        <f>+CONCATENATE(Nacsport!K446,Nacsport!L446,Nacsport!M446,Nacsport!N446,Nacsport!O446,Nacsport!P446,Nacsport!Q446,Nacsport!R446,Nacsport!S446,Nacsport!T446,Nacsport!U446,Nacsport!V446,Nacsport!W446,Nacsport!X446,Nacsport!Y446,Nacsport!Z446)</f>
        <v/>
      </c>
      <c r="P445" s="1" t="str">
        <f>IF(ISNA(LOOKUP(2,1/(Nacsport!AA446:BY446&lt;&gt;""),Nacsport!AA446:BY446)),"",LOOKUP(2,1/(Nacsport!AA446:BY446&lt;&gt;""),Nacsport!AA446:BY446))</f>
        <v>14</v>
      </c>
      <c r="Q445" s="1" t="str">
        <f t="array" ref="Q445">+IF(+COUNTIF(Nacsport!AA446:BY446,"*")&gt;1,INDEX(Nacsport!Z446:BX446,MATCH(TRUE,Nacsport!Z446:BX446&gt;0,0)),"")</f>
        <v/>
      </c>
      <c r="R445" s="1" t="str">
        <f>+CONCATENATE(Nacsport!BZ446,Nacsport!CA446)</f>
        <v/>
      </c>
      <c r="S445" s="1" t="str">
        <f>+CONCATENATE(Nacsport!CB446,Nacsport!CC446,Nacsport!CD446)</f>
        <v/>
      </c>
      <c r="T445" s="1" t="str">
        <f>+CONCATENATE(Nacsport!CE446,Nacsport!CF446,Nacsport!CG446,Nacsport!CH446)</f>
        <v/>
      </c>
      <c r="U445" s="1" t="str">
        <f>+CONCATENATE(Nacsport!CI446,Nacsport!CJ446,Nacsport!CK446,Nacsport!CL446,Nacsport!CM446,Nacsport!CN446,Nacsport!CO446,Nacsport!CP446)</f>
        <v/>
      </c>
      <c r="V445" s="1" t="str">
        <f>+CONCATENATE(Nacsport!CQ446,Nacsport!CR446,Nacsport!CS446,Nacsport!CT446,Nacsport!CU446,Nacsport!CV446)</f>
        <v/>
      </c>
      <c r="W445" s="1" t="str">
        <f>+CONCATENATE(Nacsport!CW446,Nacsport!CX446,Nacsport!CY446,Nacsport!CZ446,Nacsport!DA446,Nacsport!DB446,Nacsport!DC446)</f>
        <v/>
      </c>
      <c r="X445" s="1" t="str">
        <f>+CONCATENATE(Nacsport!DD446,Nacsport!DE446,Nacsport!DF446,Nacsport!DG446,Nacsport!DH446,Nacsport!DI446,Nacsport!DJ446,Nacsport!DK446,Nacsport!DL446,Nacsport!DM446,Nacsport!DN446)</f>
        <v/>
      </c>
      <c r="Y445" s="1" t="str">
        <f>+CONCATENATE(Nacsport!DO446,Nacsport!DP446,Nacsport!DQ446,Nacsport!DR446,Nacsport!DS446,Nacsport!DT446,Nacsport!DU446,Nacsport!DV446,)</f>
        <v/>
      </c>
      <c r="Z445" s="1" t="str">
        <f>+CONCATENATE(Nacsport!DW446,Nacsport!DX446,Nacsport!DY446,Nacsport!DZ446)</f>
        <v/>
      </c>
      <c r="AA445" s="1" t="str">
        <f>+CONCATENATE(Nacsport!EA446,Nacsport!EB446,Nacsport!EC446,Nacsport!ED446,Nacsport!EE446)</f>
        <v/>
      </c>
      <c r="AB445" s="1" t="str">
        <f>+CONCATENATE(Nacsport!EF446,Nacsport!EG446,Nacsport!EH446,Nacsport!EI446,Nacsport!EJ446,Nacsport!EK446)</f>
        <v/>
      </c>
      <c r="AC445" s="1" t="str">
        <f>+CONCATENATE(Nacsport!EL446,Nacsport!EM446,Nacsport!EN446,Nacsport!EO446,Nacsport!EP446,Nacsport!EQ446,Nacsport!ER446)</f>
        <v/>
      </c>
      <c r="AD445" s="1" t="str">
        <f>+CONCATENATE(Nacsport!ES446,Nacsport!ET446,Nacsport!EU446,Nacsport!EV446,Nacsport!EW446,Nacsport!EX446,Nacsport!EY446,Nacsport!EZ446)</f>
        <v/>
      </c>
      <c r="AE445" s="1" t="str">
        <f>+CONCATENATE(Nacsport!FA446,Nacsport!FB446,Nacsport!FC446)</f>
        <v/>
      </c>
      <c r="AF445" s="1" t="str">
        <f>+CONCATENATE(Nacsport!FD446,Nacsport!FE446)</f>
        <v/>
      </c>
      <c r="AG445" s="1" t="str">
        <f>+CONCATENATE(Nacsport!FF446,Nacsport!FG446,Nacsport!FH446,Nacsport!FI446,Nacsport!FJ446)</f>
        <v/>
      </c>
      <c r="AH445" s="1" t="str">
        <f t="shared" si="34"/>
        <v/>
      </c>
      <c r="AI445" s="1" t="str">
        <f>+CONCATENATE(Nacsport!FK446,Nacsport!FL446)</f>
        <v/>
      </c>
      <c r="AJ445" s="34" t="str">
        <f>+CONCATENATE(Nacsport!FM446,Nacsport!FN446)</f>
        <v/>
      </c>
      <c r="AK445" s="1" t="str">
        <f>+IF(OR(K445="ATTACCO",K445="DIFESA"),+CONCATENATE(Nacsport!FO446,Nacsport!FP445,Nacsport!FQ446,Nacsport!FR446,Nacsport!FS446,Nacsport!FT446,Nacsport!FU446,),"")</f>
        <v/>
      </c>
      <c r="AL445" s="1" t="str">
        <f>+IF(OR(K445="ATAQUE",K445="DEFENSA"),+CONCATENATE(Nacsport!FV446,Nacsport!FW446,Nacsport!FX446,Nacsport!FY446,Nacsport!FZ446,Nacsport!GA446,Nacsport!GB446,),"")</f>
        <v/>
      </c>
      <c r="AM445" s="1" t="str">
        <f>+CONCATENATE(Nacsport!GC446,Nacsport!GD446,Nacsport!GE446,Nacsport!GF446,Nacsport!GG446,Nacsport!GH446,Nacsport!GI446,Nacsport!GJ446,)</f>
        <v/>
      </c>
      <c r="AN445" s="1" t="str">
        <f>IF(K445="PUNTOS",LOOKUP(2,1/($K$3:K445="ATAQUE"),$AN$3:AN445),IF(+COUNTIF(Nacsport!GK446:'Nacsport'!GS446,"*")&gt;0,+COUNTIF(Nacsport!GK446:'Nacsport'!GS446,"*"),""))</f>
        <v/>
      </c>
      <c r="AO445" t="str">
        <f ca="1">+IF(K445="QUIEBRE",+IF(L445="SAN LUIS",+COUNTIF(K445:INDIRECT(ADDRESS((LOOKUP(2,1/($K$1:K445="ATAQUE"),Nacsport!$A$1:A446)),3,4)),"RUCK")+1,+COUNTIF(K445:INDIRECT(ADDRESS((LOOKUP(2,1/($K$1:K445="DEFENSA"),Nacsport!$A$1:A446)),3,4)),"RUCK")+1),"")</f>
        <v/>
      </c>
      <c r="AP445" t="str">
        <f ca="1">+IF(OR(K445="PUNTOS",K445="QUIEBRE"),+IF(L445="SAN LUIS",+COUNTIF(K445:INDIRECT(ADDRESS((LOOKUP(2,1/($K$1:K445="ATAQUE"),Nacsport!$A$1:A446)),3,4)),"PASE"),+COUNTIF(K445:INDIRECT(ADDRESS((LOOKUP(2,1/($K$1:K445="DEFENSA"),Nacsport!$A$1:A446)),3,4)),"PASE")),"")</f>
        <v/>
      </c>
      <c r="AQ445" t="str">
        <f>IF(K445="QUIEBRE",LOOKUP(2,1/($K$3:K445="ATAQUE"),$AL$3:AL445),IF(+COUNTIF(Nacsport!GK446:'Nacsport'!GS446,"*")&gt;0,+COUNTIF(Nacsport!GK446:'Nacsport'!GS446,"*"),""))</f>
        <v/>
      </c>
      <c r="AR445" s="1" t="str">
        <f>IF(OR(K445="ATTACCO",K445="DIFESA"),J445,IF(AND(OR(K445="PUNTOS",K445="RUCK",K445="QUIEBRE"),L445="AVEZZANO"),LOOKUP(2,1/($K$3:K445="ATTACCO"),$J$3:J446),IF(AND(OR(K445="PUNTOS",K445="RUCK",K445="QUIEBRE"),L445="RIVAL"),LOOKUP(2,1/($K$3:K445="DIFESA"),$J$3:J446),"")))</f>
        <v/>
      </c>
      <c r="AS445" s="17"/>
    </row>
    <row r="446" spans="1:45" ht="15.75" customHeight="1" x14ac:dyDescent="0.2">
      <c r="A446">
        <f>+Nacsport!A447</f>
        <v>447</v>
      </c>
      <c r="B446">
        <f t="shared" si="32"/>
        <v>445</v>
      </c>
      <c r="C446">
        <f t="shared" si="33"/>
        <v>445</v>
      </c>
      <c r="D446" s="12">
        <v>1</v>
      </c>
      <c r="E446" s="1" t="s">
        <v>1295</v>
      </c>
      <c r="F446" s="14">
        <f>CONVERT(LEFT(Nacsport!E447,2),"mn","hr")/24+CONVERT(MID(Nacsport!E447,4,2),"sec","hr")/24</f>
        <v>5.9236111111111114E-2</v>
      </c>
      <c r="G446" s="15">
        <f>CONVERT((CONVERT(LEFT(Nacsport!F447,2),"mn","hr")/24+CONVERT(MID(Nacsport!F447,4,2),"sec","hr")/24)-(CONVERT(LEFT(Nacsport!E447,2),"mn","hr")/24+CONVERT(MID(Nacsport!E447,4,2),"sec","hr")/24),"hr","sec")*24</f>
        <v>3.000000000000469</v>
      </c>
      <c r="H446" s="15">
        <f t="shared" si="30"/>
        <v>5113</v>
      </c>
      <c r="I446" s="15">
        <f t="shared" si="31"/>
        <v>85.3</v>
      </c>
      <c r="J446" s="1">
        <f>+Nacsport!B447</f>
        <v>55</v>
      </c>
      <c r="K446" s="1" t="str">
        <f>+Nacsport!C447</f>
        <v>RUCK</v>
      </c>
      <c r="L446" s="1" t="str">
        <f>+CONCATENATE(Nacsport!I447,Nacsport!J447)</f>
        <v>OPPONENT</v>
      </c>
      <c r="M446" s="29" t="str">
        <f>IF(Nacsport!G447&lt;&gt;"",LEFT(Nacsport!G447,FIND(";",Nacsport!G447)-1),"")</f>
        <v>58</v>
      </c>
      <c r="N446" s="1" t="str">
        <f>IFERROR(MID(Nacsport!G447,FIND(";", Nacsport!G447)+1,IFERROR(FIND(" ", Nacsport!G447 &amp; " ", FIND(";", Nacsport!G447)+1) - FIND(";", Nacsport!G447)-1,LEN(Nacsport!G447))),"")</f>
        <v>98</v>
      </c>
      <c r="O446" s="1" t="str">
        <f>+CONCATENATE(Nacsport!K447,Nacsport!L447,Nacsport!M447,Nacsport!N447,Nacsport!O447,Nacsport!P447,Nacsport!Q447,Nacsport!R447,Nacsport!S447,Nacsport!T447,Nacsport!U447,Nacsport!V447,Nacsport!W447,Nacsport!X447,Nacsport!Y447,Nacsport!Z447)</f>
        <v>RD</v>
      </c>
      <c r="P446" s="1" t="str">
        <f>IF(ISNA(LOOKUP(2,1/(Nacsport!AA447:BY447&lt;&gt;""),Nacsport!AA447:BY447)),"",LOOKUP(2,1/(Nacsport!AA447:BY447&lt;&gt;""),Nacsport!AA447:BY447))</f>
        <v/>
      </c>
      <c r="Q446" s="1" t="str">
        <f t="array" ref="Q446">+IF(+COUNTIF(Nacsport!AA447:BY447,"*")&gt;1,INDEX(Nacsport!Z447:BX447,MATCH(TRUE,Nacsport!Z447:BX447&gt;0,0)),"")</f>
        <v/>
      </c>
      <c r="R446" s="1" t="str">
        <f>+CONCATENATE(Nacsport!BZ447,Nacsport!CA447)</f>
        <v/>
      </c>
      <c r="S446" s="1" t="str">
        <f>+CONCATENATE(Nacsport!CB447,Nacsport!CC447,Nacsport!CD447)</f>
        <v/>
      </c>
      <c r="T446" s="1" t="str">
        <f>+CONCATENATE(Nacsport!CE447,Nacsport!CF447,Nacsport!CG447,Nacsport!CH447)</f>
        <v/>
      </c>
      <c r="U446" s="1" t="str">
        <f>+CONCATENATE(Nacsport!CI447,Nacsport!CJ447,Nacsport!CK447,Nacsport!CL447,Nacsport!CM447,Nacsport!CN447,Nacsport!CO447,Nacsport!CP447)</f>
        <v/>
      </c>
      <c r="V446" s="1" t="str">
        <f>+CONCATENATE(Nacsport!CQ447,Nacsport!CR447,Nacsport!CS447,Nacsport!CT447,Nacsport!CU447,Nacsport!CV447)</f>
        <v/>
      </c>
      <c r="W446" s="1" t="str">
        <f>+CONCATENATE(Nacsport!CW447,Nacsport!CX447,Nacsport!CY447,Nacsport!CZ447,Nacsport!DA447,Nacsport!DB447,Nacsport!DC447)</f>
        <v/>
      </c>
      <c r="X446" s="1" t="str">
        <f>+CONCATENATE(Nacsport!DD447,Nacsport!DE447,Nacsport!DF447,Nacsport!DG447,Nacsport!DH447,Nacsport!DI447,Nacsport!DJ447,Nacsport!DK447,Nacsport!DL447,Nacsport!DM447,Nacsport!DN447)</f>
        <v/>
      </c>
      <c r="Y446" s="1" t="str">
        <f>+CONCATENATE(Nacsport!DO447,Nacsport!DP447,Nacsport!DQ447,Nacsport!DR447,Nacsport!DS447,Nacsport!DT447,Nacsport!DU447,Nacsport!DV447,)</f>
        <v/>
      </c>
      <c r="Z446" s="1" t="str">
        <f>+CONCATENATE(Nacsport!DW447,Nacsport!DX447,Nacsport!DY447,Nacsport!DZ447)</f>
        <v/>
      </c>
      <c r="AA446" s="1" t="str">
        <f>+CONCATENATE(Nacsport!EA447,Nacsport!EB447,Nacsport!EC447,Nacsport!ED447,Nacsport!EE447)</f>
        <v/>
      </c>
      <c r="AB446" s="1" t="str">
        <f>+CONCATENATE(Nacsport!EF447,Nacsport!EG447,Nacsport!EH447,Nacsport!EI447,Nacsport!EJ447,Nacsport!EK447)</f>
        <v/>
      </c>
      <c r="AC446" s="1" t="str">
        <f>+CONCATENATE(Nacsport!EL447,Nacsport!EM447,Nacsport!EN447,Nacsport!EO447,Nacsport!EP447,Nacsport!EQ447,Nacsport!ER447)</f>
        <v/>
      </c>
      <c r="AD446" s="1" t="str">
        <f>+CONCATENATE(Nacsport!ES447,Nacsport!ET447,Nacsport!EU447,Nacsport!EV447,Nacsport!EW447,Nacsport!EX447,Nacsport!EY447,Nacsport!EZ447)</f>
        <v/>
      </c>
      <c r="AE446" s="1" t="str">
        <f>+CONCATENATE(Nacsport!FA447,Nacsport!FB447,Nacsport!FC447)</f>
        <v/>
      </c>
      <c r="AF446" s="1" t="str">
        <f>+CONCATENATE(Nacsport!FD447,Nacsport!FE447)</f>
        <v>SLOW</v>
      </c>
      <c r="AG446" s="1" t="str">
        <f>+CONCATENATE(Nacsport!FF447,Nacsport!FG447,Nacsport!FH447,Nacsport!FI447,Nacsport!FJ447)</f>
        <v/>
      </c>
      <c r="AH446" s="1" t="str">
        <f t="shared" si="34"/>
        <v/>
      </c>
      <c r="AI446" s="1" t="str">
        <f>+CONCATENATE(Nacsport!FK447,Nacsport!FL447)</f>
        <v/>
      </c>
      <c r="AJ446" s="34" t="str">
        <f>+CONCATENATE(Nacsport!FM447,Nacsport!FN447)</f>
        <v/>
      </c>
      <c r="AK446" s="1" t="str">
        <f>+IF(OR(K446="ATTACCO",K446="DIFESA"),+CONCATENATE(Nacsport!FO447,Nacsport!FP446,Nacsport!FQ447,Nacsport!FR447,Nacsport!FS447,Nacsport!FT447,Nacsport!FU447,),"")</f>
        <v/>
      </c>
      <c r="AL446" s="1" t="str">
        <f>+IF(OR(K446="ATAQUE",K446="DEFENSA"),+CONCATENATE(Nacsport!FV447,Nacsport!FW447,Nacsport!FX447,Nacsport!FY447,Nacsport!FZ447,Nacsport!GA447,Nacsport!GB447,),"")</f>
        <v/>
      </c>
      <c r="AM446" s="1" t="str">
        <f>+CONCATENATE(Nacsport!GC447,Nacsport!GD447,Nacsport!GE447,Nacsport!GF447,Nacsport!GG447,Nacsport!GH447,Nacsport!GI447,Nacsport!GJ447,)</f>
        <v/>
      </c>
      <c r="AN446" s="1" t="str">
        <f>IF(K446="PUNTOS",LOOKUP(2,1/($K$3:K446="ATAQUE"),$AN$3:AN446),IF(+COUNTIF(Nacsport!GK447:'Nacsport'!GS447,"*")&gt;0,+COUNTIF(Nacsport!GK447:'Nacsport'!GS447,"*"),""))</f>
        <v/>
      </c>
      <c r="AO446" t="str">
        <f ca="1">+IF(K446="QUIEBRE",+IF(L446="SAN LUIS",+COUNTIF(K446:INDIRECT(ADDRESS((LOOKUP(2,1/($K$1:K446="ATAQUE"),Nacsport!$A$1:A447)),3,4)),"RUCK")+1,+COUNTIF(K446:INDIRECT(ADDRESS((LOOKUP(2,1/($K$1:K446="DEFENSA"),Nacsport!$A$1:A447)),3,4)),"RUCK")+1),"")</f>
        <v/>
      </c>
      <c r="AP446" t="str">
        <f ca="1">+IF(OR(K446="PUNTOS",K446="QUIEBRE"),+IF(L446="SAN LUIS",+COUNTIF(K446:INDIRECT(ADDRESS((LOOKUP(2,1/($K$1:K446="ATAQUE"),Nacsport!$A$1:A447)),3,4)),"PASE"),+COUNTIF(K446:INDIRECT(ADDRESS((LOOKUP(2,1/($K$1:K446="DEFENSA"),Nacsport!$A$1:A447)),3,4)),"PASE")),"")</f>
        <v/>
      </c>
      <c r="AQ446" t="str">
        <f>IF(K446="QUIEBRE",LOOKUP(2,1/($K$3:K446="ATAQUE"),$AL$3:AL446),IF(+COUNTIF(Nacsport!GK447:'Nacsport'!GS447,"*")&gt;0,+COUNTIF(Nacsport!GK447:'Nacsport'!GS447,"*"),""))</f>
        <v/>
      </c>
      <c r="AR446" s="1" t="str">
        <f>IF(OR(K446="ATTACCO",K446="DIFESA"),J446,IF(AND(OR(K446="PUNTOS",K446="RUCK",K446="QUIEBRE"),L446="AVEZZANO"),LOOKUP(2,1/($K$3:K446="ATTACCO"),$J$3:J447),IF(AND(OR(K446="PUNTOS",K446="RUCK",K446="QUIEBRE"),L446="RIVAL"),LOOKUP(2,1/($K$3:K446="DIFESA"),$J$3:J447),"")))</f>
        <v/>
      </c>
      <c r="AS446" s="17"/>
    </row>
    <row r="447" spans="1:45" ht="15.75" customHeight="1" x14ac:dyDescent="0.2">
      <c r="A447">
        <f>+Nacsport!A448</f>
        <v>448</v>
      </c>
      <c r="B447">
        <f t="shared" si="32"/>
        <v>446</v>
      </c>
      <c r="C447">
        <f t="shared" si="33"/>
        <v>446</v>
      </c>
      <c r="D447" s="12">
        <v>1</v>
      </c>
      <c r="E447" s="1" t="s">
        <v>1295</v>
      </c>
      <c r="F447" s="14">
        <f>CONVERT(LEFT(Nacsport!E448,2),"mn","hr")/24+CONVERT(MID(Nacsport!E448,4,2),"sec","hr")/24</f>
        <v>5.9444444444444453E-2</v>
      </c>
      <c r="G447" s="15">
        <f>(CONVERT((CONVERT(LEFT(Nacsport!F448,2),"mn","hr")/24+CONVERT(MID(Nacsport!F448,4,2),"sec","hr")/24)-(CONVERT(LEFT(Nacsport!E448,2),"mn","hr")/24+CONVERT(MID(Nacsport!E448,4,2),"sec","hr")/24),"hr","sec")*24)+2</f>
        <v>4.9999999999998694</v>
      </c>
      <c r="H447" s="15">
        <f t="shared" si="30"/>
        <v>5131.0000000000009</v>
      </c>
      <c r="I447" s="15">
        <f t="shared" si="31"/>
        <v>85.600000000000023</v>
      </c>
      <c r="J447" s="1">
        <f>+Nacsport!B448</f>
        <v>64</v>
      </c>
      <c r="K447" s="1" t="str">
        <f>+Nacsport!C448</f>
        <v>TACKLE</v>
      </c>
      <c r="L447" s="1" t="str">
        <f>+CONCATENATE(Nacsport!I448,Nacsport!J448)</f>
        <v>SAN BENEDETTO</v>
      </c>
      <c r="M447" s="29" t="str">
        <f>IF(Nacsport!G448&lt;&gt;"",LEFT(Nacsport!G448,FIND(";",Nacsport!G448)-1),"")</f>
        <v/>
      </c>
      <c r="N447" s="1" t="str">
        <f>IFERROR(MID(Nacsport!G448,FIND(";", Nacsport!G448)+1,IFERROR(FIND(" ", Nacsport!G448 &amp; " ", FIND(";", Nacsport!G448)+1) - FIND(";", Nacsport!G448)-1,LEN(Nacsport!G448))),"")</f>
        <v/>
      </c>
      <c r="O447" s="1" t="str">
        <f>+CONCATENATE(Nacsport!K448,Nacsport!L448,Nacsport!M448,Nacsport!N448,Nacsport!O448,Nacsport!P448,Nacsport!Q448,Nacsport!R448,Nacsport!S448,Nacsport!T448,Nacsport!U448,Nacsport!V448,Nacsport!W448,Nacsport!X448,Nacsport!Y448,Nacsport!Z448)</f>
        <v/>
      </c>
      <c r="P447" s="1">
        <f>IF(ISNA(LOOKUP(2,1/(Nacsport!AA448:BY448&lt;&gt;""),Nacsport!AA448:BY448)),"",LOOKUP(2,1/(Nacsport!AA448:BY448&lt;&gt;""),Nacsport!AA448:BY448))</f>
        <v>27</v>
      </c>
      <c r="Q447" s="1" t="str">
        <f t="array" ref="Q447">+IF(+COUNTIF(Nacsport!AA448:BY448,"*")&gt;1,INDEX(Nacsport!Z448:BX448,MATCH(TRUE,Nacsport!Z448:BX448&gt;0,0)),"")</f>
        <v/>
      </c>
      <c r="R447" s="1" t="str">
        <f>+CONCATENATE(Nacsport!BZ448,Nacsport!CA448)</f>
        <v/>
      </c>
      <c r="S447" s="1" t="str">
        <f>+CONCATENATE(Nacsport!CB448,Nacsport!CC448,Nacsport!CD448)</f>
        <v>NEGATIVE</v>
      </c>
      <c r="T447" s="1" t="str">
        <f>+CONCATENATE(Nacsport!CE448,Nacsport!CF448,Nacsport!CG448,Nacsport!CH448)</f>
        <v/>
      </c>
      <c r="U447" s="1" t="str">
        <f>+CONCATENATE(Nacsport!CI448,Nacsport!CJ448,Nacsport!CK448,Nacsport!CL448,Nacsport!CM448,Nacsport!CN448,Nacsport!CO448,Nacsport!CP448)</f>
        <v/>
      </c>
      <c r="V447" s="1" t="str">
        <f>+CONCATENATE(Nacsport!CQ448,Nacsport!CR448,Nacsport!CS448,Nacsport!CT448,Nacsport!CU448,Nacsport!CV448)</f>
        <v/>
      </c>
      <c r="W447" s="1" t="str">
        <f>+CONCATENATE(Nacsport!CW448,Nacsport!CX448,Nacsport!CY448,Nacsport!CZ448,Nacsport!DA448,Nacsport!DB448,Nacsport!DC448)</f>
        <v/>
      </c>
      <c r="X447" s="1" t="str">
        <f>+CONCATENATE(Nacsport!DD448,Nacsport!DE448,Nacsport!DF448,Nacsport!DG448,Nacsport!DH448,Nacsport!DI448,Nacsport!DJ448,Nacsport!DK448,Nacsport!DL448,Nacsport!DM448,Nacsport!DN448)</f>
        <v/>
      </c>
      <c r="Y447" s="1" t="str">
        <f>+CONCATENATE(Nacsport!DO448,Nacsport!DP448,Nacsport!DQ448,Nacsport!DR448,Nacsport!DS448,Nacsport!DT448,Nacsport!DU448,Nacsport!DV448,)</f>
        <v/>
      </c>
      <c r="Z447" s="1" t="str">
        <f>+CONCATENATE(Nacsport!DW448,Nacsport!DX448,Nacsport!DY448,Nacsport!DZ448)</f>
        <v/>
      </c>
      <c r="AA447" s="1" t="str">
        <f>+CONCATENATE(Nacsport!EA448,Nacsport!EB448,Nacsport!EC448,Nacsport!ED448,Nacsport!EE448)</f>
        <v/>
      </c>
      <c r="AB447" s="1" t="str">
        <f>+CONCATENATE(Nacsport!EF448,Nacsport!EG448,Nacsport!EH448,Nacsport!EI448,Nacsport!EJ448,Nacsport!EK448)</f>
        <v/>
      </c>
      <c r="AC447" s="1" t="str">
        <f>+CONCATENATE(Nacsport!EL448,Nacsport!EM448,Nacsport!EN448,Nacsport!EO448,Nacsport!EP448,Nacsport!EQ448,Nacsport!ER448)</f>
        <v/>
      </c>
      <c r="AD447" s="1" t="str">
        <f>+CONCATENATE(Nacsport!ES448,Nacsport!ET448,Nacsport!EU448,Nacsport!EV448,Nacsport!EW448,Nacsport!EX448,Nacsport!EY448,Nacsport!EZ448)</f>
        <v/>
      </c>
      <c r="AE447" s="1" t="str">
        <f>+CONCATENATE(Nacsport!FA448,Nacsport!FB448,Nacsport!FC448)</f>
        <v/>
      </c>
      <c r="AF447" s="1" t="str">
        <f>+CONCATENATE(Nacsport!FD448,Nacsport!FE448)</f>
        <v/>
      </c>
      <c r="AG447" s="1" t="str">
        <f>+CONCATENATE(Nacsport!FF448,Nacsport!FG448,Nacsport!FH448,Nacsport!FI448,Nacsport!FJ448)</f>
        <v/>
      </c>
      <c r="AH447" s="1" t="str">
        <f t="shared" si="34"/>
        <v/>
      </c>
      <c r="AI447" s="1" t="str">
        <f>+CONCATENATE(Nacsport!FK448,Nacsport!FL448)</f>
        <v/>
      </c>
      <c r="AJ447" s="34" t="str">
        <f>+CONCATENATE(Nacsport!FM448,Nacsport!FN448)</f>
        <v/>
      </c>
      <c r="AK447" s="1" t="str">
        <f>+IF(OR(K447="ATTACCO",K447="DIFESA"),+CONCATENATE(Nacsport!FO448,Nacsport!FP447,Nacsport!FQ448,Nacsport!FR448,Nacsport!FS448,Nacsport!FT448,Nacsport!FU448,),"")</f>
        <v/>
      </c>
      <c r="AL447" s="1" t="str">
        <f>+IF(OR(K447="ATAQUE",K447="DEFENSA"),+CONCATENATE(Nacsport!FV448,Nacsport!FW448,Nacsport!FX448,Nacsport!FY448,Nacsport!FZ448,Nacsport!GA448,Nacsport!GB448,),"")</f>
        <v/>
      </c>
      <c r="AM447" s="1" t="str">
        <f>+CONCATENATE(Nacsport!GC448,Nacsport!GD448,Nacsport!GE448,Nacsport!GF448,Nacsport!GG448,Nacsport!GH448,Nacsport!GI448,Nacsport!GJ448,)</f>
        <v/>
      </c>
      <c r="AN447" s="1" t="str">
        <f>IF(K447="PUNTOS",LOOKUP(2,1/($K$3:K447="ATAQUE"),$AN$3:AN447),IF(+COUNTIF(Nacsport!GK448:'Nacsport'!GS448,"*")&gt;0,+COUNTIF(Nacsport!GK448:'Nacsport'!GS448,"*"),""))</f>
        <v/>
      </c>
      <c r="AO447" t="str">
        <f ca="1">+IF(K447="QUIEBRE",+IF(L447="SAN LUIS",+COUNTIF(K447:INDIRECT(ADDRESS((LOOKUP(2,1/($K$1:K447="ATAQUE"),Nacsport!$A$1:A448)),3,4)),"RUCK")+1,+COUNTIF(K447:INDIRECT(ADDRESS((LOOKUP(2,1/($K$1:K447="DEFENSA"),Nacsport!$A$1:A448)),3,4)),"RUCK")+1),"")</f>
        <v/>
      </c>
      <c r="AP447" t="str">
        <f ca="1">+IF(OR(K447="PUNTOS",K447="QUIEBRE"),+IF(L447="SAN LUIS",+COUNTIF(K447:INDIRECT(ADDRESS((LOOKUP(2,1/($K$1:K447="ATAQUE"),Nacsport!$A$1:A448)),3,4)),"PASE"),+COUNTIF(K447:INDIRECT(ADDRESS((LOOKUP(2,1/($K$1:K447="DEFENSA"),Nacsport!$A$1:A448)),3,4)),"PASE")),"")</f>
        <v/>
      </c>
      <c r="AQ447" t="str">
        <f>IF(K447="QUIEBRE",LOOKUP(2,1/($K$3:K447="ATAQUE"),$AL$3:AL447),IF(+COUNTIF(Nacsport!GK448:'Nacsport'!GS448,"*")&gt;0,+COUNTIF(Nacsport!GK448:'Nacsport'!GS448,"*"),""))</f>
        <v/>
      </c>
      <c r="AR447" s="1" t="str">
        <f>IF(OR(K447="ATTACCO",K447="DIFESA"),J447,IF(AND(OR(K447="PUNTOS",K447="RUCK",K447="QUIEBRE"),L447="AVEZZANO"),LOOKUP(2,1/($K$3:K447="ATTACCO"),$J$3:J448),IF(AND(OR(K447="PUNTOS",K447="RUCK",K447="QUIEBRE"),L447="RIVAL"),LOOKUP(2,1/($K$3:K447="DIFESA"),$J$3:J448),"")))</f>
        <v/>
      </c>
      <c r="AS447" s="17"/>
    </row>
    <row r="448" spans="1:45" ht="15.75" customHeight="1" x14ac:dyDescent="0.2">
      <c r="A448">
        <f>+Nacsport!A449</f>
        <v>449</v>
      </c>
      <c r="B448">
        <f t="shared" si="32"/>
        <v>447</v>
      </c>
      <c r="C448">
        <f t="shared" si="33"/>
        <v>447</v>
      </c>
      <c r="D448" s="12">
        <v>1</v>
      </c>
      <c r="E448" s="1" t="s">
        <v>1295</v>
      </c>
      <c r="F448" s="14">
        <f>CONVERT(LEFT(Nacsport!E449,2),"mn","hr")/24+CONVERT(MID(Nacsport!E449,4,2),"sec","hr")/24</f>
        <v>5.9490740740740747E-2</v>
      </c>
      <c r="G448" s="15">
        <f>CONVERT((CONVERT(LEFT(Nacsport!F449,2),"mn","hr")/24+CONVERT(MID(Nacsport!F449,4,2),"sec","hr")/24)-(CONVERT(LEFT(Nacsport!E449,2),"mn","hr")/24+CONVERT(MID(Nacsport!E449,4,2),"sec","hr")/24),"hr","sec")*24</f>
        <v>4.9999999999997824</v>
      </c>
      <c r="H448" s="15">
        <f t="shared" si="30"/>
        <v>5135</v>
      </c>
      <c r="I448" s="15">
        <f t="shared" si="31"/>
        <v>85.666666666666671</v>
      </c>
      <c r="J448" s="1">
        <f>+Nacsport!B449</f>
        <v>17</v>
      </c>
      <c r="K448" s="1" t="str">
        <f>+Nacsport!C449</f>
        <v>TURNOVER+</v>
      </c>
      <c r="L448" s="1" t="str">
        <f>+CONCATENATE(Nacsport!I449,Nacsport!J449)</f>
        <v>SAN BENEDETTO</v>
      </c>
      <c r="M448" s="29" t="str">
        <f>IF(Nacsport!G449&lt;&gt;"",LEFT(Nacsport!G449,FIND(";",Nacsport!G449)-1),"")</f>
        <v/>
      </c>
      <c r="N448" s="1" t="str">
        <f>IFERROR(MID(Nacsport!G449,FIND(";", Nacsport!G449)+1,IFERROR(FIND(" ", Nacsport!G449 &amp; " ", FIND(";", Nacsport!G449)+1) - FIND(";", Nacsport!G449)-1,LEN(Nacsport!G449))),"")</f>
        <v/>
      </c>
      <c r="O448" s="1" t="str">
        <f>+CONCATENATE(Nacsport!K449,Nacsport!L449,Nacsport!M449,Nacsport!N449,Nacsport!O449,Nacsport!P449,Nacsport!Q449,Nacsport!R449,Nacsport!S449,Nacsport!T449,Nacsport!U449,Nacsport!V449,Nacsport!W449,Nacsport!X449,Nacsport!Y449,Nacsport!Z449)</f>
        <v/>
      </c>
      <c r="P448" s="1" t="str">
        <f>IF(ISNA(LOOKUP(2,1/(Nacsport!AA449:BY449&lt;&gt;""),Nacsport!AA449:BY449)),"",LOOKUP(2,1/(Nacsport!AA449:BY449&lt;&gt;""),Nacsport!AA449:BY449))</f>
        <v>12</v>
      </c>
      <c r="Q448" s="1" t="str">
        <f t="array" ref="Q448">+IF(+COUNTIF(Nacsport!AA449:BY449,"*")&gt;1,INDEX(Nacsport!Z449:BX449,MATCH(TRUE,Nacsport!Z449:BX449&gt;0,0)),"")</f>
        <v/>
      </c>
      <c r="R448" s="1" t="str">
        <f>+CONCATENATE(Nacsport!BZ449,Nacsport!CA449)</f>
        <v/>
      </c>
      <c r="S448" s="1" t="str">
        <f>+CONCATENATE(Nacsport!CB449,Nacsport!CC449,Nacsport!CD449)</f>
        <v/>
      </c>
      <c r="T448" s="1" t="str">
        <f>+CONCATENATE(Nacsport!CE449,Nacsport!CF449,Nacsport!CG449,Nacsport!CH449)</f>
        <v/>
      </c>
      <c r="U448" s="1" t="str">
        <f>+CONCATENATE(Nacsport!CI449,Nacsport!CJ449,Nacsport!CK449,Nacsport!CL449,Nacsport!CM449,Nacsport!CN449,Nacsport!CO449,Nacsport!CP449)</f>
        <v/>
      </c>
      <c r="V448" s="1" t="str">
        <f>+CONCATENATE(Nacsport!CQ449,Nacsport!CR449,Nacsport!CS449,Nacsport!CT449,Nacsport!CU449,Nacsport!CV449)</f>
        <v/>
      </c>
      <c r="W448" s="1" t="str">
        <f>+CONCATENATE(Nacsport!CW449,Nacsport!CX449,Nacsport!CY449,Nacsport!CZ449,Nacsport!DA449,Nacsport!DB449,Nacsport!DC449)</f>
        <v/>
      </c>
      <c r="X448" s="1" t="str">
        <f>+CONCATENATE(Nacsport!DD449,Nacsport!DE449,Nacsport!DF449,Nacsport!DG449,Nacsport!DH449,Nacsport!DI449,Nacsport!DJ449,Nacsport!DK449,Nacsport!DL449,Nacsport!DM449,Nacsport!DN449)</f>
        <v/>
      </c>
      <c r="Y448" s="1" t="str">
        <f>+CONCATENATE(Nacsport!DO449,Nacsport!DP449,Nacsport!DQ449,Nacsport!DR449,Nacsport!DS449,Nacsport!DT449,Nacsport!DU449,Nacsport!DV449,)</f>
        <v/>
      </c>
      <c r="Z448" s="1" t="str">
        <f>+CONCATENATE(Nacsport!DW449,Nacsport!DX449,Nacsport!DY449,Nacsport!DZ449)</f>
        <v/>
      </c>
      <c r="AA448" s="1" t="str">
        <f>+CONCATENATE(Nacsport!EA449,Nacsport!EB449,Nacsport!EC449,Nacsport!ED449,Nacsport!EE449)</f>
        <v/>
      </c>
      <c r="AB448" s="1" t="str">
        <f>+CONCATENATE(Nacsport!EF449,Nacsport!EG449,Nacsport!EH449,Nacsport!EI449,Nacsport!EJ449,Nacsport!EK449)</f>
        <v>JACKAL</v>
      </c>
      <c r="AC448" s="1" t="str">
        <f>+CONCATENATE(Nacsport!EL449,Nacsport!EM449,Nacsport!EN449,Nacsport!EO449,Nacsport!EP449,Nacsport!EQ449,Nacsport!ER449)</f>
        <v/>
      </c>
      <c r="AD448" s="1" t="str">
        <f>+CONCATENATE(Nacsport!ES449,Nacsport!ET449,Nacsport!EU449,Nacsport!EV449,Nacsport!EW449,Nacsport!EX449,Nacsport!EY449,Nacsport!EZ449)</f>
        <v/>
      </c>
      <c r="AE448" s="1" t="str">
        <f>+CONCATENATE(Nacsport!FA449,Nacsport!FB449,Nacsport!FC449)</f>
        <v/>
      </c>
      <c r="AF448" s="1" t="str">
        <f>+CONCATENATE(Nacsport!FD449,Nacsport!FE449)</f>
        <v/>
      </c>
      <c r="AG448" s="1" t="str">
        <f>+CONCATENATE(Nacsport!FF449,Nacsport!FG449,Nacsport!FH449,Nacsport!FI449,Nacsport!FJ449)</f>
        <v/>
      </c>
      <c r="AH448" s="1" t="str">
        <f t="shared" si="34"/>
        <v/>
      </c>
      <c r="AI448" s="1" t="str">
        <f>+CONCATENATE(Nacsport!FK449,Nacsport!FL449)</f>
        <v/>
      </c>
      <c r="AJ448" s="34" t="str">
        <f>+CONCATENATE(Nacsport!FM449,Nacsport!FN449)</f>
        <v/>
      </c>
      <c r="AK448" s="1" t="str">
        <f>+IF(OR(K448="ATTACCO",K448="DIFESA"),+CONCATENATE(Nacsport!FO449,Nacsport!FP448,Nacsport!FQ449,Nacsport!FR449,Nacsport!FS449,Nacsport!FT449,Nacsport!FU449,),"")</f>
        <v/>
      </c>
      <c r="AL448" s="1" t="str">
        <f>+IF(OR(K448="ATAQUE",K448="DEFENSA"),+CONCATENATE(Nacsport!FV449,Nacsport!FW449,Nacsport!FX449,Nacsport!FY449,Nacsport!FZ449,Nacsport!GA449,Nacsport!GB449,),"")</f>
        <v/>
      </c>
      <c r="AM448" s="1" t="str">
        <f>+CONCATENATE(Nacsport!GC449,Nacsport!GD449,Nacsport!GE449,Nacsport!GF449,Nacsport!GG449,Nacsport!GH449,Nacsport!GI449,Nacsport!GJ449,)</f>
        <v/>
      </c>
      <c r="AN448" s="1" t="str">
        <f>IF(K448="PUNTOS",LOOKUP(2,1/($K$3:K448="ATAQUE"),$AN$3:AN448),IF(+COUNTIF(Nacsport!GK449:'Nacsport'!GS449,"*")&gt;0,+COUNTIF(Nacsport!GK449:'Nacsport'!GS449,"*"),""))</f>
        <v/>
      </c>
      <c r="AO448" t="str">
        <f ca="1">+IF(K448="QUIEBRE",+IF(L448="SAN LUIS",+COUNTIF(K448:INDIRECT(ADDRESS((LOOKUP(2,1/($K$1:K448="ATAQUE"),Nacsport!$A$1:A449)),3,4)),"RUCK")+1,+COUNTIF(K448:INDIRECT(ADDRESS((LOOKUP(2,1/($K$1:K448="DEFENSA"),Nacsport!$A$1:A449)),3,4)),"RUCK")+1),"")</f>
        <v/>
      </c>
      <c r="AP448" t="str">
        <f ca="1">+IF(OR(K448="PUNTOS",K448="QUIEBRE"),+IF(L448="SAN LUIS",+COUNTIF(K448:INDIRECT(ADDRESS((LOOKUP(2,1/($K$1:K448="ATAQUE"),Nacsport!$A$1:A449)),3,4)),"PASE"),+COUNTIF(K448:INDIRECT(ADDRESS((LOOKUP(2,1/($K$1:K448="DEFENSA"),Nacsport!$A$1:A449)),3,4)),"PASE")),"")</f>
        <v/>
      </c>
      <c r="AQ448" t="str">
        <f>IF(K448="QUIEBRE",LOOKUP(2,1/($K$3:K448="ATAQUE"),$AL$3:AL448),IF(+COUNTIF(Nacsport!GK449:'Nacsport'!GS449,"*")&gt;0,+COUNTIF(Nacsport!GK449:'Nacsport'!GS449,"*"),""))</f>
        <v/>
      </c>
      <c r="AR448" s="1" t="str">
        <f>IF(OR(K448="ATTACCO",K448="DIFESA"),J448,IF(AND(OR(K448="PUNTOS",K448="RUCK",K448="QUIEBRE"),L448="AVEZZANO"),LOOKUP(2,1/($K$3:K448="ATTACCO"),$J$3:J449),IF(AND(OR(K448="PUNTOS",K448="RUCK",K448="QUIEBRE"),L448="RIVAL"),LOOKUP(2,1/($K$3:K448="DIFESA"),$J$3:J449),"")))</f>
        <v/>
      </c>
      <c r="AS448" s="17"/>
    </row>
    <row r="449" spans="1:45" ht="15.75" customHeight="1" x14ac:dyDescent="0.2">
      <c r="A449">
        <f>+Nacsport!A450</f>
        <v>450</v>
      </c>
      <c r="B449">
        <f t="shared" si="32"/>
        <v>448</v>
      </c>
      <c r="C449">
        <f t="shared" si="33"/>
        <v>448</v>
      </c>
      <c r="D449" s="12">
        <v>1</v>
      </c>
      <c r="E449" s="1" t="s">
        <v>1295</v>
      </c>
      <c r="F449" s="14">
        <f>CONVERT(LEFT(Nacsport!E450,2),"mn","hr")/24+CONVERT(MID(Nacsport!E450,4,2),"sec","hr")/24</f>
        <v>5.9490740740740747E-2</v>
      </c>
      <c r="G449" s="15">
        <f>CONVERT((CONVERT(LEFT(Nacsport!F450,2),"mn","hr")/24+CONVERT(MID(Nacsport!F450,4,2),"sec","hr")/24)-(CONVERT(LEFT(Nacsport!E450,2),"mn","hr")/24+CONVERT(MID(Nacsport!E450,4,2),"sec","hr")/24),"hr","sec")*24</f>
        <v>7.9999999999996518</v>
      </c>
      <c r="H449" s="15">
        <f t="shared" si="30"/>
        <v>5135</v>
      </c>
      <c r="I449" s="15">
        <f t="shared" si="31"/>
        <v>85.666666666666671</v>
      </c>
      <c r="J449" s="1">
        <f>+Nacsport!B450</f>
        <v>37</v>
      </c>
      <c r="K449" s="1" t="str">
        <f>+Nacsport!C450</f>
        <v>ATTACK</v>
      </c>
      <c r="L449" s="1" t="str">
        <f>+CONCATENATE(Nacsport!I450,Nacsport!J450)</f>
        <v/>
      </c>
      <c r="M449" s="29" t="str">
        <f>IF(Nacsport!G450&lt;&gt;"",LEFT(Nacsport!G450,FIND(";",Nacsport!G450)-1),"")</f>
        <v>25</v>
      </c>
      <c r="N449" s="1" t="str">
        <f>IFERROR(MID(Nacsport!G450,FIND(";", Nacsport!G450)+1,IFERROR(FIND(" ", Nacsport!G450 &amp; " ", FIND(";", Nacsport!G450)+1) - FIND(";", Nacsport!G450)-1,LEN(Nacsport!G450))),"")</f>
        <v>86</v>
      </c>
      <c r="O449" s="1" t="str">
        <f>+CONCATENATE(Nacsport!K450,Nacsport!L450,Nacsport!M450,Nacsport!N450,Nacsport!O450,Nacsport!P450,Nacsport!Q450,Nacsport!R450,Nacsport!S450,Nacsport!T450,Nacsport!U450,Nacsport!V450,Nacsport!W450,Nacsport!X450,Nacsport!Y450,Nacsport!Z450)</f>
        <v/>
      </c>
      <c r="P449" s="1" t="str">
        <f>IF(ISNA(LOOKUP(2,1/(Nacsport!AA450:BY450&lt;&gt;""),Nacsport!AA450:BY450)),"",LOOKUP(2,1/(Nacsport!AA450:BY450&lt;&gt;""),Nacsport!AA450:BY450))</f>
        <v/>
      </c>
      <c r="Q449" s="1" t="str">
        <f t="array" ref="Q449">+IF(+COUNTIF(Nacsport!AA450:BY450,"*")&gt;1,INDEX(Nacsport!Z450:BX450,MATCH(TRUE,Nacsport!Z450:BX450&gt;0,0)),"")</f>
        <v/>
      </c>
      <c r="R449" s="1" t="str">
        <f>+CONCATENATE(Nacsport!BZ450,Nacsport!CA450)</f>
        <v/>
      </c>
      <c r="S449" s="1" t="str">
        <f>+CONCATENATE(Nacsport!CB450,Nacsport!CC450,Nacsport!CD450)</f>
        <v/>
      </c>
      <c r="T449" s="1" t="str">
        <f>+CONCATENATE(Nacsport!CE450,Nacsport!CF450,Nacsport!CG450,Nacsport!CH450)</f>
        <v/>
      </c>
      <c r="U449" s="1" t="str">
        <f>+CONCATENATE(Nacsport!CI450,Nacsport!CJ450,Nacsport!CK450,Nacsport!CL450,Nacsport!CM450,Nacsport!CN450,Nacsport!CO450,Nacsport!CP450)</f>
        <v/>
      </c>
      <c r="V449" s="1" t="str">
        <f>+CONCATENATE(Nacsport!CQ450,Nacsport!CR450,Nacsport!CS450,Nacsport!CT450,Nacsport!CU450,Nacsport!CV450)</f>
        <v/>
      </c>
      <c r="W449" s="1" t="str">
        <f>+CONCATENATE(Nacsport!CW450,Nacsport!CX450,Nacsport!CY450,Nacsport!CZ450,Nacsport!DA450,Nacsport!DB450,Nacsport!DC450)</f>
        <v/>
      </c>
      <c r="X449" s="1" t="str">
        <f>+CONCATENATE(Nacsport!DD450,Nacsport!DE450,Nacsport!DF450,Nacsport!DG450,Nacsport!DH450,Nacsport!DI450,Nacsport!DJ450,Nacsport!DK450,Nacsport!DL450,Nacsport!DM450,Nacsport!DN450)</f>
        <v/>
      </c>
      <c r="Y449" s="1" t="str">
        <f>+CONCATENATE(Nacsport!DO450,Nacsport!DP450,Nacsport!DQ450,Nacsport!DR450,Nacsport!DS450,Nacsport!DT450,Nacsport!DU450,Nacsport!DV450,)</f>
        <v/>
      </c>
      <c r="Z449" s="1" t="str">
        <f>+CONCATENATE(Nacsport!DW450,Nacsport!DX450,Nacsport!DY450,Nacsport!DZ450)</f>
        <v/>
      </c>
      <c r="AA449" s="1" t="str">
        <f>+CONCATENATE(Nacsport!EA450,Nacsport!EB450,Nacsport!EC450,Nacsport!ED450,Nacsport!EE450)</f>
        <v/>
      </c>
      <c r="AB449" s="1" t="str">
        <f>+CONCATENATE(Nacsport!EF450,Nacsport!EG450,Nacsport!EH450,Nacsport!EI450,Nacsport!EJ450,Nacsport!EK450)</f>
        <v/>
      </c>
      <c r="AC449" s="1" t="str">
        <f>+CONCATENATE(Nacsport!EL450,Nacsport!EM450,Nacsport!EN450,Nacsport!EO450,Nacsport!EP450,Nacsport!EQ450,Nacsport!ER450)</f>
        <v/>
      </c>
      <c r="AD449" s="1" t="str">
        <f>+CONCATENATE(Nacsport!ES450,Nacsport!ET450,Nacsport!EU450,Nacsport!EV450,Nacsport!EW450,Nacsport!EX450,Nacsport!EY450,Nacsport!EZ450)</f>
        <v/>
      </c>
      <c r="AE449" s="1" t="str">
        <f>+CONCATENATE(Nacsport!FA450,Nacsport!FB450,Nacsport!FC450)</f>
        <v/>
      </c>
      <c r="AF449" s="1" t="str">
        <f>+CONCATENATE(Nacsport!FD450,Nacsport!FE450)</f>
        <v/>
      </c>
      <c r="AG449" s="1" t="str">
        <f>+CONCATENATE(Nacsport!FF450,Nacsport!FG450,Nacsport!FH450,Nacsport!FI450,Nacsport!FJ450)</f>
        <v/>
      </c>
      <c r="AH449" s="1" t="str">
        <f t="shared" si="34"/>
        <v/>
      </c>
      <c r="AI449" s="1" t="str">
        <f>+CONCATENATE(Nacsport!FK450,Nacsport!FL450)</f>
        <v/>
      </c>
      <c r="AJ449" s="34" t="str">
        <f>+CONCATENATE(Nacsport!FM450,Nacsport!FN450)</f>
        <v/>
      </c>
      <c r="AK449" s="1" t="str">
        <f>+IF(OR(K449="ATTACCO",K449="DIFESA"),+CONCATENATE(Nacsport!FO450,Nacsport!FP449,Nacsport!FQ450,Nacsport!FR450,Nacsport!FS450,Nacsport!FT450,Nacsport!FU450,),"")</f>
        <v/>
      </c>
      <c r="AL449" s="1" t="str">
        <f>+IF(OR(K449="ATAQUE",K449="DEFENSA"),+CONCATENATE(Nacsport!FV450,Nacsport!FW450,Nacsport!FX450,Nacsport!FY450,Nacsport!FZ450,Nacsport!GA450,Nacsport!GB450,),"")</f>
        <v/>
      </c>
      <c r="AM449" s="1" t="str">
        <f>+CONCATENATE(Nacsport!GC450,Nacsport!GD450,Nacsport!GE450,Nacsport!GF450,Nacsport!GG450,Nacsport!GH450,Nacsport!GI450,Nacsport!GJ450,)</f>
        <v/>
      </c>
      <c r="AN449" s="1" t="str">
        <f>IF(K449="PUNTOS",LOOKUP(2,1/($K$3:K449="ATAQUE"),$AN$3:AN449),IF(+COUNTIF(Nacsport!GK450:'Nacsport'!GS450,"*")&gt;0,+COUNTIF(Nacsport!GK450:'Nacsport'!GS450,"*"),""))</f>
        <v/>
      </c>
      <c r="AO449" t="str">
        <f ca="1">+IF(K449="QUIEBRE",+IF(L449="SAN LUIS",+COUNTIF(K449:INDIRECT(ADDRESS((LOOKUP(2,1/($K$1:K449="ATAQUE"),Nacsport!$A$1:A450)),3,4)),"RUCK")+1,+COUNTIF(K449:INDIRECT(ADDRESS((LOOKUP(2,1/($K$1:K449="DEFENSA"),Nacsport!$A$1:A450)),3,4)),"RUCK")+1),"")</f>
        <v/>
      </c>
      <c r="AP449" t="str">
        <f ca="1">+IF(OR(K449="PUNTOS",K449="QUIEBRE"),+IF(L449="SAN LUIS",+COUNTIF(K449:INDIRECT(ADDRESS((LOOKUP(2,1/($K$1:K449="ATAQUE"),Nacsport!$A$1:A450)),3,4)),"PASE"),+COUNTIF(K449:INDIRECT(ADDRESS((LOOKUP(2,1/($K$1:K449="DEFENSA"),Nacsport!$A$1:A450)),3,4)),"PASE")),"")</f>
        <v/>
      </c>
      <c r="AQ449" t="str">
        <f>IF(K449="QUIEBRE",LOOKUP(2,1/($K$3:K449="ATAQUE"),$AL$3:AL449),IF(+COUNTIF(Nacsport!GK450:'Nacsport'!GS450,"*")&gt;0,+COUNTIF(Nacsport!GK450:'Nacsport'!GS450,"*"),""))</f>
        <v/>
      </c>
      <c r="AR449" s="1" t="str">
        <f>IF(OR(K449="ATTACCO",K449="DIFESA"),J449,IF(AND(OR(K449="PUNTOS",K449="RUCK",K449="QUIEBRE"),L449="AVEZZANO"),LOOKUP(2,1/($K$3:K449="ATTACCO"),$J$3:J450),IF(AND(OR(K449="PUNTOS",K449="RUCK",K449="QUIEBRE"),L449="RIVAL"),LOOKUP(2,1/($K$3:K449="DIFESA"),$J$3:J450),"")))</f>
        <v/>
      </c>
      <c r="AS449" s="17"/>
    </row>
    <row r="450" spans="1:45" ht="15.75" customHeight="1" x14ac:dyDescent="0.2">
      <c r="A450">
        <f>+Nacsport!A451</f>
        <v>451</v>
      </c>
      <c r="B450">
        <f t="shared" si="32"/>
        <v>449</v>
      </c>
      <c r="C450">
        <f t="shared" si="33"/>
        <v>449</v>
      </c>
      <c r="D450" s="12">
        <v>1</v>
      </c>
      <c r="E450" s="1" t="s">
        <v>1295</v>
      </c>
      <c r="F450" s="14">
        <f>CONVERT(LEFT(Nacsport!E451,2),"mn","hr")/24+CONVERT(MID(Nacsport!E451,4,2),"sec","hr")/24</f>
        <v>5.9560185185185188E-2</v>
      </c>
      <c r="G450" s="15">
        <f>CONVERT((CONVERT(LEFT(Nacsport!F451,2),"mn","hr")/24+CONVERT(MID(Nacsport!F451,4,2),"sec","hr")/24)-(CONVERT(LEFT(Nacsport!E451,2),"mn","hr")/24+CONVERT(MID(Nacsport!E451,4,2),"sec","hr")/24),"hr","sec")*24</f>
        <v>3.000000000000469</v>
      </c>
      <c r="H450" s="15">
        <f t="shared" si="30"/>
        <v>5141</v>
      </c>
      <c r="I450" s="15">
        <f t="shared" si="31"/>
        <v>85.76666666666668</v>
      </c>
      <c r="J450" s="1">
        <f>+Nacsport!B451</f>
        <v>8</v>
      </c>
      <c r="K450" s="1" t="str">
        <f>+Nacsport!C451</f>
        <v>KICK</v>
      </c>
      <c r="L450" s="1" t="str">
        <f>+CONCATENATE(Nacsport!I451,Nacsport!J451)</f>
        <v>SAN BENEDETTO</v>
      </c>
      <c r="M450" s="29" t="str">
        <f>IF(Nacsport!G451&lt;&gt;"",LEFT(Nacsport!G451,FIND(";",Nacsport!G451)-1),"")</f>
        <v>25</v>
      </c>
      <c r="N450" s="1" t="str">
        <f>IFERROR(MID(Nacsport!G451,FIND(";", Nacsport!G451)+1,IFERROR(FIND(" ", Nacsport!G451 &amp; " ", FIND(";", Nacsport!G451)+1) - FIND(";", Nacsport!G451)-1,LEN(Nacsport!G451))),"")</f>
        <v>86</v>
      </c>
      <c r="O450" s="1" t="str">
        <f>+CONCATENATE(Nacsport!K451,Nacsport!L451,Nacsport!M451,Nacsport!N451,Nacsport!O451,Nacsport!P451,Nacsport!Q451,Nacsport!R451,Nacsport!S451,Nacsport!T451,Nacsport!U451,Nacsport!V451,Nacsport!W451,Nacsport!X451,Nacsport!Y451,Nacsport!Z451)</f>
        <v>RB</v>
      </c>
      <c r="P450" s="1">
        <f>IF(ISNA(LOOKUP(2,1/(Nacsport!AA451:BY451&lt;&gt;""),Nacsport!AA451:BY451)),"",LOOKUP(2,1/(Nacsport!AA451:BY451&lt;&gt;""),Nacsport!AA451:BY451))</f>
        <v>28</v>
      </c>
      <c r="Q450" s="1" t="str">
        <f t="array" ref="Q450">+IF(+COUNTIF(Nacsport!AA451:BY451,"*")&gt;1,INDEX(Nacsport!Z451:BX451,MATCH(TRUE,Nacsport!Z451:BX451&gt;0,0)),"")</f>
        <v/>
      </c>
      <c r="R450" s="1" t="str">
        <f>+CONCATENATE(Nacsport!BZ451,Nacsport!CA451)</f>
        <v/>
      </c>
      <c r="S450" s="1" t="str">
        <f>+CONCATENATE(Nacsport!CB451,Nacsport!CC451,Nacsport!CD451)</f>
        <v/>
      </c>
      <c r="T450" s="1" t="str">
        <f>+CONCATENATE(Nacsport!CE451,Nacsport!CF451,Nacsport!CG451,Nacsport!CH451)</f>
        <v/>
      </c>
      <c r="U450" s="1" t="str">
        <f>+CONCATENATE(Nacsport!CI451,Nacsport!CJ451,Nacsport!CK451,Nacsport!CL451,Nacsport!CM451,Nacsport!CN451,Nacsport!CO451,Nacsport!CP451)</f>
        <v/>
      </c>
      <c r="V450" s="1" t="str">
        <f>+CONCATENATE(Nacsport!CQ451,Nacsport!CR451,Nacsport!CS451,Nacsport!CT451,Nacsport!CU451,Nacsport!CV451)</f>
        <v/>
      </c>
      <c r="W450" s="1" t="str">
        <f>+CONCATENATE(Nacsport!CW451,Nacsport!CX451,Nacsport!CY451,Nacsport!CZ451,Nacsport!DA451,Nacsport!DB451,Nacsport!DC451)</f>
        <v/>
      </c>
      <c r="X450" s="1" t="str">
        <f>+CONCATENATE(Nacsport!DD451,Nacsport!DE451,Nacsport!DF451,Nacsport!DG451,Nacsport!DH451,Nacsport!DI451,Nacsport!DJ451,Nacsport!DK451,Nacsport!DL451,Nacsport!DM451,Nacsport!DN451)</f>
        <v/>
      </c>
      <c r="Y450" s="1" t="str">
        <f>+CONCATENATE(Nacsport!DO451,Nacsport!DP451,Nacsport!DQ451,Nacsport!DR451,Nacsport!DS451,Nacsport!DT451,Nacsport!DU451,Nacsport!DV451,)</f>
        <v/>
      </c>
      <c r="Z450" s="1" t="str">
        <f>+CONCATENATE(Nacsport!DW451,Nacsport!DX451,Nacsport!DY451,Nacsport!DZ451)</f>
        <v/>
      </c>
      <c r="AA450" s="1" t="str">
        <f>+CONCATENATE(Nacsport!EA451,Nacsport!EB451,Nacsport!EC451,Nacsport!ED451,Nacsport!EE451)</f>
        <v/>
      </c>
      <c r="AB450" s="1" t="str">
        <f>+CONCATENATE(Nacsport!EF451,Nacsport!EG451,Nacsport!EH451,Nacsport!EI451,Nacsport!EJ451,Nacsport!EK451)</f>
        <v/>
      </c>
      <c r="AC450" s="1" t="str">
        <f>+CONCATENATE(Nacsport!EL451,Nacsport!EM451,Nacsport!EN451,Nacsport!EO451,Nacsport!EP451,Nacsport!EQ451,Nacsport!ER451)</f>
        <v/>
      </c>
      <c r="AD450" s="1" t="str">
        <f>+CONCATENATE(Nacsport!ES451,Nacsport!ET451,Nacsport!EU451,Nacsport!EV451,Nacsport!EW451,Nacsport!EX451,Nacsport!EY451,Nacsport!EZ451)</f>
        <v>UP&amp;UNDER</v>
      </c>
      <c r="AE450" s="1" t="str">
        <f>+CONCATENATE(Nacsport!FA451,Nacsport!FB451,Nacsport!FC451)</f>
        <v/>
      </c>
      <c r="AF450" s="1" t="str">
        <f>+CONCATENATE(Nacsport!FD451,Nacsport!FE451)</f>
        <v/>
      </c>
      <c r="AG450" s="1" t="str">
        <f>+CONCATENATE(Nacsport!FF451,Nacsport!FG451,Nacsport!FH451,Nacsport!FI451,Nacsport!FJ451)</f>
        <v/>
      </c>
      <c r="AH450" s="1" t="str">
        <f t="shared" si="34"/>
        <v/>
      </c>
      <c r="AI450" s="1" t="str">
        <f>+CONCATENATE(Nacsport!FK451,Nacsport!FL451)</f>
        <v/>
      </c>
      <c r="AJ450" s="34" t="str">
        <f>+CONCATENATE(Nacsport!FM451,Nacsport!FN451)</f>
        <v/>
      </c>
      <c r="AK450" s="1" t="str">
        <f>+IF(OR(K450="ATTACCO",K450="DIFESA"),+CONCATENATE(Nacsport!FO451,Nacsport!FP450,Nacsport!FQ451,Nacsport!FR451,Nacsport!FS451,Nacsport!FT451,Nacsport!FU451,),"")</f>
        <v/>
      </c>
      <c r="AL450" s="1" t="str">
        <f>+IF(OR(K450="ATAQUE",K450="DEFENSA"),+CONCATENATE(Nacsport!FV451,Nacsport!FW451,Nacsport!FX451,Nacsport!FY451,Nacsport!FZ451,Nacsport!GA451,Nacsport!GB451,),"")</f>
        <v/>
      </c>
      <c r="AM450" s="1" t="str">
        <f>+CONCATENATE(Nacsport!GC451,Nacsport!GD451,Nacsport!GE451,Nacsport!GF451,Nacsport!GG451,Nacsport!GH451,Nacsport!GI451,Nacsport!GJ451,)</f>
        <v/>
      </c>
      <c r="AN450" s="1" t="str">
        <f>IF(K450="PUNTOS",LOOKUP(2,1/($K$3:K450="ATAQUE"),$AN$3:AN450),IF(+COUNTIF(Nacsport!GK451:'Nacsport'!GS451,"*")&gt;0,+COUNTIF(Nacsport!GK451:'Nacsport'!GS451,"*"),""))</f>
        <v/>
      </c>
      <c r="AO450" t="str">
        <f ca="1">+IF(K450="QUIEBRE",+IF(L450="SAN LUIS",+COUNTIF(K450:INDIRECT(ADDRESS((LOOKUP(2,1/($K$1:K450="ATAQUE"),Nacsport!$A$1:A451)),3,4)),"RUCK")+1,+COUNTIF(K450:INDIRECT(ADDRESS((LOOKUP(2,1/($K$1:K450="DEFENSA"),Nacsport!$A$1:A451)),3,4)),"RUCK")+1),"")</f>
        <v/>
      </c>
      <c r="AP450" t="str">
        <f ca="1">+IF(OR(K450="PUNTOS",K450="QUIEBRE"),+IF(L450="SAN LUIS",+COUNTIF(K450:INDIRECT(ADDRESS((LOOKUP(2,1/($K$1:K450="ATAQUE"),Nacsport!$A$1:A451)),3,4)),"PASE"),+COUNTIF(K450:INDIRECT(ADDRESS((LOOKUP(2,1/($K$1:K450="DEFENSA"),Nacsport!$A$1:A451)),3,4)),"PASE")),"")</f>
        <v/>
      </c>
      <c r="AQ450" t="str">
        <f>IF(K450="QUIEBRE",LOOKUP(2,1/($K$3:K450="ATAQUE"),$AL$3:AL450),IF(+COUNTIF(Nacsport!GK451:'Nacsport'!GS451,"*")&gt;0,+COUNTIF(Nacsport!GK451:'Nacsport'!GS451,"*"),""))</f>
        <v/>
      </c>
      <c r="AR450" s="1" t="str">
        <f>IF(OR(K450="ATTACCO",K450="DIFESA"),J450,IF(AND(OR(K450="PUNTOS",K450="RUCK",K450="QUIEBRE"),L450="AVEZZANO"),LOOKUP(2,1/($K$3:K450="ATTACCO"),$J$3:J451),IF(AND(OR(K450="PUNTOS",K450="RUCK",K450="QUIEBRE"),L450="RIVAL"),LOOKUP(2,1/($K$3:K450="DIFESA"),$J$3:J451),"")))</f>
        <v/>
      </c>
      <c r="AS450" s="17"/>
    </row>
    <row r="451" spans="1:45" ht="15.75" customHeight="1" x14ac:dyDescent="0.2">
      <c r="A451">
        <f>+Nacsport!A452</f>
        <v>452</v>
      </c>
      <c r="B451">
        <f t="shared" si="32"/>
        <v>450</v>
      </c>
      <c r="C451">
        <f t="shared" si="33"/>
        <v>450</v>
      </c>
      <c r="D451" s="12">
        <v>1</v>
      </c>
      <c r="E451" s="1" t="s">
        <v>1295</v>
      </c>
      <c r="F451" s="14">
        <f>CONVERT(LEFT(Nacsport!E452,2),"mn","hr")/24+CONVERT(MID(Nacsport!E452,4,2),"sec","hr")/24</f>
        <v>5.9583333333333335E-2</v>
      </c>
      <c r="G451" s="15">
        <f>CONVERT((CONVERT(LEFT(Nacsport!F452,2),"mn","hr")/24+CONVERT(MID(Nacsport!F452,4,2),"sec","hr")/24)-(CONVERT(LEFT(Nacsport!E452,2),"mn","hr")/24+CONVERT(MID(Nacsport!E452,4,2),"sec","hr")/24),"hr","sec")*24</f>
        <v>5.0000000000003819</v>
      </c>
      <c r="H451" s="15">
        <f t="shared" ref="H451:H514" si="35">(+CONVERT(F451,"hr","sec")*24)-5</f>
        <v>5143</v>
      </c>
      <c r="I451" s="15">
        <f t="shared" si="31"/>
        <v>85.800000000000011</v>
      </c>
      <c r="J451" s="1">
        <f>+Nacsport!B452</f>
        <v>22</v>
      </c>
      <c r="K451" s="1" t="str">
        <f>+Nacsport!C452</f>
        <v>TURNOVER-</v>
      </c>
      <c r="L451" s="1" t="str">
        <f>+CONCATENATE(Nacsport!I452,Nacsport!J452)</f>
        <v>SAN BENEDETTO</v>
      </c>
      <c r="M451" s="29" t="str">
        <f>IF(Nacsport!G452&lt;&gt;"",LEFT(Nacsport!G452,FIND(";",Nacsport!G452)-1),"")</f>
        <v/>
      </c>
      <c r="N451" s="1" t="str">
        <f>IFERROR(MID(Nacsport!G452,FIND(";", Nacsport!G452)+1,IFERROR(FIND(" ", Nacsport!G452 &amp; " ", FIND(";", Nacsport!G452)+1) - FIND(";", Nacsport!G452)-1,LEN(Nacsport!G452))),"")</f>
        <v/>
      </c>
      <c r="O451" s="1" t="str">
        <f>+CONCATENATE(Nacsport!K452,Nacsport!L452,Nacsport!M452,Nacsport!N452,Nacsport!O452,Nacsport!P452,Nacsport!Q452,Nacsport!R452,Nacsport!S452,Nacsport!T452,Nacsport!U452,Nacsport!V452,Nacsport!W452,Nacsport!X452,Nacsport!Y452,Nacsport!Z452)</f>
        <v/>
      </c>
      <c r="P451" s="1">
        <f>IF(ISNA(LOOKUP(2,1/(Nacsport!AA452:BY452&lt;&gt;""),Nacsport!AA452:BY452)),"",LOOKUP(2,1/(Nacsport!AA452:BY452&lt;&gt;""),Nacsport!AA452:BY452))</f>
        <v>28</v>
      </c>
      <c r="Q451" s="1" t="str">
        <f t="array" ref="Q451">+IF(+COUNTIF(Nacsport!AA452:BY452,"*")&gt;1,INDEX(Nacsport!Z452:BX452,MATCH(TRUE,Nacsport!Z452:BX452&gt;0,0)),"")</f>
        <v/>
      </c>
      <c r="R451" s="1" t="str">
        <f>+CONCATENATE(Nacsport!BZ452,Nacsport!CA452)</f>
        <v/>
      </c>
      <c r="S451" s="1" t="str">
        <f>+CONCATENATE(Nacsport!CB452,Nacsport!CC452,Nacsport!CD452)</f>
        <v/>
      </c>
      <c r="T451" s="1" t="str">
        <f>+CONCATENATE(Nacsport!CE452,Nacsport!CF452,Nacsport!CG452,Nacsport!CH452)</f>
        <v/>
      </c>
      <c r="U451" s="1" t="str">
        <f>+CONCATENATE(Nacsport!CI452,Nacsport!CJ452,Nacsport!CK452,Nacsport!CL452,Nacsport!CM452,Nacsport!CN452,Nacsport!CO452,Nacsport!CP452)</f>
        <v/>
      </c>
      <c r="V451" s="1" t="str">
        <f>+CONCATENATE(Nacsport!CQ452,Nacsport!CR452,Nacsport!CS452,Nacsport!CT452,Nacsport!CU452,Nacsport!CV452)</f>
        <v/>
      </c>
      <c r="W451" s="1" t="str">
        <f>+CONCATENATE(Nacsport!CW452,Nacsport!CX452,Nacsport!CY452,Nacsport!CZ452,Nacsport!DA452,Nacsport!DB452,Nacsport!DC452)</f>
        <v/>
      </c>
      <c r="X451" s="1" t="str">
        <f>+CONCATENATE(Nacsport!DD452,Nacsport!DE452,Nacsport!DF452,Nacsport!DG452,Nacsport!DH452,Nacsport!DI452,Nacsport!DJ452,Nacsport!DK452,Nacsport!DL452,Nacsport!DM452,Nacsport!DN452)</f>
        <v/>
      </c>
      <c r="Y451" s="1" t="str">
        <f>+CONCATENATE(Nacsport!DO452,Nacsport!DP452,Nacsport!DQ452,Nacsport!DR452,Nacsport!DS452,Nacsport!DT452,Nacsport!DU452,Nacsport!DV452,)</f>
        <v/>
      </c>
      <c r="Z451" s="1" t="str">
        <f>+CONCATENATE(Nacsport!DW452,Nacsport!DX452,Nacsport!DY452,Nacsport!DZ452)</f>
        <v/>
      </c>
      <c r="AA451" s="1" t="str">
        <f>+CONCATENATE(Nacsport!EA452,Nacsport!EB452,Nacsport!EC452,Nacsport!ED452,Nacsport!EE452)</f>
        <v/>
      </c>
      <c r="AB451" s="1" t="str">
        <f>+CONCATENATE(Nacsport!EF452,Nacsport!EG452,Nacsport!EH452,Nacsport!EI452,Nacsport!EJ452,Nacsport!EK452)</f>
        <v>KICK</v>
      </c>
      <c r="AC451" s="1" t="str">
        <f>+CONCATENATE(Nacsport!EL452,Nacsport!EM452,Nacsport!EN452,Nacsport!EO452,Nacsport!EP452,Nacsport!EQ452,Nacsport!ER452)</f>
        <v/>
      </c>
      <c r="AD451" s="1" t="str">
        <f>+CONCATENATE(Nacsport!ES452,Nacsport!ET452,Nacsport!EU452,Nacsport!EV452,Nacsport!EW452,Nacsport!EX452,Nacsport!EY452,Nacsport!EZ452)</f>
        <v/>
      </c>
      <c r="AE451" s="1" t="str">
        <f>+CONCATENATE(Nacsport!FA452,Nacsport!FB452,Nacsport!FC452)</f>
        <v/>
      </c>
      <c r="AF451" s="1" t="str">
        <f>+CONCATENATE(Nacsport!FD452,Nacsport!FE452)</f>
        <v/>
      </c>
      <c r="AG451" s="1" t="str">
        <f>+CONCATENATE(Nacsport!FF452,Nacsport!FG452,Nacsport!FH452,Nacsport!FI452,Nacsport!FJ452)</f>
        <v/>
      </c>
      <c r="AH451" s="1" t="str">
        <f t="shared" si="34"/>
        <v/>
      </c>
      <c r="AI451" s="1" t="str">
        <f>+CONCATENATE(Nacsport!FK452,Nacsport!FL452)</f>
        <v/>
      </c>
      <c r="AJ451" s="34" t="str">
        <f>+CONCATENATE(Nacsport!FM452,Nacsport!FN452)</f>
        <v/>
      </c>
      <c r="AK451" s="1" t="str">
        <f>+IF(OR(K451="ATTACCO",K451="DIFESA"),+CONCATENATE(Nacsport!FO452,Nacsport!FP451,Nacsport!FQ452,Nacsport!FR452,Nacsport!FS452,Nacsport!FT452,Nacsport!FU452,),"")</f>
        <v/>
      </c>
      <c r="AL451" s="1" t="str">
        <f>+IF(OR(K451="ATAQUE",K451="DEFENSA"),+CONCATENATE(Nacsport!FV452,Nacsport!FW452,Nacsport!FX452,Nacsport!FY452,Nacsport!FZ452,Nacsport!GA452,Nacsport!GB452,),"")</f>
        <v/>
      </c>
      <c r="AM451" s="1" t="str">
        <f>+CONCATENATE(Nacsport!GC452,Nacsport!GD452,Nacsport!GE452,Nacsport!GF452,Nacsport!GG452,Nacsport!GH452,Nacsport!GI452,Nacsport!GJ452,)</f>
        <v/>
      </c>
      <c r="AN451" s="1" t="str">
        <f>IF(K451="PUNTOS",LOOKUP(2,1/($K$3:K451="ATAQUE"),$AN$3:AN451),IF(+COUNTIF(Nacsport!GK452:'Nacsport'!GS452,"*")&gt;0,+COUNTIF(Nacsport!GK452:'Nacsport'!GS452,"*"),""))</f>
        <v/>
      </c>
      <c r="AO451" t="str">
        <f ca="1">+IF(K451="QUIEBRE",+IF(L451="SAN LUIS",+COUNTIF(K451:INDIRECT(ADDRESS((LOOKUP(2,1/($K$1:K451="ATAQUE"),Nacsport!$A$1:A452)),3,4)),"RUCK")+1,+COUNTIF(K451:INDIRECT(ADDRESS((LOOKUP(2,1/($K$1:K451="DEFENSA"),Nacsport!$A$1:A452)),3,4)),"RUCK")+1),"")</f>
        <v/>
      </c>
      <c r="AP451" t="str">
        <f ca="1">+IF(OR(K451="PUNTOS",K451="QUIEBRE"),+IF(L451="SAN LUIS",+COUNTIF(K451:INDIRECT(ADDRESS((LOOKUP(2,1/($K$1:K451="ATAQUE"),Nacsport!$A$1:A452)),3,4)),"PASE"),+COUNTIF(K451:INDIRECT(ADDRESS((LOOKUP(2,1/($K$1:K451="DEFENSA"),Nacsport!$A$1:A452)),3,4)),"PASE")),"")</f>
        <v/>
      </c>
      <c r="AQ451" t="str">
        <f>IF(K451="QUIEBRE",LOOKUP(2,1/($K$3:K451="ATAQUE"),$AL$3:AL451),IF(+COUNTIF(Nacsport!GK452:'Nacsport'!GS452,"*")&gt;0,+COUNTIF(Nacsport!GK452:'Nacsport'!GS452,"*"),""))</f>
        <v/>
      </c>
      <c r="AR451" s="1" t="str">
        <f>IF(OR(K451="ATTACCO",K451="DIFESA"),J451,IF(AND(OR(K451="PUNTOS",K451="RUCK",K451="QUIEBRE"),L451="AVEZZANO"),LOOKUP(2,1/($K$3:K451="ATTACCO"),$J$3:J452),IF(AND(OR(K451="PUNTOS",K451="RUCK",K451="QUIEBRE"),L451="RIVAL"),LOOKUP(2,1/($K$3:K451="DIFESA"),$J$3:J452),"")))</f>
        <v/>
      </c>
      <c r="AS451" s="17"/>
    </row>
    <row r="452" spans="1:45" ht="15.75" customHeight="1" x14ac:dyDescent="0.2">
      <c r="A452">
        <f>+Nacsport!A453</f>
        <v>453</v>
      </c>
      <c r="B452">
        <f t="shared" si="32"/>
        <v>451</v>
      </c>
      <c r="C452">
        <f t="shared" si="33"/>
        <v>451</v>
      </c>
      <c r="D452" s="12">
        <v>1</v>
      </c>
      <c r="E452" s="1" t="s">
        <v>1295</v>
      </c>
      <c r="F452" s="14">
        <f>CONVERT(LEFT(Nacsport!E453,2),"mn","hr")/24+CONVERT(MID(Nacsport!E453,4,2),"sec","hr")/24</f>
        <v>5.9583333333333335E-2</v>
      </c>
      <c r="G452" s="15">
        <f>CONVERT((CONVERT(LEFT(Nacsport!F453,2),"mn","hr")/24+CONVERT(MID(Nacsport!F453,4,2),"sec","hr")/24)-(CONVERT(LEFT(Nacsport!E453,2),"mn","hr")/24+CONVERT(MID(Nacsport!E453,4,2),"sec","hr")/24),"hr","sec")*24</f>
        <v>21.000000000000284</v>
      </c>
      <c r="H452" s="15">
        <f t="shared" si="35"/>
        <v>5143</v>
      </c>
      <c r="I452" s="15">
        <f t="shared" ref="I452:I515" si="36">+CONVERT(F452,"hr","mn")*24</f>
        <v>85.800000000000011</v>
      </c>
      <c r="J452" s="1">
        <f>+Nacsport!B453</f>
        <v>29</v>
      </c>
      <c r="K452" s="1" t="str">
        <f>+Nacsport!C453</f>
        <v>DEFENCE</v>
      </c>
      <c r="L452" s="1" t="str">
        <f>+CONCATENATE(Nacsport!I453,Nacsport!J453)</f>
        <v/>
      </c>
      <c r="M452" s="29" t="str">
        <f>IF(Nacsport!G453&lt;&gt;"",LEFT(Nacsport!G453,FIND(";",Nacsport!G453)-1),"")</f>
        <v>25</v>
      </c>
      <c r="N452" s="1" t="str">
        <f>IFERROR(MID(Nacsport!G453,FIND(";", Nacsport!G453)+1,IFERROR(FIND(" ", Nacsport!G453 &amp; " ", FIND(";", Nacsport!G453)+1) - FIND(";", Nacsport!G453)-1,LEN(Nacsport!G453))),"")</f>
        <v>61</v>
      </c>
      <c r="O452" s="1" t="str">
        <f>+CONCATENATE(Nacsport!K453,Nacsport!L453,Nacsport!M453,Nacsport!N453,Nacsport!O453,Nacsport!P453,Nacsport!Q453,Nacsport!R453,Nacsport!S453,Nacsport!T453,Nacsport!U453,Nacsport!V453,Nacsport!W453,Nacsport!X453,Nacsport!Y453,Nacsport!Z453)</f>
        <v/>
      </c>
      <c r="P452" s="1" t="str">
        <f>IF(ISNA(LOOKUP(2,1/(Nacsport!AA453:BY453&lt;&gt;""),Nacsport!AA453:BY453)),"",LOOKUP(2,1/(Nacsport!AA453:BY453&lt;&gt;""),Nacsport!AA453:BY453))</f>
        <v/>
      </c>
      <c r="Q452" s="1" t="str">
        <f t="array" ref="Q452">+IF(+COUNTIF(Nacsport!AA453:BY453,"*")&gt;1,INDEX(Nacsport!Z453:BX453,MATCH(TRUE,Nacsport!Z453:BX453&gt;0,0)),"")</f>
        <v/>
      </c>
      <c r="R452" s="1" t="str">
        <f>+CONCATENATE(Nacsport!BZ453,Nacsport!CA453)</f>
        <v/>
      </c>
      <c r="S452" s="1" t="str">
        <f>+CONCATENATE(Nacsport!CB453,Nacsport!CC453,Nacsport!CD453)</f>
        <v/>
      </c>
      <c r="T452" s="1" t="str">
        <f>+CONCATENATE(Nacsport!CE453,Nacsport!CF453,Nacsport!CG453,Nacsport!CH453)</f>
        <v/>
      </c>
      <c r="U452" s="1" t="str">
        <f>+CONCATENATE(Nacsport!CI453,Nacsport!CJ453,Nacsport!CK453,Nacsport!CL453,Nacsport!CM453,Nacsport!CN453,Nacsport!CO453,Nacsport!CP453)</f>
        <v/>
      </c>
      <c r="V452" s="1" t="str">
        <f>+CONCATENATE(Nacsport!CQ453,Nacsport!CR453,Nacsport!CS453,Nacsport!CT453,Nacsport!CU453,Nacsport!CV453)</f>
        <v/>
      </c>
      <c r="W452" s="1" t="str">
        <f>+CONCATENATE(Nacsport!CW453,Nacsport!CX453,Nacsport!CY453,Nacsport!CZ453,Nacsport!DA453,Nacsport!DB453,Nacsport!DC453)</f>
        <v/>
      </c>
      <c r="X452" s="1" t="str">
        <f>+CONCATENATE(Nacsport!DD453,Nacsport!DE453,Nacsport!DF453,Nacsport!DG453,Nacsport!DH453,Nacsport!DI453,Nacsport!DJ453,Nacsport!DK453,Nacsport!DL453,Nacsport!DM453,Nacsport!DN453)</f>
        <v/>
      </c>
      <c r="Y452" s="1" t="str">
        <f>+CONCATENATE(Nacsport!DO453,Nacsport!DP453,Nacsport!DQ453,Nacsport!DR453,Nacsport!DS453,Nacsport!DT453,Nacsport!DU453,Nacsport!DV453,)</f>
        <v/>
      </c>
      <c r="Z452" s="1" t="str">
        <f>+CONCATENATE(Nacsport!DW453,Nacsport!DX453,Nacsport!DY453,Nacsport!DZ453)</f>
        <v/>
      </c>
      <c r="AA452" s="1" t="str">
        <f>+CONCATENATE(Nacsport!EA453,Nacsport!EB453,Nacsport!EC453,Nacsport!ED453,Nacsport!EE453)</f>
        <v/>
      </c>
      <c r="AB452" s="1" t="str">
        <f>+CONCATENATE(Nacsport!EF453,Nacsport!EG453,Nacsport!EH453,Nacsport!EI453,Nacsport!EJ453,Nacsport!EK453)</f>
        <v/>
      </c>
      <c r="AC452" s="1" t="str">
        <f>+CONCATENATE(Nacsport!EL453,Nacsport!EM453,Nacsport!EN453,Nacsport!EO453,Nacsport!EP453,Nacsport!EQ453,Nacsport!ER453)</f>
        <v/>
      </c>
      <c r="AD452" s="1" t="str">
        <f>+CONCATENATE(Nacsport!ES453,Nacsport!ET453,Nacsport!EU453,Nacsport!EV453,Nacsport!EW453,Nacsport!EX453,Nacsport!EY453,Nacsport!EZ453)</f>
        <v/>
      </c>
      <c r="AE452" s="1" t="str">
        <f>+CONCATENATE(Nacsport!FA453,Nacsport!FB453,Nacsport!FC453)</f>
        <v/>
      </c>
      <c r="AF452" s="1" t="str">
        <f>+CONCATENATE(Nacsport!FD453,Nacsport!FE453)</f>
        <v/>
      </c>
      <c r="AG452" s="1" t="str">
        <f>+CONCATENATE(Nacsport!FF453,Nacsport!FG453,Nacsport!FH453,Nacsport!FI453,Nacsport!FJ453)</f>
        <v/>
      </c>
      <c r="AH452" s="1" t="str">
        <f t="shared" si="34"/>
        <v/>
      </c>
      <c r="AI452" s="1" t="str">
        <f>+CONCATENATE(Nacsport!FK453,Nacsport!FL453)</f>
        <v/>
      </c>
      <c r="AJ452" s="34" t="str">
        <f>+CONCATENATE(Nacsport!FM453,Nacsport!FN453)</f>
        <v/>
      </c>
      <c r="AK452" s="1" t="str">
        <f>+IF(OR(K452="ATTACCO",K452="DIFESA"),+CONCATENATE(Nacsport!FO453,Nacsport!FP452,Nacsport!FQ453,Nacsport!FR453,Nacsport!FS453,Nacsport!FT453,Nacsport!FU453,),"")</f>
        <v/>
      </c>
      <c r="AL452" s="1" t="str">
        <f>+IF(OR(K452="ATAQUE",K452="DEFENSA"),+CONCATENATE(Nacsport!FV453,Nacsport!FW453,Nacsport!FX453,Nacsport!FY453,Nacsport!FZ453,Nacsport!GA453,Nacsport!GB453,),"")</f>
        <v/>
      </c>
      <c r="AM452" s="1" t="str">
        <f>+CONCATENATE(Nacsport!GC453,Nacsport!GD453,Nacsport!GE453,Nacsport!GF453,Nacsport!GG453,Nacsport!GH453,Nacsport!GI453,Nacsport!GJ453,)</f>
        <v/>
      </c>
      <c r="AN452" s="1" t="str">
        <f>IF(K452="PUNTOS",LOOKUP(2,1/($K$3:K452="ATAQUE"),$AN$3:AN452),IF(+COUNTIF(Nacsport!GK453:'Nacsport'!GS453,"*")&gt;0,+COUNTIF(Nacsport!GK453:'Nacsport'!GS453,"*"),""))</f>
        <v/>
      </c>
      <c r="AO452" t="str">
        <f ca="1">+IF(K452="QUIEBRE",+IF(L452="SAN LUIS",+COUNTIF(K452:INDIRECT(ADDRESS((LOOKUP(2,1/($K$1:K452="ATAQUE"),Nacsport!$A$1:A453)),3,4)),"RUCK")+1,+COUNTIF(K452:INDIRECT(ADDRESS((LOOKUP(2,1/($K$1:K452="DEFENSA"),Nacsport!$A$1:A453)),3,4)),"RUCK")+1),"")</f>
        <v/>
      </c>
      <c r="AP452" t="str">
        <f ca="1">+IF(OR(K452="PUNTOS",K452="QUIEBRE"),+IF(L452="SAN LUIS",+COUNTIF(K452:INDIRECT(ADDRESS((LOOKUP(2,1/($K$1:K452="ATAQUE"),Nacsport!$A$1:A453)),3,4)),"PASE"),+COUNTIF(K452:INDIRECT(ADDRESS((LOOKUP(2,1/($K$1:K452="DEFENSA"),Nacsport!$A$1:A453)),3,4)),"PASE")),"")</f>
        <v/>
      </c>
      <c r="AQ452" t="str">
        <f>IF(K452="QUIEBRE",LOOKUP(2,1/($K$3:K452="ATAQUE"),$AL$3:AL452),IF(+COUNTIF(Nacsport!GK453:'Nacsport'!GS453,"*")&gt;0,+COUNTIF(Nacsport!GK453:'Nacsport'!GS453,"*"),""))</f>
        <v/>
      </c>
      <c r="AR452" s="1" t="str">
        <f>IF(OR(K452="ATTACCO",K452="DIFESA"),J452,IF(AND(OR(K452="PUNTOS",K452="RUCK",K452="QUIEBRE"),L452="AVEZZANO"),LOOKUP(2,1/($K$3:K452="ATTACCO"),$J$3:J453),IF(AND(OR(K452="PUNTOS",K452="RUCK",K452="QUIEBRE"),L452="RIVAL"),LOOKUP(2,1/($K$3:K452="DIFESA"),$J$3:J453),"")))</f>
        <v/>
      </c>
      <c r="AS452" s="17"/>
    </row>
    <row r="453" spans="1:45" ht="15.75" customHeight="1" x14ac:dyDescent="0.2">
      <c r="A453">
        <f>+Nacsport!A454</f>
        <v>454</v>
      </c>
      <c r="B453">
        <f t="shared" si="32"/>
        <v>452</v>
      </c>
      <c r="C453">
        <f t="shared" si="33"/>
        <v>452</v>
      </c>
      <c r="D453" s="12">
        <v>1</v>
      </c>
      <c r="E453" s="1" t="s">
        <v>1295</v>
      </c>
      <c r="F453" s="14">
        <f>CONVERT(LEFT(Nacsport!E454,2),"mn","hr")/24+CONVERT(MID(Nacsport!E454,4,2),"sec","hr")/24</f>
        <v>5.9606481481481489E-2</v>
      </c>
      <c r="G453" s="15">
        <f>(CONVERT((CONVERT(LEFT(Nacsport!F454,2),"mn","hr")/24+CONVERT(MID(Nacsport!F454,4,2),"sec","hr")/24)-(CONVERT(LEFT(Nacsport!E454,2),"mn","hr")/24+CONVERT(MID(Nacsport!E454,4,2),"sec","hr")/24),"hr","sec")*24)+2</f>
        <v>4.9999999999998694</v>
      </c>
      <c r="H453" s="15">
        <f t="shared" si="35"/>
        <v>5145.0000000000009</v>
      </c>
      <c r="I453" s="15">
        <f t="shared" si="36"/>
        <v>85.833333333333357</v>
      </c>
      <c r="J453" s="1">
        <f>+Nacsport!B454</f>
        <v>65</v>
      </c>
      <c r="K453" s="1" t="str">
        <f>+Nacsport!C454</f>
        <v>TACKLE</v>
      </c>
      <c r="L453" s="1" t="str">
        <f>+CONCATENATE(Nacsport!I454,Nacsport!J454)</f>
        <v>SAN BENEDETTO</v>
      </c>
      <c r="M453" s="29" t="str">
        <f>IF(Nacsport!G454&lt;&gt;"",LEFT(Nacsport!G454,FIND(";",Nacsport!G454)-1),"")</f>
        <v/>
      </c>
      <c r="N453" s="1" t="str">
        <f>IFERROR(MID(Nacsport!G454,FIND(";", Nacsport!G454)+1,IFERROR(FIND(" ", Nacsport!G454 &amp; " ", FIND(";", Nacsport!G454)+1) - FIND(";", Nacsport!G454)-1,LEN(Nacsport!G454))),"")</f>
        <v/>
      </c>
      <c r="O453" s="1" t="str">
        <f>+CONCATENATE(Nacsport!K454,Nacsport!L454,Nacsport!M454,Nacsport!N454,Nacsport!O454,Nacsport!P454,Nacsport!Q454,Nacsport!R454,Nacsport!S454,Nacsport!T454,Nacsport!U454,Nacsport!V454,Nacsport!W454,Nacsport!X454,Nacsport!Y454,Nacsport!Z454)</f>
        <v/>
      </c>
      <c r="P453" s="1" t="str">
        <f>IF(ISNA(LOOKUP(2,1/(Nacsport!AA454:BY454&lt;&gt;""),Nacsport!AA454:BY454)),"",LOOKUP(2,1/(Nacsport!AA454:BY454&lt;&gt;""),Nacsport!AA454:BY454))</f>
        <v>11</v>
      </c>
      <c r="Q453" s="1" t="str">
        <f t="array" ref="Q453">+IF(+COUNTIF(Nacsport!AA454:BY454,"*")&gt;1,INDEX(Nacsport!Z454:BX454,MATCH(TRUE,Nacsport!Z454:BX454&gt;0,0)),"")</f>
        <v/>
      </c>
      <c r="R453" s="1" t="str">
        <f>+CONCATENATE(Nacsport!BZ454,Nacsport!CA454)</f>
        <v/>
      </c>
      <c r="S453" s="1" t="str">
        <f>+CONCATENATE(Nacsport!CB454,Nacsport!CC454,Nacsport!CD454)</f>
        <v>NEUTRAL</v>
      </c>
      <c r="T453" s="1" t="str">
        <f>+CONCATENATE(Nacsport!CE454,Nacsport!CF454,Nacsport!CG454,Nacsport!CH454)</f>
        <v/>
      </c>
      <c r="U453" s="1" t="str">
        <f>+CONCATENATE(Nacsport!CI454,Nacsport!CJ454,Nacsport!CK454,Nacsport!CL454,Nacsport!CM454,Nacsport!CN454,Nacsport!CO454,Nacsport!CP454)</f>
        <v/>
      </c>
      <c r="V453" s="1" t="str">
        <f>+CONCATENATE(Nacsport!CQ454,Nacsport!CR454,Nacsport!CS454,Nacsport!CT454,Nacsport!CU454,Nacsport!CV454)</f>
        <v/>
      </c>
      <c r="W453" s="1" t="str">
        <f>+CONCATENATE(Nacsport!CW454,Nacsport!CX454,Nacsport!CY454,Nacsport!CZ454,Nacsport!DA454,Nacsport!DB454,Nacsport!DC454)</f>
        <v/>
      </c>
      <c r="X453" s="1" t="str">
        <f>+CONCATENATE(Nacsport!DD454,Nacsport!DE454,Nacsport!DF454,Nacsport!DG454,Nacsport!DH454,Nacsport!DI454,Nacsport!DJ454,Nacsport!DK454,Nacsport!DL454,Nacsport!DM454,Nacsport!DN454)</f>
        <v/>
      </c>
      <c r="Y453" s="1" t="str">
        <f>+CONCATENATE(Nacsport!DO454,Nacsport!DP454,Nacsport!DQ454,Nacsport!DR454,Nacsport!DS454,Nacsport!DT454,Nacsport!DU454,Nacsport!DV454,)</f>
        <v/>
      </c>
      <c r="Z453" s="1" t="str">
        <f>+CONCATENATE(Nacsport!DW454,Nacsport!DX454,Nacsport!DY454,Nacsport!DZ454)</f>
        <v/>
      </c>
      <c r="AA453" s="1" t="str">
        <f>+CONCATENATE(Nacsport!EA454,Nacsport!EB454,Nacsport!EC454,Nacsport!ED454,Nacsport!EE454)</f>
        <v/>
      </c>
      <c r="AB453" s="1" t="str">
        <f>+CONCATENATE(Nacsport!EF454,Nacsport!EG454,Nacsport!EH454,Nacsport!EI454,Nacsport!EJ454,Nacsport!EK454)</f>
        <v/>
      </c>
      <c r="AC453" s="1" t="str">
        <f>+CONCATENATE(Nacsport!EL454,Nacsport!EM454,Nacsport!EN454,Nacsport!EO454,Nacsport!EP454,Nacsport!EQ454,Nacsport!ER454)</f>
        <v/>
      </c>
      <c r="AD453" s="1" t="str">
        <f>+CONCATENATE(Nacsport!ES454,Nacsport!ET454,Nacsport!EU454,Nacsport!EV454,Nacsport!EW454,Nacsport!EX454,Nacsport!EY454,Nacsport!EZ454)</f>
        <v/>
      </c>
      <c r="AE453" s="1" t="str">
        <f>+CONCATENATE(Nacsport!FA454,Nacsport!FB454,Nacsport!FC454)</f>
        <v/>
      </c>
      <c r="AF453" s="1" t="str">
        <f>+CONCATENATE(Nacsport!FD454,Nacsport!FE454)</f>
        <v/>
      </c>
      <c r="AG453" s="1" t="str">
        <f>+CONCATENATE(Nacsport!FF454,Nacsport!FG454,Nacsport!FH454,Nacsport!FI454,Nacsport!FJ454)</f>
        <v/>
      </c>
      <c r="AH453" s="1" t="str">
        <f t="shared" si="34"/>
        <v/>
      </c>
      <c r="AI453" s="1" t="str">
        <f>+CONCATENATE(Nacsport!FK454,Nacsport!FL454)</f>
        <v/>
      </c>
      <c r="AJ453" s="34" t="str">
        <f>+CONCATENATE(Nacsport!FM454,Nacsport!FN454)</f>
        <v/>
      </c>
      <c r="AK453" s="1" t="str">
        <f>+IF(OR(K453="ATTACCO",K453="DIFESA"),+CONCATENATE(Nacsport!FO454,Nacsport!FP453,Nacsport!FQ454,Nacsport!FR454,Nacsport!FS454,Nacsport!FT454,Nacsport!FU454,),"")</f>
        <v/>
      </c>
      <c r="AL453" s="1" t="str">
        <f>+IF(OR(K453="ATAQUE",K453="DEFENSA"),+CONCATENATE(Nacsport!FV454,Nacsport!FW454,Nacsport!FX454,Nacsport!FY454,Nacsport!FZ454,Nacsport!GA454,Nacsport!GB454,),"")</f>
        <v/>
      </c>
      <c r="AM453" s="1" t="str">
        <f>+CONCATENATE(Nacsport!GC454,Nacsport!GD454,Nacsport!GE454,Nacsport!GF454,Nacsport!GG454,Nacsport!GH454,Nacsport!GI454,Nacsport!GJ454,)</f>
        <v/>
      </c>
      <c r="AN453" s="1" t="str">
        <f>IF(K453="PUNTOS",LOOKUP(2,1/($K$3:K453="ATAQUE"),$AN$3:AN453),IF(+COUNTIF(Nacsport!GK454:'Nacsport'!GS454,"*")&gt;0,+COUNTIF(Nacsport!GK454:'Nacsport'!GS454,"*"),""))</f>
        <v/>
      </c>
      <c r="AO453" t="str">
        <f ca="1">+IF(K453="QUIEBRE",+IF(L453="SAN LUIS",+COUNTIF(K453:INDIRECT(ADDRESS((LOOKUP(2,1/($K$1:K453="ATAQUE"),Nacsport!$A$1:A454)),3,4)),"RUCK")+1,+COUNTIF(K453:INDIRECT(ADDRESS((LOOKUP(2,1/($K$1:K453="DEFENSA"),Nacsport!$A$1:A454)),3,4)),"RUCK")+1),"")</f>
        <v/>
      </c>
      <c r="AP453" t="str">
        <f ca="1">+IF(OR(K453="PUNTOS",K453="QUIEBRE"),+IF(L453="SAN LUIS",+COUNTIF(K453:INDIRECT(ADDRESS((LOOKUP(2,1/($K$1:K453="ATAQUE"),Nacsport!$A$1:A454)),3,4)),"PASE"),+COUNTIF(K453:INDIRECT(ADDRESS((LOOKUP(2,1/($K$1:K453="DEFENSA"),Nacsport!$A$1:A454)),3,4)),"PASE")),"")</f>
        <v/>
      </c>
      <c r="AQ453" t="str">
        <f>IF(K453="QUIEBRE",LOOKUP(2,1/($K$3:K453="ATAQUE"),$AL$3:AL453),IF(+COUNTIF(Nacsport!GK454:'Nacsport'!GS454,"*")&gt;0,+COUNTIF(Nacsport!GK454:'Nacsport'!GS454,"*"),""))</f>
        <v/>
      </c>
      <c r="AR453" s="1" t="str">
        <f>IF(OR(K453="ATTACCO",K453="DIFESA"),J453,IF(AND(OR(K453="PUNTOS",K453="RUCK",K453="QUIEBRE"),L453="AVEZZANO"),LOOKUP(2,1/($K$3:K453="ATTACCO"),$J$3:J454),IF(AND(OR(K453="PUNTOS",K453="RUCK",K453="QUIEBRE"),L453="RIVAL"),LOOKUP(2,1/($K$3:K453="DIFESA"),$J$3:J454),"")))</f>
        <v/>
      </c>
      <c r="AS453" s="17"/>
    </row>
    <row r="454" spans="1:45" ht="15.75" customHeight="1" x14ac:dyDescent="0.2">
      <c r="A454">
        <f>+Nacsport!A455</f>
        <v>455</v>
      </c>
      <c r="B454">
        <f t="shared" si="32"/>
        <v>453</v>
      </c>
      <c r="C454">
        <f t="shared" si="33"/>
        <v>453</v>
      </c>
      <c r="D454" s="12">
        <v>1</v>
      </c>
      <c r="E454" s="1" t="s">
        <v>1295</v>
      </c>
      <c r="F454" s="14">
        <f>CONVERT(LEFT(Nacsport!E455,2),"mn","hr")/24+CONVERT(MID(Nacsport!E455,4,2),"sec","hr")/24</f>
        <v>5.9629629629629637E-2</v>
      </c>
      <c r="G454" s="15">
        <f>CONVERT((CONVERT(LEFT(Nacsport!F455,2),"mn","hr")/24+CONVERT(MID(Nacsport!F455,4,2),"sec","hr")/24)-(CONVERT(LEFT(Nacsport!E455,2),"mn","hr")/24+CONVERT(MID(Nacsport!E455,4,2),"sec","hr")/24),"hr","sec")*24</f>
        <v>2.9999999999998694</v>
      </c>
      <c r="H454" s="15">
        <f t="shared" si="35"/>
        <v>5147</v>
      </c>
      <c r="I454" s="15">
        <f t="shared" si="36"/>
        <v>85.866666666666674</v>
      </c>
      <c r="J454" s="1">
        <f>+Nacsport!B455</f>
        <v>56</v>
      </c>
      <c r="K454" s="1" t="str">
        <f>+Nacsport!C455</f>
        <v>RUCK</v>
      </c>
      <c r="L454" s="1" t="str">
        <f>+CONCATENATE(Nacsport!I455,Nacsport!J455)</f>
        <v>OPPONENT</v>
      </c>
      <c r="M454" s="29" t="str">
        <f>IF(Nacsport!G455&lt;&gt;"",LEFT(Nacsport!G455,FIND(";",Nacsport!G455)-1),"")</f>
        <v>25</v>
      </c>
      <c r="N454" s="1" t="str">
        <f>IFERROR(MID(Nacsport!G455,FIND(";", Nacsport!G455)+1,IFERROR(FIND(" ", Nacsport!G455 &amp; " ", FIND(";", Nacsport!G455)+1) - FIND(";", Nacsport!G455)-1,LEN(Nacsport!G455))),"")</f>
        <v>61</v>
      </c>
      <c r="O454" s="1" t="str">
        <f>+CONCATENATE(Nacsport!K455,Nacsport!L455,Nacsport!M455,Nacsport!N455,Nacsport!O455,Nacsport!P455,Nacsport!Q455,Nacsport!R455,Nacsport!S455,Nacsport!T455,Nacsport!U455,Nacsport!V455,Nacsport!W455,Nacsport!X455,Nacsport!Y455,Nacsport!Z455)</f>
        <v>T1B</v>
      </c>
      <c r="P454" s="1" t="str">
        <f>IF(ISNA(LOOKUP(2,1/(Nacsport!AA455:BY455&lt;&gt;""),Nacsport!AA455:BY455)),"",LOOKUP(2,1/(Nacsport!AA455:BY455&lt;&gt;""),Nacsport!AA455:BY455))</f>
        <v/>
      </c>
      <c r="Q454" s="1" t="str">
        <f t="array" ref="Q454">+IF(+COUNTIF(Nacsport!AA455:BY455,"*")&gt;1,INDEX(Nacsport!Z455:BX455,MATCH(TRUE,Nacsport!Z455:BX455&gt;0,0)),"")</f>
        <v/>
      </c>
      <c r="R454" s="1" t="str">
        <f>+CONCATENATE(Nacsport!BZ455,Nacsport!CA455)</f>
        <v/>
      </c>
      <c r="S454" s="1" t="str">
        <f>+CONCATENATE(Nacsport!CB455,Nacsport!CC455,Nacsport!CD455)</f>
        <v/>
      </c>
      <c r="T454" s="1" t="str">
        <f>+CONCATENATE(Nacsport!CE455,Nacsport!CF455,Nacsport!CG455,Nacsport!CH455)</f>
        <v/>
      </c>
      <c r="U454" s="1" t="str">
        <f>+CONCATENATE(Nacsport!CI455,Nacsport!CJ455,Nacsport!CK455,Nacsport!CL455,Nacsport!CM455,Nacsport!CN455,Nacsport!CO455,Nacsport!CP455)</f>
        <v/>
      </c>
      <c r="V454" s="1" t="str">
        <f>+CONCATENATE(Nacsport!CQ455,Nacsport!CR455,Nacsport!CS455,Nacsport!CT455,Nacsport!CU455,Nacsport!CV455)</f>
        <v/>
      </c>
      <c r="W454" s="1" t="str">
        <f>+CONCATENATE(Nacsport!CW455,Nacsport!CX455,Nacsport!CY455,Nacsport!CZ455,Nacsport!DA455,Nacsport!DB455,Nacsport!DC455)</f>
        <v/>
      </c>
      <c r="X454" s="1" t="str">
        <f>+CONCATENATE(Nacsport!DD455,Nacsport!DE455,Nacsport!DF455,Nacsport!DG455,Nacsport!DH455,Nacsport!DI455,Nacsport!DJ455,Nacsport!DK455,Nacsport!DL455,Nacsport!DM455,Nacsport!DN455)</f>
        <v/>
      </c>
      <c r="Y454" s="1" t="str">
        <f>+CONCATENATE(Nacsport!DO455,Nacsport!DP455,Nacsport!DQ455,Nacsport!DR455,Nacsport!DS455,Nacsport!DT455,Nacsport!DU455,Nacsport!DV455,)</f>
        <v/>
      </c>
      <c r="Z454" s="1" t="str">
        <f>+CONCATENATE(Nacsport!DW455,Nacsport!DX455,Nacsport!DY455,Nacsport!DZ455)</f>
        <v/>
      </c>
      <c r="AA454" s="1" t="str">
        <f>+CONCATENATE(Nacsport!EA455,Nacsport!EB455,Nacsport!EC455,Nacsport!ED455,Nacsport!EE455)</f>
        <v/>
      </c>
      <c r="AB454" s="1" t="str">
        <f>+CONCATENATE(Nacsport!EF455,Nacsport!EG455,Nacsport!EH455,Nacsport!EI455,Nacsport!EJ455,Nacsport!EK455)</f>
        <v/>
      </c>
      <c r="AC454" s="1" t="str">
        <f>+CONCATENATE(Nacsport!EL455,Nacsport!EM455,Nacsport!EN455,Nacsport!EO455,Nacsport!EP455,Nacsport!EQ455,Nacsport!ER455)</f>
        <v/>
      </c>
      <c r="AD454" s="1" t="str">
        <f>+CONCATENATE(Nacsport!ES455,Nacsport!ET455,Nacsport!EU455,Nacsport!EV455,Nacsport!EW455,Nacsport!EX455,Nacsport!EY455,Nacsport!EZ455)</f>
        <v/>
      </c>
      <c r="AE454" s="1" t="str">
        <f>+CONCATENATE(Nacsport!FA455,Nacsport!FB455,Nacsport!FC455)</f>
        <v/>
      </c>
      <c r="AF454" s="1" t="str">
        <f>+CONCATENATE(Nacsport!FD455,Nacsport!FE455)</f>
        <v>SLOW</v>
      </c>
      <c r="AG454" s="1" t="str">
        <f>+CONCATENATE(Nacsport!FF455,Nacsport!FG455,Nacsport!FH455,Nacsport!FI455,Nacsport!FJ455)</f>
        <v/>
      </c>
      <c r="AH454" s="1" t="str">
        <f t="shared" si="34"/>
        <v/>
      </c>
      <c r="AI454" s="1" t="str">
        <f>+CONCATENATE(Nacsport!FK455,Nacsport!FL455)</f>
        <v/>
      </c>
      <c r="AJ454" s="34" t="str">
        <f>+CONCATENATE(Nacsport!FM455,Nacsport!FN455)</f>
        <v/>
      </c>
      <c r="AK454" s="1" t="str">
        <f>+IF(OR(K454="ATTACCO",K454="DIFESA"),+CONCATENATE(Nacsport!FO455,Nacsport!FP454,Nacsport!FQ455,Nacsport!FR455,Nacsport!FS455,Nacsport!FT455,Nacsport!FU455,),"")</f>
        <v/>
      </c>
      <c r="AL454" s="1" t="str">
        <f>+IF(OR(K454="ATAQUE",K454="DEFENSA"),+CONCATENATE(Nacsport!FV455,Nacsport!FW455,Nacsport!FX455,Nacsport!FY455,Nacsport!FZ455,Nacsport!GA455,Nacsport!GB455,),"")</f>
        <v/>
      </c>
      <c r="AM454" s="1" t="str">
        <f>+CONCATENATE(Nacsport!GC455,Nacsport!GD455,Nacsport!GE455,Nacsport!GF455,Nacsport!GG455,Nacsport!GH455,Nacsport!GI455,Nacsport!GJ455,)</f>
        <v/>
      </c>
      <c r="AN454" s="1" t="str">
        <f>IF(K454="PUNTOS",LOOKUP(2,1/($K$3:K454="ATAQUE"),$AN$3:AN454),IF(+COUNTIF(Nacsport!GK455:'Nacsport'!GS455,"*")&gt;0,+COUNTIF(Nacsport!GK455:'Nacsport'!GS455,"*"),""))</f>
        <v/>
      </c>
      <c r="AO454" t="str">
        <f ca="1">+IF(K454="QUIEBRE",+IF(L454="SAN LUIS",+COUNTIF(K454:INDIRECT(ADDRESS((LOOKUP(2,1/($K$1:K454="ATAQUE"),Nacsport!$A$1:A455)),3,4)),"RUCK")+1,+COUNTIF(K454:INDIRECT(ADDRESS((LOOKUP(2,1/($K$1:K454="DEFENSA"),Nacsport!$A$1:A455)),3,4)),"RUCK")+1),"")</f>
        <v/>
      </c>
      <c r="AP454" t="str">
        <f ca="1">+IF(OR(K454="PUNTOS",K454="QUIEBRE"),+IF(L454="SAN LUIS",+COUNTIF(K454:INDIRECT(ADDRESS((LOOKUP(2,1/($K$1:K454="ATAQUE"),Nacsport!$A$1:A455)),3,4)),"PASE"),+COUNTIF(K454:INDIRECT(ADDRESS((LOOKUP(2,1/($K$1:K454="DEFENSA"),Nacsport!$A$1:A455)),3,4)),"PASE")),"")</f>
        <v/>
      </c>
      <c r="AQ454" t="str">
        <f>IF(K454="QUIEBRE",LOOKUP(2,1/($K$3:K454="ATAQUE"),$AL$3:AL454),IF(+COUNTIF(Nacsport!GK455:'Nacsport'!GS455,"*")&gt;0,+COUNTIF(Nacsport!GK455:'Nacsport'!GS455,"*"),""))</f>
        <v/>
      </c>
      <c r="AR454" s="1" t="str">
        <f>IF(OR(K454="ATTACCO",K454="DIFESA"),J454,IF(AND(OR(K454="PUNTOS",K454="RUCK",K454="QUIEBRE"),L454="AVEZZANO"),LOOKUP(2,1/($K$3:K454="ATTACCO"),$J$3:J455),IF(AND(OR(K454="PUNTOS",K454="RUCK",K454="QUIEBRE"),L454="RIVAL"),LOOKUP(2,1/($K$3:K454="DIFESA"),$J$3:J455),"")))</f>
        <v/>
      </c>
      <c r="AS454" s="17"/>
    </row>
    <row r="455" spans="1:45" ht="15.75" customHeight="1" x14ac:dyDescent="0.2">
      <c r="A455">
        <f>+Nacsport!A456</f>
        <v>456</v>
      </c>
      <c r="B455">
        <f t="shared" si="32"/>
        <v>454</v>
      </c>
      <c r="C455">
        <f t="shared" si="33"/>
        <v>454</v>
      </c>
      <c r="D455" s="12">
        <v>1</v>
      </c>
      <c r="E455" s="1" t="s">
        <v>1295</v>
      </c>
      <c r="F455" s="14">
        <f>CONVERT(LEFT(Nacsport!E456,2),"mn","hr")/24+CONVERT(MID(Nacsport!E456,4,2),"sec","hr")/24</f>
        <v>5.9745370370370372E-2</v>
      </c>
      <c r="G455" s="15">
        <f>CONVERT((CONVERT(LEFT(Nacsport!F456,2),"mn","hr")/24+CONVERT(MID(Nacsport!F456,4,2),"sec","hr")/24)-(CONVERT(LEFT(Nacsport!E456,2),"mn","hr")/24+CONVERT(MID(Nacsport!E456,4,2),"sec","hr")/24),"hr","sec")*24</f>
        <v>2.9999999999998694</v>
      </c>
      <c r="H455" s="15">
        <f t="shared" si="35"/>
        <v>5157</v>
      </c>
      <c r="I455" s="15">
        <f t="shared" si="36"/>
        <v>86.033333333333346</v>
      </c>
      <c r="J455" s="1">
        <f>+Nacsport!B456</f>
        <v>57</v>
      </c>
      <c r="K455" s="1" t="str">
        <f>+Nacsport!C456</f>
        <v>RUCK</v>
      </c>
      <c r="L455" s="1" t="str">
        <f>+CONCATENATE(Nacsport!I456,Nacsport!J456)</f>
        <v>OPPONENT</v>
      </c>
      <c r="M455" s="29" t="str">
        <f>IF(Nacsport!G456&lt;&gt;"",LEFT(Nacsport!G456,FIND(";",Nacsport!G456)-1),"")</f>
        <v>24</v>
      </c>
      <c r="N455" s="1" t="str">
        <f>IFERROR(MID(Nacsport!G456,FIND(";", Nacsport!G456)+1,IFERROR(FIND(" ", Nacsport!G456 &amp; " ", FIND(";", Nacsport!G456)+1) - FIND(";", Nacsport!G456)-1,LEN(Nacsport!G456))),"")</f>
        <v>64</v>
      </c>
      <c r="O455" s="1" t="str">
        <f>+CONCATENATE(Nacsport!K456,Nacsport!L456,Nacsport!M456,Nacsport!N456,Nacsport!O456,Nacsport!P456,Nacsport!Q456,Nacsport!R456,Nacsport!S456,Nacsport!T456,Nacsport!U456,Nacsport!V456,Nacsport!W456,Nacsport!X456,Nacsport!Y456,Nacsport!Z456)</f>
        <v>T1B</v>
      </c>
      <c r="P455" s="1" t="str">
        <f>IF(ISNA(LOOKUP(2,1/(Nacsport!AA456:BY456&lt;&gt;""),Nacsport!AA456:BY456)),"",LOOKUP(2,1/(Nacsport!AA456:BY456&lt;&gt;""),Nacsport!AA456:BY456))</f>
        <v/>
      </c>
      <c r="Q455" s="1" t="str">
        <f t="array" ref="Q455">+IF(+COUNTIF(Nacsport!AA456:BY456,"*")&gt;1,INDEX(Nacsport!Z456:BX456,MATCH(TRUE,Nacsport!Z456:BX456&gt;0,0)),"")</f>
        <v/>
      </c>
      <c r="R455" s="1" t="str">
        <f>+CONCATENATE(Nacsport!BZ456,Nacsport!CA456)</f>
        <v/>
      </c>
      <c r="S455" s="1" t="str">
        <f>+CONCATENATE(Nacsport!CB456,Nacsport!CC456,Nacsport!CD456)</f>
        <v/>
      </c>
      <c r="T455" s="1" t="str">
        <f>+CONCATENATE(Nacsport!CE456,Nacsport!CF456,Nacsport!CG456,Nacsport!CH456)</f>
        <v/>
      </c>
      <c r="U455" s="1" t="str">
        <f>+CONCATENATE(Nacsport!CI456,Nacsport!CJ456,Nacsport!CK456,Nacsport!CL456,Nacsport!CM456,Nacsport!CN456,Nacsport!CO456,Nacsport!CP456)</f>
        <v/>
      </c>
      <c r="V455" s="1" t="str">
        <f>+CONCATENATE(Nacsport!CQ456,Nacsport!CR456,Nacsport!CS456,Nacsport!CT456,Nacsport!CU456,Nacsport!CV456)</f>
        <v/>
      </c>
      <c r="W455" s="1" t="str">
        <f>+CONCATENATE(Nacsport!CW456,Nacsport!CX456,Nacsport!CY456,Nacsport!CZ456,Nacsport!DA456,Nacsport!DB456,Nacsport!DC456)</f>
        <v/>
      </c>
      <c r="X455" s="1" t="str">
        <f>+CONCATENATE(Nacsport!DD456,Nacsport!DE456,Nacsport!DF456,Nacsport!DG456,Nacsport!DH456,Nacsport!DI456,Nacsport!DJ456,Nacsport!DK456,Nacsport!DL456,Nacsport!DM456,Nacsport!DN456)</f>
        <v/>
      </c>
      <c r="Y455" s="1" t="str">
        <f>+CONCATENATE(Nacsport!DO456,Nacsport!DP456,Nacsport!DQ456,Nacsport!DR456,Nacsport!DS456,Nacsport!DT456,Nacsport!DU456,Nacsport!DV456,)</f>
        <v/>
      </c>
      <c r="Z455" s="1" t="str">
        <f>+CONCATENATE(Nacsport!DW456,Nacsport!DX456,Nacsport!DY456,Nacsport!DZ456)</f>
        <v/>
      </c>
      <c r="AA455" s="1" t="str">
        <f>+CONCATENATE(Nacsport!EA456,Nacsport!EB456,Nacsport!EC456,Nacsport!ED456,Nacsport!EE456)</f>
        <v/>
      </c>
      <c r="AB455" s="1" t="str">
        <f>+CONCATENATE(Nacsport!EF456,Nacsport!EG456,Nacsport!EH456,Nacsport!EI456,Nacsport!EJ456,Nacsport!EK456)</f>
        <v/>
      </c>
      <c r="AC455" s="1" t="str">
        <f>+CONCATENATE(Nacsport!EL456,Nacsport!EM456,Nacsport!EN456,Nacsport!EO456,Nacsport!EP456,Nacsport!EQ456,Nacsport!ER456)</f>
        <v/>
      </c>
      <c r="AD455" s="1" t="str">
        <f>+CONCATENATE(Nacsport!ES456,Nacsport!ET456,Nacsport!EU456,Nacsport!EV456,Nacsport!EW456,Nacsport!EX456,Nacsport!EY456,Nacsport!EZ456)</f>
        <v/>
      </c>
      <c r="AE455" s="1" t="str">
        <f>+CONCATENATE(Nacsport!FA456,Nacsport!FB456,Nacsport!FC456)</f>
        <v/>
      </c>
      <c r="AF455" s="1" t="str">
        <f>+CONCATENATE(Nacsport!FD456,Nacsport!FE456)</f>
        <v>SLOW</v>
      </c>
      <c r="AG455" s="1" t="str">
        <f>+CONCATENATE(Nacsport!FF456,Nacsport!FG456,Nacsport!FH456,Nacsport!FI456,Nacsport!FJ456)</f>
        <v/>
      </c>
      <c r="AH455" s="1" t="str">
        <f t="shared" si="34"/>
        <v/>
      </c>
      <c r="AI455" s="1" t="str">
        <f>+CONCATENATE(Nacsport!FK456,Nacsport!FL456)</f>
        <v/>
      </c>
      <c r="AJ455" s="34" t="str">
        <f>+CONCATENATE(Nacsport!FM456,Nacsport!FN456)</f>
        <v/>
      </c>
      <c r="AK455" s="1" t="str">
        <f>+IF(OR(K455="ATTACCO",K455="DIFESA"),+CONCATENATE(Nacsport!FO456,Nacsport!FP455,Nacsport!FQ456,Nacsport!FR456,Nacsport!FS456,Nacsport!FT456,Nacsport!FU456,),"")</f>
        <v/>
      </c>
      <c r="AL455" s="1" t="str">
        <f>+IF(OR(K455="ATAQUE",K455="DEFENSA"),+CONCATENATE(Nacsport!FV456,Nacsport!FW456,Nacsport!FX456,Nacsport!FY456,Nacsport!FZ456,Nacsport!GA456,Nacsport!GB456,),"")</f>
        <v/>
      </c>
      <c r="AM455" s="1" t="str">
        <f>+CONCATENATE(Nacsport!GC456,Nacsport!GD456,Nacsport!GE456,Nacsport!GF456,Nacsport!GG456,Nacsport!GH456,Nacsport!GI456,Nacsport!GJ456,)</f>
        <v/>
      </c>
      <c r="AN455" s="1" t="str">
        <f>IF(K455="PUNTOS",LOOKUP(2,1/($K$3:K455="ATAQUE"),$AN$3:AN455),IF(+COUNTIF(Nacsport!GK456:'Nacsport'!GS456,"*")&gt;0,+COUNTIF(Nacsport!GK456:'Nacsport'!GS456,"*"),""))</f>
        <v/>
      </c>
      <c r="AO455" t="str">
        <f ca="1">+IF(K455="QUIEBRE",+IF(L455="SAN LUIS",+COUNTIF(K455:INDIRECT(ADDRESS((LOOKUP(2,1/($K$1:K455="ATAQUE"),Nacsport!$A$1:A456)),3,4)),"RUCK")+1,+COUNTIF(K455:INDIRECT(ADDRESS((LOOKUP(2,1/($K$1:K455="DEFENSA"),Nacsport!$A$1:A456)),3,4)),"RUCK")+1),"")</f>
        <v/>
      </c>
      <c r="AP455" t="str">
        <f ca="1">+IF(OR(K455="PUNTOS",K455="QUIEBRE"),+IF(L455="SAN LUIS",+COUNTIF(K455:INDIRECT(ADDRESS((LOOKUP(2,1/($K$1:K455="ATAQUE"),Nacsport!$A$1:A456)),3,4)),"PASE"),+COUNTIF(K455:INDIRECT(ADDRESS((LOOKUP(2,1/($K$1:K455="DEFENSA"),Nacsport!$A$1:A456)),3,4)),"PASE")),"")</f>
        <v/>
      </c>
      <c r="AQ455" t="str">
        <f>IF(K455="QUIEBRE",LOOKUP(2,1/($K$3:K455="ATAQUE"),$AL$3:AL455),IF(+COUNTIF(Nacsport!GK456:'Nacsport'!GS456,"*")&gt;0,+COUNTIF(Nacsport!GK456:'Nacsport'!GS456,"*"),""))</f>
        <v/>
      </c>
      <c r="AR455" s="1" t="str">
        <f>IF(OR(K455="ATTACCO",K455="DIFESA"),J455,IF(AND(OR(K455="PUNTOS",K455="RUCK",K455="QUIEBRE"),L455="AVEZZANO"),LOOKUP(2,1/($K$3:K455="ATTACCO"),$J$3:J456),IF(AND(OR(K455="PUNTOS",K455="RUCK",K455="QUIEBRE"),L455="RIVAL"),LOOKUP(2,1/($K$3:K455="DIFESA"),$J$3:J456),"")))</f>
        <v/>
      </c>
      <c r="AS455" s="17"/>
    </row>
    <row r="456" spans="1:45" ht="15.75" customHeight="1" x14ac:dyDescent="0.2">
      <c r="A456">
        <f>+Nacsport!A457</f>
        <v>457</v>
      </c>
      <c r="B456">
        <f t="shared" si="32"/>
        <v>455</v>
      </c>
      <c r="C456">
        <f t="shared" si="33"/>
        <v>455</v>
      </c>
      <c r="D456" s="12">
        <v>1</v>
      </c>
      <c r="E456" s="1" t="s">
        <v>1295</v>
      </c>
      <c r="F456" s="14">
        <f>CONVERT(LEFT(Nacsport!E457,2),"mn","hr")/24+CONVERT(MID(Nacsport!E457,4,2),"sec","hr")/24</f>
        <v>5.9826388888888894E-2</v>
      </c>
      <c r="G456" s="15">
        <v>8</v>
      </c>
      <c r="H456" s="15">
        <f t="shared" si="35"/>
        <v>5164.0000000000009</v>
      </c>
      <c r="I456" s="15">
        <f t="shared" si="36"/>
        <v>86.15000000000002</v>
      </c>
      <c r="J456" s="1">
        <f>+Nacsport!B457</f>
        <v>15</v>
      </c>
      <c r="K456" s="1" t="str">
        <f>+Nacsport!C457</f>
        <v>PENALTY</v>
      </c>
      <c r="L456" s="1" t="str">
        <f>+CONCATENATE(Nacsport!I457,Nacsport!J457)</f>
        <v>SAN BENEDETTO</v>
      </c>
      <c r="M456" s="29" t="str">
        <f>IF(Nacsport!G457&lt;&gt;"",LEFT(Nacsport!G457,FIND(";",Nacsport!G457)-1),"")</f>
        <v>18</v>
      </c>
      <c r="N456" s="1" t="str">
        <f>IFERROR(MID(Nacsport!G457,FIND(";", Nacsport!G457)+1,IFERROR(FIND(" ", Nacsport!G457 &amp; " ", FIND(";", Nacsport!G457)+1) - FIND(";", Nacsport!G457)-1,LEN(Nacsport!G457))),"")</f>
        <v>64</v>
      </c>
      <c r="O456" s="1" t="str">
        <f>+CONCATENATE(Nacsport!K457,Nacsport!L457,Nacsport!M457,Nacsport!N457,Nacsport!O457,Nacsport!P457,Nacsport!Q457,Nacsport!R457,Nacsport!S457,Nacsport!T457,Nacsport!U457,Nacsport!V457,Nacsport!W457,Nacsport!X457,Nacsport!Y457,Nacsport!Z457)</f>
        <v>T1B</v>
      </c>
      <c r="P456" s="1">
        <f>IF(ISNA(LOOKUP(2,1/(Nacsport!AA457:BY457&lt;&gt;""),Nacsport!AA457:BY457)),"",LOOKUP(2,1/(Nacsport!AA457:BY457&lt;&gt;""),Nacsport!AA457:BY457))</f>
        <v>28</v>
      </c>
      <c r="Q456" s="1" t="str">
        <f t="array" ref="Q456">+IF(+COUNTIF(Nacsport!AA457:BY457,"*")&gt;1,INDEX(Nacsport!Z457:BX457,MATCH(TRUE,Nacsport!Z457:BX457&gt;0,0)),"")</f>
        <v/>
      </c>
      <c r="R456" s="1" t="str">
        <f>+CONCATENATE(Nacsport!BZ457,Nacsport!CA457)</f>
        <v/>
      </c>
      <c r="S456" s="1" t="str">
        <f>+CONCATENATE(Nacsport!CB457,Nacsport!CC457,Nacsport!CD457)</f>
        <v/>
      </c>
      <c r="T456" s="1" t="str">
        <f>+CONCATENATE(Nacsport!CE457,Nacsport!CF457,Nacsport!CG457,Nacsport!CH457)</f>
        <v/>
      </c>
      <c r="U456" s="1" t="str">
        <f>+CONCATENATE(Nacsport!CI457,Nacsport!CJ457,Nacsport!CK457,Nacsport!CL457,Nacsport!CM457,Nacsport!CN457,Nacsport!CO457,Nacsport!CP457)</f>
        <v/>
      </c>
      <c r="V456" s="1" t="str">
        <f>+CONCATENATE(Nacsport!CQ457,Nacsport!CR457,Nacsport!CS457,Nacsport!CT457,Nacsport!CU457,Nacsport!CV457)</f>
        <v/>
      </c>
      <c r="W456" s="1" t="str">
        <f>+CONCATENATE(Nacsport!CW457,Nacsport!CX457,Nacsport!CY457,Nacsport!CZ457,Nacsport!DA457,Nacsport!DB457,Nacsport!DC457)</f>
        <v/>
      </c>
      <c r="X456" s="1" t="str">
        <f>+CONCATENATE(Nacsport!DD457,Nacsport!DE457,Nacsport!DF457,Nacsport!DG457,Nacsport!DH457,Nacsport!DI457,Nacsport!DJ457,Nacsport!DK457,Nacsport!DL457,Nacsport!DM457,Nacsport!DN457)</f>
        <v/>
      </c>
      <c r="Y456" s="1" t="str">
        <f>+CONCATENATE(Nacsport!DO457,Nacsport!DP457,Nacsport!DQ457,Nacsport!DR457,Nacsport!DS457,Nacsport!DT457,Nacsport!DU457,Nacsport!DV457,)</f>
        <v/>
      </c>
      <c r="Z456" s="1" t="str">
        <f>+CONCATENATE(Nacsport!DW457,Nacsport!DX457,Nacsport!DY457,Nacsport!DZ457)</f>
        <v/>
      </c>
      <c r="AA456" s="1" t="str">
        <f>+CONCATENATE(Nacsport!EA457,Nacsport!EB457,Nacsport!EC457,Nacsport!ED457,Nacsport!EE457)</f>
        <v/>
      </c>
      <c r="AB456" s="1" t="str">
        <f>+CONCATENATE(Nacsport!EF457,Nacsport!EG457,Nacsport!EH457,Nacsport!EI457,Nacsport!EJ457,Nacsport!EK457)</f>
        <v/>
      </c>
      <c r="AC456" s="1" t="str">
        <f>+CONCATENATE(Nacsport!EL457,Nacsport!EM457,Nacsport!EN457,Nacsport!EO457,Nacsport!EP457,Nacsport!EQ457,Nacsport!ER457)</f>
        <v>RUCK DEFENCE</v>
      </c>
      <c r="AD456" s="1" t="str">
        <f>+CONCATENATE(Nacsport!ES457,Nacsport!ET457,Nacsport!EU457,Nacsport!EV457,Nacsport!EW457,Nacsport!EX457,Nacsport!EY457,Nacsport!EZ457)</f>
        <v/>
      </c>
      <c r="AE456" s="1" t="str">
        <f>+CONCATENATE(Nacsport!FA457,Nacsport!FB457,Nacsport!FC457)</f>
        <v/>
      </c>
      <c r="AF456" s="1" t="str">
        <f>+CONCATENATE(Nacsport!FD457,Nacsport!FE457)</f>
        <v/>
      </c>
      <c r="AG456" s="1" t="str">
        <f>+CONCATENATE(Nacsport!FF457,Nacsport!FG457,Nacsport!FH457,Nacsport!FI457,Nacsport!FJ457)</f>
        <v/>
      </c>
      <c r="AH456" s="1" t="str">
        <f t="shared" si="34"/>
        <v/>
      </c>
      <c r="AI456" s="1" t="str">
        <f>+CONCATENATE(Nacsport!FK457,Nacsport!FL457)</f>
        <v/>
      </c>
      <c r="AJ456" s="34" t="str">
        <f>+CONCATENATE(Nacsport!FM457,Nacsport!FN457)</f>
        <v/>
      </c>
      <c r="AK456" s="1" t="str">
        <f>+IF(OR(K456="ATTACCO",K456="DIFESA"),+CONCATENATE(Nacsport!FO457,Nacsport!FP456,Nacsport!FQ457,Nacsport!FR457,Nacsport!FS457,Nacsport!FT457,Nacsport!FU457,),"")</f>
        <v/>
      </c>
      <c r="AL456" s="1" t="str">
        <f>+IF(OR(K456="ATAQUE",K456="DEFENSA"),+CONCATENATE(Nacsport!FV457,Nacsport!FW457,Nacsport!FX457,Nacsport!FY457,Nacsport!FZ457,Nacsport!GA457,Nacsport!GB457,),"")</f>
        <v/>
      </c>
      <c r="AM456" s="1" t="str">
        <f>+CONCATENATE(Nacsport!GC457,Nacsport!GD457,Nacsport!GE457,Nacsport!GF457,Nacsport!GG457,Nacsport!GH457,Nacsport!GI457,Nacsport!GJ457,)</f>
        <v/>
      </c>
      <c r="AN456" s="1" t="str">
        <f>IF(K456="PUNTOS",LOOKUP(2,1/($K$3:K456="ATAQUE"),$AN$3:AN456),IF(+COUNTIF(Nacsport!GK457:'Nacsport'!GS457,"*")&gt;0,+COUNTIF(Nacsport!GK457:'Nacsport'!GS457,"*"),""))</f>
        <v/>
      </c>
      <c r="AO456" t="str">
        <f ca="1">+IF(K456="QUIEBRE",+IF(L456="SAN LUIS",+COUNTIF(K456:INDIRECT(ADDRESS((LOOKUP(2,1/($K$1:K456="ATAQUE"),Nacsport!$A$1:A457)),3,4)),"RUCK")+1,+COUNTIF(K456:INDIRECT(ADDRESS((LOOKUP(2,1/($K$1:K456="DEFENSA"),Nacsport!$A$1:A457)),3,4)),"RUCK")+1),"")</f>
        <v/>
      </c>
      <c r="AP456" t="str">
        <f ca="1">+IF(OR(K456="PUNTOS",K456="QUIEBRE"),+IF(L456="SAN LUIS",+COUNTIF(K456:INDIRECT(ADDRESS((LOOKUP(2,1/($K$1:K456="ATAQUE"),Nacsport!$A$1:A457)),3,4)),"PASE"),+COUNTIF(K456:INDIRECT(ADDRESS((LOOKUP(2,1/($K$1:K456="DEFENSA"),Nacsport!$A$1:A457)),3,4)),"PASE")),"")</f>
        <v/>
      </c>
      <c r="AQ456" t="str">
        <f>IF(K456="QUIEBRE",LOOKUP(2,1/($K$3:K456="ATAQUE"),$AL$3:AL456),IF(+COUNTIF(Nacsport!GK457:'Nacsport'!GS457,"*")&gt;0,+COUNTIF(Nacsport!GK457:'Nacsport'!GS457,"*"),""))</f>
        <v/>
      </c>
      <c r="AR456" s="1" t="str">
        <f>IF(OR(K456="ATTACCO",K456="DIFESA"),J456,IF(AND(OR(K456="PUNTOS",K456="RUCK",K456="QUIEBRE"),L456="AVEZZANO"),LOOKUP(2,1/($K$3:K456="ATTACCO"),$J$3:J457),IF(AND(OR(K456="PUNTOS",K456="RUCK",K456="QUIEBRE"),L456="RIVAL"),LOOKUP(2,1/($K$3:K456="DIFESA"),$J$3:J457),"")))</f>
        <v/>
      </c>
      <c r="AS456" s="17"/>
    </row>
    <row r="457" spans="1:45" ht="15.75" customHeight="1" x14ac:dyDescent="0.2">
      <c r="A457">
        <f>+Nacsport!A458</f>
        <v>458</v>
      </c>
      <c r="B457">
        <f t="shared" si="32"/>
        <v>456</v>
      </c>
      <c r="C457">
        <f t="shared" si="33"/>
        <v>456</v>
      </c>
      <c r="D457" s="12">
        <v>1</v>
      </c>
      <c r="E457" s="1" t="s">
        <v>1295</v>
      </c>
      <c r="F457" s="14">
        <f>CONVERT(LEFT(Nacsport!E458,2),"mn","hr")/24+CONVERT(MID(Nacsport!E458,4,2),"sec","hr")/24</f>
        <v>5.9826388888888894E-2</v>
      </c>
      <c r="G457" s="15">
        <f>CONVERT((CONVERT(LEFT(Nacsport!F458,2),"mn","hr")/24+CONVERT(MID(Nacsport!F458,4,2),"sec","hr")/24)-(CONVERT(LEFT(Nacsport!E458,2),"mn","hr")/24+CONVERT(MID(Nacsport!E458,4,2),"sec","hr")/24),"hr","sec")*24</f>
        <v>0.99999999999995648</v>
      </c>
      <c r="H457" s="15">
        <f t="shared" si="35"/>
        <v>5164.0000000000009</v>
      </c>
      <c r="I457" s="15">
        <f t="shared" si="36"/>
        <v>86.15000000000002</v>
      </c>
      <c r="J457" s="1">
        <f>+Nacsport!B458</f>
        <v>47</v>
      </c>
      <c r="K457" s="1" t="str">
        <f>+Nacsport!C458</f>
        <v>END</v>
      </c>
      <c r="L457" s="1" t="str">
        <f>+CONCATENATE(Nacsport!I458,Nacsport!J458)</f>
        <v/>
      </c>
      <c r="M457" s="29" t="str">
        <f>IF(Nacsport!G458&lt;&gt;"",LEFT(Nacsport!G458,FIND(";",Nacsport!G458)-1),"")</f>
        <v/>
      </c>
      <c r="N457" s="1" t="str">
        <f>IFERROR(MID(Nacsport!G458,FIND(";", Nacsport!G458)+1,IFERROR(FIND(" ", Nacsport!G458 &amp; " ", FIND(";", Nacsport!G458)+1) - FIND(";", Nacsport!G458)-1,LEN(Nacsport!G458))),"")</f>
        <v/>
      </c>
      <c r="O457" s="1" t="str">
        <f>+CONCATENATE(Nacsport!K458,Nacsport!L458,Nacsport!M458,Nacsport!N458,Nacsport!O458,Nacsport!P458,Nacsport!Q458,Nacsport!R458,Nacsport!S458,Nacsport!T458,Nacsport!U458,Nacsport!V458,Nacsport!W458,Nacsport!X458,Nacsport!Y458,Nacsport!Z458)</f>
        <v/>
      </c>
      <c r="P457" s="1" t="str">
        <f>IF(ISNA(LOOKUP(2,1/(Nacsport!AA458:BY458&lt;&gt;""),Nacsport!AA458:BY458)),"",LOOKUP(2,1/(Nacsport!AA458:BY458&lt;&gt;""),Nacsport!AA458:BY458))</f>
        <v/>
      </c>
      <c r="Q457" s="1" t="str">
        <f t="array" ref="Q457">+IF(+COUNTIF(Nacsport!AA458:BY458,"*")&gt;1,INDEX(Nacsport!Z458:BX458,MATCH(TRUE,Nacsport!Z458:BX458&gt;0,0)),"")</f>
        <v/>
      </c>
      <c r="R457" s="1" t="str">
        <f>+CONCATENATE(Nacsport!BZ458,Nacsport!CA458)</f>
        <v/>
      </c>
      <c r="S457" s="1" t="str">
        <f>+CONCATENATE(Nacsport!CB458,Nacsport!CC458,Nacsport!CD458)</f>
        <v/>
      </c>
      <c r="T457" s="1" t="str">
        <f>+CONCATENATE(Nacsport!CE458,Nacsport!CF458,Nacsport!CG458,Nacsport!CH458)</f>
        <v/>
      </c>
      <c r="U457" s="1" t="str">
        <f>+CONCATENATE(Nacsport!CI458,Nacsport!CJ458,Nacsport!CK458,Nacsport!CL458,Nacsport!CM458,Nacsport!CN458,Nacsport!CO458,Nacsport!CP458)</f>
        <v/>
      </c>
      <c r="V457" s="1" t="str">
        <f>+CONCATENATE(Nacsport!CQ458,Nacsport!CR458,Nacsport!CS458,Nacsport!CT458,Nacsport!CU458,Nacsport!CV458)</f>
        <v/>
      </c>
      <c r="W457" s="1" t="str">
        <f>+CONCATENATE(Nacsport!CW458,Nacsport!CX458,Nacsport!CY458,Nacsport!CZ458,Nacsport!DA458,Nacsport!DB458,Nacsport!DC458)</f>
        <v/>
      </c>
      <c r="X457" s="1" t="str">
        <f>+CONCATENATE(Nacsport!DD458,Nacsport!DE458,Nacsport!DF458,Nacsport!DG458,Nacsport!DH458,Nacsport!DI458,Nacsport!DJ458,Nacsport!DK458,Nacsport!DL458,Nacsport!DM458,Nacsport!DN458)</f>
        <v/>
      </c>
      <c r="Y457" s="1" t="str">
        <f>+CONCATENATE(Nacsport!DO458,Nacsport!DP458,Nacsport!DQ458,Nacsport!DR458,Nacsport!DS458,Nacsport!DT458,Nacsport!DU458,Nacsport!DV458,)</f>
        <v/>
      </c>
      <c r="Z457" s="1" t="str">
        <f>+CONCATENATE(Nacsport!DW458,Nacsport!DX458,Nacsport!DY458,Nacsport!DZ458)</f>
        <v/>
      </c>
      <c r="AA457" s="1" t="str">
        <f>+CONCATENATE(Nacsport!EA458,Nacsport!EB458,Nacsport!EC458,Nacsport!ED458,Nacsport!EE458)</f>
        <v/>
      </c>
      <c r="AB457" s="1" t="str">
        <f>+CONCATENATE(Nacsport!EF458,Nacsport!EG458,Nacsport!EH458,Nacsport!EI458,Nacsport!EJ458,Nacsport!EK458)</f>
        <v/>
      </c>
      <c r="AC457" s="1" t="str">
        <f>+CONCATENATE(Nacsport!EL458,Nacsport!EM458,Nacsport!EN458,Nacsport!EO458,Nacsport!EP458,Nacsport!EQ458,Nacsport!ER458)</f>
        <v/>
      </c>
      <c r="AD457" s="1" t="str">
        <f>+CONCATENATE(Nacsport!ES458,Nacsport!ET458,Nacsport!EU458,Nacsport!EV458,Nacsport!EW458,Nacsport!EX458,Nacsport!EY458,Nacsport!EZ458)</f>
        <v/>
      </c>
      <c r="AE457" s="1" t="str">
        <f>+CONCATENATE(Nacsport!FA458,Nacsport!FB458,Nacsport!FC458)</f>
        <v/>
      </c>
      <c r="AF457" s="1" t="str">
        <f>+CONCATENATE(Nacsport!FD458,Nacsport!FE458)</f>
        <v/>
      </c>
      <c r="AG457" s="1" t="str">
        <f>+CONCATENATE(Nacsport!FF458,Nacsport!FG458,Nacsport!FH458,Nacsport!FI458,Nacsport!FJ458)</f>
        <v/>
      </c>
      <c r="AH457" s="1" t="str">
        <f t="shared" si="34"/>
        <v/>
      </c>
      <c r="AI457" s="1" t="str">
        <f>+CONCATENATE(Nacsport!FK458,Nacsport!FL458)</f>
        <v/>
      </c>
      <c r="AJ457" s="34" t="str">
        <f>+CONCATENATE(Nacsport!FM458,Nacsport!FN458)</f>
        <v/>
      </c>
      <c r="AK457" s="1" t="str">
        <f>+IF(OR(K457="ATTACCO",K457="DIFESA"),+CONCATENATE(Nacsport!FO458,Nacsport!FP457,Nacsport!FQ458,Nacsport!FR458,Nacsport!FS458,Nacsport!FT458,Nacsport!FU458,),"")</f>
        <v/>
      </c>
      <c r="AL457" s="1" t="str">
        <f>+IF(OR(K457="ATAQUE",K457="DEFENSA"),+CONCATENATE(Nacsport!FV458,Nacsport!FW458,Nacsport!FX458,Nacsport!FY458,Nacsport!FZ458,Nacsport!GA458,Nacsport!GB458,),"")</f>
        <v/>
      </c>
      <c r="AM457" s="1" t="str">
        <f>+CONCATENATE(Nacsport!GC458,Nacsport!GD458,Nacsport!GE458,Nacsport!GF458,Nacsport!GG458,Nacsport!GH458,Nacsport!GI458,Nacsport!GJ458,)</f>
        <v/>
      </c>
      <c r="AN457" s="1" t="str">
        <f>IF(K457="PUNTOS",LOOKUP(2,1/($K$3:K457="ATAQUE"),$AN$3:AN457),IF(+COUNTIF(Nacsport!GK458:'Nacsport'!GS458,"*")&gt;0,+COUNTIF(Nacsport!GK458:'Nacsport'!GS458,"*"),""))</f>
        <v/>
      </c>
      <c r="AO457" t="str">
        <f ca="1">+IF(K457="QUIEBRE",+IF(L457="SAN LUIS",+COUNTIF(K457:INDIRECT(ADDRESS((LOOKUP(2,1/($K$1:K457="ATAQUE"),Nacsport!$A$1:A458)),3,4)),"RUCK")+1,+COUNTIF(K457:INDIRECT(ADDRESS((LOOKUP(2,1/($K$1:K457="DEFENSA"),Nacsport!$A$1:A458)),3,4)),"RUCK")+1),"")</f>
        <v/>
      </c>
      <c r="AP457" t="str">
        <f ca="1">+IF(OR(K457="PUNTOS",K457="QUIEBRE"),+IF(L457="SAN LUIS",+COUNTIF(K457:INDIRECT(ADDRESS((LOOKUP(2,1/($K$1:K457="ATAQUE"),Nacsport!$A$1:A458)),3,4)),"PASE"),+COUNTIF(K457:INDIRECT(ADDRESS((LOOKUP(2,1/($K$1:K457="DEFENSA"),Nacsport!$A$1:A458)),3,4)),"PASE")),"")</f>
        <v/>
      </c>
      <c r="AQ457" t="str">
        <f>IF(K457="QUIEBRE",LOOKUP(2,1/($K$3:K457="ATAQUE"),$AL$3:AL457),IF(+COUNTIF(Nacsport!GK458:'Nacsport'!GS458,"*")&gt;0,+COUNTIF(Nacsport!GK458:'Nacsport'!GS458,"*"),""))</f>
        <v/>
      </c>
      <c r="AR457" s="1" t="str">
        <f>IF(OR(K457="ATTACCO",K457="DIFESA"),J457,IF(AND(OR(K457="PUNTOS",K457="RUCK",K457="QUIEBRE"),L457="AVEZZANO"),LOOKUP(2,1/($K$3:K457="ATTACCO"),$J$3:J458),IF(AND(OR(K457="PUNTOS",K457="RUCK",K457="QUIEBRE"),L457="RIVAL"),LOOKUP(2,1/($K$3:K457="DIFESA"),$J$3:J458),"")))</f>
        <v/>
      </c>
      <c r="AS457" s="17"/>
    </row>
    <row r="458" spans="1:45" ht="15.75" customHeight="1" x14ac:dyDescent="0.2">
      <c r="A458">
        <f>+Nacsport!A459</f>
        <v>459</v>
      </c>
      <c r="B458">
        <f t="shared" si="32"/>
        <v>457</v>
      </c>
      <c r="C458">
        <f t="shared" si="33"/>
        <v>457</v>
      </c>
      <c r="D458" s="12">
        <v>1</v>
      </c>
      <c r="E458" s="1" t="s">
        <v>1295</v>
      </c>
      <c r="F458" s="14">
        <f>CONVERT(LEFT(Nacsport!E459,2),"mn","hr")/24+CONVERT(MID(Nacsport!E459,4,2),"sec","hr")/24</f>
        <v>6.0659722222222226E-2</v>
      </c>
      <c r="G458" s="15">
        <f>CONVERT((CONVERT(LEFT(Nacsport!F459,2),"mn","hr")/24+CONVERT(MID(Nacsport!F459,4,2),"sec","hr")/24)-(CONVERT(LEFT(Nacsport!E459,2),"mn","hr")/24+CONVERT(MID(Nacsport!E459,4,2),"sec","hr")/24),"hr","sec")*24</f>
        <v>26.999999999999424</v>
      </c>
      <c r="H458" s="15">
        <f t="shared" si="35"/>
        <v>5236</v>
      </c>
      <c r="I458" s="15">
        <f t="shared" si="36"/>
        <v>87.35</v>
      </c>
      <c r="J458" s="1">
        <f>+Nacsport!B459</f>
        <v>30</v>
      </c>
      <c r="K458" s="1" t="str">
        <f>+Nacsport!C459</f>
        <v>DEFENCE</v>
      </c>
      <c r="L458" s="1" t="str">
        <f>+CONCATENATE(Nacsport!I459,Nacsport!J459)</f>
        <v/>
      </c>
      <c r="M458" s="29" t="str">
        <f>IF(Nacsport!G459&lt;&gt;"",LEFT(Nacsport!G459,FIND(";",Nacsport!G459)-1),"")</f>
        <v>1</v>
      </c>
      <c r="N458" s="1" t="str">
        <f>IFERROR(MID(Nacsport!G459,FIND(";", Nacsport!G459)+1,IFERROR(FIND(" ", Nacsport!G459 &amp; " ", FIND(";", Nacsport!G459)+1) - FIND(";", Nacsport!G459)-1,LEN(Nacsport!G459))),"")</f>
        <v>86</v>
      </c>
      <c r="O458" s="1" t="str">
        <f>+CONCATENATE(Nacsport!K459,Nacsport!L459,Nacsport!M459,Nacsport!N459,Nacsport!O459,Nacsport!P459,Nacsport!Q459,Nacsport!R459,Nacsport!S459,Nacsport!T459,Nacsport!U459,Nacsport!V459,Nacsport!W459,Nacsport!X459,Nacsport!Y459,Nacsport!Z459)</f>
        <v/>
      </c>
      <c r="P458" s="1" t="str">
        <f>IF(ISNA(LOOKUP(2,1/(Nacsport!AA459:BY459&lt;&gt;""),Nacsport!AA459:BY459)),"",LOOKUP(2,1/(Nacsport!AA459:BY459&lt;&gt;""),Nacsport!AA459:BY459))</f>
        <v/>
      </c>
      <c r="Q458" s="1" t="str">
        <f t="array" ref="Q458">+IF(+COUNTIF(Nacsport!AA459:BY459,"*")&gt;1,INDEX(Nacsport!Z459:BX459,MATCH(TRUE,Nacsport!Z459:BX459&gt;0,0)),"")</f>
        <v/>
      </c>
      <c r="R458" s="1" t="str">
        <f>+CONCATENATE(Nacsport!BZ459,Nacsport!CA459)</f>
        <v/>
      </c>
      <c r="S458" s="1" t="str">
        <f>+CONCATENATE(Nacsport!CB459,Nacsport!CC459,Nacsport!CD459)</f>
        <v/>
      </c>
      <c r="T458" s="1" t="str">
        <f>+CONCATENATE(Nacsport!CE459,Nacsport!CF459,Nacsport!CG459,Nacsport!CH459)</f>
        <v/>
      </c>
      <c r="U458" s="1" t="str">
        <f>+CONCATENATE(Nacsport!CI459,Nacsport!CJ459,Nacsport!CK459,Nacsport!CL459,Nacsport!CM459,Nacsport!CN459,Nacsport!CO459,Nacsport!CP459)</f>
        <v/>
      </c>
      <c r="V458" s="1" t="str">
        <f>+CONCATENATE(Nacsport!CQ459,Nacsport!CR459,Nacsport!CS459,Nacsport!CT459,Nacsport!CU459,Nacsport!CV459)</f>
        <v/>
      </c>
      <c r="W458" s="1" t="str">
        <f>+CONCATENATE(Nacsport!CW459,Nacsport!CX459,Nacsport!CY459,Nacsport!CZ459,Nacsport!DA459,Nacsport!DB459,Nacsport!DC459)</f>
        <v/>
      </c>
      <c r="X458" s="1" t="str">
        <f>+CONCATENATE(Nacsport!DD459,Nacsport!DE459,Nacsport!DF459,Nacsport!DG459,Nacsport!DH459,Nacsport!DI459,Nacsport!DJ459,Nacsport!DK459,Nacsport!DL459,Nacsport!DM459,Nacsport!DN459)</f>
        <v/>
      </c>
      <c r="Y458" s="1" t="str">
        <f>+CONCATENATE(Nacsport!DO459,Nacsport!DP459,Nacsport!DQ459,Nacsport!DR459,Nacsport!DS459,Nacsport!DT459,Nacsport!DU459,Nacsport!DV459,)</f>
        <v/>
      </c>
      <c r="Z458" s="1" t="str">
        <f>+CONCATENATE(Nacsport!DW459,Nacsport!DX459,Nacsport!DY459,Nacsport!DZ459)</f>
        <v/>
      </c>
      <c r="AA458" s="1" t="str">
        <f>+CONCATENATE(Nacsport!EA459,Nacsport!EB459,Nacsport!EC459,Nacsport!ED459,Nacsport!EE459)</f>
        <v/>
      </c>
      <c r="AB458" s="1" t="str">
        <f>+CONCATENATE(Nacsport!EF459,Nacsport!EG459,Nacsport!EH459,Nacsport!EI459,Nacsport!EJ459,Nacsport!EK459)</f>
        <v/>
      </c>
      <c r="AC458" s="1" t="str">
        <f>+CONCATENATE(Nacsport!EL459,Nacsport!EM459,Nacsport!EN459,Nacsport!EO459,Nacsport!EP459,Nacsport!EQ459,Nacsport!ER459)</f>
        <v/>
      </c>
      <c r="AD458" s="1" t="str">
        <f>+CONCATENATE(Nacsport!ES459,Nacsport!ET459,Nacsport!EU459,Nacsport!EV459,Nacsport!EW459,Nacsport!EX459,Nacsport!EY459,Nacsport!EZ459)</f>
        <v/>
      </c>
      <c r="AE458" s="1" t="str">
        <f>+CONCATENATE(Nacsport!FA459,Nacsport!FB459,Nacsport!FC459)</f>
        <v/>
      </c>
      <c r="AF458" s="1" t="str">
        <f>+CONCATENATE(Nacsport!FD459,Nacsport!FE459)</f>
        <v/>
      </c>
      <c r="AG458" s="1" t="str">
        <f>+CONCATENATE(Nacsport!FF459,Nacsport!FG459,Nacsport!FH459,Nacsport!FI459,Nacsport!FJ459)</f>
        <v/>
      </c>
      <c r="AH458" s="1" t="str">
        <f t="shared" si="34"/>
        <v/>
      </c>
      <c r="AI458" s="1" t="str">
        <f>+CONCATENATE(Nacsport!FK459,Nacsport!FL459)</f>
        <v/>
      </c>
      <c r="AJ458" s="34" t="str">
        <f>+CONCATENATE(Nacsport!FM459,Nacsport!FN459)</f>
        <v/>
      </c>
      <c r="AK458" s="1" t="str">
        <f>+IF(OR(K458="ATTACCO",K458="DIFESA"),+CONCATENATE(Nacsport!FO459,Nacsport!FP458,Nacsport!FQ459,Nacsport!FR459,Nacsport!FS459,Nacsport!FT459,Nacsport!FU459,),"")</f>
        <v/>
      </c>
      <c r="AL458" s="1" t="str">
        <f>+IF(OR(K458="ATAQUE",K458="DEFENSA"),+CONCATENATE(Nacsport!FV459,Nacsport!FW459,Nacsport!FX459,Nacsport!FY459,Nacsport!FZ459,Nacsport!GA459,Nacsport!GB459,),"")</f>
        <v/>
      </c>
      <c r="AM458" s="1" t="str">
        <f>+CONCATENATE(Nacsport!GC459,Nacsport!GD459,Nacsport!GE459,Nacsport!GF459,Nacsport!GG459,Nacsport!GH459,Nacsport!GI459,Nacsport!GJ459,)</f>
        <v/>
      </c>
      <c r="AN458" s="1" t="str">
        <f>IF(K458="PUNTOS",LOOKUP(2,1/($K$3:K458="ATAQUE"),$AN$3:AN458),IF(+COUNTIF(Nacsport!GK459:'Nacsport'!GS459,"*")&gt;0,+COUNTIF(Nacsport!GK459:'Nacsport'!GS459,"*"),""))</f>
        <v/>
      </c>
      <c r="AO458" t="str">
        <f ca="1">+IF(K458="QUIEBRE",+IF(L458="SAN LUIS",+COUNTIF(K458:INDIRECT(ADDRESS((LOOKUP(2,1/($K$1:K458="ATAQUE"),Nacsport!$A$1:A459)),3,4)),"RUCK")+1,+COUNTIF(K458:INDIRECT(ADDRESS((LOOKUP(2,1/($K$1:K458="DEFENSA"),Nacsport!$A$1:A459)),3,4)),"RUCK")+1),"")</f>
        <v/>
      </c>
      <c r="AP458" t="str">
        <f ca="1">+IF(OR(K458="PUNTOS",K458="QUIEBRE"),+IF(L458="SAN LUIS",+COUNTIF(K458:INDIRECT(ADDRESS((LOOKUP(2,1/($K$1:K458="ATAQUE"),Nacsport!$A$1:A459)),3,4)),"PASE"),+COUNTIF(K458:INDIRECT(ADDRESS((LOOKUP(2,1/($K$1:K458="DEFENSA"),Nacsport!$A$1:A459)),3,4)),"PASE")),"")</f>
        <v/>
      </c>
      <c r="AQ458" t="str">
        <f>IF(K458="QUIEBRE",LOOKUP(2,1/($K$3:K458="ATAQUE"),$AL$3:AL458),IF(+COUNTIF(Nacsport!GK459:'Nacsport'!GS459,"*")&gt;0,+COUNTIF(Nacsport!GK459:'Nacsport'!GS459,"*"),""))</f>
        <v/>
      </c>
      <c r="AR458" s="1" t="str">
        <f>IF(OR(K458="ATTACCO",K458="DIFESA"),J458,IF(AND(OR(K458="PUNTOS",K458="RUCK",K458="QUIEBRE"),L458="AVEZZANO"),LOOKUP(2,1/($K$3:K458="ATTACCO"),$J$3:J459),IF(AND(OR(K458="PUNTOS",K458="RUCK",K458="QUIEBRE"),L458="RIVAL"),LOOKUP(2,1/($K$3:K458="DIFESA"),$J$3:J459),"")))</f>
        <v/>
      </c>
      <c r="AS458" s="17"/>
    </row>
    <row r="459" spans="1:45" ht="15.75" customHeight="1" x14ac:dyDescent="0.2">
      <c r="A459">
        <f>+Nacsport!A460</f>
        <v>460</v>
      </c>
      <c r="B459">
        <f t="shared" si="32"/>
        <v>458</v>
      </c>
      <c r="C459">
        <f t="shared" si="33"/>
        <v>458</v>
      </c>
      <c r="D459" s="12">
        <v>1</v>
      </c>
      <c r="E459" s="1" t="s">
        <v>1295</v>
      </c>
      <c r="F459" s="14">
        <f>CONVERT(LEFT(Nacsport!E460,2),"mn","hr")/24+CONVERT(MID(Nacsport!E460,4,2),"sec","hr")/24</f>
        <v>6.0659722222222226E-2</v>
      </c>
      <c r="G459" s="15">
        <f>CONVERT((CONVERT(LEFT(Nacsport!F460,2),"mn","hr")/24+CONVERT(MID(Nacsport!F460,4,2),"sec","hr")/24)-(CONVERT(LEFT(Nacsport!E460,2),"mn","hr")/24+CONVERT(MID(Nacsport!E460,4,2),"sec","hr")/24),"hr","sec")*24</f>
        <v>26.999999999999424</v>
      </c>
      <c r="H459" s="15">
        <f t="shared" si="35"/>
        <v>5236</v>
      </c>
      <c r="I459" s="15">
        <f t="shared" si="36"/>
        <v>87.35</v>
      </c>
      <c r="J459" s="1">
        <f>+Nacsport!B460</f>
        <v>49</v>
      </c>
      <c r="K459" s="1" t="str">
        <f>+Nacsport!C460</f>
        <v>SHORT-MATCH</v>
      </c>
      <c r="L459" s="1" t="str">
        <f>+CONCATENATE(Nacsport!I460,Nacsport!J460)</f>
        <v/>
      </c>
      <c r="M459" s="29" t="str">
        <f>IF(Nacsport!G460&lt;&gt;"",LEFT(Nacsport!G460,FIND(";",Nacsport!G460)-1),"")</f>
        <v>1</v>
      </c>
      <c r="N459" s="1" t="str">
        <f>IFERROR(MID(Nacsport!G460,FIND(";", Nacsport!G460)+1,IFERROR(FIND(" ", Nacsport!G460 &amp; " ", FIND(";", Nacsport!G460)+1) - FIND(";", Nacsport!G460)-1,LEN(Nacsport!G460))),"")</f>
        <v>86</v>
      </c>
      <c r="O459" s="1" t="str">
        <f>+CONCATENATE(Nacsport!K460,Nacsport!L460,Nacsport!M460,Nacsport!N460,Nacsport!O460,Nacsport!P460,Nacsport!Q460,Nacsport!R460,Nacsport!S460,Nacsport!T460,Nacsport!U460,Nacsport!V460,Nacsport!W460,Nacsport!X460,Nacsport!Y460,Nacsport!Z460)</f>
        <v/>
      </c>
      <c r="P459" s="1" t="str">
        <f>IF(ISNA(LOOKUP(2,1/(Nacsport!AA460:BY460&lt;&gt;""),Nacsport!AA460:BY460)),"",LOOKUP(2,1/(Nacsport!AA460:BY460&lt;&gt;""),Nacsport!AA460:BY460))</f>
        <v/>
      </c>
      <c r="Q459" s="1" t="str">
        <f t="array" ref="Q459">+IF(+COUNTIF(Nacsport!AA460:BY460,"*")&gt;1,INDEX(Nacsport!Z460:BX460,MATCH(TRUE,Nacsport!Z460:BX460&gt;0,0)),"")</f>
        <v/>
      </c>
      <c r="R459" s="1" t="str">
        <f>+CONCATENATE(Nacsport!BZ460,Nacsport!CA460)</f>
        <v/>
      </c>
      <c r="S459" s="1" t="str">
        <f>+CONCATENATE(Nacsport!CB460,Nacsport!CC460,Nacsport!CD460)</f>
        <v/>
      </c>
      <c r="T459" s="1" t="str">
        <f>+CONCATENATE(Nacsport!CE460,Nacsport!CF460,Nacsport!CG460,Nacsport!CH460)</f>
        <v/>
      </c>
      <c r="U459" s="1" t="str">
        <f>+CONCATENATE(Nacsport!CI460,Nacsport!CJ460,Nacsport!CK460,Nacsport!CL460,Nacsport!CM460,Nacsport!CN460,Nacsport!CO460,Nacsport!CP460)</f>
        <v/>
      </c>
      <c r="V459" s="1" t="str">
        <f>+CONCATENATE(Nacsport!CQ460,Nacsport!CR460,Nacsport!CS460,Nacsport!CT460,Nacsport!CU460,Nacsport!CV460)</f>
        <v/>
      </c>
      <c r="W459" s="1" t="str">
        <f>+CONCATENATE(Nacsport!CW460,Nacsport!CX460,Nacsport!CY460,Nacsport!CZ460,Nacsport!DA460,Nacsport!DB460,Nacsport!DC460)</f>
        <v/>
      </c>
      <c r="X459" s="1" t="str">
        <f>+CONCATENATE(Nacsport!DD460,Nacsport!DE460,Nacsport!DF460,Nacsport!DG460,Nacsport!DH460,Nacsport!DI460,Nacsport!DJ460,Nacsport!DK460,Nacsport!DL460,Nacsport!DM460,Nacsport!DN460)</f>
        <v/>
      </c>
      <c r="Y459" s="1" t="str">
        <f>+CONCATENATE(Nacsport!DO460,Nacsport!DP460,Nacsport!DQ460,Nacsport!DR460,Nacsport!DS460,Nacsport!DT460,Nacsport!DU460,Nacsport!DV460,)</f>
        <v/>
      </c>
      <c r="Z459" s="1" t="str">
        <f>+CONCATENATE(Nacsport!DW460,Nacsport!DX460,Nacsport!DY460,Nacsport!DZ460)</f>
        <v/>
      </c>
      <c r="AA459" s="1" t="str">
        <f>+CONCATENATE(Nacsport!EA460,Nacsport!EB460,Nacsport!EC460,Nacsport!ED460,Nacsport!EE460)</f>
        <v/>
      </c>
      <c r="AB459" s="1" t="str">
        <f>+CONCATENATE(Nacsport!EF460,Nacsport!EG460,Nacsport!EH460,Nacsport!EI460,Nacsport!EJ460,Nacsport!EK460)</f>
        <v/>
      </c>
      <c r="AC459" s="1" t="str">
        <f>+CONCATENATE(Nacsport!EL460,Nacsport!EM460,Nacsport!EN460,Nacsport!EO460,Nacsport!EP460,Nacsport!EQ460,Nacsport!ER460)</f>
        <v/>
      </c>
      <c r="AD459" s="1" t="str">
        <f>+CONCATENATE(Nacsport!ES460,Nacsport!ET460,Nacsport!EU460,Nacsport!EV460,Nacsport!EW460,Nacsport!EX460,Nacsport!EY460,Nacsport!EZ460)</f>
        <v/>
      </c>
      <c r="AE459" s="1" t="str">
        <f>+CONCATENATE(Nacsport!FA460,Nacsport!FB460,Nacsport!FC460)</f>
        <v/>
      </c>
      <c r="AF459" s="1" t="str">
        <f>+CONCATENATE(Nacsport!FD460,Nacsport!FE460)</f>
        <v/>
      </c>
      <c r="AG459" s="1" t="str">
        <f>+CONCATENATE(Nacsport!FF460,Nacsport!FG460,Nacsport!FH460,Nacsport!FI460,Nacsport!FJ460)</f>
        <v/>
      </c>
      <c r="AH459" s="1" t="str">
        <f t="shared" si="34"/>
        <v/>
      </c>
      <c r="AI459" s="1" t="str">
        <f>+CONCATENATE(Nacsport!FK460,Nacsport!FL460)</f>
        <v/>
      </c>
      <c r="AJ459" s="34" t="str">
        <f>+CONCATENATE(Nacsport!FM460,Nacsport!FN460)</f>
        <v/>
      </c>
      <c r="AK459" s="1" t="str">
        <f>+IF(OR(K459="ATTACCO",K459="DIFESA"),+CONCATENATE(Nacsport!FO460,Nacsport!FP459,Nacsport!FQ460,Nacsport!FR460,Nacsport!FS460,Nacsport!FT460,Nacsport!FU460,),"")</f>
        <v/>
      </c>
      <c r="AL459" s="1" t="str">
        <f>+IF(OR(K459="ATAQUE",K459="DEFENSA"),+CONCATENATE(Nacsport!FV460,Nacsport!FW460,Nacsport!FX460,Nacsport!FY460,Nacsport!FZ460,Nacsport!GA460,Nacsport!GB460,),"")</f>
        <v/>
      </c>
      <c r="AM459" s="1" t="str">
        <f>+CONCATENATE(Nacsport!GC460,Nacsport!GD460,Nacsport!GE460,Nacsport!GF460,Nacsport!GG460,Nacsport!GH460,Nacsport!GI460,Nacsport!GJ460,)</f>
        <v/>
      </c>
      <c r="AN459" s="1" t="str">
        <f>IF(K459="PUNTOS",LOOKUP(2,1/($K$3:K459="ATAQUE"),$AN$3:AN459),IF(+COUNTIF(Nacsport!GK460:'Nacsport'!GS460,"*")&gt;0,+COUNTIF(Nacsport!GK460:'Nacsport'!GS460,"*"),""))</f>
        <v/>
      </c>
      <c r="AO459" t="str">
        <f ca="1">+IF(K459="QUIEBRE",+IF(L459="SAN LUIS",+COUNTIF(K459:INDIRECT(ADDRESS((LOOKUP(2,1/($K$1:K459="ATAQUE"),Nacsport!$A$1:A460)),3,4)),"RUCK")+1,+COUNTIF(K459:INDIRECT(ADDRESS((LOOKUP(2,1/($K$1:K459="DEFENSA"),Nacsport!$A$1:A460)),3,4)),"RUCK")+1),"")</f>
        <v/>
      </c>
      <c r="AP459" t="str">
        <f ca="1">+IF(OR(K459="PUNTOS",K459="QUIEBRE"),+IF(L459="SAN LUIS",+COUNTIF(K459:INDIRECT(ADDRESS((LOOKUP(2,1/($K$1:K459="ATAQUE"),Nacsport!$A$1:A460)),3,4)),"PASE"),+COUNTIF(K459:INDIRECT(ADDRESS((LOOKUP(2,1/($K$1:K459="DEFENSA"),Nacsport!$A$1:A460)),3,4)),"PASE")),"")</f>
        <v/>
      </c>
      <c r="AQ459" t="str">
        <f>IF(K459="QUIEBRE",LOOKUP(2,1/($K$3:K459="ATAQUE"),$AL$3:AL459),IF(+COUNTIF(Nacsport!GK460:'Nacsport'!GS460,"*")&gt;0,+COUNTIF(Nacsport!GK460:'Nacsport'!GS460,"*"),""))</f>
        <v/>
      </c>
      <c r="AR459" s="1" t="str">
        <f>IF(OR(K459="ATTACCO",K459="DIFESA"),J459,IF(AND(OR(K459="PUNTOS",K459="RUCK",K459="QUIEBRE"),L459="AVEZZANO"),LOOKUP(2,1/($K$3:K459="ATTACCO"),$J$3:J460),IF(AND(OR(K459="PUNTOS",K459="RUCK",K459="QUIEBRE"),L459="RIVAL"),LOOKUP(2,1/($K$3:K459="DIFESA"),$J$3:J460),"")))</f>
        <v/>
      </c>
      <c r="AS459" s="17"/>
    </row>
    <row r="460" spans="1:45" ht="15.75" customHeight="1" x14ac:dyDescent="0.2">
      <c r="A460">
        <f>+Nacsport!A461</f>
        <v>461</v>
      </c>
      <c r="B460">
        <f t="shared" si="32"/>
        <v>459</v>
      </c>
      <c r="C460">
        <f t="shared" si="33"/>
        <v>459</v>
      </c>
      <c r="D460" s="12">
        <v>1</v>
      </c>
      <c r="E460" s="1" t="s">
        <v>1295</v>
      </c>
      <c r="F460" s="14">
        <f>CONVERT(LEFT(Nacsport!E461,2),"mn","hr")/24+CONVERT(MID(Nacsport!E461,4,2),"sec","hr")/24</f>
        <v>6.0752314814814815E-2</v>
      </c>
      <c r="G460" s="15">
        <f>CONVERT((CONVERT(LEFT(Nacsport!F461,2),"mn","hr")/24+CONVERT(MID(Nacsport!F461,4,2),"sec","hr")/24)-(CONVERT(LEFT(Nacsport!E461,2),"mn","hr")/24+CONVERT(MID(Nacsport!E461,4,2),"sec","hr")/24),"hr","sec")*24</f>
        <v>7.0000000000002949</v>
      </c>
      <c r="H460" s="15">
        <f t="shared" si="35"/>
        <v>5244</v>
      </c>
      <c r="I460" s="15">
        <f t="shared" si="36"/>
        <v>87.483333333333334</v>
      </c>
      <c r="J460" s="1">
        <f>+Nacsport!B461</f>
        <v>20</v>
      </c>
      <c r="K460" s="1" t="str">
        <f>+Nacsport!C461</f>
        <v>LINEOUT</v>
      </c>
      <c r="L460" s="1" t="str">
        <f>+CONCATENATE(Nacsport!I461,Nacsport!J461)</f>
        <v>OPPONENT</v>
      </c>
      <c r="M460" s="29" t="str">
        <f>IF(Nacsport!G461&lt;&gt;"",LEFT(Nacsport!G461,FIND(";",Nacsport!G461)-1),"")</f>
        <v>1</v>
      </c>
      <c r="N460" s="1" t="str">
        <f>IFERROR(MID(Nacsport!G461,FIND(";", Nacsport!G461)+1,IFERROR(FIND(" ", Nacsport!G461 &amp; " ", FIND(";", Nacsport!G461)+1) - FIND(";", Nacsport!G461)-1,LEN(Nacsport!G461))),"")</f>
        <v>86</v>
      </c>
      <c r="O460" s="1" t="str">
        <f>+CONCATENATE(Nacsport!K461,Nacsport!L461,Nacsport!M461,Nacsport!N461,Nacsport!O461,Nacsport!P461,Nacsport!Q461,Nacsport!R461,Nacsport!S461,Nacsport!T461,Nacsport!U461,Nacsport!V461,Nacsport!W461,Nacsport!X461,Nacsport!Y461,Nacsport!Z461)</f>
        <v>RA</v>
      </c>
      <c r="P460" s="1" t="str">
        <f>IF(ISNA(LOOKUP(2,1/(Nacsport!AA461:BY461&lt;&gt;""),Nacsport!AA461:BY461)),"",LOOKUP(2,1/(Nacsport!AA461:BY461&lt;&gt;""),Nacsport!AA461:BY461))</f>
        <v/>
      </c>
      <c r="Q460" s="1" t="str">
        <f t="array" ref="Q460">+IF(+COUNTIF(Nacsport!AA461:BY461,"*")&gt;1,INDEX(Nacsport!Z461:BX461,MATCH(TRUE,Nacsport!Z461:BX461&gt;0,0)),"")</f>
        <v/>
      </c>
      <c r="R460" s="1" t="str">
        <f>+CONCATENATE(Nacsport!BZ461,Nacsport!CA461)</f>
        <v/>
      </c>
      <c r="S460" s="1" t="str">
        <f>+CONCATENATE(Nacsport!CB461,Nacsport!CC461,Nacsport!CD461)</f>
        <v/>
      </c>
      <c r="T460" s="1" t="str">
        <f>+CONCATENATE(Nacsport!CE461,Nacsport!CF461,Nacsport!CG461,Nacsport!CH461)</f>
        <v>CLEAN</v>
      </c>
      <c r="U460" s="1" t="str">
        <f>+CONCATENATE(Nacsport!CI461,Nacsport!CJ461,Nacsport!CK461,Nacsport!CL461,Nacsport!CM461,Nacsport!CN461,Nacsport!CO461,Nacsport!CP461)</f>
        <v>L5</v>
      </c>
      <c r="V460" s="1" t="str">
        <f>+CONCATENATE(Nacsport!CQ461,Nacsport!CR461,Nacsport!CS461,Nacsport!CT461,Nacsport!CU461,Nacsport!CV461)</f>
        <v>D</v>
      </c>
      <c r="W460" s="1" t="str">
        <f>+CONCATENATE(Nacsport!CW461,Nacsport!CX461,Nacsport!CY461,Nacsport!CZ461,Nacsport!DA461,Nacsport!DB461,Nacsport!DC461)</f>
        <v/>
      </c>
      <c r="X460" s="1" t="str">
        <f>+CONCATENATE(Nacsport!DD461,Nacsport!DE461,Nacsport!DF461,Nacsport!DG461,Nacsport!DH461,Nacsport!DI461,Nacsport!DJ461,Nacsport!DK461,Nacsport!DL461,Nacsport!DM461,Nacsport!DN461)</f>
        <v/>
      </c>
      <c r="Y460" s="1" t="str">
        <f>+CONCATENATE(Nacsport!DO461,Nacsport!DP461,Nacsport!DQ461,Nacsport!DR461,Nacsport!DS461,Nacsport!DT461,Nacsport!DU461,Nacsport!DV461,)</f>
        <v/>
      </c>
      <c r="Z460" s="1" t="str">
        <f>+CONCATENATE(Nacsport!DW461,Nacsport!DX461,Nacsport!DY461,Nacsport!DZ461)</f>
        <v/>
      </c>
      <c r="AA460" s="1" t="str">
        <f>+CONCATENATE(Nacsport!EA461,Nacsport!EB461,Nacsport!EC461,Nacsport!ED461,Nacsport!EE461)</f>
        <v/>
      </c>
      <c r="AB460" s="1" t="str">
        <f>+CONCATENATE(Nacsport!EF461,Nacsport!EG461,Nacsport!EH461,Nacsport!EI461,Nacsport!EJ461,Nacsport!EK461)</f>
        <v/>
      </c>
      <c r="AC460" s="1" t="str">
        <f>+CONCATENATE(Nacsport!EL461,Nacsport!EM461,Nacsport!EN461,Nacsport!EO461,Nacsport!EP461,Nacsport!EQ461,Nacsport!ER461)</f>
        <v/>
      </c>
      <c r="AD460" s="1" t="str">
        <f>+CONCATENATE(Nacsport!ES461,Nacsport!ET461,Nacsport!EU461,Nacsport!EV461,Nacsport!EW461,Nacsport!EX461,Nacsport!EY461,Nacsport!EZ461)</f>
        <v/>
      </c>
      <c r="AE460" s="1" t="str">
        <f>+CONCATENATE(Nacsport!FA461,Nacsport!FB461,Nacsport!FC461)</f>
        <v/>
      </c>
      <c r="AF460" s="1" t="str">
        <f>+CONCATENATE(Nacsport!FD461,Nacsport!FE461)</f>
        <v/>
      </c>
      <c r="AG460" s="1" t="str">
        <f>+CONCATENATE(Nacsport!FF461,Nacsport!FG461,Nacsport!FH461,Nacsport!FI461,Nacsport!FJ461)</f>
        <v/>
      </c>
      <c r="AH460" s="1" t="str">
        <f t="shared" si="34"/>
        <v/>
      </c>
      <c r="AI460" s="1" t="str">
        <f>+CONCATENATE(Nacsport!FK461,Nacsport!FL461)</f>
        <v/>
      </c>
      <c r="AJ460" s="34" t="str">
        <f>+CONCATENATE(Nacsport!FM461,Nacsport!FN461)</f>
        <v/>
      </c>
      <c r="AK460" s="1" t="str">
        <f>+IF(OR(K460="ATTACCO",K460="DIFESA"),+CONCATENATE(Nacsport!FO461,Nacsport!FP460,Nacsport!FQ461,Nacsport!FR461,Nacsport!FS461,Nacsport!FT461,Nacsport!FU461,),"")</f>
        <v/>
      </c>
      <c r="AL460" s="1" t="str">
        <f>+IF(OR(K460="ATAQUE",K460="DEFENSA"),+CONCATENATE(Nacsport!FV461,Nacsport!FW461,Nacsport!FX461,Nacsport!FY461,Nacsport!FZ461,Nacsport!GA461,Nacsport!GB461,),"")</f>
        <v/>
      </c>
      <c r="AM460" s="1" t="str">
        <f>+CONCATENATE(Nacsport!GC461,Nacsport!GD461,Nacsport!GE461,Nacsport!GF461,Nacsport!GG461,Nacsport!GH461,Nacsport!GI461,Nacsport!GJ461,)</f>
        <v/>
      </c>
      <c r="AN460" s="1" t="str">
        <f>IF(K460="PUNTOS",LOOKUP(2,1/($K$3:K460="ATAQUE"),$AN$3:AN460),IF(+COUNTIF(Nacsport!GK461:'Nacsport'!GS461,"*")&gt;0,+COUNTIF(Nacsport!GK461:'Nacsport'!GS461,"*"),""))</f>
        <v/>
      </c>
      <c r="AO460" t="str">
        <f ca="1">+IF(K460="QUIEBRE",+IF(L460="SAN LUIS",+COUNTIF(K460:INDIRECT(ADDRESS((LOOKUP(2,1/($K$1:K460="ATAQUE"),Nacsport!$A$1:A461)),3,4)),"RUCK")+1,+COUNTIF(K460:INDIRECT(ADDRESS((LOOKUP(2,1/($K$1:K460="DEFENSA"),Nacsport!$A$1:A461)),3,4)),"RUCK")+1),"")</f>
        <v/>
      </c>
      <c r="AP460" t="str">
        <f ca="1">+IF(OR(K460="PUNTOS",K460="QUIEBRE"),+IF(L460="SAN LUIS",+COUNTIF(K460:INDIRECT(ADDRESS((LOOKUP(2,1/($K$1:K460="ATAQUE"),Nacsport!$A$1:A461)),3,4)),"PASE"),+COUNTIF(K460:INDIRECT(ADDRESS((LOOKUP(2,1/($K$1:K460="DEFENSA"),Nacsport!$A$1:A461)),3,4)),"PASE")),"")</f>
        <v/>
      </c>
      <c r="AQ460" t="str">
        <f>IF(K460="QUIEBRE",LOOKUP(2,1/($K$3:K460="ATAQUE"),$AL$3:AL460),IF(+COUNTIF(Nacsport!GK461:'Nacsport'!GS461,"*")&gt;0,+COUNTIF(Nacsport!GK461:'Nacsport'!GS461,"*"),""))</f>
        <v/>
      </c>
      <c r="AR460" s="1" t="str">
        <f>IF(OR(K460="ATTACCO",K460="DIFESA"),J460,IF(AND(OR(K460="PUNTOS",K460="RUCK",K460="QUIEBRE"),L460="AVEZZANO"),LOOKUP(2,1/($K$3:K460="ATTACCO"),$J$3:J461),IF(AND(OR(K460="PUNTOS",K460="RUCK",K460="QUIEBRE"),L460="RIVAL"),LOOKUP(2,1/($K$3:K460="DIFESA"),$J$3:J461),"")))</f>
        <v/>
      </c>
      <c r="AS460" s="17"/>
    </row>
    <row r="461" spans="1:45" ht="15.75" customHeight="1" x14ac:dyDescent="0.2">
      <c r="A461">
        <f>+Nacsport!A462</f>
        <v>462</v>
      </c>
      <c r="B461">
        <f t="shared" si="32"/>
        <v>460</v>
      </c>
      <c r="C461">
        <f t="shared" si="33"/>
        <v>460</v>
      </c>
      <c r="D461" s="12">
        <v>1</v>
      </c>
      <c r="E461" s="1" t="s">
        <v>1295</v>
      </c>
      <c r="F461" s="14">
        <f>CONVERT(LEFT(Nacsport!E462,2),"mn","hr")/24+CONVERT(MID(Nacsport!E462,4,2),"sec","hr")/24</f>
        <v>6.084490740740741E-2</v>
      </c>
      <c r="G461" s="15">
        <f>(CONVERT((CONVERT(LEFT(Nacsport!F462,2),"mn","hr")/24+CONVERT(MID(Nacsport!F462,4,2),"sec","hr")/24)-(CONVERT(LEFT(Nacsport!E462,2),"mn","hr")/24+CONVERT(MID(Nacsport!E462,4,2),"sec","hr")/24),"hr","sec")*24)+2</f>
        <v>4.9999999999998694</v>
      </c>
      <c r="H461" s="15">
        <f t="shared" si="35"/>
        <v>5252</v>
      </c>
      <c r="I461" s="15">
        <f t="shared" si="36"/>
        <v>87.616666666666674</v>
      </c>
      <c r="J461" s="1">
        <f>+Nacsport!B462</f>
        <v>66</v>
      </c>
      <c r="K461" s="1" t="str">
        <f>+Nacsport!C462</f>
        <v>TACKLE</v>
      </c>
      <c r="L461" s="1" t="str">
        <f>+CONCATENATE(Nacsport!I462,Nacsport!J462)</f>
        <v>SAN BENEDETTO</v>
      </c>
      <c r="M461" s="29" t="str">
        <f>IF(Nacsport!G462&lt;&gt;"",LEFT(Nacsport!G462,FIND(";",Nacsport!G462)-1),"")</f>
        <v/>
      </c>
      <c r="N461" s="1" t="str">
        <f>IFERROR(MID(Nacsport!G462,FIND(";", Nacsport!G462)+1,IFERROR(FIND(" ", Nacsport!G462 &amp; " ", FIND(";", Nacsport!G462)+1) - FIND(";", Nacsport!G462)-1,LEN(Nacsport!G462))),"")</f>
        <v/>
      </c>
      <c r="O461" s="1" t="str">
        <f>+CONCATENATE(Nacsport!K462,Nacsport!L462,Nacsport!M462,Nacsport!N462,Nacsport!O462,Nacsport!P462,Nacsport!Q462,Nacsport!R462,Nacsport!S462,Nacsport!T462,Nacsport!U462,Nacsport!V462,Nacsport!W462,Nacsport!X462,Nacsport!Y462,Nacsport!Z462)</f>
        <v/>
      </c>
      <c r="P461" s="1">
        <f>IF(ISNA(LOOKUP(2,1/(Nacsport!AA462:BY462&lt;&gt;""),Nacsport!AA462:BY462)),"",LOOKUP(2,1/(Nacsport!AA462:BY462&lt;&gt;""),Nacsport!AA462:BY462))</f>
        <v>27</v>
      </c>
      <c r="Q461" s="1" t="str">
        <f t="array" ref="Q461">+IF(+COUNTIF(Nacsport!AA462:BY462,"*")&gt;1,INDEX(Nacsport!Z462:BX462,MATCH(TRUE,Nacsport!Z462:BX462&gt;0,0)),"")</f>
        <v/>
      </c>
      <c r="R461" s="1" t="str">
        <f>+CONCATENATE(Nacsport!BZ462,Nacsport!CA462)</f>
        <v/>
      </c>
      <c r="S461" s="1" t="str">
        <f>+CONCATENATE(Nacsport!CB462,Nacsport!CC462,Nacsport!CD462)</f>
        <v>NEGATIVE</v>
      </c>
      <c r="T461" s="1" t="str">
        <f>+CONCATENATE(Nacsport!CE462,Nacsport!CF462,Nacsport!CG462,Nacsport!CH462)</f>
        <v/>
      </c>
      <c r="U461" s="1" t="str">
        <f>+CONCATENATE(Nacsport!CI462,Nacsport!CJ462,Nacsport!CK462,Nacsport!CL462,Nacsport!CM462,Nacsport!CN462,Nacsport!CO462,Nacsport!CP462)</f>
        <v/>
      </c>
      <c r="V461" s="1" t="str">
        <f>+CONCATENATE(Nacsport!CQ462,Nacsport!CR462,Nacsport!CS462,Nacsport!CT462,Nacsport!CU462,Nacsport!CV462)</f>
        <v/>
      </c>
      <c r="W461" s="1" t="str">
        <f>+CONCATENATE(Nacsport!CW462,Nacsport!CX462,Nacsport!CY462,Nacsport!CZ462,Nacsport!DA462,Nacsport!DB462,Nacsport!DC462)</f>
        <v/>
      </c>
      <c r="X461" s="1" t="str">
        <f>+CONCATENATE(Nacsport!DD462,Nacsport!DE462,Nacsport!DF462,Nacsport!DG462,Nacsport!DH462,Nacsport!DI462,Nacsport!DJ462,Nacsport!DK462,Nacsport!DL462,Nacsport!DM462,Nacsport!DN462)</f>
        <v/>
      </c>
      <c r="Y461" s="1" t="str">
        <f>+CONCATENATE(Nacsport!DO462,Nacsport!DP462,Nacsport!DQ462,Nacsport!DR462,Nacsport!DS462,Nacsport!DT462,Nacsport!DU462,Nacsport!DV462,)</f>
        <v/>
      </c>
      <c r="Z461" s="1" t="str">
        <f>+CONCATENATE(Nacsport!DW462,Nacsport!DX462,Nacsport!DY462,Nacsport!DZ462)</f>
        <v/>
      </c>
      <c r="AA461" s="1" t="str">
        <f>+CONCATENATE(Nacsport!EA462,Nacsport!EB462,Nacsport!EC462,Nacsport!ED462,Nacsport!EE462)</f>
        <v/>
      </c>
      <c r="AB461" s="1" t="str">
        <f>+CONCATENATE(Nacsport!EF462,Nacsport!EG462,Nacsport!EH462,Nacsport!EI462,Nacsport!EJ462,Nacsport!EK462)</f>
        <v/>
      </c>
      <c r="AC461" s="1" t="str">
        <f>+CONCATENATE(Nacsport!EL462,Nacsport!EM462,Nacsport!EN462,Nacsport!EO462,Nacsport!EP462,Nacsport!EQ462,Nacsport!ER462)</f>
        <v/>
      </c>
      <c r="AD461" s="1" t="str">
        <f>+CONCATENATE(Nacsport!ES462,Nacsport!ET462,Nacsport!EU462,Nacsport!EV462,Nacsport!EW462,Nacsport!EX462,Nacsport!EY462,Nacsport!EZ462)</f>
        <v/>
      </c>
      <c r="AE461" s="1" t="str">
        <f>+CONCATENATE(Nacsport!FA462,Nacsport!FB462,Nacsport!FC462)</f>
        <v/>
      </c>
      <c r="AF461" s="1" t="str">
        <f>+CONCATENATE(Nacsport!FD462,Nacsport!FE462)</f>
        <v/>
      </c>
      <c r="AG461" s="1" t="str">
        <f>+CONCATENATE(Nacsport!FF462,Nacsport!FG462,Nacsport!FH462,Nacsport!FI462,Nacsport!FJ462)</f>
        <v/>
      </c>
      <c r="AH461" s="1" t="str">
        <f t="shared" si="34"/>
        <v/>
      </c>
      <c r="AI461" s="1" t="str">
        <f>+CONCATENATE(Nacsport!FK462,Nacsport!FL462)</f>
        <v/>
      </c>
      <c r="AJ461" s="34" t="str">
        <f>+CONCATENATE(Nacsport!FM462,Nacsport!FN462)</f>
        <v/>
      </c>
      <c r="AK461" s="1" t="str">
        <f>+IF(OR(K461="ATTACCO",K461="DIFESA"),+CONCATENATE(Nacsport!FO462,Nacsport!FP461,Nacsport!FQ462,Nacsport!FR462,Nacsport!FS462,Nacsport!FT462,Nacsport!FU462,),"")</f>
        <v/>
      </c>
      <c r="AL461" s="1" t="str">
        <f>+IF(OR(K461="ATAQUE",K461="DEFENSA"),+CONCATENATE(Nacsport!FV462,Nacsport!FW462,Nacsport!FX462,Nacsport!FY462,Nacsport!FZ462,Nacsport!GA462,Nacsport!GB462,),"")</f>
        <v/>
      </c>
      <c r="AM461" s="1" t="str">
        <f>+CONCATENATE(Nacsport!GC462,Nacsport!GD462,Nacsport!GE462,Nacsport!GF462,Nacsport!GG462,Nacsport!GH462,Nacsport!GI462,Nacsport!GJ462,)</f>
        <v/>
      </c>
      <c r="AN461" s="1" t="str">
        <f>IF(K461="PUNTOS",LOOKUP(2,1/($K$3:K461="ATAQUE"),$AN$3:AN461),IF(+COUNTIF(Nacsport!GK462:'Nacsport'!GS462,"*")&gt;0,+COUNTIF(Nacsport!GK462:'Nacsport'!GS462,"*"),""))</f>
        <v/>
      </c>
      <c r="AO461" t="str">
        <f ca="1">+IF(K461="QUIEBRE",+IF(L461="SAN LUIS",+COUNTIF(K461:INDIRECT(ADDRESS((LOOKUP(2,1/($K$1:K461="ATAQUE"),Nacsport!$A$1:A462)),3,4)),"RUCK")+1,+COUNTIF(K461:INDIRECT(ADDRESS((LOOKUP(2,1/($K$1:K461="DEFENSA"),Nacsport!$A$1:A462)),3,4)),"RUCK")+1),"")</f>
        <v/>
      </c>
      <c r="AP461" t="str">
        <f ca="1">+IF(OR(K461="PUNTOS",K461="QUIEBRE"),+IF(L461="SAN LUIS",+COUNTIF(K461:INDIRECT(ADDRESS((LOOKUP(2,1/($K$1:K461="ATAQUE"),Nacsport!$A$1:A462)),3,4)),"PASE"),+COUNTIF(K461:INDIRECT(ADDRESS((LOOKUP(2,1/($K$1:K461="DEFENSA"),Nacsport!$A$1:A462)),3,4)),"PASE")),"")</f>
        <v/>
      </c>
      <c r="AQ461" t="str">
        <f>IF(K461="QUIEBRE",LOOKUP(2,1/($K$3:K461="ATAQUE"),$AL$3:AL461),IF(+COUNTIF(Nacsport!GK462:'Nacsport'!GS462,"*")&gt;0,+COUNTIF(Nacsport!GK462:'Nacsport'!GS462,"*"),""))</f>
        <v/>
      </c>
      <c r="AR461" s="1" t="str">
        <f>IF(OR(K461="ATTACCO",K461="DIFESA"),J461,IF(AND(OR(K461="PUNTOS",K461="RUCK",K461="QUIEBRE"),L461="AVEZZANO"),LOOKUP(2,1/($K$3:K461="ATTACCO"),$J$3:J462),IF(AND(OR(K461="PUNTOS",K461="RUCK",K461="QUIEBRE"),L461="RIVAL"),LOOKUP(2,1/($K$3:K461="DIFESA"),$J$3:J462),"")))</f>
        <v/>
      </c>
      <c r="AS461" s="17"/>
    </row>
    <row r="462" spans="1:45" ht="15.75" customHeight="1" x14ac:dyDescent="0.2">
      <c r="A462">
        <f>+Nacsport!A463</f>
        <v>463</v>
      </c>
      <c r="B462">
        <f t="shared" si="32"/>
        <v>461</v>
      </c>
      <c r="C462">
        <f t="shared" si="33"/>
        <v>461</v>
      </c>
      <c r="D462" s="12">
        <v>1</v>
      </c>
      <c r="E462" s="1" t="s">
        <v>1295</v>
      </c>
      <c r="F462" s="14">
        <f>CONVERT(LEFT(Nacsport!E463,2),"mn","hr")/24+CONVERT(MID(Nacsport!E463,4,2),"sec","hr")/24</f>
        <v>6.0856481481481484E-2</v>
      </c>
      <c r="G462" s="15">
        <f>CONVERT((CONVERT(LEFT(Nacsport!F463,2),"mn","hr")/24+CONVERT(MID(Nacsport!F463,4,2),"sec","hr")/24)-(CONVERT(LEFT(Nacsport!E463,2),"mn","hr")/24+CONVERT(MID(Nacsport!E463,4,2),"sec","hr")/24),"hr","sec")*24</f>
        <v>2.9999999999998694</v>
      </c>
      <c r="H462" s="15">
        <f t="shared" si="35"/>
        <v>5253</v>
      </c>
      <c r="I462" s="15">
        <f t="shared" si="36"/>
        <v>87.63333333333334</v>
      </c>
      <c r="J462" s="1">
        <f>+Nacsport!B463</f>
        <v>58</v>
      </c>
      <c r="K462" s="1" t="str">
        <f>+Nacsport!C463</f>
        <v>RUCK</v>
      </c>
      <c r="L462" s="1" t="str">
        <f>+CONCATENATE(Nacsport!I463,Nacsport!J463)</f>
        <v>OPPONENT</v>
      </c>
      <c r="M462" s="29" t="str">
        <f>IF(Nacsport!G463&lt;&gt;"",LEFT(Nacsport!G463,FIND(";",Nacsport!G463)-1),"")</f>
        <v>28</v>
      </c>
      <c r="N462" s="1" t="str">
        <f>IFERROR(MID(Nacsport!G463,FIND(";", Nacsport!G463)+1,IFERROR(FIND(" ", Nacsport!G463 &amp; " ", FIND(";", Nacsport!G463)+1) - FIND(";", Nacsport!G463)-1,LEN(Nacsport!G463))),"")</f>
        <v>91</v>
      </c>
      <c r="O462" s="1" t="str">
        <f>+CONCATENATE(Nacsport!K463,Nacsport!L463,Nacsport!M463,Nacsport!N463,Nacsport!O463,Nacsport!P463,Nacsport!Q463,Nacsport!R463,Nacsport!S463,Nacsport!T463,Nacsport!U463,Nacsport!V463,Nacsport!W463,Nacsport!X463,Nacsport!Y463,Nacsport!Z463)</f>
        <v>RB</v>
      </c>
      <c r="P462" s="1" t="str">
        <f>IF(ISNA(LOOKUP(2,1/(Nacsport!AA463:BY463&lt;&gt;""),Nacsport!AA463:BY463)),"",LOOKUP(2,1/(Nacsport!AA463:BY463&lt;&gt;""),Nacsport!AA463:BY463))</f>
        <v/>
      </c>
      <c r="Q462" s="1" t="str">
        <f t="array" ref="Q462">+IF(+COUNTIF(Nacsport!AA463:BY463,"*")&gt;1,INDEX(Nacsport!Z463:BX463,MATCH(TRUE,Nacsport!Z463:BX463&gt;0,0)),"")</f>
        <v/>
      </c>
      <c r="R462" s="1" t="str">
        <f>+CONCATENATE(Nacsport!BZ463,Nacsport!CA463)</f>
        <v/>
      </c>
      <c r="S462" s="1" t="str">
        <f>+CONCATENATE(Nacsport!CB463,Nacsport!CC463,Nacsport!CD463)</f>
        <v/>
      </c>
      <c r="T462" s="1" t="str">
        <f>+CONCATENATE(Nacsport!CE463,Nacsport!CF463,Nacsport!CG463,Nacsport!CH463)</f>
        <v/>
      </c>
      <c r="U462" s="1" t="str">
        <f>+CONCATENATE(Nacsport!CI463,Nacsport!CJ463,Nacsport!CK463,Nacsport!CL463,Nacsport!CM463,Nacsport!CN463,Nacsport!CO463,Nacsport!CP463)</f>
        <v/>
      </c>
      <c r="V462" s="1" t="str">
        <f>+CONCATENATE(Nacsport!CQ463,Nacsport!CR463,Nacsport!CS463,Nacsport!CT463,Nacsport!CU463,Nacsport!CV463)</f>
        <v/>
      </c>
      <c r="W462" s="1" t="str">
        <f>+CONCATENATE(Nacsport!CW463,Nacsport!CX463,Nacsport!CY463,Nacsport!CZ463,Nacsport!DA463,Nacsport!DB463,Nacsport!DC463)</f>
        <v/>
      </c>
      <c r="X462" s="1" t="str">
        <f>+CONCATENATE(Nacsport!DD463,Nacsport!DE463,Nacsport!DF463,Nacsport!DG463,Nacsport!DH463,Nacsport!DI463,Nacsport!DJ463,Nacsport!DK463,Nacsport!DL463,Nacsport!DM463,Nacsport!DN463)</f>
        <v/>
      </c>
      <c r="Y462" s="1" t="str">
        <f>+CONCATENATE(Nacsport!DO463,Nacsport!DP463,Nacsport!DQ463,Nacsport!DR463,Nacsport!DS463,Nacsport!DT463,Nacsport!DU463,Nacsport!DV463,)</f>
        <v/>
      </c>
      <c r="Z462" s="1" t="str">
        <f>+CONCATENATE(Nacsport!DW463,Nacsport!DX463,Nacsport!DY463,Nacsport!DZ463)</f>
        <v/>
      </c>
      <c r="AA462" s="1" t="str">
        <f>+CONCATENATE(Nacsport!EA463,Nacsport!EB463,Nacsport!EC463,Nacsport!ED463,Nacsport!EE463)</f>
        <v/>
      </c>
      <c r="AB462" s="1" t="str">
        <f>+CONCATENATE(Nacsport!EF463,Nacsport!EG463,Nacsport!EH463,Nacsport!EI463,Nacsport!EJ463,Nacsport!EK463)</f>
        <v/>
      </c>
      <c r="AC462" s="1" t="str">
        <f>+CONCATENATE(Nacsport!EL463,Nacsport!EM463,Nacsport!EN463,Nacsport!EO463,Nacsport!EP463,Nacsport!EQ463,Nacsport!ER463)</f>
        <v/>
      </c>
      <c r="AD462" s="1" t="str">
        <f>+CONCATENATE(Nacsport!ES463,Nacsport!ET463,Nacsport!EU463,Nacsport!EV463,Nacsport!EW463,Nacsport!EX463,Nacsport!EY463,Nacsport!EZ463)</f>
        <v/>
      </c>
      <c r="AE462" s="1" t="str">
        <f>+CONCATENATE(Nacsport!FA463,Nacsport!FB463,Nacsport!FC463)</f>
        <v/>
      </c>
      <c r="AF462" s="1" t="str">
        <f>+CONCATENATE(Nacsport!FD463,Nacsport!FE463)</f>
        <v>SLOW</v>
      </c>
      <c r="AG462" s="1" t="str">
        <f>+CONCATENATE(Nacsport!FF463,Nacsport!FG463,Nacsport!FH463,Nacsport!FI463,Nacsport!FJ463)</f>
        <v/>
      </c>
      <c r="AH462" s="1" t="str">
        <f t="shared" si="34"/>
        <v/>
      </c>
      <c r="AI462" s="1" t="str">
        <f>+CONCATENATE(Nacsport!FK463,Nacsport!FL463)</f>
        <v/>
      </c>
      <c r="AJ462" s="34" t="str">
        <f>+CONCATENATE(Nacsport!FM463,Nacsport!FN463)</f>
        <v/>
      </c>
      <c r="AK462" s="1" t="str">
        <f>+IF(OR(K462="ATTACCO",K462="DIFESA"),+CONCATENATE(Nacsport!FO463,Nacsport!FP462,Nacsport!FQ463,Nacsport!FR463,Nacsport!FS463,Nacsport!FT463,Nacsport!FU463,),"")</f>
        <v/>
      </c>
      <c r="AL462" s="1" t="str">
        <f>+IF(OR(K462="ATAQUE",K462="DEFENSA"),+CONCATENATE(Nacsport!FV463,Nacsport!FW463,Nacsport!FX463,Nacsport!FY463,Nacsport!FZ463,Nacsport!GA463,Nacsport!GB463,),"")</f>
        <v/>
      </c>
      <c r="AM462" s="1" t="str">
        <f>+CONCATENATE(Nacsport!GC463,Nacsport!GD463,Nacsport!GE463,Nacsport!GF463,Nacsport!GG463,Nacsport!GH463,Nacsport!GI463,Nacsport!GJ463,)</f>
        <v/>
      </c>
      <c r="AN462" s="1" t="str">
        <f>IF(K462="PUNTOS",LOOKUP(2,1/($K$3:K462="ATAQUE"),$AN$3:AN462),IF(+COUNTIF(Nacsport!GK463:'Nacsport'!GS463,"*")&gt;0,+COUNTIF(Nacsport!GK463:'Nacsport'!GS463,"*"),""))</f>
        <v/>
      </c>
      <c r="AO462" t="str">
        <f ca="1">+IF(K462="QUIEBRE",+IF(L462="SAN LUIS",+COUNTIF(K462:INDIRECT(ADDRESS((LOOKUP(2,1/($K$1:K462="ATAQUE"),Nacsport!$A$1:A463)),3,4)),"RUCK")+1,+COUNTIF(K462:INDIRECT(ADDRESS((LOOKUP(2,1/($K$1:K462="DEFENSA"),Nacsport!$A$1:A463)),3,4)),"RUCK")+1),"")</f>
        <v/>
      </c>
      <c r="AP462" t="str">
        <f ca="1">+IF(OR(K462="PUNTOS",K462="QUIEBRE"),+IF(L462="SAN LUIS",+COUNTIF(K462:INDIRECT(ADDRESS((LOOKUP(2,1/($K$1:K462="ATAQUE"),Nacsport!$A$1:A463)),3,4)),"PASE"),+COUNTIF(K462:INDIRECT(ADDRESS((LOOKUP(2,1/($K$1:K462="DEFENSA"),Nacsport!$A$1:A463)),3,4)),"PASE")),"")</f>
        <v/>
      </c>
      <c r="AQ462" t="str">
        <f>IF(K462="QUIEBRE",LOOKUP(2,1/($K$3:K462="ATAQUE"),$AL$3:AL462),IF(+COUNTIF(Nacsport!GK463:'Nacsport'!GS463,"*")&gt;0,+COUNTIF(Nacsport!GK463:'Nacsport'!GS463,"*"),""))</f>
        <v/>
      </c>
      <c r="AR462" s="1" t="str">
        <f>IF(OR(K462="ATTACCO",K462="DIFESA"),J462,IF(AND(OR(K462="PUNTOS",K462="RUCK",K462="QUIEBRE"),L462="AVEZZANO"),LOOKUP(2,1/($K$3:K462="ATTACCO"),$J$3:J463),IF(AND(OR(K462="PUNTOS",K462="RUCK",K462="QUIEBRE"),L462="RIVAL"),LOOKUP(2,1/($K$3:K462="DIFESA"),$J$3:J463),"")))</f>
        <v/>
      </c>
      <c r="AS462" s="17"/>
    </row>
    <row r="463" spans="1:45" ht="15.75" customHeight="1" x14ac:dyDescent="0.2">
      <c r="A463">
        <f>+Nacsport!A464</f>
        <v>464</v>
      </c>
      <c r="B463">
        <f t="shared" si="32"/>
        <v>462</v>
      </c>
      <c r="C463">
        <f t="shared" si="33"/>
        <v>462</v>
      </c>
      <c r="D463" s="12">
        <v>1</v>
      </c>
      <c r="E463" s="1" t="s">
        <v>1295</v>
      </c>
      <c r="F463" s="14">
        <f>CONVERT(LEFT(Nacsport!E464,2),"mn","hr")/24+CONVERT(MID(Nacsport!E464,4,2),"sec","hr")/24</f>
        <v>6.0972222222222219E-2</v>
      </c>
      <c r="G463" s="15">
        <v>8</v>
      </c>
      <c r="H463" s="15">
        <f t="shared" si="35"/>
        <v>5263</v>
      </c>
      <c r="I463" s="15">
        <f t="shared" si="36"/>
        <v>87.8</v>
      </c>
      <c r="J463" s="1">
        <f>+Nacsport!B464</f>
        <v>16</v>
      </c>
      <c r="K463" s="1" t="str">
        <f>+Nacsport!C464</f>
        <v>PENALTY</v>
      </c>
      <c r="L463" s="1" t="str">
        <f>+CONCATENATE(Nacsport!I464,Nacsport!J464)</f>
        <v>SAN BENEDETTO</v>
      </c>
      <c r="M463" s="29" t="str">
        <f>IF(Nacsport!G464&lt;&gt;"",LEFT(Nacsport!G464,FIND(";",Nacsport!G464)-1),"")</f>
        <v>10</v>
      </c>
      <c r="N463" s="1" t="str">
        <f>IFERROR(MID(Nacsport!G464,FIND(";", Nacsport!G464)+1,IFERROR(FIND(" ", Nacsport!G464 &amp; " ", FIND(";", Nacsport!G464)+1) - FIND(";", Nacsport!G464)-1,LEN(Nacsport!G464))),"")</f>
        <v>90</v>
      </c>
      <c r="O463" s="1" t="str">
        <f>+CONCATENATE(Nacsport!K464,Nacsport!L464,Nacsport!M464,Nacsport!N464,Nacsport!O464,Nacsport!P464,Nacsport!Q464,Nacsport!R464,Nacsport!S464,Nacsport!T464,Nacsport!U464,Nacsport!V464,Nacsport!W464,Nacsport!X464,Nacsport!Y464,Nacsport!Z464)</f>
        <v>RA</v>
      </c>
      <c r="P463" s="1" t="str">
        <f>IF(ISNA(LOOKUP(2,1/(Nacsport!AA464:BY464&lt;&gt;""),Nacsport!AA464:BY464)),"",LOOKUP(2,1/(Nacsport!AA464:BY464&lt;&gt;""),Nacsport!AA464:BY464))</f>
        <v>6</v>
      </c>
      <c r="Q463" s="1" t="str">
        <f t="array" ref="Q463">+IF(+COUNTIF(Nacsport!AA464:BY464,"*")&gt;1,INDEX(Nacsport!Z464:BX464,MATCH(TRUE,Nacsport!Z464:BX464&gt;0,0)),"")</f>
        <v/>
      </c>
      <c r="R463" s="1" t="str">
        <f>+CONCATENATE(Nacsport!BZ464,Nacsport!CA464)</f>
        <v/>
      </c>
      <c r="S463" s="1" t="str">
        <f>+CONCATENATE(Nacsport!CB464,Nacsport!CC464,Nacsport!CD464)</f>
        <v/>
      </c>
      <c r="T463" s="1" t="str">
        <f>+CONCATENATE(Nacsport!CE464,Nacsport!CF464,Nacsport!CG464,Nacsport!CH464)</f>
        <v/>
      </c>
      <c r="U463" s="1" t="str">
        <f>+CONCATENATE(Nacsport!CI464,Nacsport!CJ464,Nacsport!CK464,Nacsport!CL464,Nacsport!CM464,Nacsport!CN464,Nacsport!CO464,Nacsport!CP464)</f>
        <v/>
      </c>
      <c r="V463" s="1" t="str">
        <f>+CONCATENATE(Nacsport!CQ464,Nacsport!CR464,Nacsport!CS464,Nacsport!CT464,Nacsport!CU464,Nacsport!CV464)</f>
        <v/>
      </c>
      <c r="W463" s="1" t="str">
        <f>+CONCATENATE(Nacsport!CW464,Nacsport!CX464,Nacsport!CY464,Nacsport!CZ464,Nacsport!DA464,Nacsport!DB464,Nacsport!DC464)</f>
        <v/>
      </c>
      <c r="X463" s="1" t="str">
        <f>+CONCATENATE(Nacsport!DD464,Nacsport!DE464,Nacsport!DF464,Nacsport!DG464,Nacsport!DH464,Nacsport!DI464,Nacsport!DJ464,Nacsport!DK464,Nacsport!DL464,Nacsport!DM464,Nacsport!DN464)</f>
        <v/>
      </c>
      <c r="Y463" s="1" t="str">
        <f>+CONCATENATE(Nacsport!DO464,Nacsport!DP464,Nacsport!DQ464,Nacsport!DR464,Nacsport!DS464,Nacsport!DT464,Nacsport!DU464,Nacsport!DV464,)</f>
        <v/>
      </c>
      <c r="Z463" s="1" t="str">
        <f>+CONCATENATE(Nacsport!DW464,Nacsport!DX464,Nacsport!DY464,Nacsport!DZ464)</f>
        <v/>
      </c>
      <c r="AA463" s="1" t="str">
        <f>+CONCATENATE(Nacsport!EA464,Nacsport!EB464,Nacsport!EC464,Nacsport!ED464,Nacsport!EE464)</f>
        <v/>
      </c>
      <c r="AB463" s="1" t="str">
        <f>+CONCATENATE(Nacsport!EF464,Nacsport!EG464,Nacsport!EH464,Nacsport!EI464,Nacsport!EJ464,Nacsport!EK464)</f>
        <v/>
      </c>
      <c r="AC463" s="1" t="str">
        <f>+CONCATENATE(Nacsport!EL464,Nacsport!EM464,Nacsport!EN464,Nacsport!EO464,Nacsport!EP464,Nacsport!EQ464,Nacsport!ER464)</f>
        <v>FOUL-PLAY</v>
      </c>
      <c r="AD463" s="1" t="str">
        <f>+CONCATENATE(Nacsport!ES464,Nacsport!ET464,Nacsport!EU464,Nacsport!EV464,Nacsport!EW464,Nacsport!EX464,Nacsport!EY464,Nacsport!EZ464)</f>
        <v/>
      </c>
      <c r="AE463" s="1" t="str">
        <f>+CONCATENATE(Nacsport!FA464,Nacsport!FB464,Nacsport!FC464)</f>
        <v/>
      </c>
      <c r="AF463" s="1" t="str">
        <f>+CONCATENATE(Nacsport!FD464,Nacsport!FE464)</f>
        <v/>
      </c>
      <c r="AG463" s="1" t="str">
        <f>+CONCATENATE(Nacsport!FF464,Nacsport!FG464,Nacsport!FH464,Nacsport!FI464,Nacsport!FJ464)</f>
        <v/>
      </c>
      <c r="AH463" s="1" t="str">
        <f t="shared" si="34"/>
        <v/>
      </c>
      <c r="AI463" s="1" t="str">
        <f>+CONCATENATE(Nacsport!FK464,Nacsport!FL464)</f>
        <v/>
      </c>
      <c r="AJ463" s="34" t="str">
        <f>+CONCATENATE(Nacsport!FM464,Nacsport!FN464)</f>
        <v/>
      </c>
      <c r="AK463" s="1" t="str">
        <f>+IF(OR(K463="ATTACCO",K463="DIFESA"),+CONCATENATE(Nacsport!FO464,Nacsport!FP463,Nacsport!FQ464,Nacsport!FR464,Nacsport!FS464,Nacsport!FT464,Nacsport!FU464,),"")</f>
        <v/>
      </c>
      <c r="AL463" s="1" t="str">
        <f>+IF(OR(K463="ATAQUE",K463="DEFENSA"),+CONCATENATE(Nacsport!FV464,Nacsport!FW464,Nacsport!FX464,Nacsport!FY464,Nacsport!FZ464,Nacsport!GA464,Nacsport!GB464,),"")</f>
        <v/>
      </c>
      <c r="AM463" s="1" t="str">
        <f>+CONCATENATE(Nacsport!GC464,Nacsport!GD464,Nacsport!GE464,Nacsport!GF464,Nacsport!GG464,Nacsport!GH464,Nacsport!GI464,Nacsport!GJ464,)</f>
        <v/>
      </c>
      <c r="AN463" s="1" t="str">
        <f>IF(K463="PUNTOS",LOOKUP(2,1/($K$3:K463="ATAQUE"),$AN$3:AN463),IF(+COUNTIF(Nacsport!GK464:'Nacsport'!GS464,"*")&gt;0,+COUNTIF(Nacsport!GK464:'Nacsport'!GS464,"*"),""))</f>
        <v/>
      </c>
      <c r="AO463" t="str">
        <f ca="1">+IF(K463="QUIEBRE",+IF(L463="SAN LUIS",+COUNTIF(K463:INDIRECT(ADDRESS((LOOKUP(2,1/($K$1:K463="ATAQUE"),Nacsport!$A$1:A464)),3,4)),"RUCK")+1,+COUNTIF(K463:INDIRECT(ADDRESS((LOOKUP(2,1/($K$1:K463="DEFENSA"),Nacsport!$A$1:A464)),3,4)),"RUCK")+1),"")</f>
        <v/>
      </c>
      <c r="AP463" t="str">
        <f ca="1">+IF(OR(K463="PUNTOS",K463="QUIEBRE"),+IF(L463="SAN LUIS",+COUNTIF(K463:INDIRECT(ADDRESS((LOOKUP(2,1/($K$1:K463="ATAQUE"),Nacsport!$A$1:A464)),3,4)),"PASE"),+COUNTIF(K463:INDIRECT(ADDRESS((LOOKUP(2,1/($K$1:K463="DEFENSA"),Nacsport!$A$1:A464)),3,4)),"PASE")),"")</f>
        <v/>
      </c>
      <c r="AQ463" t="str">
        <f>IF(K463="QUIEBRE",LOOKUP(2,1/($K$3:K463="ATAQUE"),$AL$3:AL463),IF(+COUNTIF(Nacsport!GK464:'Nacsport'!GS464,"*")&gt;0,+COUNTIF(Nacsport!GK464:'Nacsport'!GS464,"*"),""))</f>
        <v/>
      </c>
      <c r="AR463" s="1" t="str">
        <f>IF(OR(K463="ATTACCO",K463="DIFESA"),J463,IF(AND(OR(K463="PUNTOS",K463="RUCK",K463="QUIEBRE"),L463="AVEZZANO"),LOOKUP(2,1/($K$3:K463="ATTACCO"),$J$3:J464),IF(AND(OR(K463="PUNTOS",K463="RUCK",K463="QUIEBRE"),L463="RIVAL"),LOOKUP(2,1/($K$3:K463="DIFESA"),$J$3:J464),"")))</f>
        <v/>
      </c>
      <c r="AS463" s="17"/>
    </row>
    <row r="464" spans="1:45" ht="15.75" customHeight="1" x14ac:dyDescent="0.2">
      <c r="A464">
        <f>+Nacsport!A465</f>
        <v>465</v>
      </c>
      <c r="B464">
        <f t="shared" si="32"/>
        <v>463</v>
      </c>
      <c r="C464">
        <f t="shared" si="33"/>
        <v>463</v>
      </c>
      <c r="D464" s="12">
        <v>1</v>
      </c>
      <c r="E464" s="1" t="s">
        <v>1295</v>
      </c>
      <c r="F464" s="14">
        <f>CONVERT(LEFT(Nacsport!E465,2),"mn","hr")/24+CONVERT(MID(Nacsport!E465,4,2),"sec","hr")/24</f>
        <v>6.0972222222222219E-2</v>
      </c>
      <c r="G464" s="15">
        <f>CONVERT((CONVERT(LEFT(Nacsport!F465,2),"mn","hr")/24+CONVERT(MID(Nacsport!F465,4,2),"sec","hr")/24)-(CONVERT(LEFT(Nacsport!E465,2),"mn","hr")/24+CONVERT(MID(Nacsport!E465,4,2),"sec","hr")/24),"hr","sec")*24</f>
        <v>1.000000000000556</v>
      </c>
      <c r="H464" s="15">
        <f t="shared" si="35"/>
        <v>5263</v>
      </c>
      <c r="I464" s="15">
        <f t="shared" si="36"/>
        <v>87.8</v>
      </c>
      <c r="J464" s="1">
        <f>+Nacsport!B465</f>
        <v>48</v>
      </c>
      <c r="K464" s="1" t="str">
        <f>+Nacsport!C465</f>
        <v>END</v>
      </c>
      <c r="L464" s="1" t="str">
        <f>+CONCATENATE(Nacsport!I465,Nacsport!J465)</f>
        <v/>
      </c>
      <c r="M464" s="29" t="str">
        <f>IF(Nacsport!G465&lt;&gt;"",LEFT(Nacsport!G465,FIND(";",Nacsport!G465)-1),"")</f>
        <v/>
      </c>
      <c r="N464" s="1" t="str">
        <f>IFERROR(MID(Nacsport!G465,FIND(";", Nacsport!G465)+1,IFERROR(FIND(" ", Nacsport!G465 &amp; " ", FIND(";", Nacsport!G465)+1) - FIND(";", Nacsport!G465)-1,LEN(Nacsport!G465))),"")</f>
        <v/>
      </c>
      <c r="O464" s="1" t="str">
        <f>+CONCATENATE(Nacsport!K465,Nacsport!L465,Nacsport!M465,Nacsport!N465,Nacsport!O465,Nacsport!P465,Nacsport!Q465,Nacsport!R465,Nacsport!S465,Nacsport!T465,Nacsport!U465,Nacsport!V465,Nacsport!W465,Nacsport!X465,Nacsport!Y465,Nacsport!Z465)</f>
        <v/>
      </c>
      <c r="P464" s="1" t="str">
        <f>IF(ISNA(LOOKUP(2,1/(Nacsport!AA465:BY465&lt;&gt;""),Nacsport!AA465:BY465)),"",LOOKUP(2,1/(Nacsport!AA465:BY465&lt;&gt;""),Nacsport!AA465:BY465))</f>
        <v/>
      </c>
      <c r="Q464" s="1" t="str">
        <f t="array" ref="Q464">+IF(+COUNTIF(Nacsport!AA465:BY465,"*")&gt;1,INDEX(Nacsport!Z465:BX465,MATCH(TRUE,Nacsport!Z465:BX465&gt;0,0)),"")</f>
        <v/>
      </c>
      <c r="R464" s="1" t="str">
        <f>+CONCATENATE(Nacsport!BZ465,Nacsport!CA465)</f>
        <v/>
      </c>
      <c r="S464" s="1" t="str">
        <f>+CONCATENATE(Nacsport!CB465,Nacsport!CC465,Nacsport!CD465)</f>
        <v/>
      </c>
      <c r="T464" s="1" t="str">
        <f>+CONCATENATE(Nacsport!CE465,Nacsport!CF465,Nacsport!CG465,Nacsport!CH465)</f>
        <v/>
      </c>
      <c r="U464" s="1" t="str">
        <f>+CONCATENATE(Nacsport!CI465,Nacsport!CJ465,Nacsport!CK465,Nacsport!CL465,Nacsport!CM465,Nacsport!CN465,Nacsport!CO465,Nacsport!CP465)</f>
        <v/>
      </c>
      <c r="V464" s="1" t="str">
        <f>+CONCATENATE(Nacsport!CQ465,Nacsport!CR465,Nacsport!CS465,Nacsport!CT465,Nacsport!CU465,Nacsport!CV465)</f>
        <v/>
      </c>
      <c r="W464" s="1" t="str">
        <f>+CONCATENATE(Nacsport!CW465,Nacsport!CX465,Nacsport!CY465,Nacsport!CZ465,Nacsport!DA465,Nacsport!DB465,Nacsport!DC465)</f>
        <v/>
      </c>
      <c r="X464" s="1" t="str">
        <f>+CONCATENATE(Nacsport!DD465,Nacsport!DE465,Nacsport!DF465,Nacsport!DG465,Nacsport!DH465,Nacsport!DI465,Nacsport!DJ465,Nacsport!DK465,Nacsport!DL465,Nacsport!DM465,Nacsport!DN465)</f>
        <v/>
      </c>
      <c r="Y464" s="1" t="str">
        <f>+CONCATENATE(Nacsport!DO465,Nacsport!DP465,Nacsport!DQ465,Nacsport!DR465,Nacsport!DS465,Nacsport!DT465,Nacsport!DU465,Nacsport!DV465,)</f>
        <v/>
      </c>
      <c r="Z464" s="1" t="str">
        <f>+CONCATENATE(Nacsport!DW465,Nacsport!DX465,Nacsport!DY465,Nacsport!DZ465)</f>
        <v/>
      </c>
      <c r="AA464" s="1" t="str">
        <f>+CONCATENATE(Nacsport!EA465,Nacsport!EB465,Nacsport!EC465,Nacsport!ED465,Nacsport!EE465)</f>
        <v/>
      </c>
      <c r="AB464" s="1" t="str">
        <f>+CONCATENATE(Nacsport!EF465,Nacsport!EG465,Nacsport!EH465,Nacsport!EI465,Nacsport!EJ465,Nacsport!EK465)</f>
        <v/>
      </c>
      <c r="AC464" s="1" t="str">
        <f>+CONCATENATE(Nacsport!EL465,Nacsport!EM465,Nacsport!EN465,Nacsport!EO465,Nacsport!EP465,Nacsport!EQ465,Nacsport!ER465)</f>
        <v/>
      </c>
      <c r="AD464" s="1" t="str">
        <f>+CONCATENATE(Nacsport!ES465,Nacsport!ET465,Nacsport!EU465,Nacsport!EV465,Nacsport!EW465,Nacsport!EX465,Nacsport!EY465,Nacsport!EZ465)</f>
        <v/>
      </c>
      <c r="AE464" s="1" t="str">
        <f>+CONCATENATE(Nacsport!FA465,Nacsport!FB465,Nacsport!FC465)</f>
        <v/>
      </c>
      <c r="AF464" s="1" t="str">
        <f>+CONCATENATE(Nacsport!FD465,Nacsport!FE465)</f>
        <v/>
      </c>
      <c r="AG464" s="1" t="str">
        <f>+CONCATENATE(Nacsport!FF465,Nacsport!FG465,Nacsport!FH465,Nacsport!FI465,Nacsport!FJ465)</f>
        <v/>
      </c>
      <c r="AH464" s="1" t="str">
        <f t="shared" si="34"/>
        <v/>
      </c>
      <c r="AI464" s="1" t="str">
        <f>+CONCATENATE(Nacsport!FK465,Nacsport!FL465)</f>
        <v/>
      </c>
      <c r="AJ464" s="34" t="str">
        <f>+CONCATENATE(Nacsport!FM465,Nacsport!FN465)</f>
        <v/>
      </c>
      <c r="AK464" s="1" t="str">
        <f>+IF(OR(K464="ATTACCO",K464="DIFESA"),+CONCATENATE(Nacsport!FO465,Nacsport!FP464,Nacsport!FQ465,Nacsport!FR465,Nacsport!FS465,Nacsport!FT465,Nacsport!FU465,),"")</f>
        <v/>
      </c>
      <c r="AL464" s="1" t="str">
        <f>+IF(OR(K464="ATAQUE",K464="DEFENSA"),+CONCATENATE(Nacsport!FV465,Nacsport!FW465,Nacsport!FX465,Nacsport!FY465,Nacsport!FZ465,Nacsport!GA465,Nacsport!GB465,),"")</f>
        <v/>
      </c>
      <c r="AM464" s="1" t="str">
        <f>+CONCATENATE(Nacsport!GC465,Nacsport!GD465,Nacsport!GE465,Nacsport!GF465,Nacsport!GG465,Nacsport!GH465,Nacsport!GI465,Nacsport!GJ465,)</f>
        <v/>
      </c>
      <c r="AN464" s="1" t="str">
        <f>IF(K464="PUNTOS",LOOKUP(2,1/($K$3:K464="ATAQUE"),$AN$3:AN464),IF(+COUNTIF(Nacsport!GK465:'Nacsport'!GS465,"*")&gt;0,+COUNTIF(Nacsport!GK465:'Nacsport'!GS465,"*"),""))</f>
        <v/>
      </c>
      <c r="AO464" t="str">
        <f ca="1">+IF(K464="QUIEBRE",+IF(L464="SAN LUIS",+COUNTIF(K464:INDIRECT(ADDRESS((LOOKUP(2,1/($K$1:K464="ATAQUE"),Nacsport!$A$1:A465)),3,4)),"RUCK")+1,+COUNTIF(K464:INDIRECT(ADDRESS((LOOKUP(2,1/($K$1:K464="DEFENSA"),Nacsport!$A$1:A465)),3,4)),"RUCK")+1),"")</f>
        <v/>
      </c>
      <c r="AP464" t="str">
        <f ca="1">+IF(OR(K464="PUNTOS",K464="QUIEBRE"),+IF(L464="SAN LUIS",+COUNTIF(K464:INDIRECT(ADDRESS((LOOKUP(2,1/($K$1:K464="ATAQUE"),Nacsport!$A$1:A465)),3,4)),"PASE"),+COUNTIF(K464:INDIRECT(ADDRESS((LOOKUP(2,1/($K$1:K464="DEFENSA"),Nacsport!$A$1:A465)),3,4)),"PASE")),"")</f>
        <v/>
      </c>
      <c r="AQ464" t="str">
        <f>IF(K464="QUIEBRE",LOOKUP(2,1/($K$3:K464="ATAQUE"),$AL$3:AL464),IF(+COUNTIF(Nacsport!GK465:'Nacsport'!GS465,"*")&gt;0,+COUNTIF(Nacsport!GK465:'Nacsport'!GS465,"*"),""))</f>
        <v/>
      </c>
      <c r="AR464" s="1" t="str">
        <f>IF(OR(K464="ATTACCO",K464="DIFESA"),J464,IF(AND(OR(K464="PUNTOS",K464="RUCK",K464="QUIEBRE"),L464="AVEZZANO"),LOOKUP(2,1/($K$3:K464="ATTACCO"),$J$3:J465),IF(AND(OR(K464="PUNTOS",K464="RUCK",K464="QUIEBRE"),L464="RIVAL"),LOOKUP(2,1/($K$3:K464="DIFESA"),$J$3:J465),"")))</f>
        <v/>
      </c>
      <c r="AS464" s="17"/>
    </row>
    <row r="465" spans="1:45" ht="15.75" customHeight="1" x14ac:dyDescent="0.2">
      <c r="A465">
        <f>+Nacsport!A466</f>
        <v>466</v>
      </c>
      <c r="B465">
        <f t="shared" si="32"/>
        <v>464</v>
      </c>
      <c r="C465">
        <f t="shared" si="33"/>
        <v>464</v>
      </c>
      <c r="D465" s="12">
        <v>1</v>
      </c>
      <c r="E465" s="1" t="s">
        <v>1295</v>
      </c>
      <c r="F465" s="14">
        <f>CONVERT(LEFT(Nacsport!E466,2),"mn","hr")/24+CONVERT(MID(Nacsport!E466,4,2),"sec","hr")/24</f>
        <v>6.1388888888888889E-2</v>
      </c>
      <c r="G465" s="15">
        <f>CONVERT((CONVERT(LEFT(Nacsport!F466,2),"mn","hr")/24+CONVERT(MID(Nacsport!F466,4,2),"sec","hr")/24)-(CONVERT(LEFT(Nacsport!E466,2),"mn","hr")/24+CONVERT(MID(Nacsport!E466,4,2),"sec","hr")/24),"hr","sec")*24</f>
        <v>36.000000000000234</v>
      </c>
      <c r="H465" s="15">
        <f t="shared" si="35"/>
        <v>5299</v>
      </c>
      <c r="I465" s="15">
        <f t="shared" si="36"/>
        <v>88.399999999999991</v>
      </c>
      <c r="J465" s="1">
        <f>+Nacsport!B466</f>
        <v>31</v>
      </c>
      <c r="K465" s="1" t="str">
        <f>+Nacsport!C466</f>
        <v>DEFENCE</v>
      </c>
      <c r="L465" s="1" t="str">
        <f>+CONCATENATE(Nacsport!I466,Nacsport!J466)</f>
        <v/>
      </c>
      <c r="M465" s="29" t="str">
        <f>IF(Nacsport!G466&lt;&gt;"",LEFT(Nacsport!G466,FIND(";",Nacsport!G466)-1),"")</f>
        <v>1</v>
      </c>
      <c r="N465" s="1" t="str">
        <f>IFERROR(MID(Nacsport!G466,FIND(";", Nacsport!G466)+1,IFERROR(FIND(" ", Nacsport!G466 &amp; " ", FIND(";", Nacsport!G466)+1) - FIND(";", Nacsport!G466)-1,LEN(Nacsport!G466))),"")</f>
        <v>94</v>
      </c>
      <c r="O465" s="1" t="str">
        <f>+CONCATENATE(Nacsport!K466,Nacsport!L466,Nacsport!M466,Nacsport!N466,Nacsport!O466,Nacsport!P466,Nacsport!Q466,Nacsport!R466,Nacsport!S466,Nacsport!T466,Nacsport!U466,Nacsport!V466,Nacsport!W466,Nacsport!X466,Nacsport!Y466,Nacsport!Z466)</f>
        <v/>
      </c>
      <c r="P465" s="1" t="str">
        <f>IF(ISNA(LOOKUP(2,1/(Nacsport!AA466:BY466&lt;&gt;""),Nacsport!AA466:BY466)),"",LOOKUP(2,1/(Nacsport!AA466:BY466&lt;&gt;""),Nacsport!AA466:BY466))</f>
        <v/>
      </c>
      <c r="Q465" s="1" t="str">
        <f t="array" ref="Q465">+IF(+COUNTIF(Nacsport!AA466:BY466,"*")&gt;1,INDEX(Nacsport!Z466:BX466,MATCH(TRUE,Nacsport!Z466:BX466&gt;0,0)),"")</f>
        <v/>
      </c>
      <c r="R465" s="1" t="str">
        <f>+CONCATENATE(Nacsport!BZ466,Nacsport!CA466)</f>
        <v/>
      </c>
      <c r="S465" s="1" t="str">
        <f>+CONCATENATE(Nacsport!CB466,Nacsport!CC466,Nacsport!CD466)</f>
        <v/>
      </c>
      <c r="T465" s="1" t="str">
        <f>+CONCATENATE(Nacsport!CE466,Nacsport!CF466,Nacsport!CG466,Nacsport!CH466)</f>
        <v/>
      </c>
      <c r="U465" s="1" t="str">
        <f>+CONCATENATE(Nacsport!CI466,Nacsport!CJ466,Nacsport!CK466,Nacsport!CL466,Nacsport!CM466,Nacsport!CN466,Nacsport!CO466,Nacsport!CP466)</f>
        <v/>
      </c>
      <c r="V465" s="1" t="str">
        <f>+CONCATENATE(Nacsport!CQ466,Nacsport!CR466,Nacsport!CS466,Nacsport!CT466,Nacsport!CU466,Nacsport!CV466)</f>
        <v/>
      </c>
      <c r="W465" s="1" t="str">
        <f>+CONCATENATE(Nacsport!CW466,Nacsport!CX466,Nacsport!CY466,Nacsport!CZ466,Nacsport!DA466,Nacsport!DB466,Nacsport!DC466)</f>
        <v/>
      </c>
      <c r="X465" s="1" t="str">
        <f>+CONCATENATE(Nacsport!DD466,Nacsport!DE466,Nacsport!DF466,Nacsport!DG466,Nacsport!DH466,Nacsport!DI466,Nacsport!DJ466,Nacsport!DK466,Nacsport!DL466,Nacsport!DM466,Nacsport!DN466)</f>
        <v/>
      </c>
      <c r="Y465" s="1" t="str">
        <f>+CONCATENATE(Nacsport!DO466,Nacsport!DP466,Nacsport!DQ466,Nacsport!DR466,Nacsport!DS466,Nacsport!DT466,Nacsport!DU466,Nacsport!DV466,)</f>
        <v/>
      </c>
      <c r="Z465" s="1" t="str">
        <f>+CONCATENATE(Nacsport!DW466,Nacsport!DX466,Nacsport!DY466,Nacsport!DZ466)</f>
        <v/>
      </c>
      <c r="AA465" s="1" t="str">
        <f>+CONCATENATE(Nacsport!EA466,Nacsport!EB466,Nacsport!EC466,Nacsport!ED466,Nacsport!EE466)</f>
        <v/>
      </c>
      <c r="AB465" s="1" t="str">
        <f>+CONCATENATE(Nacsport!EF466,Nacsport!EG466,Nacsport!EH466,Nacsport!EI466,Nacsport!EJ466,Nacsport!EK466)</f>
        <v/>
      </c>
      <c r="AC465" s="1" t="str">
        <f>+CONCATENATE(Nacsport!EL466,Nacsport!EM466,Nacsport!EN466,Nacsport!EO466,Nacsport!EP466,Nacsport!EQ466,Nacsport!ER466)</f>
        <v/>
      </c>
      <c r="AD465" s="1" t="str">
        <f>+CONCATENATE(Nacsport!ES466,Nacsport!ET466,Nacsport!EU466,Nacsport!EV466,Nacsport!EW466,Nacsport!EX466,Nacsport!EY466,Nacsport!EZ466)</f>
        <v/>
      </c>
      <c r="AE465" s="1" t="str">
        <f>+CONCATENATE(Nacsport!FA466,Nacsport!FB466,Nacsport!FC466)</f>
        <v/>
      </c>
      <c r="AF465" s="1" t="str">
        <f>+CONCATENATE(Nacsport!FD466,Nacsport!FE466)</f>
        <v/>
      </c>
      <c r="AG465" s="1" t="str">
        <f>+CONCATENATE(Nacsport!FF466,Nacsport!FG466,Nacsport!FH466,Nacsport!FI466,Nacsport!FJ466)</f>
        <v/>
      </c>
      <c r="AH465" s="1" t="str">
        <f t="shared" si="34"/>
        <v/>
      </c>
      <c r="AI465" s="1" t="str">
        <f>+CONCATENATE(Nacsport!FK466,Nacsport!FL466)</f>
        <v/>
      </c>
      <c r="AJ465" s="34" t="str">
        <f>+CONCATENATE(Nacsport!FM466,Nacsport!FN466)</f>
        <v/>
      </c>
      <c r="AK465" s="1" t="str">
        <f>+IF(OR(K465="ATTACCO",K465="DIFESA"),+CONCATENATE(Nacsport!FO466,Nacsport!FP465,Nacsport!FQ466,Nacsport!FR466,Nacsport!FS466,Nacsport!FT466,Nacsport!FU466,),"")</f>
        <v/>
      </c>
      <c r="AL465" s="1" t="str">
        <f>+IF(OR(K465="ATAQUE",K465="DEFENSA"),+CONCATENATE(Nacsport!FV466,Nacsport!FW466,Nacsport!FX466,Nacsport!FY466,Nacsport!FZ466,Nacsport!GA466,Nacsport!GB466,),"")</f>
        <v/>
      </c>
      <c r="AM465" s="1" t="str">
        <f>+CONCATENATE(Nacsport!GC466,Nacsport!GD466,Nacsport!GE466,Nacsport!GF466,Nacsport!GG466,Nacsport!GH466,Nacsport!GI466,Nacsport!GJ466,)</f>
        <v/>
      </c>
      <c r="AN465" s="1" t="str">
        <f>IF(K465="PUNTOS",LOOKUP(2,1/($K$3:K465="ATAQUE"),$AN$3:AN465),IF(+COUNTIF(Nacsport!GK466:'Nacsport'!GS466,"*")&gt;0,+COUNTIF(Nacsport!GK466:'Nacsport'!GS466,"*"),""))</f>
        <v/>
      </c>
      <c r="AO465" t="str">
        <f ca="1">+IF(K465="QUIEBRE",+IF(L465="SAN LUIS",+COUNTIF(K465:INDIRECT(ADDRESS((LOOKUP(2,1/($K$1:K465="ATAQUE"),Nacsport!$A$1:A466)),3,4)),"RUCK")+1,+COUNTIF(K465:INDIRECT(ADDRESS((LOOKUP(2,1/($K$1:K465="DEFENSA"),Nacsport!$A$1:A466)),3,4)),"RUCK")+1),"")</f>
        <v/>
      </c>
      <c r="AP465" t="str">
        <f ca="1">+IF(OR(K465="PUNTOS",K465="QUIEBRE"),+IF(L465="SAN LUIS",+COUNTIF(K465:INDIRECT(ADDRESS((LOOKUP(2,1/($K$1:K465="ATAQUE"),Nacsport!$A$1:A466)),3,4)),"PASE"),+COUNTIF(K465:INDIRECT(ADDRESS((LOOKUP(2,1/($K$1:K465="DEFENSA"),Nacsport!$A$1:A466)),3,4)),"PASE")),"")</f>
        <v/>
      </c>
      <c r="AQ465" t="str">
        <f>IF(K465="QUIEBRE",LOOKUP(2,1/($K$3:K465="ATAQUE"),$AL$3:AL465),IF(+COUNTIF(Nacsport!GK466:'Nacsport'!GS466,"*")&gt;0,+COUNTIF(Nacsport!GK466:'Nacsport'!GS466,"*"),""))</f>
        <v/>
      </c>
      <c r="AR465" s="1" t="str">
        <f>IF(OR(K465="ATTACCO",K465="DIFESA"),J465,IF(AND(OR(K465="PUNTOS",K465="RUCK",K465="QUIEBRE"),L465="AVEZZANO"),LOOKUP(2,1/($K$3:K465="ATTACCO"),$J$3:J466),IF(AND(OR(K465="PUNTOS",K465="RUCK",K465="QUIEBRE"),L465="RIVAL"),LOOKUP(2,1/($K$3:K465="DIFESA"),$J$3:J466),"")))</f>
        <v/>
      </c>
      <c r="AS465" s="17"/>
    </row>
    <row r="466" spans="1:45" ht="15.75" customHeight="1" x14ac:dyDescent="0.2">
      <c r="A466">
        <f>+Nacsport!A467</f>
        <v>467</v>
      </c>
      <c r="B466">
        <f t="shared" si="32"/>
        <v>465</v>
      </c>
      <c r="C466">
        <f t="shared" si="33"/>
        <v>465</v>
      </c>
      <c r="D466" s="12">
        <v>1</v>
      </c>
      <c r="E466" s="1" t="s">
        <v>1295</v>
      </c>
      <c r="F466" s="14">
        <f>CONVERT(LEFT(Nacsport!E467,2),"mn","hr")/24+CONVERT(MID(Nacsport!E467,4,2),"sec","hr")/24</f>
        <v>6.1388888888888889E-2</v>
      </c>
      <c r="G466" s="15">
        <f>CONVERT((CONVERT(LEFT(Nacsport!F467,2),"mn","hr")/24+CONVERT(MID(Nacsport!F467,4,2),"sec","hr")/24)-(CONVERT(LEFT(Nacsport!E467,2),"mn","hr")/24+CONVERT(MID(Nacsport!E467,4,2),"sec","hr")/24),"hr","sec")*24</f>
        <v>36.000000000000234</v>
      </c>
      <c r="H466" s="15">
        <f t="shared" si="35"/>
        <v>5299</v>
      </c>
      <c r="I466" s="15">
        <f t="shared" si="36"/>
        <v>88.399999999999991</v>
      </c>
      <c r="J466" s="1">
        <f>+Nacsport!B467</f>
        <v>50</v>
      </c>
      <c r="K466" s="1" t="str">
        <f>+Nacsport!C467</f>
        <v>SHORT-MATCH</v>
      </c>
      <c r="L466" s="1" t="str">
        <f>+CONCATENATE(Nacsport!I467,Nacsport!J467)</f>
        <v/>
      </c>
      <c r="M466" s="29" t="str">
        <f>IF(Nacsport!G467&lt;&gt;"",LEFT(Nacsport!G467,FIND(";",Nacsport!G467)-1),"")</f>
        <v>1</v>
      </c>
      <c r="N466" s="1" t="str">
        <f>IFERROR(MID(Nacsport!G467,FIND(";", Nacsport!G467)+1,IFERROR(FIND(" ", Nacsport!G467 &amp; " ", FIND(";", Nacsport!G467)+1) - FIND(";", Nacsport!G467)-1,LEN(Nacsport!G467))),"")</f>
        <v>94</v>
      </c>
      <c r="O466" s="1" t="str">
        <f>+CONCATENATE(Nacsport!K467,Nacsport!L467,Nacsport!M467,Nacsport!N467,Nacsport!O467,Nacsport!P467,Nacsport!Q467,Nacsport!R467,Nacsport!S467,Nacsport!T467,Nacsport!U467,Nacsport!V467,Nacsport!W467,Nacsport!X467,Nacsport!Y467,Nacsport!Z467)</f>
        <v/>
      </c>
      <c r="P466" s="1" t="str">
        <f>IF(ISNA(LOOKUP(2,1/(Nacsport!AA467:BY467&lt;&gt;""),Nacsport!AA467:BY467)),"",LOOKUP(2,1/(Nacsport!AA467:BY467&lt;&gt;""),Nacsport!AA467:BY467))</f>
        <v/>
      </c>
      <c r="Q466" s="1" t="str">
        <f t="array" ref="Q466">+IF(+COUNTIF(Nacsport!AA467:BY467,"*")&gt;1,INDEX(Nacsport!Z467:BX467,MATCH(TRUE,Nacsport!Z467:BX467&gt;0,0)),"")</f>
        <v/>
      </c>
      <c r="R466" s="1" t="str">
        <f>+CONCATENATE(Nacsport!BZ467,Nacsport!CA467)</f>
        <v/>
      </c>
      <c r="S466" s="1" t="str">
        <f>+CONCATENATE(Nacsport!CB467,Nacsport!CC467,Nacsport!CD467)</f>
        <v/>
      </c>
      <c r="T466" s="1" t="str">
        <f>+CONCATENATE(Nacsport!CE467,Nacsport!CF467,Nacsport!CG467,Nacsport!CH467)</f>
        <v/>
      </c>
      <c r="U466" s="1" t="str">
        <f>+CONCATENATE(Nacsport!CI467,Nacsport!CJ467,Nacsport!CK467,Nacsport!CL467,Nacsport!CM467,Nacsport!CN467,Nacsport!CO467,Nacsport!CP467)</f>
        <v/>
      </c>
      <c r="V466" s="1" t="str">
        <f>+CONCATENATE(Nacsport!CQ467,Nacsport!CR467,Nacsport!CS467,Nacsport!CT467,Nacsport!CU467,Nacsport!CV467)</f>
        <v/>
      </c>
      <c r="W466" s="1" t="str">
        <f>+CONCATENATE(Nacsport!CW467,Nacsport!CX467,Nacsport!CY467,Nacsport!CZ467,Nacsport!DA467,Nacsport!DB467,Nacsport!DC467)</f>
        <v/>
      </c>
      <c r="X466" s="1" t="str">
        <f>+CONCATENATE(Nacsport!DD467,Nacsport!DE467,Nacsport!DF467,Nacsport!DG467,Nacsport!DH467,Nacsport!DI467,Nacsport!DJ467,Nacsport!DK467,Nacsport!DL467,Nacsport!DM467,Nacsport!DN467)</f>
        <v/>
      </c>
      <c r="Y466" s="1" t="str">
        <f>+CONCATENATE(Nacsport!DO467,Nacsport!DP467,Nacsport!DQ467,Nacsport!DR467,Nacsport!DS467,Nacsport!DT467,Nacsport!DU467,Nacsport!DV467,)</f>
        <v/>
      </c>
      <c r="Z466" s="1" t="str">
        <f>+CONCATENATE(Nacsport!DW467,Nacsport!DX467,Nacsport!DY467,Nacsport!DZ467)</f>
        <v/>
      </c>
      <c r="AA466" s="1" t="str">
        <f>+CONCATENATE(Nacsport!EA467,Nacsport!EB467,Nacsport!EC467,Nacsport!ED467,Nacsport!EE467)</f>
        <v/>
      </c>
      <c r="AB466" s="1" t="str">
        <f>+CONCATENATE(Nacsport!EF467,Nacsport!EG467,Nacsport!EH467,Nacsport!EI467,Nacsport!EJ467,Nacsport!EK467)</f>
        <v/>
      </c>
      <c r="AC466" s="1" t="str">
        <f>+CONCATENATE(Nacsport!EL467,Nacsport!EM467,Nacsport!EN467,Nacsport!EO467,Nacsport!EP467,Nacsport!EQ467,Nacsport!ER467)</f>
        <v/>
      </c>
      <c r="AD466" s="1" t="str">
        <f>+CONCATENATE(Nacsport!ES467,Nacsport!ET467,Nacsport!EU467,Nacsport!EV467,Nacsport!EW467,Nacsport!EX467,Nacsport!EY467,Nacsport!EZ467)</f>
        <v/>
      </c>
      <c r="AE466" s="1" t="str">
        <f>+CONCATENATE(Nacsport!FA467,Nacsport!FB467,Nacsport!FC467)</f>
        <v/>
      </c>
      <c r="AF466" s="1" t="str">
        <f>+CONCATENATE(Nacsport!FD467,Nacsport!FE467)</f>
        <v/>
      </c>
      <c r="AG466" s="1" t="str">
        <f>+CONCATENATE(Nacsport!FF467,Nacsport!FG467,Nacsport!FH467,Nacsport!FI467,Nacsport!FJ467)</f>
        <v/>
      </c>
      <c r="AH466" s="1" t="str">
        <f t="shared" si="34"/>
        <v/>
      </c>
      <c r="AI466" s="1" t="str">
        <f>+CONCATENATE(Nacsport!FK467,Nacsport!FL467)</f>
        <v/>
      </c>
      <c r="AJ466" s="34" t="str">
        <f>+CONCATENATE(Nacsport!FM467,Nacsport!FN467)</f>
        <v/>
      </c>
      <c r="AK466" s="1" t="str">
        <f>+IF(OR(K466="ATTACCO",K466="DIFESA"),+CONCATENATE(Nacsport!FO467,Nacsport!FP466,Nacsport!FQ467,Nacsport!FR467,Nacsport!FS467,Nacsport!FT467,Nacsport!FU467,),"")</f>
        <v/>
      </c>
      <c r="AL466" s="1" t="str">
        <f>+IF(OR(K466="ATAQUE",K466="DEFENSA"),+CONCATENATE(Nacsport!FV467,Nacsport!FW467,Nacsport!FX467,Nacsport!FY467,Nacsport!FZ467,Nacsport!GA467,Nacsport!GB467,),"")</f>
        <v/>
      </c>
      <c r="AM466" s="1" t="str">
        <f>+CONCATENATE(Nacsport!GC467,Nacsport!GD467,Nacsport!GE467,Nacsport!GF467,Nacsport!GG467,Nacsport!GH467,Nacsport!GI467,Nacsport!GJ467,)</f>
        <v/>
      </c>
      <c r="AN466" s="1" t="str">
        <f>IF(K466="PUNTOS",LOOKUP(2,1/($K$3:K466="ATAQUE"),$AN$3:AN466),IF(+COUNTIF(Nacsport!GK467:'Nacsport'!GS467,"*")&gt;0,+COUNTIF(Nacsport!GK467:'Nacsport'!GS467,"*"),""))</f>
        <v/>
      </c>
      <c r="AO466" t="str">
        <f ca="1">+IF(K466="QUIEBRE",+IF(L466="SAN LUIS",+COUNTIF(K466:INDIRECT(ADDRESS((LOOKUP(2,1/($K$1:K466="ATAQUE"),Nacsport!$A$1:A467)),3,4)),"RUCK")+1,+COUNTIF(K466:INDIRECT(ADDRESS((LOOKUP(2,1/($K$1:K466="DEFENSA"),Nacsport!$A$1:A467)),3,4)),"RUCK")+1),"")</f>
        <v/>
      </c>
      <c r="AP466" t="str">
        <f ca="1">+IF(OR(K466="PUNTOS",K466="QUIEBRE"),+IF(L466="SAN LUIS",+COUNTIF(K466:INDIRECT(ADDRESS((LOOKUP(2,1/($K$1:K466="ATAQUE"),Nacsport!$A$1:A467)),3,4)),"PASE"),+COUNTIF(K466:INDIRECT(ADDRESS((LOOKUP(2,1/($K$1:K466="DEFENSA"),Nacsport!$A$1:A467)),3,4)),"PASE")),"")</f>
        <v/>
      </c>
      <c r="AQ466" t="str">
        <f>IF(K466="QUIEBRE",LOOKUP(2,1/($K$3:K466="ATAQUE"),$AL$3:AL466),IF(+COUNTIF(Nacsport!GK467:'Nacsport'!GS467,"*")&gt;0,+COUNTIF(Nacsport!GK467:'Nacsport'!GS467,"*"),""))</f>
        <v/>
      </c>
      <c r="AR466" s="1" t="str">
        <f>IF(OR(K466="ATTACCO",K466="DIFESA"),J466,IF(AND(OR(K466="PUNTOS",K466="RUCK",K466="QUIEBRE"),L466="AVEZZANO"),LOOKUP(2,1/($K$3:K466="ATTACCO"),$J$3:J467),IF(AND(OR(K466="PUNTOS",K466="RUCK",K466="QUIEBRE"),L466="RIVAL"),LOOKUP(2,1/($K$3:K466="DIFESA"),$J$3:J467),"")))</f>
        <v/>
      </c>
      <c r="AS466" s="17"/>
    </row>
    <row r="467" spans="1:45" ht="15.75" customHeight="1" x14ac:dyDescent="0.2">
      <c r="A467">
        <f>+Nacsport!A468</f>
        <v>468</v>
      </c>
      <c r="B467">
        <f t="shared" si="32"/>
        <v>466</v>
      </c>
      <c r="C467">
        <f t="shared" si="33"/>
        <v>466</v>
      </c>
      <c r="D467" s="12">
        <v>1</v>
      </c>
      <c r="E467" s="1" t="s">
        <v>1295</v>
      </c>
      <c r="F467" s="14">
        <f>CONVERT(LEFT(Nacsport!E468,2),"mn","hr")/24+CONVERT(MID(Nacsport!E468,4,2),"sec","hr")/24</f>
        <v>6.1516203703703705E-2</v>
      </c>
      <c r="G467" s="15">
        <f>CONVERT((CONVERT(LEFT(Nacsport!F468,2),"mn","hr")/24+CONVERT(MID(Nacsport!F468,4,2),"sec","hr")/24)-(CONVERT(LEFT(Nacsport!E468,2),"mn","hr")/24+CONVERT(MID(Nacsport!E468,4,2),"sec","hr")/24),"hr","sec")*24</f>
        <v>6.9999999999996954</v>
      </c>
      <c r="H467" s="15">
        <f t="shared" si="35"/>
        <v>5310</v>
      </c>
      <c r="I467" s="15">
        <f t="shared" si="36"/>
        <v>88.583333333333343</v>
      </c>
      <c r="J467" s="1">
        <f>+Nacsport!B468</f>
        <v>21</v>
      </c>
      <c r="K467" s="1" t="str">
        <f>+Nacsport!C468</f>
        <v>LINEOUT</v>
      </c>
      <c r="L467" s="1" t="str">
        <f>+CONCATENATE(Nacsport!I468,Nacsport!J468)</f>
        <v>OPPONENT</v>
      </c>
      <c r="M467" s="29" t="str">
        <f>IF(Nacsport!G468&lt;&gt;"",LEFT(Nacsport!G468,FIND(";",Nacsport!G468)-1),"")</f>
        <v>1</v>
      </c>
      <c r="N467" s="1" t="str">
        <f>IFERROR(MID(Nacsport!G468,FIND(";", Nacsport!G468)+1,IFERROR(FIND(" ", Nacsport!G468 &amp; " ", FIND(";", Nacsport!G468)+1) - FIND(";", Nacsport!G468)-1,LEN(Nacsport!G468))),"")</f>
        <v>94</v>
      </c>
      <c r="O467" s="1" t="str">
        <f>+CONCATENATE(Nacsport!K468,Nacsport!L468,Nacsport!M468,Nacsport!N468,Nacsport!O468,Nacsport!P468,Nacsport!Q468,Nacsport!R468,Nacsport!S468,Nacsport!T468,Nacsport!U468,Nacsport!V468,Nacsport!W468,Nacsport!X468,Nacsport!Y468,Nacsport!Z468)</f>
        <v>RA</v>
      </c>
      <c r="P467" s="1" t="str">
        <f>IF(ISNA(LOOKUP(2,1/(Nacsport!AA468:BY468&lt;&gt;""),Nacsport!AA468:BY468)),"",LOOKUP(2,1/(Nacsport!AA468:BY468&lt;&gt;""),Nacsport!AA468:BY468))</f>
        <v/>
      </c>
      <c r="Q467" s="1" t="str">
        <f t="array" ref="Q467">+IF(+COUNTIF(Nacsport!AA468:BY468,"*")&gt;1,INDEX(Nacsport!Z468:BX468,MATCH(TRUE,Nacsport!Z468:BX468&gt;0,0)),"")</f>
        <v/>
      </c>
      <c r="R467" s="1" t="str">
        <f>+CONCATENATE(Nacsport!BZ468,Nacsport!CA468)</f>
        <v/>
      </c>
      <c r="S467" s="1" t="str">
        <f>+CONCATENATE(Nacsport!CB468,Nacsport!CC468,Nacsport!CD468)</f>
        <v/>
      </c>
      <c r="T467" s="1" t="str">
        <f>+CONCATENATE(Nacsport!CE468,Nacsport!CF468,Nacsport!CG468,Nacsport!CH468)</f>
        <v>CLEAN</v>
      </c>
      <c r="U467" s="1" t="str">
        <f>+CONCATENATE(Nacsport!CI468,Nacsport!CJ468,Nacsport!CK468,Nacsport!CL468,Nacsport!CM468,Nacsport!CN468,Nacsport!CO468,Nacsport!CP468)</f>
        <v>L5</v>
      </c>
      <c r="V467" s="1" t="str">
        <f>+CONCATENATE(Nacsport!CQ468,Nacsport!CR468,Nacsport!CS468,Nacsport!CT468,Nacsport!CU468,Nacsport!CV468)</f>
        <v>E</v>
      </c>
      <c r="W467" s="1" t="str">
        <f>+CONCATENATE(Nacsport!CW468,Nacsport!CX468,Nacsport!CY468,Nacsport!CZ468,Nacsport!DA468,Nacsport!DB468,Nacsport!DC468)</f>
        <v/>
      </c>
      <c r="X467" s="1" t="str">
        <f>+CONCATENATE(Nacsport!DD468,Nacsport!DE468,Nacsport!DF468,Nacsport!DG468,Nacsport!DH468,Nacsport!DI468,Nacsport!DJ468,Nacsport!DK468,Nacsport!DL468,Nacsport!DM468,Nacsport!DN468)</f>
        <v/>
      </c>
      <c r="Y467" s="1" t="str">
        <f>+CONCATENATE(Nacsport!DO468,Nacsport!DP468,Nacsport!DQ468,Nacsport!DR468,Nacsport!DS468,Nacsport!DT468,Nacsport!DU468,Nacsport!DV468,)</f>
        <v/>
      </c>
      <c r="Z467" s="1" t="str">
        <f>+CONCATENATE(Nacsport!DW468,Nacsport!DX468,Nacsport!DY468,Nacsport!DZ468)</f>
        <v/>
      </c>
      <c r="AA467" s="1" t="str">
        <f>+CONCATENATE(Nacsport!EA468,Nacsport!EB468,Nacsport!EC468,Nacsport!ED468,Nacsport!EE468)</f>
        <v/>
      </c>
      <c r="AB467" s="1" t="str">
        <f>+CONCATENATE(Nacsport!EF468,Nacsport!EG468,Nacsport!EH468,Nacsport!EI468,Nacsport!EJ468,Nacsport!EK468)</f>
        <v/>
      </c>
      <c r="AC467" s="1" t="str">
        <f>+CONCATENATE(Nacsport!EL468,Nacsport!EM468,Nacsport!EN468,Nacsport!EO468,Nacsport!EP468,Nacsport!EQ468,Nacsport!ER468)</f>
        <v/>
      </c>
      <c r="AD467" s="1" t="str">
        <f>+CONCATENATE(Nacsport!ES468,Nacsport!ET468,Nacsport!EU468,Nacsport!EV468,Nacsport!EW468,Nacsport!EX468,Nacsport!EY468,Nacsport!EZ468)</f>
        <v/>
      </c>
      <c r="AE467" s="1" t="str">
        <f>+CONCATENATE(Nacsport!FA468,Nacsport!FB468,Nacsport!FC468)</f>
        <v/>
      </c>
      <c r="AF467" s="1" t="str">
        <f>+CONCATENATE(Nacsport!FD468,Nacsport!FE468)</f>
        <v/>
      </c>
      <c r="AG467" s="1" t="str">
        <f>+CONCATENATE(Nacsport!FF468,Nacsport!FG468,Nacsport!FH468,Nacsport!FI468,Nacsport!FJ468)</f>
        <v/>
      </c>
      <c r="AH467" s="1" t="str">
        <f t="shared" si="34"/>
        <v/>
      </c>
      <c r="AI467" s="1" t="str">
        <f>+CONCATENATE(Nacsport!FK468,Nacsport!FL468)</f>
        <v/>
      </c>
      <c r="AJ467" s="34" t="str">
        <f>+CONCATENATE(Nacsport!FM468,Nacsport!FN468)</f>
        <v/>
      </c>
      <c r="AK467" s="1" t="str">
        <f>+IF(OR(K467="ATTACCO",K467="DIFESA"),+CONCATENATE(Nacsport!FO468,Nacsport!FP467,Nacsport!FQ468,Nacsport!FR468,Nacsport!FS468,Nacsport!FT468,Nacsport!FU468,),"")</f>
        <v/>
      </c>
      <c r="AL467" s="1" t="str">
        <f>+IF(OR(K467="ATAQUE",K467="DEFENSA"),+CONCATENATE(Nacsport!FV468,Nacsport!FW468,Nacsport!FX468,Nacsport!FY468,Nacsport!FZ468,Nacsport!GA468,Nacsport!GB468,),"")</f>
        <v/>
      </c>
      <c r="AM467" s="1" t="str">
        <f>+CONCATENATE(Nacsport!GC468,Nacsport!GD468,Nacsport!GE468,Nacsport!GF468,Nacsport!GG468,Nacsport!GH468,Nacsport!GI468,Nacsport!GJ468,)</f>
        <v/>
      </c>
      <c r="AN467" s="1" t="str">
        <f>IF(K467="PUNTOS",LOOKUP(2,1/($K$3:K467="ATAQUE"),$AN$3:AN467),IF(+COUNTIF(Nacsport!GK468:'Nacsport'!GS468,"*")&gt;0,+COUNTIF(Nacsport!GK468:'Nacsport'!GS468,"*"),""))</f>
        <v/>
      </c>
      <c r="AO467" t="str">
        <f ca="1">+IF(K467="QUIEBRE",+IF(L467="SAN LUIS",+COUNTIF(K467:INDIRECT(ADDRESS((LOOKUP(2,1/($K$1:K467="ATAQUE"),Nacsport!$A$1:A468)),3,4)),"RUCK")+1,+COUNTIF(K467:INDIRECT(ADDRESS((LOOKUP(2,1/($K$1:K467="DEFENSA"),Nacsport!$A$1:A468)),3,4)),"RUCK")+1),"")</f>
        <v/>
      </c>
      <c r="AP467" t="str">
        <f ca="1">+IF(OR(K467="PUNTOS",K467="QUIEBRE"),+IF(L467="SAN LUIS",+COUNTIF(K467:INDIRECT(ADDRESS((LOOKUP(2,1/($K$1:K467="ATAQUE"),Nacsport!$A$1:A468)),3,4)),"PASE"),+COUNTIF(K467:INDIRECT(ADDRESS((LOOKUP(2,1/($K$1:K467="DEFENSA"),Nacsport!$A$1:A468)),3,4)),"PASE")),"")</f>
        <v/>
      </c>
      <c r="AQ467" t="str">
        <f>IF(K467="QUIEBRE",LOOKUP(2,1/($K$3:K467="ATAQUE"),$AL$3:AL467),IF(+COUNTIF(Nacsport!GK468:'Nacsport'!GS468,"*")&gt;0,+COUNTIF(Nacsport!GK468:'Nacsport'!GS468,"*"),""))</f>
        <v/>
      </c>
      <c r="AR467" s="1" t="str">
        <f>IF(OR(K467="ATTACCO",K467="DIFESA"),J467,IF(AND(OR(K467="PUNTOS",K467="RUCK",K467="QUIEBRE"),L467="AVEZZANO"),LOOKUP(2,1/($K$3:K467="ATTACCO"),$J$3:J468),IF(AND(OR(K467="PUNTOS",K467="RUCK",K467="QUIEBRE"),L467="RIVAL"),LOOKUP(2,1/($K$3:K467="DIFESA"),$J$3:J468),"")))</f>
        <v/>
      </c>
      <c r="AS467" s="17"/>
    </row>
    <row r="468" spans="1:45" ht="15.75" customHeight="1" x14ac:dyDescent="0.2">
      <c r="A468">
        <f>+Nacsport!A469</f>
        <v>469</v>
      </c>
      <c r="B468">
        <f t="shared" si="32"/>
        <v>467</v>
      </c>
      <c r="C468">
        <f t="shared" si="33"/>
        <v>467</v>
      </c>
      <c r="D468" s="12">
        <v>1</v>
      </c>
      <c r="E468" s="1" t="s">
        <v>1295</v>
      </c>
      <c r="F468" s="14">
        <f>CONVERT(LEFT(Nacsport!E469,2),"mn","hr")/24+CONVERT(MID(Nacsport!E469,4,2),"sec","hr")/24</f>
        <v>6.173611111111111E-2</v>
      </c>
      <c r="G468" s="15">
        <f>CONVERT((CONVERT(LEFT(Nacsport!F469,2),"mn","hr")/24+CONVERT(MID(Nacsport!F469,4,2),"sec","hr")/24)-(CONVERT(LEFT(Nacsport!E469,2),"mn","hr")/24+CONVERT(MID(Nacsport!E469,4,2),"sec","hr")/24),"hr","sec")*24</f>
        <v>6.0000000000003384</v>
      </c>
      <c r="H468" s="15">
        <f t="shared" si="35"/>
        <v>5329</v>
      </c>
      <c r="I468" s="15">
        <f t="shared" si="36"/>
        <v>88.9</v>
      </c>
      <c r="J468" s="1">
        <f>+Nacsport!B469</f>
        <v>6</v>
      </c>
      <c r="K468" s="1" t="str">
        <f>+Nacsport!C469</f>
        <v>MAUL</v>
      </c>
      <c r="L468" s="1" t="str">
        <f>+CONCATENATE(Nacsport!I469,Nacsport!J469)</f>
        <v>OPPONENT</v>
      </c>
      <c r="M468" s="29" t="str">
        <f>IF(Nacsport!G469&lt;&gt;"",LEFT(Nacsport!G469,FIND(";",Nacsport!G469)-1),"")</f>
        <v>9</v>
      </c>
      <c r="N468" s="1" t="str">
        <f>IFERROR(MID(Nacsport!G469,FIND(";", Nacsport!G469)+1,IFERROR(FIND(" ", Nacsport!G469 &amp; " ", FIND(";", Nacsport!G469)+1) - FIND(";", Nacsport!G469)-1,LEN(Nacsport!G469))),"")</f>
        <v>96</v>
      </c>
      <c r="O468" s="1" t="str">
        <f>+CONCATENATE(Nacsport!K469,Nacsport!L469,Nacsport!M469,Nacsport!N469,Nacsport!O469,Nacsport!P469,Nacsport!Q469,Nacsport!R469,Nacsport!S469,Nacsport!T469,Nacsport!U469,Nacsport!V469,Nacsport!W469,Nacsport!X469,Nacsport!Y469,Nacsport!Z469)</f>
        <v>RA</v>
      </c>
      <c r="P468" s="1" t="str">
        <f>IF(ISNA(LOOKUP(2,1/(Nacsport!AA469:BY469&lt;&gt;""),Nacsport!AA469:BY469)),"",LOOKUP(2,1/(Nacsport!AA469:BY469&lt;&gt;""),Nacsport!AA469:BY469))</f>
        <v/>
      </c>
      <c r="Q468" s="1" t="str">
        <f t="array" ref="Q468">+IF(+COUNTIF(Nacsport!AA469:BY469,"*")&gt;1,INDEX(Nacsport!Z469:BX469,MATCH(TRUE,Nacsport!Z469:BX469&gt;0,0)),"")</f>
        <v/>
      </c>
      <c r="R468" s="1" t="str">
        <f>+CONCATENATE(Nacsport!BZ469,Nacsport!CA469)</f>
        <v/>
      </c>
      <c r="S468" s="1" t="str">
        <f>+CONCATENATE(Nacsport!CB469,Nacsport!CC469,Nacsport!CD469)</f>
        <v>NEUTRAL</v>
      </c>
      <c r="T468" s="1" t="str">
        <f>+CONCATENATE(Nacsport!CE469,Nacsport!CF469,Nacsport!CG469,Nacsport!CH469)</f>
        <v/>
      </c>
      <c r="U468" s="1" t="str">
        <f>+CONCATENATE(Nacsport!CI469,Nacsport!CJ469,Nacsport!CK469,Nacsport!CL469,Nacsport!CM469,Nacsport!CN469,Nacsport!CO469,Nacsport!CP469)</f>
        <v/>
      </c>
      <c r="V468" s="1" t="str">
        <f>+CONCATENATE(Nacsport!CQ469,Nacsport!CR469,Nacsport!CS469,Nacsport!CT469,Nacsport!CU469,Nacsport!CV469)</f>
        <v/>
      </c>
      <c r="W468" s="1" t="str">
        <f>+CONCATENATE(Nacsport!CW469,Nacsport!CX469,Nacsport!CY469,Nacsport!CZ469,Nacsport!DA469,Nacsport!DB469,Nacsport!DC469)</f>
        <v/>
      </c>
      <c r="X468" s="1" t="str">
        <f>+CONCATENATE(Nacsport!DD469,Nacsport!DE469,Nacsport!DF469,Nacsport!DG469,Nacsport!DH469,Nacsport!DI469,Nacsport!DJ469,Nacsport!DK469,Nacsport!DL469,Nacsport!DM469,Nacsport!DN469)</f>
        <v/>
      </c>
      <c r="Y468" s="1" t="str">
        <f>+CONCATENATE(Nacsport!DO469,Nacsport!DP469,Nacsport!DQ469,Nacsport!DR469,Nacsport!DS469,Nacsport!DT469,Nacsport!DU469,Nacsport!DV469,)</f>
        <v/>
      </c>
      <c r="Z468" s="1" t="str">
        <f>+CONCATENATE(Nacsport!DW469,Nacsport!DX469,Nacsport!DY469,Nacsport!DZ469)</f>
        <v/>
      </c>
      <c r="AA468" s="1" t="str">
        <f>+CONCATENATE(Nacsport!EA469,Nacsport!EB469,Nacsport!EC469,Nacsport!ED469,Nacsport!EE469)</f>
        <v/>
      </c>
      <c r="AB468" s="1" t="str">
        <f>+CONCATENATE(Nacsport!EF469,Nacsport!EG469,Nacsport!EH469,Nacsport!EI469,Nacsport!EJ469,Nacsport!EK469)</f>
        <v/>
      </c>
      <c r="AC468" s="1" t="str">
        <f>+CONCATENATE(Nacsport!EL469,Nacsport!EM469,Nacsport!EN469,Nacsport!EO469,Nacsport!EP469,Nacsport!EQ469,Nacsport!ER469)</f>
        <v/>
      </c>
      <c r="AD468" s="1" t="str">
        <f>+CONCATENATE(Nacsport!ES469,Nacsport!ET469,Nacsport!EU469,Nacsport!EV469,Nacsport!EW469,Nacsport!EX469,Nacsport!EY469,Nacsport!EZ469)</f>
        <v/>
      </c>
      <c r="AE468" s="1" t="str">
        <f>+CONCATENATE(Nacsport!FA469,Nacsport!FB469,Nacsport!FC469)</f>
        <v/>
      </c>
      <c r="AF468" s="1" t="str">
        <f>+CONCATENATE(Nacsport!FD469,Nacsport!FE469)</f>
        <v/>
      </c>
      <c r="AG468" s="1" t="str">
        <f>+CONCATENATE(Nacsport!FF469,Nacsport!FG469,Nacsport!FH469,Nacsport!FI469,Nacsport!FJ469)</f>
        <v/>
      </c>
      <c r="AH468" s="1" t="str">
        <f t="shared" si="34"/>
        <v/>
      </c>
      <c r="AI468" s="1" t="str">
        <f>+CONCATENATE(Nacsport!FK469,Nacsport!FL469)</f>
        <v/>
      </c>
      <c r="AJ468" s="34" t="str">
        <f>+CONCATENATE(Nacsport!FM469,Nacsport!FN469)</f>
        <v/>
      </c>
      <c r="AK468" s="1" t="str">
        <f>+IF(OR(K468="ATTACCO",K468="DIFESA"),+CONCATENATE(Nacsport!FO469,Nacsport!FP468,Nacsport!FQ469,Nacsport!FR469,Nacsport!FS469,Nacsport!FT469,Nacsport!FU469,),"")</f>
        <v/>
      </c>
      <c r="AL468" s="1" t="str">
        <f>+IF(OR(K468="ATAQUE",K468="DEFENSA"),+CONCATENATE(Nacsport!FV469,Nacsport!FW469,Nacsport!FX469,Nacsport!FY469,Nacsport!FZ469,Nacsport!GA469,Nacsport!GB469,),"")</f>
        <v/>
      </c>
      <c r="AM468" s="1" t="str">
        <f>+CONCATENATE(Nacsport!GC469,Nacsport!GD469,Nacsport!GE469,Nacsport!GF469,Nacsport!GG469,Nacsport!GH469,Nacsport!GI469,Nacsport!GJ469,)</f>
        <v/>
      </c>
      <c r="AN468" s="1" t="str">
        <f>IF(K468="PUNTOS",LOOKUP(2,1/($K$3:K468="ATAQUE"),$AN$3:AN468),IF(+COUNTIF(Nacsport!GK469:'Nacsport'!GS469,"*")&gt;0,+COUNTIF(Nacsport!GK469:'Nacsport'!GS469,"*"),""))</f>
        <v/>
      </c>
      <c r="AO468" t="str">
        <f ca="1">+IF(K468="QUIEBRE",+IF(L468="SAN LUIS",+COUNTIF(K468:INDIRECT(ADDRESS((LOOKUP(2,1/($K$1:K468="ATAQUE"),Nacsport!$A$1:A469)),3,4)),"RUCK")+1,+COUNTIF(K468:INDIRECT(ADDRESS((LOOKUP(2,1/($K$1:K468="DEFENSA"),Nacsport!$A$1:A469)),3,4)),"RUCK")+1),"")</f>
        <v/>
      </c>
      <c r="AP468" t="str">
        <f ca="1">+IF(OR(K468="PUNTOS",K468="QUIEBRE"),+IF(L468="SAN LUIS",+COUNTIF(K468:INDIRECT(ADDRESS((LOOKUP(2,1/($K$1:K468="ATAQUE"),Nacsport!$A$1:A469)),3,4)),"PASE"),+COUNTIF(K468:INDIRECT(ADDRESS((LOOKUP(2,1/($K$1:K468="DEFENSA"),Nacsport!$A$1:A469)),3,4)),"PASE")),"")</f>
        <v/>
      </c>
      <c r="AQ468" t="str">
        <f>IF(K468="QUIEBRE",LOOKUP(2,1/($K$3:K468="ATAQUE"),$AL$3:AL468),IF(+COUNTIF(Nacsport!GK469:'Nacsport'!GS469,"*")&gt;0,+COUNTIF(Nacsport!GK469:'Nacsport'!GS469,"*"),""))</f>
        <v/>
      </c>
      <c r="AR468" s="1" t="str">
        <f>IF(OR(K468="ATTACCO",K468="DIFESA"),J468,IF(AND(OR(K468="PUNTOS",K468="RUCK",K468="QUIEBRE"),L468="AVEZZANO"),LOOKUP(2,1/($K$3:K468="ATTACCO"),$J$3:J469),IF(AND(OR(K468="PUNTOS",K468="RUCK",K468="QUIEBRE"),L468="RIVAL"),LOOKUP(2,1/($K$3:K468="DIFESA"),$J$3:J469),"")))</f>
        <v/>
      </c>
      <c r="AS468" s="17"/>
    </row>
    <row r="469" spans="1:45" ht="15.75" customHeight="1" x14ac:dyDescent="0.2">
      <c r="A469">
        <f>+Nacsport!A470</f>
        <v>470</v>
      </c>
      <c r="B469">
        <f t="shared" si="32"/>
        <v>468</v>
      </c>
      <c r="C469">
        <f t="shared" si="33"/>
        <v>468</v>
      </c>
      <c r="D469" s="12">
        <v>1</v>
      </c>
      <c r="E469" s="1" t="s">
        <v>1295</v>
      </c>
      <c r="F469" s="14">
        <f>CONVERT(LEFT(Nacsport!E470,2),"mn","hr")/24+CONVERT(MID(Nacsport!E470,4,2),"sec","hr")/24</f>
        <v>6.1805555555555558E-2</v>
      </c>
      <c r="G469" s="15">
        <v>8</v>
      </c>
      <c r="H469" s="15">
        <f t="shared" si="35"/>
        <v>5335</v>
      </c>
      <c r="I469" s="15">
        <f t="shared" si="36"/>
        <v>89</v>
      </c>
      <c r="J469" s="1">
        <f>+Nacsport!B470</f>
        <v>17</v>
      </c>
      <c r="K469" s="1" t="str">
        <f>+Nacsport!C470</f>
        <v>PENALTY</v>
      </c>
      <c r="L469" s="1" t="str">
        <f>+CONCATENATE(Nacsport!I470,Nacsport!J470)</f>
        <v>SAN BENEDETTO</v>
      </c>
      <c r="M469" s="29" t="str">
        <f>IF(Nacsport!G470&lt;&gt;"",LEFT(Nacsport!G470,FIND(";",Nacsport!G470)-1),"")</f>
        <v>13</v>
      </c>
      <c r="N469" s="1" t="str">
        <f>IFERROR(MID(Nacsport!G470,FIND(";", Nacsport!G470)+1,IFERROR(FIND(" ", Nacsport!G470 &amp; " ", FIND(";", Nacsport!G470)+1) - FIND(";", Nacsport!G470)-1,LEN(Nacsport!G470))),"")</f>
        <v>96</v>
      </c>
      <c r="O469" s="1" t="str">
        <f>+CONCATENATE(Nacsport!K470,Nacsport!L470,Nacsport!M470,Nacsport!N470,Nacsport!O470,Nacsport!P470,Nacsport!Q470,Nacsport!R470,Nacsport!S470,Nacsport!T470,Nacsport!U470,Nacsport!V470,Nacsport!W470,Nacsport!X470,Nacsport!Y470,Nacsport!Z470)</f>
        <v>RA</v>
      </c>
      <c r="P469" s="1" t="str">
        <f>IF(ISNA(LOOKUP(2,1/(Nacsport!AA470:BY470&lt;&gt;""),Nacsport!AA470:BY470)),"",LOOKUP(2,1/(Nacsport!AA470:BY470&lt;&gt;""),Nacsport!AA470:BY470))</f>
        <v>13</v>
      </c>
      <c r="Q469" s="1" t="str">
        <f t="array" ref="Q469">+IF(+COUNTIF(Nacsport!AA470:BY470,"*")&gt;1,INDEX(Nacsport!Z470:BX470,MATCH(TRUE,Nacsport!Z470:BX470&gt;0,0)),"")</f>
        <v/>
      </c>
      <c r="R469" s="1" t="str">
        <f>+CONCATENATE(Nacsport!BZ470,Nacsport!CA470)</f>
        <v/>
      </c>
      <c r="S469" s="1" t="str">
        <f>+CONCATENATE(Nacsport!CB470,Nacsport!CC470,Nacsport!CD470)</f>
        <v/>
      </c>
      <c r="T469" s="1" t="str">
        <f>+CONCATENATE(Nacsport!CE470,Nacsport!CF470,Nacsport!CG470,Nacsport!CH470)</f>
        <v/>
      </c>
      <c r="U469" s="1" t="str">
        <f>+CONCATENATE(Nacsport!CI470,Nacsport!CJ470,Nacsport!CK470,Nacsport!CL470,Nacsport!CM470,Nacsport!CN470,Nacsport!CO470,Nacsport!CP470)</f>
        <v/>
      </c>
      <c r="V469" s="1" t="str">
        <f>+CONCATENATE(Nacsport!CQ470,Nacsport!CR470,Nacsport!CS470,Nacsport!CT470,Nacsport!CU470,Nacsport!CV470)</f>
        <v/>
      </c>
      <c r="W469" s="1" t="str">
        <f>+CONCATENATE(Nacsport!CW470,Nacsport!CX470,Nacsport!CY470,Nacsport!CZ470,Nacsport!DA470,Nacsport!DB470,Nacsport!DC470)</f>
        <v/>
      </c>
      <c r="X469" s="1" t="str">
        <f>+CONCATENATE(Nacsport!DD470,Nacsport!DE470,Nacsport!DF470,Nacsport!DG470,Nacsport!DH470,Nacsport!DI470,Nacsport!DJ470,Nacsport!DK470,Nacsport!DL470,Nacsport!DM470,Nacsport!DN470)</f>
        <v/>
      </c>
      <c r="Y469" s="1" t="str">
        <f>+CONCATENATE(Nacsport!DO470,Nacsport!DP470,Nacsport!DQ470,Nacsport!DR470,Nacsport!DS470,Nacsport!DT470,Nacsport!DU470,Nacsport!DV470,)</f>
        <v/>
      </c>
      <c r="Z469" s="1" t="str">
        <f>+CONCATENATE(Nacsport!DW470,Nacsport!DX470,Nacsport!DY470,Nacsport!DZ470)</f>
        <v/>
      </c>
      <c r="AA469" s="1" t="str">
        <f>+CONCATENATE(Nacsport!EA470,Nacsport!EB470,Nacsport!EC470,Nacsport!ED470,Nacsport!EE470)</f>
        <v/>
      </c>
      <c r="AB469" s="1" t="str">
        <f>+CONCATENATE(Nacsport!EF470,Nacsport!EG470,Nacsport!EH470,Nacsport!EI470,Nacsport!EJ470,Nacsport!EK470)</f>
        <v/>
      </c>
      <c r="AC469" s="1" t="str">
        <f>+CONCATENATE(Nacsport!EL470,Nacsport!EM470,Nacsport!EN470,Nacsport!EO470,Nacsport!EP470,Nacsport!EQ470,Nacsport!ER470)</f>
        <v>RUCK DEFENCE</v>
      </c>
      <c r="AD469" s="1" t="str">
        <f>+CONCATENATE(Nacsport!ES470,Nacsport!ET470,Nacsport!EU470,Nacsport!EV470,Nacsport!EW470,Nacsport!EX470,Nacsport!EY470,Nacsport!EZ470)</f>
        <v/>
      </c>
      <c r="AE469" s="1" t="str">
        <f>+CONCATENATE(Nacsport!FA470,Nacsport!FB470,Nacsport!FC470)</f>
        <v/>
      </c>
      <c r="AF469" s="1" t="str">
        <f>+CONCATENATE(Nacsport!FD470,Nacsport!FE470)</f>
        <v/>
      </c>
      <c r="AG469" s="1" t="str">
        <f>+CONCATENATE(Nacsport!FF470,Nacsport!FG470,Nacsport!FH470,Nacsport!FI470,Nacsport!FJ470)</f>
        <v/>
      </c>
      <c r="AH469" s="1" t="str">
        <f t="shared" si="34"/>
        <v/>
      </c>
      <c r="AI469" s="1" t="str">
        <f>+CONCATENATE(Nacsport!FK470,Nacsport!FL470)</f>
        <v/>
      </c>
      <c r="AJ469" s="34" t="str">
        <f>+CONCATENATE(Nacsport!FM470,Nacsport!FN470)</f>
        <v/>
      </c>
      <c r="AK469" s="1" t="str">
        <f>+IF(OR(K469="ATTACCO",K469="DIFESA"),+CONCATENATE(Nacsport!FO470,Nacsport!FP469,Nacsport!FQ470,Nacsport!FR470,Nacsport!FS470,Nacsport!FT470,Nacsport!FU470,),"")</f>
        <v/>
      </c>
      <c r="AL469" s="1" t="str">
        <f>+IF(OR(K469="ATAQUE",K469="DEFENSA"),+CONCATENATE(Nacsport!FV470,Nacsport!FW470,Nacsport!FX470,Nacsport!FY470,Nacsport!FZ470,Nacsport!GA470,Nacsport!GB470,),"")</f>
        <v/>
      </c>
      <c r="AM469" s="1" t="str">
        <f>+CONCATENATE(Nacsport!GC470,Nacsport!GD470,Nacsport!GE470,Nacsport!GF470,Nacsport!GG470,Nacsport!GH470,Nacsport!GI470,Nacsport!GJ470,)</f>
        <v/>
      </c>
      <c r="AN469" s="1" t="str">
        <f>IF(K469="PUNTOS",LOOKUP(2,1/($K$3:K469="ATAQUE"),$AN$3:AN469),IF(+COUNTIF(Nacsport!GK470:'Nacsport'!GS470,"*")&gt;0,+COUNTIF(Nacsport!GK470:'Nacsport'!GS470,"*"),""))</f>
        <v/>
      </c>
      <c r="AO469" t="str">
        <f ca="1">+IF(K469="QUIEBRE",+IF(L469="SAN LUIS",+COUNTIF(K469:INDIRECT(ADDRESS((LOOKUP(2,1/($K$1:K469="ATAQUE"),Nacsport!$A$1:A470)),3,4)),"RUCK")+1,+COUNTIF(K469:INDIRECT(ADDRESS((LOOKUP(2,1/($K$1:K469="DEFENSA"),Nacsport!$A$1:A470)),3,4)),"RUCK")+1),"")</f>
        <v/>
      </c>
      <c r="AP469" t="str">
        <f ca="1">+IF(OR(K469="PUNTOS",K469="QUIEBRE"),+IF(L469="SAN LUIS",+COUNTIF(K469:INDIRECT(ADDRESS((LOOKUP(2,1/($K$1:K469="ATAQUE"),Nacsport!$A$1:A470)),3,4)),"PASE"),+COUNTIF(K469:INDIRECT(ADDRESS((LOOKUP(2,1/($K$1:K469="DEFENSA"),Nacsport!$A$1:A470)),3,4)),"PASE")),"")</f>
        <v/>
      </c>
      <c r="AQ469" t="str">
        <f>IF(K469="QUIEBRE",LOOKUP(2,1/($K$3:K469="ATAQUE"),$AL$3:AL469),IF(+COUNTIF(Nacsport!GK470:'Nacsport'!GS470,"*")&gt;0,+COUNTIF(Nacsport!GK470:'Nacsport'!GS470,"*"),""))</f>
        <v/>
      </c>
      <c r="AR469" s="1" t="str">
        <f>IF(OR(K469="ATTACCO",K469="DIFESA"),J469,IF(AND(OR(K469="PUNTOS",K469="RUCK",K469="QUIEBRE"),L469="AVEZZANO"),LOOKUP(2,1/($K$3:K469="ATTACCO"),$J$3:J470),IF(AND(OR(K469="PUNTOS",K469="RUCK",K469="QUIEBRE"),L469="RIVAL"),LOOKUP(2,1/($K$3:K469="DIFESA"),$J$3:J470),"")))</f>
        <v/>
      </c>
      <c r="AS469" s="17"/>
    </row>
    <row r="470" spans="1:45" ht="15.75" customHeight="1" x14ac:dyDescent="0.2">
      <c r="A470">
        <f>+Nacsport!A471</f>
        <v>471</v>
      </c>
      <c r="B470">
        <f t="shared" si="32"/>
        <v>469</v>
      </c>
      <c r="C470">
        <f t="shared" si="33"/>
        <v>469</v>
      </c>
      <c r="D470" s="12">
        <v>1</v>
      </c>
      <c r="E470" s="1" t="s">
        <v>1295</v>
      </c>
      <c r="F470" s="14">
        <f>CONVERT(LEFT(Nacsport!E471,2),"mn","hr")/24+CONVERT(MID(Nacsport!E471,4,2),"sec","hr")/24</f>
        <v>6.1805555555555558E-2</v>
      </c>
      <c r="G470" s="15">
        <f>CONVERT((CONVERT(LEFT(Nacsport!F471,2),"mn","hr")/24+CONVERT(MID(Nacsport!F471,4,2),"sec","hr")/24)-(CONVERT(LEFT(Nacsport!E471,2),"mn","hr")/24+CONVERT(MID(Nacsport!E471,4,2),"sec","hr")/24),"hr","sec")*24</f>
        <v>0.99999999999995648</v>
      </c>
      <c r="H470" s="15">
        <f t="shared" si="35"/>
        <v>5335</v>
      </c>
      <c r="I470" s="15">
        <f t="shared" si="36"/>
        <v>89</v>
      </c>
      <c r="J470" s="1">
        <f>+Nacsport!B471</f>
        <v>49</v>
      </c>
      <c r="K470" s="1" t="str">
        <f>+Nacsport!C471</f>
        <v>END</v>
      </c>
      <c r="L470" s="1" t="str">
        <f>+CONCATENATE(Nacsport!I471,Nacsport!J471)</f>
        <v/>
      </c>
      <c r="M470" s="29" t="str">
        <f>IF(Nacsport!G471&lt;&gt;"",LEFT(Nacsport!G471,FIND(";",Nacsport!G471)-1),"")</f>
        <v/>
      </c>
      <c r="N470" s="1" t="str">
        <f>IFERROR(MID(Nacsport!G471,FIND(";", Nacsport!G471)+1,IFERROR(FIND(" ", Nacsport!G471 &amp; " ", FIND(";", Nacsport!G471)+1) - FIND(";", Nacsport!G471)-1,LEN(Nacsport!G471))),"")</f>
        <v/>
      </c>
      <c r="O470" s="1" t="str">
        <f>+CONCATENATE(Nacsport!K471,Nacsport!L471,Nacsport!M471,Nacsport!N471,Nacsport!O471,Nacsport!P471,Nacsport!Q471,Nacsport!R471,Nacsport!S471,Nacsport!T471,Nacsport!U471,Nacsport!V471,Nacsport!W471,Nacsport!X471,Nacsport!Y471,Nacsport!Z471)</f>
        <v/>
      </c>
      <c r="P470" s="1" t="str">
        <f>IF(ISNA(LOOKUP(2,1/(Nacsport!AA471:BY471&lt;&gt;""),Nacsport!AA471:BY471)),"",LOOKUP(2,1/(Nacsport!AA471:BY471&lt;&gt;""),Nacsport!AA471:BY471))</f>
        <v/>
      </c>
      <c r="Q470" s="1" t="str">
        <f t="array" ref="Q470">+IF(+COUNTIF(Nacsport!AA471:BY471,"*")&gt;1,INDEX(Nacsport!Z471:BX471,MATCH(TRUE,Nacsport!Z471:BX471&gt;0,0)),"")</f>
        <v/>
      </c>
      <c r="R470" s="1" t="str">
        <f>+CONCATENATE(Nacsport!BZ471,Nacsport!CA471)</f>
        <v/>
      </c>
      <c r="S470" s="1" t="str">
        <f>+CONCATENATE(Nacsport!CB471,Nacsport!CC471,Nacsport!CD471)</f>
        <v/>
      </c>
      <c r="T470" s="1" t="str">
        <f>+CONCATENATE(Nacsport!CE471,Nacsport!CF471,Nacsport!CG471,Nacsport!CH471)</f>
        <v/>
      </c>
      <c r="U470" s="1" t="str">
        <f>+CONCATENATE(Nacsport!CI471,Nacsport!CJ471,Nacsport!CK471,Nacsport!CL471,Nacsport!CM471,Nacsport!CN471,Nacsport!CO471,Nacsport!CP471)</f>
        <v/>
      </c>
      <c r="V470" s="1" t="str">
        <f>+CONCATENATE(Nacsport!CQ471,Nacsport!CR471,Nacsport!CS471,Nacsport!CT471,Nacsport!CU471,Nacsport!CV471)</f>
        <v/>
      </c>
      <c r="W470" s="1" t="str">
        <f>+CONCATENATE(Nacsport!CW471,Nacsport!CX471,Nacsport!CY471,Nacsport!CZ471,Nacsport!DA471,Nacsport!DB471,Nacsport!DC471)</f>
        <v/>
      </c>
      <c r="X470" s="1" t="str">
        <f>+CONCATENATE(Nacsport!DD471,Nacsport!DE471,Nacsport!DF471,Nacsport!DG471,Nacsport!DH471,Nacsport!DI471,Nacsport!DJ471,Nacsport!DK471,Nacsport!DL471,Nacsport!DM471,Nacsport!DN471)</f>
        <v/>
      </c>
      <c r="Y470" s="1" t="str">
        <f>+CONCATENATE(Nacsport!DO471,Nacsport!DP471,Nacsport!DQ471,Nacsport!DR471,Nacsport!DS471,Nacsport!DT471,Nacsport!DU471,Nacsport!DV471,)</f>
        <v/>
      </c>
      <c r="Z470" s="1" t="str">
        <f>+CONCATENATE(Nacsport!DW471,Nacsport!DX471,Nacsport!DY471,Nacsport!DZ471)</f>
        <v/>
      </c>
      <c r="AA470" s="1" t="str">
        <f>+CONCATENATE(Nacsport!EA471,Nacsport!EB471,Nacsport!EC471,Nacsport!ED471,Nacsport!EE471)</f>
        <v/>
      </c>
      <c r="AB470" s="1" t="str">
        <f>+CONCATENATE(Nacsport!EF471,Nacsport!EG471,Nacsport!EH471,Nacsport!EI471,Nacsport!EJ471,Nacsport!EK471)</f>
        <v/>
      </c>
      <c r="AC470" s="1" t="str">
        <f>+CONCATENATE(Nacsport!EL471,Nacsport!EM471,Nacsport!EN471,Nacsport!EO471,Nacsport!EP471,Nacsport!EQ471,Nacsport!ER471)</f>
        <v/>
      </c>
      <c r="AD470" s="1" t="str">
        <f>+CONCATENATE(Nacsport!ES471,Nacsport!ET471,Nacsport!EU471,Nacsport!EV471,Nacsport!EW471,Nacsport!EX471,Nacsport!EY471,Nacsport!EZ471)</f>
        <v/>
      </c>
      <c r="AE470" s="1" t="str">
        <f>+CONCATENATE(Nacsport!FA471,Nacsport!FB471,Nacsport!FC471)</f>
        <v/>
      </c>
      <c r="AF470" s="1" t="str">
        <f>+CONCATENATE(Nacsport!FD471,Nacsport!FE471)</f>
        <v/>
      </c>
      <c r="AG470" s="1" t="str">
        <f>+CONCATENATE(Nacsport!FF471,Nacsport!FG471,Nacsport!FH471,Nacsport!FI471,Nacsport!FJ471)</f>
        <v/>
      </c>
      <c r="AH470" s="1" t="str">
        <f t="shared" si="34"/>
        <v/>
      </c>
      <c r="AI470" s="1" t="str">
        <f>+CONCATENATE(Nacsport!FK471,Nacsport!FL471)</f>
        <v/>
      </c>
      <c r="AJ470" s="34" t="str">
        <f>+CONCATENATE(Nacsport!FM471,Nacsport!FN471)</f>
        <v/>
      </c>
      <c r="AK470" s="1" t="str">
        <f>+IF(OR(K470="ATTACCO",K470="DIFESA"),+CONCATENATE(Nacsport!FO471,Nacsport!FP470,Nacsport!FQ471,Nacsport!FR471,Nacsport!FS471,Nacsport!FT471,Nacsport!FU471,),"")</f>
        <v/>
      </c>
      <c r="AL470" s="1" t="str">
        <f>+IF(OR(K470="ATAQUE",K470="DEFENSA"),+CONCATENATE(Nacsport!FV471,Nacsport!FW471,Nacsport!FX471,Nacsport!FY471,Nacsport!FZ471,Nacsport!GA471,Nacsport!GB471,),"")</f>
        <v/>
      </c>
      <c r="AM470" s="1" t="str">
        <f>+CONCATENATE(Nacsport!GC471,Nacsport!GD471,Nacsport!GE471,Nacsport!GF471,Nacsport!GG471,Nacsport!GH471,Nacsport!GI471,Nacsport!GJ471,)</f>
        <v/>
      </c>
      <c r="AN470" s="1" t="str">
        <f>IF(K470="PUNTOS",LOOKUP(2,1/($K$3:K470="ATAQUE"),$AN$3:AN470),IF(+COUNTIF(Nacsport!GK471:'Nacsport'!GS471,"*")&gt;0,+COUNTIF(Nacsport!GK471:'Nacsport'!GS471,"*"),""))</f>
        <v/>
      </c>
      <c r="AO470" t="str">
        <f ca="1">+IF(K470="QUIEBRE",+IF(L470="SAN LUIS",+COUNTIF(K470:INDIRECT(ADDRESS((LOOKUP(2,1/($K$1:K470="ATAQUE"),Nacsport!$A$1:A471)),3,4)),"RUCK")+1,+COUNTIF(K470:INDIRECT(ADDRESS((LOOKUP(2,1/($K$1:K470="DEFENSA"),Nacsport!$A$1:A471)),3,4)),"RUCK")+1),"")</f>
        <v/>
      </c>
      <c r="AP470" t="str">
        <f ca="1">+IF(OR(K470="PUNTOS",K470="QUIEBRE"),+IF(L470="SAN LUIS",+COUNTIF(K470:INDIRECT(ADDRESS((LOOKUP(2,1/($K$1:K470="ATAQUE"),Nacsport!$A$1:A471)),3,4)),"PASE"),+COUNTIF(K470:INDIRECT(ADDRESS((LOOKUP(2,1/($K$1:K470="DEFENSA"),Nacsport!$A$1:A471)),3,4)),"PASE")),"")</f>
        <v/>
      </c>
      <c r="AQ470" t="str">
        <f>IF(K470="QUIEBRE",LOOKUP(2,1/($K$3:K470="ATAQUE"),$AL$3:AL470),IF(+COUNTIF(Nacsport!GK471:'Nacsport'!GS471,"*")&gt;0,+COUNTIF(Nacsport!GK471:'Nacsport'!GS471,"*"),""))</f>
        <v/>
      </c>
      <c r="AR470" s="1" t="str">
        <f>IF(OR(K470="ATTACCO",K470="DIFESA"),J470,IF(AND(OR(K470="PUNTOS",K470="RUCK",K470="QUIEBRE"),L470="AVEZZANO"),LOOKUP(2,1/($K$3:K470="ATTACCO"),$J$3:J471),IF(AND(OR(K470="PUNTOS",K470="RUCK",K470="QUIEBRE"),L470="RIVAL"),LOOKUP(2,1/($K$3:K470="DIFESA"),$J$3:J471),"")))</f>
        <v/>
      </c>
      <c r="AS470" s="17"/>
    </row>
    <row r="471" spans="1:45" ht="15.75" customHeight="1" x14ac:dyDescent="0.2">
      <c r="A471">
        <f>+Nacsport!A472</f>
        <v>472</v>
      </c>
      <c r="B471">
        <f t="shared" si="32"/>
        <v>470</v>
      </c>
      <c r="C471">
        <f t="shared" si="33"/>
        <v>470</v>
      </c>
      <c r="D471" s="12">
        <v>1</v>
      </c>
      <c r="E471" s="1" t="s">
        <v>1295</v>
      </c>
      <c r="F471" s="14">
        <f>CONVERT(LEFT(Nacsport!E472,2),"mn","hr")/24+CONVERT(MID(Nacsport!E472,4,2),"sec","hr")/24</f>
        <v>6.1817129629629632E-2</v>
      </c>
      <c r="G471" s="15">
        <f>CONVERT((CONVERT(LEFT(Nacsport!F472,2),"mn","hr")/24+CONVERT(MID(Nacsport!F472,4,2),"sec","hr")/24)-(CONVERT(LEFT(Nacsport!E472,2),"mn","hr")/24+CONVERT(MID(Nacsport!E472,4,2),"sec","hr")/24),"hr","sec")*24</f>
        <v>27.000000000000021</v>
      </c>
      <c r="H471" s="15">
        <f t="shared" si="35"/>
        <v>5336</v>
      </c>
      <c r="I471" s="15">
        <f t="shared" si="36"/>
        <v>89.01666666666668</v>
      </c>
      <c r="J471" s="1">
        <f>+Nacsport!B472</f>
        <v>32</v>
      </c>
      <c r="K471" s="1" t="str">
        <f>+Nacsport!C472</f>
        <v>DEFENCE</v>
      </c>
      <c r="L471" s="1" t="str">
        <f>+CONCATENATE(Nacsport!I472,Nacsport!J472)</f>
        <v/>
      </c>
      <c r="M471" s="29" t="str">
        <f>IF(Nacsport!G472&lt;&gt;"",LEFT(Nacsport!G472,FIND(";",Nacsport!G472)-1),"")</f>
        <v>8</v>
      </c>
      <c r="N471" s="1" t="str">
        <f>IFERROR(MID(Nacsport!G472,FIND(";", Nacsport!G472)+1,IFERROR(FIND(" ", Nacsport!G472 &amp; " ", FIND(";", Nacsport!G472)+1) - FIND(";", Nacsport!G472)-1,LEN(Nacsport!G472))),"")</f>
        <v>96</v>
      </c>
      <c r="O471" s="1" t="str">
        <f>+CONCATENATE(Nacsport!K472,Nacsport!L472,Nacsport!M472,Nacsport!N472,Nacsport!O472,Nacsport!P472,Nacsport!Q472,Nacsport!R472,Nacsport!S472,Nacsport!T472,Nacsport!U472,Nacsport!V472,Nacsport!W472,Nacsport!X472,Nacsport!Y472,Nacsport!Z472)</f>
        <v/>
      </c>
      <c r="P471" s="1" t="str">
        <f>IF(ISNA(LOOKUP(2,1/(Nacsport!AA472:BY472&lt;&gt;""),Nacsport!AA472:BY472)),"",LOOKUP(2,1/(Nacsport!AA472:BY472&lt;&gt;""),Nacsport!AA472:BY472))</f>
        <v/>
      </c>
      <c r="Q471" s="1" t="str">
        <f t="array" ref="Q471">+IF(+COUNTIF(Nacsport!AA472:BY472,"*")&gt;1,INDEX(Nacsport!Z472:BX472,MATCH(TRUE,Nacsport!Z472:BX472&gt;0,0)),"")</f>
        <v/>
      </c>
      <c r="R471" s="1" t="str">
        <f>+CONCATENATE(Nacsport!BZ472,Nacsport!CA472)</f>
        <v/>
      </c>
      <c r="S471" s="1" t="str">
        <f>+CONCATENATE(Nacsport!CB472,Nacsport!CC472,Nacsport!CD472)</f>
        <v/>
      </c>
      <c r="T471" s="1" t="str">
        <f>+CONCATENATE(Nacsport!CE472,Nacsport!CF472,Nacsport!CG472,Nacsport!CH472)</f>
        <v/>
      </c>
      <c r="U471" s="1" t="str">
        <f>+CONCATENATE(Nacsport!CI472,Nacsport!CJ472,Nacsport!CK472,Nacsport!CL472,Nacsport!CM472,Nacsport!CN472,Nacsport!CO472,Nacsport!CP472)</f>
        <v/>
      </c>
      <c r="V471" s="1" t="str">
        <f>+CONCATENATE(Nacsport!CQ472,Nacsport!CR472,Nacsport!CS472,Nacsport!CT472,Nacsport!CU472,Nacsport!CV472)</f>
        <v/>
      </c>
      <c r="W471" s="1" t="str">
        <f>+CONCATENATE(Nacsport!CW472,Nacsport!CX472,Nacsport!CY472,Nacsport!CZ472,Nacsport!DA472,Nacsport!DB472,Nacsport!DC472)</f>
        <v/>
      </c>
      <c r="X471" s="1" t="str">
        <f>+CONCATENATE(Nacsport!DD472,Nacsport!DE472,Nacsport!DF472,Nacsport!DG472,Nacsport!DH472,Nacsport!DI472,Nacsport!DJ472,Nacsport!DK472,Nacsport!DL472,Nacsport!DM472,Nacsport!DN472)</f>
        <v/>
      </c>
      <c r="Y471" s="1" t="str">
        <f>+CONCATENATE(Nacsport!DO472,Nacsport!DP472,Nacsport!DQ472,Nacsport!DR472,Nacsport!DS472,Nacsport!DT472,Nacsport!DU472,Nacsport!DV472,)</f>
        <v/>
      </c>
      <c r="Z471" s="1" t="str">
        <f>+CONCATENATE(Nacsport!DW472,Nacsport!DX472,Nacsport!DY472,Nacsport!DZ472)</f>
        <v/>
      </c>
      <c r="AA471" s="1" t="str">
        <f>+CONCATENATE(Nacsport!EA472,Nacsport!EB472,Nacsport!EC472,Nacsport!ED472,Nacsport!EE472)</f>
        <v/>
      </c>
      <c r="AB471" s="1" t="str">
        <f>+CONCATENATE(Nacsport!EF472,Nacsport!EG472,Nacsport!EH472,Nacsport!EI472,Nacsport!EJ472,Nacsport!EK472)</f>
        <v/>
      </c>
      <c r="AC471" s="1" t="str">
        <f>+CONCATENATE(Nacsport!EL472,Nacsport!EM472,Nacsport!EN472,Nacsport!EO472,Nacsport!EP472,Nacsport!EQ472,Nacsport!ER472)</f>
        <v/>
      </c>
      <c r="AD471" s="1" t="str">
        <f>+CONCATENATE(Nacsport!ES472,Nacsport!ET472,Nacsport!EU472,Nacsport!EV472,Nacsport!EW472,Nacsport!EX472,Nacsport!EY472,Nacsport!EZ472)</f>
        <v/>
      </c>
      <c r="AE471" s="1" t="str">
        <f>+CONCATENATE(Nacsport!FA472,Nacsport!FB472,Nacsport!FC472)</f>
        <v/>
      </c>
      <c r="AF471" s="1" t="str">
        <f>+CONCATENATE(Nacsport!FD472,Nacsport!FE472)</f>
        <v/>
      </c>
      <c r="AG471" s="1" t="str">
        <f>+CONCATENATE(Nacsport!FF472,Nacsport!FG472,Nacsport!FH472,Nacsport!FI472,Nacsport!FJ472)</f>
        <v/>
      </c>
      <c r="AH471" s="1" t="str">
        <f t="shared" si="34"/>
        <v/>
      </c>
      <c r="AI471" s="1" t="str">
        <f>+CONCATENATE(Nacsport!FK472,Nacsport!FL472)</f>
        <v/>
      </c>
      <c r="AJ471" s="34" t="str">
        <f>+CONCATENATE(Nacsport!FM472,Nacsport!FN472)</f>
        <v/>
      </c>
      <c r="AK471" s="1" t="str">
        <f>+IF(OR(K471="ATTACCO",K471="DIFESA"),+CONCATENATE(Nacsport!FO472,Nacsport!FP471,Nacsport!FQ472,Nacsport!FR472,Nacsport!FS472,Nacsport!FT472,Nacsport!FU472,),"")</f>
        <v/>
      </c>
      <c r="AL471" s="1" t="str">
        <f>+IF(OR(K471="ATAQUE",K471="DEFENSA"),+CONCATENATE(Nacsport!FV472,Nacsport!FW472,Nacsport!FX472,Nacsport!FY472,Nacsport!FZ472,Nacsport!GA472,Nacsport!GB472,),"")</f>
        <v/>
      </c>
      <c r="AM471" s="1" t="str">
        <f>+CONCATENATE(Nacsport!GC472,Nacsport!GD472,Nacsport!GE472,Nacsport!GF472,Nacsport!GG472,Nacsport!GH472,Nacsport!GI472,Nacsport!GJ472,)</f>
        <v/>
      </c>
      <c r="AN471" s="1" t="str">
        <f>IF(K471="PUNTOS",LOOKUP(2,1/($K$3:K471="ATAQUE"),$AN$3:AN471),IF(+COUNTIF(Nacsport!GK472:'Nacsport'!GS472,"*")&gt;0,+COUNTIF(Nacsport!GK472:'Nacsport'!GS472,"*"),""))</f>
        <v/>
      </c>
      <c r="AO471" t="str">
        <f ca="1">+IF(K471="QUIEBRE",+IF(L471="SAN LUIS",+COUNTIF(K471:INDIRECT(ADDRESS((LOOKUP(2,1/($K$1:K471="ATAQUE"),Nacsport!$A$1:A472)),3,4)),"RUCK")+1,+COUNTIF(K471:INDIRECT(ADDRESS((LOOKUP(2,1/($K$1:K471="DEFENSA"),Nacsport!$A$1:A472)),3,4)),"RUCK")+1),"")</f>
        <v/>
      </c>
      <c r="AP471" t="str">
        <f ca="1">+IF(OR(K471="PUNTOS",K471="QUIEBRE"),+IF(L471="SAN LUIS",+COUNTIF(K471:INDIRECT(ADDRESS((LOOKUP(2,1/($K$1:K471="ATAQUE"),Nacsport!$A$1:A472)),3,4)),"PASE"),+COUNTIF(K471:INDIRECT(ADDRESS((LOOKUP(2,1/($K$1:K471="DEFENSA"),Nacsport!$A$1:A472)),3,4)),"PASE")),"")</f>
        <v/>
      </c>
      <c r="AQ471" t="str">
        <f>IF(K471="QUIEBRE",LOOKUP(2,1/($K$3:K471="ATAQUE"),$AL$3:AL471),IF(+COUNTIF(Nacsport!GK472:'Nacsport'!GS472,"*")&gt;0,+COUNTIF(Nacsport!GK472:'Nacsport'!GS472,"*"),""))</f>
        <v/>
      </c>
      <c r="AR471" s="1" t="str">
        <f>IF(OR(K471="ATTACCO",K471="DIFESA"),J471,IF(AND(OR(K471="PUNTOS",K471="RUCK",K471="QUIEBRE"),L471="AVEZZANO"),LOOKUP(2,1/($K$3:K471="ATTACCO"),$J$3:J472),IF(AND(OR(K471="PUNTOS",K471="RUCK",K471="QUIEBRE"),L471="RIVAL"),LOOKUP(2,1/($K$3:K471="DIFESA"),$J$3:J472),"")))</f>
        <v/>
      </c>
      <c r="AS471" s="17"/>
    </row>
    <row r="472" spans="1:45" ht="15.75" customHeight="1" x14ac:dyDescent="0.2">
      <c r="A472">
        <f>+Nacsport!A473</f>
        <v>473</v>
      </c>
      <c r="B472">
        <f t="shared" si="32"/>
        <v>471</v>
      </c>
      <c r="C472">
        <f t="shared" si="33"/>
        <v>471</v>
      </c>
      <c r="D472" s="12">
        <v>1</v>
      </c>
      <c r="E472" s="1" t="s">
        <v>1295</v>
      </c>
      <c r="F472" s="14">
        <f>CONVERT(LEFT(Nacsport!E473,2),"mn","hr")/24+CONVERT(MID(Nacsport!E473,4,2),"sec","hr")/24</f>
        <v>6.1817129629629632E-2</v>
      </c>
      <c r="G472" s="15">
        <f>CONVERT((CONVERT(LEFT(Nacsport!F473,2),"mn","hr")/24+CONVERT(MID(Nacsport!F473,4,2),"sec","hr")/24)-(CONVERT(LEFT(Nacsport!E473,2),"mn","hr")/24+CONVERT(MID(Nacsport!E473,4,2),"sec","hr")/24),"hr","sec")*24</f>
        <v>27.000000000000021</v>
      </c>
      <c r="H472" s="15">
        <f t="shared" si="35"/>
        <v>5336</v>
      </c>
      <c r="I472" s="15">
        <f t="shared" si="36"/>
        <v>89.01666666666668</v>
      </c>
      <c r="J472" s="1">
        <f>+Nacsport!B473</f>
        <v>51</v>
      </c>
      <c r="K472" s="1" t="str">
        <f>+Nacsport!C473</f>
        <v>SHORT-MATCH</v>
      </c>
      <c r="L472" s="1" t="str">
        <f>+CONCATENATE(Nacsport!I473,Nacsport!J473)</f>
        <v/>
      </c>
      <c r="M472" s="29" t="str">
        <f>IF(Nacsport!G473&lt;&gt;"",LEFT(Nacsport!G473,FIND(";",Nacsport!G473)-1),"")</f>
        <v>8</v>
      </c>
      <c r="N472" s="1" t="str">
        <f>IFERROR(MID(Nacsport!G473,FIND(";", Nacsport!G473)+1,IFERROR(FIND(" ", Nacsport!G473 &amp; " ", FIND(";", Nacsport!G473)+1) - FIND(";", Nacsport!G473)-1,LEN(Nacsport!G473))),"")</f>
        <v>96</v>
      </c>
      <c r="O472" s="1" t="str">
        <f>+CONCATENATE(Nacsport!K473,Nacsport!L473,Nacsport!M473,Nacsport!N473,Nacsport!O473,Nacsport!P473,Nacsport!Q473,Nacsport!R473,Nacsport!S473,Nacsport!T473,Nacsport!U473,Nacsport!V473,Nacsport!W473,Nacsport!X473,Nacsport!Y473,Nacsport!Z473)</f>
        <v/>
      </c>
      <c r="P472" s="1" t="str">
        <f>IF(ISNA(LOOKUP(2,1/(Nacsport!AA473:BY473&lt;&gt;""),Nacsport!AA473:BY473)),"",LOOKUP(2,1/(Nacsport!AA473:BY473&lt;&gt;""),Nacsport!AA473:BY473))</f>
        <v/>
      </c>
      <c r="Q472" s="1" t="str">
        <f t="array" ref="Q472">+IF(+COUNTIF(Nacsport!AA473:BY473,"*")&gt;1,INDEX(Nacsport!Z473:BX473,MATCH(TRUE,Nacsport!Z473:BX473&gt;0,0)),"")</f>
        <v/>
      </c>
      <c r="R472" s="1" t="str">
        <f>+CONCATENATE(Nacsport!BZ473,Nacsport!CA473)</f>
        <v/>
      </c>
      <c r="S472" s="1" t="str">
        <f>+CONCATENATE(Nacsport!CB473,Nacsport!CC473,Nacsport!CD473)</f>
        <v/>
      </c>
      <c r="T472" s="1" t="str">
        <f>+CONCATENATE(Nacsport!CE473,Nacsport!CF473,Nacsport!CG473,Nacsport!CH473)</f>
        <v/>
      </c>
      <c r="U472" s="1" t="str">
        <f>+CONCATENATE(Nacsport!CI473,Nacsport!CJ473,Nacsport!CK473,Nacsport!CL473,Nacsport!CM473,Nacsport!CN473,Nacsport!CO473,Nacsport!CP473)</f>
        <v/>
      </c>
      <c r="V472" s="1" t="str">
        <f>+CONCATENATE(Nacsport!CQ473,Nacsport!CR473,Nacsport!CS473,Nacsport!CT473,Nacsport!CU473,Nacsport!CV473)</f>
        <v/>
      </c>
      <c r="W472" s="1" t="str">
        <f>+CONCATENATE(Nacsport!CW473,Nacsport!CX473,Nacsport!CY473,Nacsport!CZ473,Nacsport!DA473,Nacsport!DB473,Nacsport!DC473)</f>
        <v/>
      </c>
      <c r="X472" s="1" t="str">
        <f>+CONCATENATE(Nacsport!DD473,Nacsport!DE473,Nacsport!DF473,Nacsport!DG473,Nacsport!DH473,Nacsport!DI473,Nacsport!DJ473,Nacsport!DK473,Nacsport!DL473,Nacsport!DM473,Nacsport!DN473)</f>
        <v/>
      </c>
      <c r="Y472" s="1" t="str">
        <f>+CONCATENATE(Nacsport!DO473,Nacsport!DP473,Nacsport!DQ473,Nacsport!DR473,Nacsport!DS473,Nacsport!DT473,Nacsport!DU473,Nacsport!DV473,)</f>
        <v/>
      </c>
      <c r="Z472" s="1" t="str">
        <f>+CONCATENATE(Nacsport!DW473,Nacsport!DX473,Nacsport!DY473,Nacsport!DZ473)</f>
        <v/>
      </c>
      <c r="AA472" s="1" t="str">
        <f>+CONCATENATE(Nacsport!EA473,Nacsport!EB473,Nacsport!EC473,Nacsport!ED473,Nacsport!EE473)</f>
        <v/>
      </c>
      <c r="AB472" s="1" t="str">
        <f>+CONCATENATE(Nacsport!EF473,Nacsport!EG473,Nacsport!EH473,Nacsport!EI473,Nacsport!EJ473,Nacsport!EK473)</f>
        <v/>
      </c>
      <c r="AC472" s="1" t="str">
        <f>+CONCATENATE(Nacsport!EL473,Nacsport!EM473,Nacsport!EN473,Nacsport!EO473,Nacsport!EP473,Nacsport!EQ473,Nacsport!ER473)</f>
        <v/>
      </c>
      <c r="AD472" s="1" t="str">
        <f>+CONCATENATE(Nacsport!ES473,Nacsport!ET473,Nacsport!EU473,Nacsport!EV473,Nacsport!EW473,Nacsport!EX473,Nacsport!EY473,Nacsport!EZ473)</f>
        <v/>
      </c>
      <c r="AE472" s="1" t="str">
        <f>+CONCATENATE(Nacsport!FA473,Nacsport!FB473,Nacsport!FC473)</f>
        <v/>
      </c>
      <c r="AF472" s="1" t="str">
        <f>+CONCATENATE(Nacsport!FD473,Nacsport!FE473)</f>
        <v/>
      </c>
      <c r="AG472" s="1" t="str">
        <f>+CONCATENATE(Nacsport!FF473,Nacsport!FG473,Nacsport!FH473,Nacsport!FI473,Nacsport!FJ473)</f>
        <v/>
      </c>
      <c r="AH472" s="1" t="str">
        <f t="shared" si="34"/>
        <v/>
      </c>
      <c r="AI472" s="1" t="str">
        <f>+CONCATENATE(Nacsport!FK473,Nacsport!FL473)</f>
        <v/>
      </c>
      <c r="AJ472" s="34" t="str">
        <f>+CONCATENATE(Nacsport!FM473,Nacsport!FN473)</f>
        <v/>
      </c>
      <c r="AK472" s="1" t="str">
        <f>+IF(OR(K472="ATTACCO",K472="DIFESA"),+CONCATENATE(Nacsport!FO473,Nacsport!FP472,Nacsport!FQ473,Nacsport!FR473,Nacsport!FS473,Nacsport!FT473,Nacsport!FU473,),"")</f>
        <v/>
      </c>
      <c r="AL472" s="1" t="str">
        <f>+IF(OR(K472="ATAQUE",K472="DEFENSA"),+CONCATENATE(Nacsport!FV473,Nacsport!FW473,Nacsport!FX473,Nacsport!FY473,Nacsport!FZ473,Nacsport!GA473,Nacsport!GB473,),"")</f>
        <v/>
      </c>
      <c r="AM472" s="1" t="str">
        <f>+CONCATENATE(Nacsport!GC473,Nacsport!GD473,Nacsport!GE473,Nacsport!GF473,Nacsport!GG473,Nacsport!GH473,Nacsport!GI473,Nacsport!GJ473,)</f>
        <v/>
      </c>
      <c r="AN472" s="1" t="str">
        <f>IF(K472="PUNTOS",LOOKUP(2,1/($K$3:K472="ATAQUE"),$AN$3:AN472),IF(+COUNTIF(Nacsport!GK473:'Nacsport'!GS473,"*")&gt;0,+COUNTIF(Nacsport!GK473:'Nacsport'!GS473,"*"),""))</f>
        <v/>
      </c>
      <c r="AO472" t="str">
        <f ca="1">+IF(K472="QUIEBRE",+IF(L472="SAN LUIS",+COUNTIF(K472:INDIRECT(ADDRESS((LOOKUP(2,1/($K$1:K472="ATAQUE"),Nacsport!$A$1:A473)),3,4)),"RUCK")+1,+COUNTIF(K472:INDIRECT(ADDRESS((LOOKUP(2,1/($K$1:K472="DEFENSA"),Nacsport!$A$1:A473)),3,4)),"RUCK")+1),"")</f>
        <v/>
      </c>
      <c r="AP472" t="str">
        <f ca="1">+IF(OR(K472="PUNTOS",K472="QUIEBRE"),+IF(L472="SAN LUIS",+COUNTIF(K472:INDIRECT(ADDRESS((LOOKUP(2,1/($K$1:K472="ATAQUE"),Nacsport!$A$1:A473)),3,4)),"PASE"),+COUNTIF(K472:INDIRECT(ADDRESS((LOOKUP(2,1/($K$1:K472="DEFENSA"),Nacsport!$A$1:A473)),3,4)),"PASE")),"")</f>
        <v/>
      </c>
      <c r="AQ472" t="str">
        <f>IF(K472="QUIEBRE",LOOKUP(2,1/($K$3:K472="ATAQUE"),$AL$3:AL472),IF(+COUNTIF(Nacsport!GK473:'Nacsport'!GS473,"*")&gt;0,+COUNTIF(Nacsport!GK473:'Nacsport'!GS473,"*"),""))</f>
        <v/>
      </c>
      <c r="AR472" s="1" t="str">
        <f>IF(OR(K472="ATTACCO",K472="DIFESA"),J472,IF(AND(OR(K472="PUNTOS",K472="RUCK",K472="QUIEBRE"),L472="AVEZZANO"),LOOKUP(2,1/($K$3:K472="ATTACCO"),$J$3:J473),IF(AND(OR(K472="PUNTOS",K472="RUCK",K472="QUIEBRE"),L472="RIVAL"),LOOKUP(2,1/($K$3:K472="DIFESA"),$J$3:J473),"")))</f>
        <v/>
      </c>
      <c r="AS472" s="17"/>
    </row>
    <row r="473" spans="1:45" ht="15.75" customHeight="1" x14ac:dyDescent="0.2">
      <c r="A473">
        <f>+Nacsport!A474</f>
        <v>474</v>
      </c>
      <c r="B473">
        <f t="shared" si="32"/>
        <v>472</v>
      </c>
      <c r="C473">
        <f t="shared" si="33"/>
        <v>472</v>
      </c>
      <c r="D473" s="12">
        <v>1</v>
      </c>
      <c r="E473" s="1" t="s">
        <v>1295</v>
      </c>
      <c r="F473" s="14">
        <f>CONVERT(LEFT(Nacsport!E474,2),"mn","hr")/24+CONVERT(MID(Nacsport!E474,4,2),"sec","hr")/24</f>
        <v>6.1863425925925926E-2</v>
      </c>
      <c r="G473" s="15">
        <f>CONVERT((CONVERT(LEFT(Nacsport!F474,2),"mn","hr")/24+CONVERT(MID(Nacsport!F474,4,2),"sec","hr")/24)-(CONVERT(LEFT(Nacsport!E474,2),"mn","hr")/24+CONVERT(MID(Nacsport!E474,4,2),"sec","hr")/24),"hr","sec")*24</f>
        <v>3.000000000000469</v>
      </c>
      <c r="H473" s="15">
        <f t="shared" si="35"/>
        <v>5340</v>
      </c>
      <c r="I473" s="15">
        <f t="shared" si="36"/>
        <v>89.083333333333343</v>
      </c>
      <c r="J473" s="1">
        <f>+Nacsport!B474</f>
        <v>25</v>
      </c>
      <c r="K473" s="1" t="str">
        <f>+Nacsport!C474</f>
        <v>MISSED-TACKLE</v>
      </c>
      <c r="L473" s="1" t="str">
        <f>+CONCATENATE(Nacsport!I474,Nacsport!J474)</f>
        <v>OPPONENT</v>
      </c>
      <c r="M473" s="29" t="str">
        <f>IF(Nacsport!G474&lt;&gt;"",LEFT(Nacsport!G474,FIND(";",Nacsport!G474)-1),"")</f>
        <v/>
      </c>
      <c r="N473" s="1" t="str">
        <f>IFERROR(MID(Nacsport!G474,FIND(";", Nacsport!G474)+1,IFERROR(FIND(" ", Nacsport!G474 &amp; " ", FIND(";", Nacsport!G474)+1) - FIND(";", Nacsport!G474)-1,LEN(Nacsport!G474))),"")</f>
        <v/>
      </c>
      <c r="O473" s="1" t="str">
        <f>+CONCATENATE(Nacsport!K474,Nacsport!L474,Nacsport!M474,Nacsport!N474,Nacsport!O474,Nacsport!P474,Nacsport!Q474,Nacsport!R474,Nacsport!S474,Nacsport!T474,Nacsport!U474,Nacsport!V474,Nacsport!W474,Nacsport!X474,Nacsport!Y474,Nacsport!Z474)</f>
        <v/>
      </c>
      <c r="P473" s="1" t="str">
        <f>IF(ISNA(LOOKUP(2,1/(Nacsport!AA474:BY474&lt;&gt;""),Nacsport!AA474:BY474)),"",LOOKUP(2,1/(Nacsport!AA474:BY474&lt;&gt;""),Nacsport!AA474:BY474))</f>
        <v>9</v>
      </c>
      <c r="Q473" s="1" t="str">
        <f t="array" ref="Q473">+IF(+COUNTIF(Nacsport!AA474:BY474,"*")&gt;1,INDEX(Nacsport!Z474:BX474,MATCH(TRUE,Nacsport!Z474:BX474&gt;0,0)),"")</f>
        <v/>
      </c>
      <c r="R473" s="1" t="str">
        <f>+CONCATENATE(Nacsport!BZ474,Nacsport!CA474)</f>
        <v/>
      </c>
      <c r="S473" s="1" t="str">
        <f>+CONCATENATE(Nacsport!CB474,Nacsport!CC474,Nacsport!CD474)</f>
        <v/>
      </c>
      <c r="T473" s="1" t="str">
        <f>+CONCATENATE(Nacsport!CE474,Nacsport!CF474,Nacsport!CG474,Nacsport!CH474)</f>
        <v/>
      </c>
      <c r="U473" s="1" t="str">
        <f>+CONCATENATE(Nacsport!CI474,Nacsport!CJ474,Nacsport!CK474,Nacsport!CL474,Nacsport!CM474,Nacsport!CN474,Nacsport!CO474,Nacsport!CP474)</f>
        <v/>
      </c>
      <c r="V473" s="1" t="str">
        <f>+CONCATENATE(Nacsport!CQ474,Nacsport!CR474,Nacsport!CS474,Nacsport!CT474,Nacsport!CU474,Nacsport!CV474)</f>
        <v/>
      </c>
      <c r="W473" s="1" t="str">
        <f>+CONCATENATE(Nacsport!CW474,Nacsport!CX474,Nacsport!CY474,Nacsport!CZ474,Nacsport!DA474,Nacsport!DB474,Nacsport!DC474)</f>
        <v/>
      </c>
      <c r="X473" s="1" t="str">
        <f>+CONCATENATE(Nacsport!DD474,Nacsport!DE474,Nacsport!DF474,Nacsport!DG474,Nacsport!DH474,Nacsport!DI474,Nacsport!DJ474,Nacsport!DK474,Nacsport!DL474,Nacsport!DM474,Nacsport!DN474)</f>
        <v/>
      </c>
      <c r="Y473" s="1" t="str">
        <f>+CONCATENATE(Nacsport!DO474,Nacsport!DP474,Nacsport!DQ474,Nacsport!DR474,Nacsport!DS474,Nacsport!DT474,Nacsport!DU474,Nacsport!DV474,)</f>
        <v/>
      </c>
      <c r="Z473" s="1" t="str">
        <f>+CONCATENATE(Nacsport!DW474,Nacsport!DX474,Nacsport!DY474,Nacsport!DZ474)</f>
        <v/>
      </c>
      <c r="AA473" s="1" t="str">
        <f>+CONCATENATE(Nacsport!EA474,Nacsport!EB474,Nacsport!EC474,Nacsport!ED474,Nacsport!EE474)</f>
        <v/>
      </c>
      <c r="AB473" s="1" t="str">
        <f>+CONCATENATE(Nacsport!EF474,Nacsport!EG474,Nacsport!EH474,Nacsport!EI474,Nacsport!EJ474,Nacsport!EK474)</f>
        <v/>
      </c>
      <c r="AC473" s="1" t="str">
        <f>+CONCATENATE(Nacsport!EL474,Nacsport!EM474,Nacsport!EN474,Nacsport!EO474,Nacsport!EP474,Nacsport!EQ474,Nacsport!ER474)</f>
        <v/>
      </c>
      <c r="AD473" s="1" t="str">
        <f>+CONCATENATE(Nacsport!ES474,Nacsport!ET474,Nacsport!EU474,Nacsport!EV474,Nacsport!EW474,Nacsport!EX474,Nacsport!EY474,Nacsport!EZ474)</f>
        <v/>
      </c>
      <c r="AE473" s="1" t="str">
        <f>+CONCATENATE(Nacsport!FA474,Nacsport!FB474,Nacsport!FC474)</f>
        <v/>
      </c>
      <c r="AF473" s="1" t="str">
        <f>+CONCATENATE(Nacsport!FD474,Nacsport!FE474)</f>
        <v/>
      </c>
      <c r="AG473" s="1" t="str">
        <f>+CONCATENATE(Nacsport!FF474,Nacsport!FG474,Nacsport!FH474,Nacsport!FI474,Nacsport!FJ474)</f>
        <v/>
      </c>
      <c r="AH473" s="1" t="str">
        <f t="shared" si="34"/>
        <v/>
      </c>
      <c r="AI473" s="1" t="str">
        <f>+CONCATENATE(Nacsport!FK474,Nacsport!FL474)</f>
        <v/>
      </c>
      <c r="AJ473" s="34" t="str">
        <f>+CONCATENATE(Nacsport!FM474,Nacsport!FN474)</f>
        <v/>
      </c>
      <c r="AK473" s="1" t="str">
        <f>+IF(OR(K473="ATTACCO",K473="DIFESA"),+CONCATENATE(Nacsport!FO474,Nacsport!FP473,Nacsport!FQ474,Nacsport!FR474,Nacsport!FS474,Nacsport!FT474,Nacsport!FU474,),"")</f>
        <v/>
      </c>
      <c r="AL473" s="1" t="str">
        <f>+IF(OR(K473="ATAQUE",K473="DEFENSA"),+CONCATENATE(Nacsport!FV474,Nacsport!FW474,Nacsport!FX474,Nacsport!FY474,Nacsport!FZ474,Nacsport!GA474,Nacsport!GB474,),"")</f>
        <v/>
      </c>
      <c r="AM473" s="1" t="str">
        <f>+CONCATENATE(Nacsport!GC474,Nacsport!GD474,Nacsport!GE474,Nacsport!GF474,Nacsport!GG474,Nacsport!GH474,Nacsport!GI474,Nacsport!GJ474,)</f>
        <v/>
      </c>
      <c r="AN473" s="1" t="str">
        <f>IF(K473="PUNTOS",LOOKUP(2,1/($K$3:K473="ATAQUE"),$AN$3:AN473),IF(+COUNTIF(Nacsport!GK474:'Nacsport'!GS474,"*")&gt;0,+COUNTIF(Nacsport!GK474:'Nacsport'!GS474,"*"),""))</f>
        <v/>
      </c>
      <c r="AO473" t="str">
        <f ca="1">+IF(K473="QUIEBRE",+IF(L473="SAN LUIS",+COUNTIF(K473:INDIRECT(ADDRESS((LOOKUP(2,1/($K$1:K473="ATAQUE"),Nacsport!$A$1:A474)),3,4)),"RUCK")+1,+COUNTIF(K473:INDIRECT(ADDRESS((LOOKUP(2,1/($K$1:K473="DEFENSA"),Nacsport!$A$1:A474)),3,4)),"RUCK")+1),"")</f>
        <v/>
      </c>
      <c r="AP473" t="str">
        <f ca="1">+IF(OR(K473="PUNTOS",K473="QUIEBRE"),+IF(L473="SAN LUIS",+COUNTIF(K473:INDIRECT(ADDRESS((LOOKUP(2,1/($K$1:K473="ATAQUE"),Nacsport!$A$1:A474)),3,4)),"PASE"),+COUNTIF(K473:INDIRECT(ADDRESS((LOOKUP(2,1/($K$1:K473="DEFENSA"),Nacsport!$A$1:A474)),3,4)),"PASE")),"")</f>
        <v/>
      </c>
      <c r="AQ473" t="str">
        <f>IF(K473="QUIEBRE",LOOKUP(2,1/($K$3:K473="ATAQUE"),$AL$3:AL473),IF(+COUNTIF(Nacsport!GK474:'Nacsport'!GS474,"*")&gt;0,+COUNTIF(Nacsport!GK474:'Nacsport'!GS474,"*"),""))</f>
        <v/>
      </c>
      <c r="AR473" s="1" t="str">
        <f>IF(OR(K473="ATTACCO",K473="DIFESA"),J473,IF(AND(OR(K473="PUNTOS",K473="RUCK",K473="QUIEBRE"),L473="AVEZZANO"),LOOKUP(2,1/($K$3:K473="ATTACCO"),$J$3:J474),IF(AND(OR(K473="PUNTOS",K473="RUCK",K473="QUIEBRE"),L473="RIVAL"),LOOKUP(2,1/($K$3:K473="DIFESA"),$J$3:J474),"")))</f>
        <v/>
      </c>
      <c r="AS473" s="17"/>
    </row>
    <row r="474" spans="1:45" ht="15.75" customHeight="1" x14ac:dyDescent="0.2">
      <c r="A474">
        <f>+Nacsport!A475</f>
        <v>475</v>
      </c>
      <c r="B474">
        <f t="shared" si="32"/>
        <v>473</v>
      </c>
      <c r="C474">
        <f t="shared" si="33"/>
        <v>473</v>
      </c>
      <c r="D474" s="12">
        <v>1</v>
      </c>
      <c r="E474" s="1" t="s">
        <v>1295</v>
      </c>
      <c r="F474" s="14">
        <f>CONVERT(LEFT(Nacsport!E475,2),"mn","hr")/24+CONVERT(MID(Nacsport!E475,4,2),"sec","hr")/24</f>
        <v>6.188657407407408E-2</v>
      </c>
      <c r="G474" s="15">
        <v>8</v>
      </c>
      <c r="H474" s="15">
        <f t="shared" si="35"/>
        <v>5342</v>
      </c>
      <c r="I474" s="15">
        <f t="shared" si="36"/>
        <v>89.116666666666674</v>
      </c>
      <c r="J474" s="1">
        <f>+Nacsport!B475</f>
        <v>18</v>
      </c>
      <c r="K474" s="1" t="str">
        <f>+Nacsport!C475</f>
        <v>PENALTY</v>
      </c>
      <c r="L474" s="1" t="str">
        <f>+CONCATENATE(Nacsport!I475,Nacsport!J475)</f>
        <v>SAN BENEDETTO</v>
      </c>
      <c r="M474" s="29" t="str">
        <f>IF(Nacsport!G475&lt;&gt;"",LEFT(Nacsport!G475,FIND(";",Nacsport!G475)-1),"")</f>
        <v>8</v>
      </c>
      <c r="N474" s="1" t="str">
        <f>IFERROR(MID(Nacsport!G475,FIND(";", Nacsport!G475)+1,IFERROR(FIND(" ", Nacsport!G475 &amp; " ", FIND(";", Nacsport!G475)+1) - FIND(";", Nacsport!G475)-1,LEN(Nacsport!G475))),"")</f>
        <v>96</v>
      </c>
      <c r="O474" s="1" t="str">
        <f>+CONCATENATE(Nacsport!K475,Nacsport!L475,Nacsport!M475,Nacsport!N475,Nacsport!O475,Nacsport!P475,Nacsport!Q475,Nacsport!R475,Nacsport!S475,Nacsport!T475,Nacsport!U475,Nacsport!V475,Nacsport!W475,Nacsport!X475,Nacsport!Y475,Nacsport!Z475)</f>
        <v/>
      </c>
      <c r="P474" s="1" t="str">
        <f>IF(ISNA(LOOKUP(2,1/(Nacsport!AA475:BY475&lt;&gt;""),Nacsport!AA475:BY475)),"",LOOKUP(2,1/(Nacsport!AA475:BY475&lt;&gt;""),Nacsport!AA475:BY475))</f>
        <v>9</v>
      </c>
      <c r="Q474" s="1" t="str">
        <f t="array" ref="Q474">+IF(+COUNTIF(Nacsport!AA475:BY475,"*")&gt;1,INDEX(Nacsport!Z475:BX475,MATCH(TRUE,Nacsport!Z475:BX475&gt;0,0)),"")</f>
        <v/>
      </c>
      <c r="R474" s="1" t="str">
        <f>+CONCATENATE(Nacsport!BZ475,Nacsport!CA475)</f>
        <v/>
      </c>
      <c r="S474" s="1" t="str">
        <f>+CONCATENATE(Nacsport!CB475,Nacsport!CC475,Nacsport!CD475)</f>
        <v/>
      </c>
      <c r="T474" s="1" t="str">
        <f>+CONCATENATE(Nacsport!CE475,Nacsport!CF475,Nacsport!CG475,Nacsport!CH475)</f>
        <v/>
      </c>
      <c r="U474" s="1" t="str">
        <f>+CONCATENATE(Nacsport!CI475,Nacsport!CJ475,Nacsport!CK475,Nacsport!CL475,Nacsport!CM475,Nacsport!CN475,Nacsport!CO475,Nacsport!CP475)</f>
        <v/>
      </c>
      <c r="V474" s="1" t="str">
        <f>+CONCATENATE(Nacsport!CQ475,Nacsport!CR475,Nacsport!CS475,Nacsport!CT475,Nacsport!CU475,Nacsport!CV475)</f>
        <v/>
      </c>
      <c r="W474" s="1" t="str">
        <f>+CONCATENATE(Nacsport!CW475,Nacsport!CX475,Nacsport!CY475,Nacsport!CZ475,Nacsport!DA475,Nacsport!DB475,Nacsport!DC475)</f>
        <v/>
      </c>
      <c r="X474" s="1" t="str">
        <f>+CONCATENATE(Nacsport!DD475,Nacsport!DE475,Nacsport!DF475,Nacsport!DG475,Nacsport!DH475,Nacsport!DI475,Nacsport!DJ475,Nacsport!DK475,Nacsport!DL475,Nacsport!DM475,Nacsport!DN475)</f>
        <v/>
      </c>
      <c r="Y474" s="1" t="str">
        <f>+CONCATENATE(Nacsport!DO475,Nacsport!DP475,Nacsport!DQ475,Nacsport!DR475,Nacsport!DS475,Nacsport!DT475,Nacsport!DU475,Nacsport!DV475,)</f>
        <v/>
      </c>
      <c r="Z474" s="1" t="str">
        <f>+CONCATENATE(Nacsport!DW475,Nacsport!DX475,Nacsport!DY475,Nacsport!DZ475)</f>
        <v/>
      </c>
      <c r="AA474" s="1" t="str">
        <f>+CONCATENATE(Nacsport!EA475,Nacsport!EB475,Nacsport!EC475,Nacsport!ED475,Nacsport!EE475)</f>
        <v/>
      </c>
      <c r="AB474" s="1" t="str">
        <f>+CONCATENATE(Nacsport!EF475,Nacsport!EG475,Nacsport!EH475,Nacsport!EI475,Nacsport!EJ475,Nacsport!EK475)</f>
        <v/>
      </c>
      <c r="AC474" s="1" t="str">
        <f>+CONCATENATE(Nacsport!EL475,Nacsport!EM475,Nacsport!EN475,Nacsport!EO475,Nacsport!EP475,Nacsport!EQ475,Nacsport!ER475)</f>
        <v>OFFSIDE</v>
      </c>
      <c r="AD474" s="1" t="str">
        <f>+CONCATENATE(Nacsport!ES475,Nacsport!ET475,Nacsport!EU475,Nacsport!EV475,Nacsport!EW475,Nacsport!EX475,Nacsport!EY475,Nacsport!EZ475)</f>
        <v/>
      </c>
      <c r="AE474" s="1" t="str">
        <f>+CONCATENATE(Nacsport!FA475,Nacsport!FB475,Nacsport!FC475)</f>
        <v/>
      </c>
      <c r="AF474" s="1" t="str">
        <f>+CONCATENATE(Nacsport!FD475,Nacsport!FE475)</f>
        <v/>
      </c>
      <c r="AG474" s="1" t="str">
        <f>+CONCATENATE(Nacsport!FF475,Nacsport!FG475,Nacsport!FH475,Nacsport!FI475,Nacsport!FJ475)</f>
        <v/>
      </c>
      <c r="AH474" s="1" t="str">
        <f t="shared" si="34"/>
        <v/>
      </c>
      <c r="AI474" s="1" t="str">
        <f>+CONCATENATE(Nacsport!FK475,Nacsport!FL475)</f>
        <v/>
      </c>
      <c r="AJ474" s="34" t="str">
        <f>+CONCATENATE(Nacsport!FM475,Nacsport!FN475)</f>
        <v/>
      </c>
      <c r="AK474" s="1" t="str">
        <f>+IF(OR(K474="ATTACCO",K474="DIFESA"),+CONCATENATE(Nacsport!FO475,Nacsport!FP474,Nacsport!FQ475,Nacsport!FR475,Nacsport!FS475,Nacsport!FT475,Nacsport!FU475,),"")</f>
        <v/>
      </c>
      <c r="AL474" s="1" t="str">
        <f>+IF(OR(K474="ATAQUE",K474="DEFENSA"),+CONCATENATE(Nacsport!FV475,Nacsport!FW475,Nacsport!FX475,Nacsport!FY475,Nacsport!FZ475,Nacsport!GA475,Nacsport!GB475,),"")</f>
        <v/>
      </c>
      <c r="AM474" s="1" t="str">
        <f>+CONCATENATE(Nacsport!GC475,Nacsport!GD475,Nacsport!GE475,Nacsport!GF475,Nacsport!GG475,Nacsport!GH475,Nacsport!GI475,Nacsport!GJ475,)</f>
        <v/>
      </c>
      <c r="AN474" s="1" t="str">
        <f>IF(K474="PUNTOS",LOOKUP(2,1/($K$3:K474="ATAQUE"),$AN$3:AN474),IF(+COUNTIF(Nacsport!GK475:'Nacsport'!GS475,"*")&gt;0,+COUNTIF(Nacsport!GK475:'Nacsport'!GS475,"*"),""))</f>
        <v/>
      </c>
      <c r="AO474" t="str">
        <f ca="1">+IF(K474="QUIEBRE",+IF(L474="SAN LUIS",+COUNTIF(K474:INDIRECT(ADDRESS((LOOKUP(2,1/($K$1:K474="ATAQUE"),Nacsport!$A$1:A475)),3,4)),"RUCK")+1,+COUNTIF(K474:INDIRECT(ADDRESS((LOOKUP(2,1/($K$1:K474="DEFENSA"),Nacsport!$A$1:A475)),3,4)),"RUCK")+1),"")</f>
        <v/>
      </c>
      <c r="AP474" t="str">
        <f ca="1">+IF(OR(K474="PUNTOS",K474="QUIEBRE"),+IF(L474="SAN LUIS",+COUNTIF(K474:INDIRECT(ADDRESS((LOOKUP(2,1/($K$1:K474="ATAQUE"),Nacsport!$A$1:A475)),3,4)),"PASE"),+COUNTIF(K474:INDIRECT(ADDRESS((LOOKUP(2,1/($K$1:K474="DEFENSA"),Nacsport!$A$1:A475)),3,4)),"PASE")),"")</f>
        <v/>
      </c>
      <c r="AQ474" t="str">
        <f>IF(K474="QUIEBRE",LOOKUP(2,1/($K$3:K474="ATAQUE"),$AL$3:AL474),IF(+COUNTIF(Nacsport!GK475:'Nacsport'!GS475,"*")&gt;0,+COUNTIF(Nacsport!GK475:'Nacsport'!GS475,"*"),""))</f>
        <v/>
      </c>
      <c r="AR474" s="1" t="str">
        <f>IF(OR(K474="ATTACCO",K474="DIFESA"),J474,IF(AND(OR(K474="PUNTOS",K474="RUCK",K474="QUIEBRE"),L474="AVEZZANO"),LOOKUP(2,1/($K$3:K474="ATTACCO"),$J$3:J475),IF(AND(OR(K474="PUNTOS",K474="RUCK",K474="QUIEBRE"),L474="RIVAL"),LOOKUP(2,1/($K$3:K474="DIFESA"),$J$3:J475),"")))</f>
        <v/>
      </c>
      <c r="AS474" s="17"/>
    </row>
    <row r="475" spans="1:45" ht="15.75" customHeight="1" x14ac:dyDescent="0.2">
      <c r="A475">
        <f>+Nacsport!A476</f>
        <v>476</v>
      </c>
      <c r="B475">
        <f t="shared" si="32"/>
        <v>474</v>
      </c>
      <c r="C475">
        <f t="shared" si="33"/>
        <v>474</v>
      </c>
      <c r="D475" s="12">
        <v>1</v>
      </c>
      <c r="E475" s="1" t="s">
        <v>1295</v>
      </c>
      <c r="F475" s="14">
        <f>CONVERT(LEFT(Nacsport!E476,2),"mn","hr")/24+CONVERT(MID(Nacsport!E476,4,2),"sec","hr")/24</f>
        <v>6.1921296296296301E-2</v>
      </c>
      <c r="G475" s="15">
        <f>(CONVERT((CONVERT(LEFT(Nacsport!F476,2),"mn","hr")/24+CONVERT(MID(Nacsport!F476,4,2),"sec","hr")/24)-(CONVERT(LEFT(Nacsport!E476,2),"mn","hr")/24+CONVERT(MID(Nacsport!E476,4,2),"sec","hr")/24),"hr","sec")*24)+2</f>
        <v>4.9999999999998694</v>
      </c>
      <c r="H475" s="15">
        <f t="shared" si="35"/>
        <v>5345</v>
      </c>
      <c r="I475" s="15">
        <f t="shared" si="36"/>
        <v>89.166666666666671</v>
      </c>
      <c r="J475" s="1">
        <f>+Nacsport!B476</f>
        <v>67</v>
      </c>
      <c r="K475" s="1" t="str">
        <f>+Nacsport!C476</f>
        <v>TACKLE</v>
      </c>
      <c r="L475" s="1" t="str">
        <f>+CONCATENATE(Nacsport!I476,Nacsport!J476)</f>
        <v>SAN BENEDETTO</v>
      </c>
      <c r="M475" s="29" t="str">
        <f>IF(Nacsport!G476&lt;&gt;"",LEFT(Nacsport!G476,FIND(";",Nacsport!G476)-1),"")</f>
        <v/>
      </c>
      <c r="N475" s="1" t="str">
        <f>IFERROR(MID(Nacsport!G476,FIND(";", Nacsport!G476)+1,IFERROR(FIND(" ", Nacsport!G476 &amp; " ", FIND(";", Nacsport!G476)+1) - FIND(";", Nacsport!G476)-1,LEN(Nacsport!G476))),"")</f>
        <v/>
      </c>
      <c r="O475" s="1" t="str">
        <f>+CONCATENATE(Nacsport!K476,Nacsport!L476,Nacsport!M476,Nacsport!N476,Nacsport!O476,Nacsport!P476,Nacsport!Q476,Nacsport!R476,Nacsport!S476,Nacsport!T476,Nacsport!U476,Nacsport!V476,Nacsport!W476,Nacsport!X476,Nacsport!Y476,Nacsport!Z476)</f>
        <v/>
      </c>
      <c r="P475" s="1">
        <f>IF(ISNA(LOOKUP(2,1/(Nacsport!AA476:BY476&lt;&gt;""),Nacsport!AA476:BY476)),"",LOOKUP(2,1/(Nacsport!AA476:BY476&lt;&gt;""),Nacsport!AA476:BY476))</f>
        <v>27</v>
      </c>
      <c r="Q475" s="1" t="str">
        <f t="array" ref="Q475">+IF(+COUNTIF(Nacsport!AA476:BY476,"*")&gt;1,INDEX(Nacsport!Z476:BX476,MATCH(TRUE,Nacsport!Z476:BX476&gt;0,0)),"")</f>
        <v/>
      </c>
      <c r="R475" s="1" t="str">
        <f>+CONCATENATE(Nacsport!BZ476,Nacsport!CA476)</f>
        <v/>
      </c>
      <c r="S475" s="1" t="str">
        <f>+CONCATENATE(Nacsport!CB476,Nacsport!CC476,Nacsport!CD476)</f>
        <v>NEUTRAL</v>
      </c>
      <c r="T475" s="1" t="str">
        <f>+CONCATENATE(Nacsport!CE476,Nacsport!CF476,Nacsport!CG476,Nacsport!CH476)</f>
        <v/>
      </c>
      <c r="U475" s="1" t="str">
        <f>+CONCATENATE(Nacsport!CI476,Nacsport!CJ476,Nacsport!CK476,Nacsport!CL476,Nacsport!CM476,Nacsport!CN476,Nacsport!CO476,Nacsport!CP476)</f>
        <v/>
      </c>
      <c r="V475" s="1" t="str">
        <f>+CONCATENATE(Nacsport!CQ476,Nacsport!CR476,Nacsport!CS476,Nacsport!CT476,Nacsport!CU476,Nacsport!CV476)</f>
        <v/>
      </c>
      <c r="W475" s="1" t="str">
        <f>+CONCATENATE(Nacsport!CW476,Nacsport!CX476,Nacsport!CY476,Nacsport!CZ476,Nacsport!DA476,Nacsport!DB476,Nacsport!DC476)</f>
        <v/>
      </c>
      <c r="X475" s="1" t="str">
        <f>+CONCATENATE(Nacsport!DD476,Nacsport!DE476,Nacsport!DF476,Nacsport!DG476,Nacsport!DH476,Nacsport!DI476,Nacsport!DJ476,Nacsport!DK476,Nacsport!DL476,Nacsport!DM476,Nacsport!DN476)</f>
        <v/>
      </c>
      <c r="Y475" s="1" t="str">
        <f>+CONCATENATE(Nacsport!DO476,Nacsport!DP476,Nacsport!DQ476,Nacsport!DR476,Nacsport!DS476,Nacsport!DT476,Nacsport!DU476,Nacsport!DV476,)</f>
        <v/>
      </c>
      <c r="Z475" s="1" t="str">
        <f>+CONCATENATE(Nacsport!DW476,Nacsport!DX476,Nacsport!DY476,Nacsport!DZ476)</f>
        <v/>
      </c>
      <c r="AA475" s="1" t="str">
        <f>+CONCATENATE(Nacsport!EA476,Nacsport!EB476,Nacsport!EC476,Nacsport!ED476,Nacsport!EE476)</f>
        <v/>
      </c>
      <c r="AB475" s="1" t="str">
        <f>+CONCATENATE(Nacsport!EF476,Nacsport!EG476,Nacsport!EH476,Nacsport!EI476,Nacsport!EJ476,Nacsport!EK476)</f>
        <v/>
      </c>
      <c r="AC475" s="1" t="str">
        <f>+CONCATENATE(Nacsport!EL476,Nacsport!EM476,Nacsport!EN476,Nacsport!EO476,Nacsport!EP476,Nacsport!EQ476,Nacsport!ER476)</f>
        <v/>
      </c>
      <c r="AD475" s="1" t="str">
        <f>+CONCATENATE(Nacsport!ES476,Nacsport!ET476,Nacsport!EU476,Nacsport!EV476,Nacsport!EW476,Nacsport!EX476,Nacsport!EY476,Nacsport!EZ476)</f>
        <v/>
      </c>
      <c r="AE475" s="1" t="str">
        <f>+CONCATENATE(Nacsport!FA476,Nacsport!FB476,Nacsport!FC476)</f>
        <v/>
      </c>
      <c r="AF475" s="1" t="str">
        <f>+CONCATENATE(Nacsport!FD476,Nacsport!FE476)</f>
        <v/>
      </c>
      <c r="AG475" s="1" t="str">
        <f>+CONCATENATE(Nacsport!FF476,Nacsport!FG476,Nacsport!FH476,Nacsport!FI476,Nacsport!FJ476)</f>
        <v/>
      </c>
      <c r="AH475" s="1" t="str">
        <f t="shared" si="34"/>
        <v/>
      </c>
      <c r="AI475" s="1" t="str">
        <f>+CONCATENATE(Nacsport!FK476,Nacsport!FL476)</f>
        <v/>
      </c>
      <c r="AJ475" s="34" t="str">
        <f>+CONCATENATE(Nacsport!FM476,Nacsport!FN476)</f>
        <v/>
      </c>
      <c r="AK475" s="1" t="str">
        <f>+IF(OR(K475="ATTACCO",K475="DIFESA"),+CONCATENATE(Nacsport!FO476,Nacsport!FP475,Nacsport!FQ476,Nacsport!FR476,Nacsport!FS476,Nacsport!FT476,Nacsport!FU476,),"")</f>
        <v/>
      </c>
      <c r="AL475" s="1" t="str">
        <f>+IF(OR(K475="ATAQUE",K475="DEFENSA"),+CONCATENATE(Nacsport!FV476,Nacsport!FW476,Nacsport!FX476,Nacsport!FY476,Nacsport!FZ476,Nacsport!GA476,Nacsport!GB476,),"")</f>
        <v/>
      </c>
      <c r="AM475" s="1" t="str">
        <f>+CONCATENATE(Nacsport!GC476,Nacsport!GD476,Nacsport!GE476,Nacsport!GF476,Nacsport!GG476,Nacsport!GH476,Nacsport!GI476,Nacsport!GJ476,)</f>
        <v/>
      </c>
      <c r="AN475" s="1" t="str">
        <f>IF(K475="PUNTOS",LOOKUP(2,1/($K$3:K475="ATAQUE"),$AN$3:AN475),IF(+COUNTIF(Nacsport!GK476:'Nacsport'!GS476,"*")&gt;0,+COUNTIF(Nacsport!GK476:'Nacsport'!GS476,"*"),""))</f>
        <v/>
      </c>
      <c r="AO475" t="str">
        <f ca="1">+IF(K475="QUIEBRE",+IF(L475="SAN LUIS",+COUNTIF(K475:INDIRECT(ADDRESS((LOOKUP(2,1/($K$1:K475="ATAQUE"),Nacsport!$A$1:A476)),3,4)),"RUCK")+1,+COUNTIF(K475:INDIRECT(ADDRESS((LOOKUP(2,1/($K$1:K475="DEFENSA"),Nacsport!$A$1:A476)),3,4)),"RUCK")+1),"")</f>
        <v/>
      </c>
      <c r="AP475" t="str">
        <f ca="1">+IF(OR(K475="PUNTOS",K475="QUIEBRE"),+IF(L475="SAN LUIS",+COUNTIF(K475:INDIRECT(ADDRESS((LOOKUP(2,1/($K$1:K475="ATAQUE"),Nacsport!$A$1:A476)),3,4)),"PASE"),+COUNTIF(K475:INDIRECT(ADDRESS((LOOKUP(2,1/($K$1:K475="DEFENSA"),Nacsport!$A$1:A476)),3,4)),"PASE")),"")</f>
        <v/>
      </c>
      <c r="AQ475" t="str">
        <f>IF(K475="QUIEBRE",LOOKUP(2,1/($K$3:K475="ATAQUE"),$AL$3:AL475),IF(+COUNTIF(Nacsport!GK476:'Nacsport'!GS476,"*")&gt;0,+COUNTIF(Nacsport!GK476:'Nacsport'!GS476,"*"),""))</f>
        <v/>
      </c>
      <c r="AR475" s="1" t="str">
        <f>IF(OR(K475="ATTACCO",K475="DIFESA"),J475,IF(AND(OR(K475="PUNTOS",K475="RUCK",K475="QUIEBRE"),L475="AVEZZANO"),LOOKUP(2,1/($K$3:K475="ATTACCO"),$J$3:J476),IF(AND(OR(K475="PUNTOS",K475="RUCK",K475="QUIEBRE"),L475="RIVAL"),LOOKUP(2,1/($K$3:K475="DIFESA"),$J$3:J476),"")))</f>
        <v/>
      </c>
      <c r="AS475" s="17"/>
    </row>
    <row r="476" spans="1:45" ht="15.75" customHeight="1" x14ac:dyDescent="0.2">
      <c r="A476">
        <f>+Nacsport!A477</f>
        <v>477</v>
      </c>
      <c r="B476">
        <f t="shared" si="32"/>
        <v>475</v>
      </c>
      <c r="C476">
        <f t="shared" si="33"/>
        <v>475</v>
      </c>
      <c r="D476" s="12">
        <v>1</v>
      </c>
      <c r="E476" s="1" t="s">
        <v>1295</v>
      </c>
      <c r="F476" s="14">
        <f>CONVERT(LEFT(Nacsport!E477,2),"mn","hr")/24+CONVERT(MID(Nacsport!E477,4,2),"sec","hr")/24</f>
        <v>6.1921296296296301E-2</v>
      </c>
      <c r="G476" s="15">
        <f>CONVERT((CONVERT(LEFT(Nacsport!F477,2),"mn","hr")/24+CONVERT(MID(Nacsport!F477,4,2),"sec","hr")/24)-(CONVERT(LEFT(Nacsport!E477,2),"mn","hr")/24+CONVERT(MID(Nacsport!E477,4,2),"sec","hr")/24),"hr","sec")*24</f>
        <v>2.9999999999998694</v>
      </c>
      <c r="H476" s="15">
        <f t="shared" si="35"/>
        <v>5345</v>
      </c>
      <c r="I476" s="15">
        <f t="shared" si="36"/>
        <v>89.166666666666671</v>
      </c>
      <c r="J476" s="1">
        <f>+Nacsport!B477</f>
        <v>59</v>
      </c>
      <c r="K476" s="1" t="str">
        <f>+Nacsport!C477</f>
        <v>RUCK</v>
      </c>
      <c r="L476" s="1" t="str">
        <f>+CONCATENATE(Nacsport!I477,Nacsport!J477)</f>
        <v>OPPONENT</v>
      </c>
      <c r="M476" s="29" t="str">
        <f>IF(Nacsport!G477&lt;&gt;"",LEFT(Nacsport!G477,FIND(";",Nacsport!G477)-1),"")</f>
        <v>9</v>
      </c>
      <c r="N476" s="1" t="str">
        <f>IFERROR(MID(Nacsport!G477,FIND(";", Nacsport!G477)+1,IFERROR(FIND(" ", Nacsport!G477 &amp; " ", FIND(";", Nacsport!G477)+1) - FIND(";", Nacsport!G477)-1,LEN(Nacsport!G477))),"")</f>
        <v>96</v>
      </c>
      <c r="O476" s="1" t="str">
        <f>+CONCATENATE(Nacsport!K477,Nacsport!L477,Nacsport!M477,Nacsport!N477,Nacsport!O477,Nacsport!P477,Nacsport!Q477,Nacsport!R477,Nacsport!S477,Nacsport!T477,Nacsport!U477,Nacsport!V477,Nacsport!W477,Nacsport!X477,Nacsport!Y477,Nacsport!Z477)</f>
        <v/>
      </c>
      <c r="P476" s="1" t="str">
        <f>IF(ISNA(LOOKUP(2,1/(Nacsport!AA477:BY477&lt;&gt;""),Nacsport!AA477:BY477)),"",LOOKUP(2,1/(Nacsport!AA477:BY477&lt;&gt;""),Nacsport!AA477:BY477))</f>
        <v/>
      </c>
      <c r="Q476" s="1" t="str">
        <f t="array" ref="Q476">+IF(+COUNTIF(Nacsport!AA477:BY477,"*")&gt;1,INDEX(Nacsport!Z477:BX477,MATCH(TRUE,Nacsport!Z477:BX477&gt;0,0)),"")</f>
        <v/>
      </c>
      <c r="R476" s="1" t="str">
        <f>+CONCATENATE(Nacsport!BZ477,Nacsport!CA477)</f>
        <v/>
      </c>
      <c r="S476" s="1" t="str">
        <f>+CONCATENATE(Nacsport!CB477,Nacsport!CC477,Nacsport!CD477)</f>
        <v/>
      </c>
      <c r="T476" s="1" t="str">
        <f>+CONCATENATE(Nacsport!CE477,Nacsport!CF477,Nacsport!CG477,Nacsport!CH477)</f>
        <v/>
      </c>
      <c r="U476" s="1" t="str">
        <f>+CONCATENATE(Nacsport!CI477,Nacsport!CJ477,Nacsport!CK477,Nacsport!CL477,Nacsport!CM477,Nacsport!CN477,Nacsport!CO477,Nacsport!CP477)</f>
        <v/>
      </c>
      <c r="V476" s="1" t="str">
        <f>+CONCATENATE(Nacsport!CQ477,Nacsport!CR477,Nacsport!CS477,Nacsport!CT477,Nacsport!CU477,Nacsport!CV477)</f>
        <v/>
      </c>
      <c r="W476" s="1" t="str">
        <f>+CONCATENATE(Nacsport!CW477,Nacsport!CX477,Nacsport!CY477,Nacsport!CZ477,Nacsport!DA477,Nacsport!DB477,Nacsport!DC477)</f>
        <v/>
      </c>
      <c r="X476" s="1" t="str">
        <f>+CONCATENATE(Nacsport!DD477,Nacsport!DE477,Nacsport!DF477,Nacsport!DG477,Nacsport!DH477,Nacsport!DI477,Nacsport!DJ477,Nacsport!DK477,Nacsport!DL477,Nacsport!DM477,Nacsport!DN477)</f>
        <v/>
      </c>
      <c r="Y476" s="1" t="str">
        <f>+CONCATENATE(Nacsport!DO477,Nacsport!DP477,Nacsport!DQ477,Nacsport!DR477,Nacsport!DS477,Nacsport!DT477,Nacsport!DU477,Nacsport!DV477,)</f>
        <v/>
      </c>
      <c r="Z476" s="1" t="str">
        <f>+CONCATENATE(Nacsport!DW477,Nacsport!DX477,Nacsport!DY477,Nacsport!DZ477)</f>
        <v/>
      </c>
      <c r="AA476" s="1" t="str">
        <f>+CONCATENATE(Nacsport!EA477,Nacsport!EB477,Nacsport!EC477,Nacsport!ED477,Nacsport!EE477)</f>
        <v/>
      </c>
      <c r="AB476" s="1" t="str">
        <f>+CONCATENATE(Nacsport!EF477,Nacsport!EG477,Nacsport!EH477,Nacsport!EI477,Nacsport!EJ477,Nacsport!EK477)</f>
        <v/>
      </c>
      <c r="AC476" s="1" t="str">
        <f>+CONCATENATE(Nacsport!EL477,Nacsport!EM477,Nacsport!EN477,Nacsport!EO477,Nacsport!EP477,Nacsport!EQ477,Nacsport!ER477)</f>
        <v/>
      </c>
      <c r="AD476" s="1" t="str">
        <f>+CONCATENATE(Nacsport!ES477,Nacsport!ET477,Nacsport!EU477,Nacsport!EV477,Nacsport!EW477,Nacsport!EX477,Nacsport!EY477,Nacsport!EZ477)</f>
        <v/>
      </c>
      <c r="AE476" s="1" t="str">
        <f>+CONCATENATE(Nacsport!FA477,Nacsport!FB477,Nacsport!FC477)</f>
        <v/>
      </c>
      <c r="AF476" s="1" t="str">
        <f>+CONCATENATE(Nacsport!FD477,Nacsport!FE477)</f>
        <v>SLOW</v>
      </c>
      <c r="AG476" s="1" t="str">
        <f>+CONCATENATE(Nacsport!FF477,Nacsport!FG477,Nacsport!FH477,Nacsport!FI477,Nacsport!FJ477)</f>
        <v/>
      </c>
      <c r="AH476" s="1" t="str">
        <f t="shared" si="34"/>
        <v/>
      </c>
      <c r="AI476" s="1" t="str">
        <f>+CONCATENATE(Nacsport!FK477,Nacsport!FL477)</f>
        <v/>
      </c>
      <c r="AJ476" s="34" t="str">
        <f>+CONCATENATE(Nacsport!FM477,Nacsport!FN477)</f>
        <v/>
      </c>
      <c r="AK476" s="1" t="str">
        <f>+IF(OR(K476="ATTACCO",K476="DIFESA"),+CONCATENATE(Nacsport!FO477,Nacsport!FP476,Nacsport!FQ477,Nacsport!FR477,Nacsport!FS477,Nacsport!FT477,Nacsport!FU477,),"")</f>
        <v/>
      </c>
      <c r="AL476" s="1" t="str">
        <f>+IF(OR(K476="ATAQUE",K476="DEFENSA"),+CONCATENATE(Nacsport!FV477,Nacsport!FW477,Nacsport!FX477,Nacsport!FY477,Nacsport!FZ477,Nacsport!GA477,Nacsport!GB477,),"")</f>
        <v/>
      </c>
      <c r="AM476" s="1" t="str">
        <f>+CONCATENATE(Nacsport!GC477,Nacsport!GD477,Nacsport!GE477,Nacsport!GF477,Nacsport!GG477,Nacsport!GH477,Nacsport!GI477,Nacsport!GJ477,)</f>
        <v/>
      </c>
      <c r="AN476" s="1" t="str">
        <f>IF(K476="PUNTOS",LOOKUP(2,1/($K$3:K476="ATAQUE"),$AN$3:AN476),IF(+COUNTIF(Nacsport!GK477:'Nacsport'!GS477,"*")&gt;0,+COUNTIF(Nacsport!GK477:'Nacsport'!GS477,"*"),""))</f>
        <v/>
      </c>
      <c r="AO476" t="str">
        <f ca="1">+IF(K476="QUIEBRE",+IF(L476="SAN LUIS",+COUNTIF(K476:INDIRECT(ADDRESS((LOOKUP(2,1/($K$1:K476="ATAQUE"),Nacsport!$A$1:A477)),3,4)),"RUCK")+1,+COUNTIF(K476:INDIRECT(ADDRESS((LOOKUP(2,1/($K$1:K476="DEFENSA"),Nacsport!$A$1:A477)),3,4)),"RUCK")+1),"")</f>
        <v/>
      </c>
      <c r="AP476" t="str">
        <f ca="1">+IF(OR(K476="PUNTOS",K476="QUIEBRE"),+IF(L476="SAN LUIS",+COUNTIF(K476:INDIRECT(ADDRESS((LOOKUP(2,1/($K$1:K476="ATAQUE"),Nacsport!$A$1:A477)),3,4)),"PASE"),+COUNTIF(K476:INDIRECT(ADDRESS((LOOKUP(2,1/($K$1:K476="DEFENSA"),Nacsport!$A$1:A477)),3,4)),"PASE")),"")</f>
        <v/>
      </c>
      <c r="AQ476" t="str">
        <f>IF(K476="QUIEBRE",LOOKUP(2,1/($K$3:K476="ATAQUE"),$AL$3:AL476),IF(+COUNTIF(Nacsport!GK477:'Nacsport'!GS477,"*")&gt;0,+COUNTIF(Nacsport!GK477:'Nacsport'!GS477,"*"),""))</f>
        <v/>
      </c>
      <c r="AR476" s="1" t="str">
        <f>IF(OR(K476="ATTACCO",K476="DIFESA"),J476,IF(AND(OR(K476="PUNTOS",K476="RUCK",K476="QUIEBRE"),L476="AVEZZANO"),LOOKUP(2,1/($K$3:K476="ATTACCO"),$J$3:J477),IF(AND(OR(K476="PUNTOS",K476="RUCK",K476="QUIEBRE"),L476="RIVAL"),LOOKUP(2,1/($K$3:K476="DIFESA"),$J$3:J477),"")))</f>
        <v/>
      </c>
      <c r="AS476" s="17"/>
    </row>
    <row r="477" spans="1:45" ht="15.75" customHeight="1" x14ac:dyDescent="0.2">
      <c r="A477">
        <f>+Nacsport!A478</f>
        <v>478</v>
      </c>
      <c r="B477">
        <f t="shared" si="32"/>
        <v>476</v>
      </c>
      <c r="C477">
        <f t="shared" si="33"/>
        <v>476</v>
      </c>
      <c r="D477" s="12">
        <v>1</v>
      </c>
      <c r="E477" s="1" t="s">
        <v>1295</v>
      </c>
      <c r="F477" s="14">
        <f>CONVERT(LEFT(Nacsport!E478,2),"mn","hr")/24+CONVERT(MID(Nacsport!E478,4,2),"sec","hr")/24</f>
        <v>6.2002314814814816E-2</v>
      </c>
      <c r="G477" s="15">
        <f>CONVERT((CONVERT(LEFT(Nacsport!F478,2),"mn","hr")/24+CONVERT(MID(Nacsport!F478,4,2),"sec","hr")/24)-(CONVERT(LEFT(Nacsport!E478,2),"mn","hr")/24+CONVERT(MID(Nacsport!E478,4,2),"sec","hr")/24),"hr","sec")*24</f>
        <v>2.9999999999998694</v>
      </c>
      <c r="H477" s="15">
        <f t="shared" si="35"/>
        <v>5352</v>
      </c>
      <c r="I477" s="15">
        <f t="shared" si="36"/>
        <v>89.283333333333331</v>
      </c>
      <c r="J477" s="1">
        <f>+Nacsport!B478</f>
        <v>26</v>
      </c>
      <c r="K477" s="1" t="str">
        <f>+Nacsport!C478</f>
        <v>MISSED-TACKLE</v>
      </c>
      <c r="L477" s="1" t="str">
        <f>+CONCATENATE(Nacsport!I478,Nacsport!J478)</f>
        <v>SAN BENEDETTO</v>
      </c>
      <c r="M477" s="29" t="str">
        <f>IF(Nacsport!G478&lt;&gt;"",LEFT(Nacsport!G478,FIND(";",Nacsport!G478)-1),"")</f>
        <v/>
      </c>
      <c r="N477" s="1" t="str">
        <f>IFERROR(MID(Nacsport!G478,FIND(";", Nacsport!G478)+1,IFERROR(FIND(" ", Nacsport!G478 &amp; " ", FIND(";", Nacsport!G478)+1) - FIND(";", Nacsport!G478)-1,LEN(Nacsport!G478))),"")</f>
        <v/>
      </c>
      <c r="O477" s="1" t="str">
        <f>+CONCATENATE(Nacsport!K478,Nacsport!L478,Nacsport!M478,Nacsport!N478,Nacsport!O478,Nacsport!P478,Nacsport!Q478,Nacsport!R478,Nacsport!S478,Nacsport!T478,Nacsport!U478,Nacsport!V478,Nacsport!W478,Nacsport!X478,Nacsport!Y478,Nacsport!Z478)</f>
        <v/>
      </c>
      <c r="P477" s="1">
        <f>IF(ISNA(LOOKUP(2,1/(Nacsport!AA478:BY478&lt;&gt;""),Nacsport!AA478:BY478)),"",LOOKUP(2,1/(Nacsport!AA478:BY478&lt;&gt;""),Nacsport!AA478:BY478))</f>
        <v>28</v>
      </c>
      <c r="Q477" s="1" t="str">
        <f t="array" ref="Q477">+IF(+COUNTIF(Nacsport!AA478:BY478,"*")&gt;1,INDEX(Nacsport!Z478:BX478,MATCH(TRUE,Nacsport!Z478:BX478&gt;0,0)),"")</f>
        <v/>
      </c>
      <c r="R477" s="1" t="str">
        <f>+CONCATENATE(Nacsport!BZ478,Nacsport!CA478)</f>
        <v/>
      </c>
      <c r="S477" s="1" t="str">
        <f>+CONCATENATE(Nacsport!CB478,Nacsport!CC478,Nacsport!CD478)</f>
        <v/>
      </c>
      <c r="T477" s="1" t="str">
        <f>+CONCATENATE(Nacsport!CE478,Nacsport!CF478,Nacsport!CG478,Nacsport!CH478)</f>
        <v/>
      </c>
      <c r="U477" s="1" t="str">
        <f>+CONCATENATE(Nacsport!CI478,Nacsport!CJ478,Nacsport!CK478,Nacsport!CL478,Nacsport!CM478,Nacsport!CN478,Nacsport!CO478,Nacsport!CP478)</f>
        <v/>
      </c>
      <c r="V477" s="1" t="str">
        <f>+CONCATENATE(Nacsport!CQ478,Nacsport!CR478,Nacsport!CS478,Nacsport!CT478,Nacsport!CU478,Nacsport!CV478)</f>
        <v/>
      </c>
      <c r="W477" s="1" t="str">
        <f>+CONCATENATE(Nacsport!CW478,Nacsport!CX478,Nacsport!CY478,Nacsport!CZ478,Nacsport!DA478,Nacsport!DB478,Nacsport!DC478)</f>
        <v/>
      </c>
      <c r="X477" s="1" t="str">
        <f>+CONCATENATE(Nacsport!DD478,Nacsport!DE478,Nacsport!DF478,Nacsport!DG478,Nacsport!DH478,Nacsport!DI478,Nacsport!DJ478,Nacsport!DK478,Nacsport!DL478,Nacsport!DM478,Nacsport!DN478)</f>
        <v/>
      </c>
      <c r="Y477" s="1" t="str">
        <f>+CONCATENATE(Nacsport!DO478,Nacsport!DP478,Nacsport!DQ478,Nacsport!DR478,Nacsport!DS478,Nacsport!DT478,Nacsport!DU478,Nacsport!DV478,)</f>
        <v/>
      </c>
      <c r="Z477" s="1" t="str">
        <f>+CONCATENATE(Nacsport!DW478,Nacsport!DX478,Nacsport!DY478,Nacsport!DZ478)</f>
        <v/>
      </c>
      <c r="AA477" s="1" t="str">
        <f>+CONCATENATE(Nacsport!EA478,Nacsport!EB478,Nacsport!EC478,Nacsport!ED478,Nacsport!EE478)</f>
        <v/>
      </c>
      <c r="AB477" s="1" t="str">
        <f>+CONCATENATE(Nacsport!EF478,Nacsport!EG478,Nacsport!EH478,Nacsport!EI478,Nacsport!EJ478,Nacsport!EK478)</f>
        <v/>
      </c>
      <c r="AC477" s="1" t="str">
        <f>+CONCATENATE(Nacsport!EL478,Nacsport!EM478,Nacsport!EN478,Nacsport!EO478,Nacsport!EP478,Nacsport!EQ478,Nacsport!ER478)</f>
        <v/>
      </c>
      <c r="AD477" s="1" t="str">
        <f>+CONCATENATE(Nacsport!ES478,Nacsport!ET478,Nacsport!EU478,Nacsport!EV478,Nacsport!EW478,Nacsport!EX478,Nacsport!EY478,Nacsport!EZ478)</f>
        <v/>
      </c>
      <c r="AE477" s="1" t="str">
        <f>+CONCATENATE(Nacsport!FA478,Nacsport!FB478,Nacsport!FC478)</f>
        <v/>
      </c>
      <c r="AF477" s="1" t="str">
        <f>+CONCATENATE(Nacsport!FD478,Nacsport!FE478)</f>
        <v/>
      </c>
      <c r="AG477" s="1" t="str">
        <f>+CONCATENATE(Nacsport!FF478,Nacsport!FG478,Nacsport!FH478,Nacsport!FI478,Nacsport!FJ478)</f>
        <v/>
      </c>
      <c r="AH477" s="1" t="str">
        <f t="shared" si="34"/>
        <v/>
      </c>
      <c r="AI477" s="1" t="str">
        <f>+CONCATENATE(Nacsport!FK478,Nacsport!FL478)</f>
        <v/>
      </c>
      <c r="AJ477" s="34" t="str">
        <f>+CONCATENATE(Nacsport!FM478,Nacsport!FN478)</f>
        <v/>
      </c>
      <c r="AK477" s="1" t="str">
        <f>+IF(OR(K477="ATTACCO",K477="DIFESA"),+CONCATENATE(Nacsport!FO478,Nacsport!FP477,Nacsport!FQ478,Nacsport!FR478,Nacsport!FS478,Nacsport!FT478,Nacsport!FU478,),"")</f>
        <v/>
      </c>
      <c r="AL477" s="1" t="str">
        <f>+IF(OR(K477="ATAQUE",K477="DEFENSA"),+CONCATENATE(Nacsport!FV478,Nacsport!FW478,Nacsport!FX478,Nacsport!FY478,Nacsport!FZ478,Nacsport!GA478,Nacsport!GB478,),"")</f>
        <v/>
      </c>
      <c r="AM477" s="1" t="str">
        <f>+CONCATENATE(Nacsport!GC478,Nacsport!GD478,Nacsport!GE478,Nacsport!GF478,Nacsport!GG478,Nacsport!GH478,Nacsport!GI478,Nacsport!GJ478,)</f>
        <v/>
      </c>
      <c r="AN477" s="1" t="str">
        <f>IF(K477="PUNTOS",LOOKUP(2,1/($K$3:K477="ATAQUE"),$AN$3:AN477),IF(+COUNTIF(Nacsport!GK478:'Nacsport'!GS478,"*")&gt;0,+COUNTIF(Nacsport!GK478:'Nacsport'!GS478,"*"),""))</f>
        <v/>
      </c>
      <c r="AO477" t="str">
        <f ca="1">+IF(K477="QUIEBRE",+IF(L477="SAN LUIS",+COUNTIF(K477:INDIRECT(ADDRESS((LOOKUP(2,1/($K$1:K477="ATAQUE"),Nacsport!$A$1:A478)),3,4)),"RUCK")+1,+COUNTIF(K477:INDIRECT(ADDRESS((LOOKUP(2,1/($K$1:K477="DEFENSA"),Nacsport!$A$1:A478)),3,4)),"RUCK")+1),"")</f>
        <v/>
      </c>
      <c r="AP477" t="str">
        <f ca="1">+IF(OR(K477="PUNTOS",K477="QUIEBRE"),+IF(L477="SAN LUIS",+COUNTIF(K477:INDIRECT(ADDRESS((LOOKUP(2,1/($K$1:K477="ATAQUE"),Nacsport!$A$1:A478)),3,4)),"PASE"),+COUNTIF(K477:INDIRECT(ADDRESS((LOOKUP(2,1/($K$1:K477="DEFENSA"),Nacsport!$A$1:A478)),3,4)),"PASE")),"")</f>
        <v/>
      </c>
      <c r="AQ477" t="str">
        <f>IF(K477="QUIEBRE",LOOKUP(2,1/($K$3:K477="ATAQUE"),$AL$3:AL477),IF(+COUNTIF(Nacsport!GK478:'Nacsport'!GS478,"*")&gt;0,+COUNTIF(Nacsport!GK478:'Nacsport'!GS478,"*"),""))</f>
        <v/>
      </c>
      <c r="AR477" s="1" t="str">
        <f>IF(OR(K477="ATTACCO",K477="DIFESA"),J477,IF(AND(OR(K477="PUNTOS",K477="RUCK",K477="QUIEBRE"),L477="AVEZZANO"),LOOKUP(2,1/($K$3:K477="ATTACCO"),$J$3:J478),IF(AND(OR(K477="PUNTOS",K477="RUCK",K477="QUIEBRE"),L477="RIVAL"),LOOKUP(2,1/($K$3:K477="DIFESA"),$J$3:J478),"")))</f>
        <v/>
      </c>
      <c r="AS477" s="17"/>
    </row>
    <row r="478" spans="1:45" ht="15.75" customHeight="1" x14ac:dyDescent="0.2">
      <c r="A478">
        <f>+Nacsport!A479</f>
        <v>479</v>
      </c>
      <c r="B478">
        <f t="shared" si="32"/>
        <v>477</v>
      </c>
      <c r="C478">
        <f t="shared" si="33"/>
        <v>477</v>
      </c>
      <c r="D478" s="12">
        <v>1</v>
      </c>
      <c r="E478" s="1" t="s">
        <v>1295</v>
      </c>
      <c r="F478" s="14">
        <f>CONVERT(LEFT(Nacsport!E479,2),"mn","hr")/24+CONVERT(MID(Nacsport!E479,4,2),"sec","hr")/24</f>
        <v>6.2025462962962963E-2</v>
      </c>
      <c r="G478" s="15">
        <f>CONVERT((CONVERT(LEFT(Nacsport!F479,2),"mn","hr")/24+CONVERT(MID(Nacsport!F479,4,2),"sec","hr")/24)-(CONVERT(LEFT(Nacsport!E479,2),"mn","hr")/24+CONVERT(MID(Nacsport!E479,4,2),"sec","hr")/24),"hr","sec")*24</f>
        <v>3.000000000000469</v>
      </c>
      <c r="H478" s="15">
        <f t="shared" si="35"/>
        <v>5354</v>
      </c>
      <c r="I478" s="15">
        <f t="shared" si="36"/>
        <v>89.316666666666663</v>
      </c>
      <c r="J478" s="1">
        <f>+Nacsport!B479</f>
        <v>60</v>
      </c>
      <c r="K478" s="1" t="str">
        <f>+Nacsport!C479</f>
        <v>RUCK</v>
      </c>
      <c r="L478" s="1" t="str">
        <f>+CONCATENATE(Nacsport!I479,Nacsport!J479)</f>
        <v>OPPONENT</v>
      </c>
      <c r="M478" s="29" t="str">
        <f>IF(Nacsport!G479&lt;&gt;"",LEFT(Nacsport!G479,FIND(";",Nacsport!G479)-1),"")</f>
        <v>11</v>
      </c>
      <c r="N478" s="1" t="str">
        <f>IFERROR(MID(Nacsport!G479,FIND(";", Nacsport!G479)+1,IFERROR(FIND(" ", Nacsport!G479 &amp; " ", FIND(";", Nacsport!G479)+1) - FIND(";", Nacsport!G479)-1,LEN(Nacsport!G479))),"")</f>
        <v>96</v>
      </c>
      <c r="O478" s="1" t="str">
        <f>+CONCATENATE(Nacsport!K479,Nacsport!L479,Nacsport!M479,Nacsport!N479,Nacsport!O479,Nacsport!P479,Nacsport!Q479,Nacsport!R479,Nacsport!S479,Nacsport!T479,Nacsport!U479,Nacsport!V479,Nacsport!W479,Nacsport!X479,Nacsport!Y479,Nacsport!Z479)</f>
        <v/>
      </c>
      <c r="P478" s="1" t="str">
        <f>IF(ISNA(LOOKUP(2,1/(Nacsport!AA479:BY479&lt;&gt;""),Nacsport!AA479:BY479)),"",LOOKUP(2,1/(Nacsport!AA479:BY479&lt;&gt;""),Nacsport!AA479:BY479))</f>
        <v/>
      </c>
      <c r="Q478" s="1" t="str">
        <f t="array" ref="Q478">+IF(+COUNTIF(Nacsport!AA479:BY479,"*")&gt;1,INDEX(Nacsport!Z479:BX479,MATCH(TRUE,Nacsport!Z479:BX479&gt;0,0)),"")</f>
        <v/>
      </c>
      <c r="R478" s="1" t="str">
        <f>+CONCATENATE(Nacsport!BZ479,Nacsport!CA479)</f>
        <v/>
      </c>
      <c r="S478" s="1" t="str">
        <f>+CONCATENATE(Nacsport!CB479,Nacsport!CC479,Nacsport!CD479)</f>
        <v/>
      </c>
      <c r="T478" s="1" t="str">
        <f>+CONCATENATE(Nacsport!CE479,Nacsport!CF479,Nacsport!CG479,Nacsport!CH479)</f>
        <v/>
      </c>
      <c r="U478" s="1" t="str">
        <f>+CONCATENATE(Nacsport!CI479,Nacsport!CJ479,Nacsport!CK479,Nacsport!CL479,Nacsport!CM479,Nacsport!CN479,Nacsport!CO479,Nacsport!CP479)</f>
        <v/>
      </c>
      <c r="V478" s="1" t="str">
        <f>+CONCATENATE(Nacsport!CQ479,Nacsport!CR479,Nacsport!CS479,Nacsport!CT479,Nacsport!CU479,Nacsport!CV479)</f>
        <v/>
      </c>
      <c r="W478" s="1" t="str">
        <f>+CONCATENATE(Nacsport!CW479,Nacsport!CX479,Nacsport!CY479,Nacsport!CZ479,Nacsport!DA479,Nacsport!DB479,Nacsport!DC479)</f>
        <v/>
      </c>
      <c r="X478" s="1" t="str">
        <f>+CONCATENATE(Nacsport!DD479,Nacsport!DE479,Nacsport!DF479,Nacsport!DG479,Nacsport!DH479,Nacsport!DI479,Nacsport!DJ479,Nacsport!DK479,Nacsport!DL479,Nacsport!DM479,Nacsport!DN479)</f>
        <v/>
      </c>
      <c r="Y478" s="1" t="str">
        <f>+CONCATENATE(Nacsport!DO479,Nacsport!DP479,Nacsport!DQ479,Nacsport!DR479,Nacsport!DS479,Nacsport!DT479,Nacsport!DU479,Nacsport!DV479,)</f>
        <v/>
      </c>
      <c r="Z478" s="1" t="str">
        <f>+CONCATENATE(Nacsport!DW479,Nacsport!DX479,Nacsport!DY479,Nacsport!DZ479)</f>
        <v/>
      </c>
      <c r="AA478" s="1" t="str">
        <f>+CONCATENATE(Nacsport!EA479,Nacsport!EB479,Nacsport!EC479,Nacsport!ED479,Nacsport!EE479)</f>
        <v/>
      </c>
      <c r="AB478" s="1" t="str">
        <f>+CONCATENATE(Nacsport!EF479,Nacsport!EG479,Nacsport!EH479,Nacsport!EI479,Nacsport!EJ479,Nacsport!EK479)</f>
        <v/>
      </c>
      <c r="AC478" s="1" t="str">
        <f>+CONCATENATE(Nacsport!EL479,Nacsport!EM479,Nacsport!EN479,Nacsport!EO479,Nacsport!EP479,Nacsport!EQ479,Nacsport!ER479)</f>
        <v/>
      </c>
      <c r="AD478" s="1" t="str">
        <f>+CONCATENATE(Nacsport!ES479,Nacsport!ET479,Nacsport!EU479,Nacsport!EV479,Nacsport!EW479,Nacsport!EX479,Nacsport!EY479,Nacsport!EZ479)</f>
        <v/>
      </c>
      <c r="AE478" s="1" t="str">
        <f>+CONCATENATE(Nacsport!FA479,Nacsport!FB479,Nacsport!FC479)</f>
        <v/>
      </c>
      <c r="AF478" s="1" t="str">
        <f>+CONCATENATE(Nacsport!FD479,Nacsport!FE479)</f>
        <v>SLOW</v>
      </c>
      <c r="AG478" s="1" t="str">
        <f>+CONCATENATE(Nacsport!FF479,Nacsport!FG479,Nacsport!FH479,Nacsport!FI479,Nacsport!FJ479)</f>
        <v/>
      </c>
      <c r="AH478" s="1" t="str">
        <f t="shared" si="34"/>
        <v/>
      </c>
      <c r="AI478" s="1" t="str">
        <f>+CONCATENATE(Nacsport!FK479,Nacsport!FL479)</f>
        <v/>
      </c>
      <c r="AJ478" s="34" t="str">
        <f>+CONCATENATE(Nacsport!FM479,Nacsport!FN479)</f>
        <v/>
      </c>
      <c r="AK478" s="1" t="str">
        <f>+IF(OR(K478="ATTACCO",K478="DIFESA"),+CONCATENATE(Nacsport!FO479,Nacsport!FP478,Nacsport!FQ479,Nacsport!FR479,Nacsport!FS479,Nacsport!FT479,Nacsport!FU479,),"")</f>
        <v/>
      </c>
      <c r="AL478" s="1" t="str">
        <f>+IF(OR(K478="ATAQUE",K478="DEFENSA"),+CONCATENATE(Nacsport!FV479,Nacsport!FW479,Nacsport!FX479,Nacsport!FY479,Nacsport!FZ479,Nacsport!GA479,Nacsport!GB479,),"")</f>
        <v/>
      </c>
      <c r="AM478" s="1" t="str">
        <f>+CONCATENATE(Nacsport!GC479,Nacsport!GD479,Nacsport!GE479,Nacsport!GF479,Nacsport!GG479,Nacsport!GH479,Nacsport!GI479,Nacsport!GJ479,)</f>
        <v/>
      </c>
      <c r="AN478" s="1" t="str">
        <f>IF(K478="PUNTOS",LOOKUP(2,1/($K$3:K478="ATAQUE"),$AN$3:AN478),IF(+COUNTIF(Nacsport!GK479:'Nacsport'!GS479,"*")&gt;0,+COUNTIF(Nacsport!GK479:'Nacsport'!GS479,"*"),""))</f>
        <v/>
      </c>
      <c r="AO478" t="str">
        <f ca="1">+IF(K478="QUIEBRE",+IF(L478="SAN LUIS",+COUNTIF(K478:INDIRECT(ADDRESS((LOOKUP(2,1/($K$1:K478="ATAQUE"),Nacsport!$A$1:A479)),3,4)),"RUCK")+1,+COUNTIF(K478:INDIRECT(ADDRESS((LOOKUP(2,1/($K$1:K478="DEFENSA"),Nacsport!$A$1:A479)),3,4)),"RUCK")+1),"")</f>
        <v/>
      </c>
      <c r="AP478" t="str">
        <f ca="1">+IF(OR(K478="PUNTOS",K478="QUIEBRE"),+IF(L478="SAN LUIS",+COUNTIF(K478:INDIRECT(ADDRESS((LOOKUP(2,1/($K$1:K478="ATAQUE"),Nacsport!$A$1:A479)),3,4)),"PASE"),+COUNTIF(K478:INDIRECT(ADDRESS((LOOKUP(2,1/($K$1:K478="DEFENSA"),Nacsport!$A$1:A479)),3,4)),"PASE")),"")</f>
        <v/>
      </c>
      <c r="AQ478" t="str">
        <f>IF(K478="QUIEBRE",LOOKUP(2,1/($K$3:K478="ATAQUE"),$AL$3:AL478),IF(+COUNTIF(Nacsport!GK479:'Nacsport'!GS479,"*")&gt;0,+COUNTIF(Nacsport!GK479:'Nacsport'!GS479,"*"),""))</f>
        <v/>
      </c>
      <c r="AR478" s="1" t="str">
        <f>IF(OR(K478="ATTACCO",K478="DIFESA"),J478,IF(AND(OR(K478="PUNTOS",K478="RUCK",K478="QUIEBRE"),L478="AVEZZANO"),LOOKUP(2,1/($K$3:K478="ATTACCO"),$J$3:J479),IF(AND(OR(K478="PUNTOS",K478="RUCK",K478="QUIEBRE"),L478="RIVAL"),LOOKUP(2,1/($K$3:K478="DIFESA"),$J$3:J479),"")))</f>
        <v/>
      </c>
      <c r="AS478" s="17"/>
    </row>
    <row r="479" spans="1:45" ht="15.75" customHeight="1" x14ac:dyDescent="0.2">
      <c r="A479">
        <f>+Nacsport!A480</f>
        <v>480</v>
      </c>
      <c r="B479">
        <f t="shared" si="32"/>
        <v>478</v>
      </c>
      <c r="C479">
        <f t="shared" si="33"/>
        <v>478</v>
      </c>
      <c r="D479" s="12">
        <v>1</v>
      </c>
      <c r="E479" s="1" t="s">
        <v>1295</v>
      </c>
      <c r="F479" s="14">
        <f>CONVERT(LEFT(Nacsport!E480,2),"mn","hr")/24+CONVERT(MID(Nacsport!E480,4,2),"sec","hr")/24</f>
        <v>6.2129629629629632E-2</v>
      </c>
      <c r="G479" s="15">
        <f>CONVERT((CONVERT(LEFT(Nacsport!F480,2),"mn","hr")/24+CONVERT(MID(Nacsport!F480,4,2),"sec","hr")/24)-(CONVERT(LEFT(Nacsport!E480,2),"mn","hr")/24+CONVERT(MID(Nacsport!E480,4,2),"sec","hr")/24),"hr","sec")*24</f>
        <v>0</v>
      </c>
      <c r="H479" s="15">
        <f t="shared" si="35"/>
        <v>5363</v>
      </c>
      <c r="I479" s="15">
        <f t="shared" si="36"/>
        <v>89.466666666666683</v>
      </c>
      <c r="J479" s="1">
        <f>+Nacsport!B480</f>
        <v>18</v>
      </c>
      <c r="K479" s="1" t="str">
        <f>+Nacsport!C480</f>
        <v>POINTS</v>
      </c>
      <c r="L479" s="1" t="str">
        <f>+CONCATENATE(Nacsport!I480,Nacsport!J480)</f>
        <v>OPPONENT</v>
      </c>
      <c r="M479" s="29" t="str">
        <f>IF(Nacsport!G480&lt;&gt;"",LEFT(Nacsport!G480,FIND(";",Nacsport!G480)-1),"")</f>
        <v>11</v>
      </c>
      <c r="N479" s="1" t="str">
        <f>IFERROR(MID(Nacsport!G480,FIND(";", Nacsport!G480)+1,IFERROR(FIND(" ", Nacsport!G480 &amp; " ", FIND(";", Nacsport!G480)+1) - FIND(";", Nacsport!G480)-1,LEN(Nacsport!G480))),"")</f>
        <v>100</v>
      </c>
      <c r="O479" s="1" t="str">
        <f>+CONCATENATE(Nacsport!K480,Nacsport!L480,Nacsport!M480,Nacsport!N480,Nacsport!O480,Nacsport!P480,Nacsport!Q480,Nacsport!R480,Nacsport!S480,Nacsport!T480,Nacsport!U480,Nacsport!V480,Nacsport!W480,Nacsport!X480,Nacsport!Y480,Nacsport!Z480)</f>
        <v>RA</v>
      </c>
      <c r="P479" s="1" t="str">
        <f>IF(ISNA(LOOKUP(2,1/(Nacsport!AA480:BY480&lt;&gt;""),Nacsport!AA480:BY480)),"",LOOKUP(2,1/(Nacsport!AA480:BY480&lt;&gt;""),Nacsport!AA480:BY480))</f>
        <v/>
      </c>
      <c r="Q479" s="1" t="str">
        <f t="array" ref="Q479">+IF(+COUNTIF(Nacsport!AA480:BY480,"*")&gt;1,INDEX(Nacsport!Z480:BX480,MATCH(TRUE,Nacsport!Z480:BX480&gt;0,0)),"")</f>
        <v/>
      </c>
      <c r="R479" s="1" t="str">
        <f>+CONCATENATE(Nacsport!BZ480,Nacsport!CA480)</f>
        <v/>
      </c>
      <c r="S479" s="1" t="str">
        <f>+CONCATENATE(Nacsport!CB480,Nacsport!CC480,Nacsport!CD480)</f>
        <v/>
      </c>
      <c r="T479" s="1" t="str">
        <f>+CONCATENATE(Nacsport!CE480,Nacsport!CF480,Nacsport!CG480,Nacsport!CH480)</f>
        <v/>
      </c>
      <c r="U479" s="1" t="str">
        <f>+CONCATENATE(Nacsport!CI480,Nacsport!CJ480,Nacsport!CK480,Nacsport!CL480,Nacsport!CM480,Nacsport!CN480,Nacsport!CO480,Nacsport!CP480)</f>
        <v/>
      </c>
      <c r="V479" s="1" t="str">
        <f>+CONCATENATE(Nacsport!CQ480,Nacsport!CR480,Nacsport!CS480,Nacsport!CT480,Nacsport!CU480,Nacsport!CV480)</f>
        <v/>
      </c>
      <c r="W479" s="1" t="str">
        <f>+CONCATENATE(Nacsport!CW480,Nacsport!CX480,Nacsport!CY480,Nacsport!CZ480,Nacsport!DA480,Nacsport!DB480,Nacsport!DC480)</f>
        <v/>
      </c>
      <c r="X479" s="1" t="str">
        <f>+CONCATENATE(Nacsport!DD480,Nacsport!DE480,Nacsport!DF480,Nacsport!DG480,Nacsport!DH480,Nacsport!DI480,Nacsport!DJ480,Nacsport!DK480,Nacsport!DL480,Nacsport!DM480,Nacsport!DN480)</f>
        <v/>
      </c>
      <c r="Y479" s="1" t="str">
        <f>+CONCATENATE(Nacsport!DO480,Nacsport!DP480,Nacsport!DQ480,Nacsport!DR480,Nacsport!DS480,Nacsport!DT480,Nacsport!DU480,Nacsport!DV480,)</f>
        <v/>
      </c>
      <c r="Z479" s="1" t="str">
        <f>+CONCATENATE(Nacsport!DW480,Nacsport!DX480,Nacsport!DY480,Nacsport!DZ480)</f>
        <v/>
      </c>
      <c r="AA479" s="1" t="str">
        <f>+CONCATENATE(Nacsport!EA480,Nacsport!EB480,Nacsport!EC480,Nacsport!ED480,Nacsport!EE480)</f>
        <v/>
      </c>
      <c r="AB479" s="1" t="str">
        <f>+CONCATENATE(Nacsport!EF480,Nacsport!EG480,Nacsport!EH480,Nacsport!EI480,Nacsport!EJ480,Nacsport!EK480)</f>
        <v/>
      </c>
      <c r="AC479" s="1" t="str">
        <f>+CONCATENATE(Nacsport!EL480,Nacsport!EM480,Nacsport!EN480,Nacsport!EO480,Nacsport!EP480,Nacsport!EQ480,Nacsport!ER480)</f>
        <v/>
      </c>
      <c r="AD479" s="1" t="str">
        <f>+CONCATENATE(Nacsport!ES480,Nacsport!ET480,Nacsport!EU480,Nacsport!EV480,Nacsport!EW480,Nacsport!EX480,Nacsport!EY480,Nacsport!EZ480)</f>
        <v/>
      </c>
      <c r="AE479" s="1" t="str">
        <f>+CONCATENATE(Nacsport!FA480,Nacsport!FB480,Nacsport!FC480)</f>
        <v/>
      </c>
      <c r="AF479" s="1" t="str">
        <f>+CONCATENATE(Nacsport!FD480,Nacsport!FE480)</f>
        <v/>
      </c>
      <c r="AG479" s="1" t="str">
        <f>+CONCATENATE(Nacsport!FF480,Nacsport!FG480,Nacsport!FH480,Nacsport!FI480,Nacsport!FJ480)</f>
        <v>TRY</v>
      </c>
      <c r="AH479" s="1">
        <f t="shared" si="34"/>
        <v>5</v>
      </c>
      <c r="AI479" s="1" t="str">
        <f>+CONCATENATE(Nacsport!FK480,Nacsport!FL480)</f>
        <v/>
      </c>
      <c r="AJ479" s="34" t="str">
        <f>+CONCATENATE(Nacsport!FM480,Nacsport!FN480)</f>
        <v/>
      </c>
      <c r="AK479" s="1" t="str">
        <f>+IF(OR(K479="ATTACCO",K479="DIFESA"),+CONCATENATE(Nacsport!FO480,Nacsport!FP479,Nacsport!FQ480,Nacsport!FR480,Nacsport!FS480,Nacsport!FT480,Nacsport!FU480,),"")</f>
        <v/>
      </c>
      <c r="AL479" s="1" t="str">
        <f>+IF(OR(K479="ATAQUE",K479="DEFENSA"),+CONCATENATE(Nacsport!FV480,Nacsport!FW480,Nacsport!FX480,Nacsport!FY480,Nacsport!FZ480,Nacsport!GA480,Nacsport!GB480,),"")</f>
        <v/>
      </c>
      <c r="AM479" s="1" t="str">
        <f>+CONCATENATE(Nacsport!GC480,Nacsport!GD480,Nacsport!GE480,Nacsport!GF480,Nacsport!GG480,Nacsport!GH480,Nacsport!GI480,Nacsport!GJ480,)</f>
        <v/>
      </c>
      <c r="AN479" s="1" t="str">
        <f>IF(K479="PUNTOS",LOOKUP(2,1/($K$3:K479="ATAQUE"),$AN$3:AN479),IF(+COUNTIF(Nacsport!GK480:'Nacsport'!GS480,"*")&gt;0,+COUNTIF(Nacsport!GK480:'Nacsport'!GS480,"*"),""))</f>
        <v/>
      </c>
      <c r="AO479" t="str">
        <f ca="1">+IF(K479="QUIEBRE",+IF(L479="SAN LUIS",+COUNTIF(K479:INDIRECT(ADDRESS((LOOKUP(2,1/($K$1:K479="ATAQUE"),Nacsport!$A$1:A480)),3,4)),"RUCK")+1,+COUNTIF(K479:INDIRECT(ADDRESS((LOOKUP(2,1/($K$1:K479="DEFENSA"),Nacsport!$A$1:A480)),3,4)),"RUCK")+1),"")</f>
        <v/>
      </c>
      <c r="AP479" t="str">
        <f ca="1">+IF(OR(K479="PUNTOS",K479="QUIEBRE"),+IF(L479="SAN LUIS",+COUNTIF(K479:INDIRECT(ADDRESS((LOOKUP(2,1/($K$1:K479="ATAQUE"),Nacsport!$A$1:A480)),3,4)),"PASE"),+COUNTIF(K479:INDIRECT(ADDRESS((LOOKUP(2,1/($K$1:K479="DEFENSA"),Nacsport!$A$1:A480)),3,4)),"PASE")),"")</f>
        <v/>
      </c>
      <c r="AQ479" t="str">
        <f>IF(K479="QUIEBRE",LOOKUP(2,1/($K$3:K479="ATAQUE"),$AL$3:AL479),IF(+COUNTIF(Nacsport!GK480:'Nacsport'!GS480,"*")&gt;0,+COUNTIF(Nacsport!GK480:'Nacsport'!GS480,"*"),""))</f>
        <v/>
      </c>
      <c r="AR479" s="1" t="str">
        <f>IF(OR(K479="ATTACCO",K479="DIFESA"),J479,IF(AND(OR(K479="PUNTOS",K479="RUCK",K479="QUIEBRE"),L479="AVEZZANO"),LOOKUP(2,1/($K$3:K479="ATTACCO"),$J$3:J480),IF(AND(OR(K479="PUNTOS",K479="RUCK",K479="QUIEBRE"),L479="RIVAL"),LOOKUP(2,1/($K$3:K479="DIFESA"),$J$3:J480),"")))</f>
        <v/>
      </c>
      <c r="AS479" s="17"/>
    </row>
    <row r="480" spans="1:45" ht="15.75" customHeight="1" x14ac:dyDescent="0.2">
      <c r="A480">
        <f>+Nacsport!A481</f>
        <v>481</v>
      </c>
      <c r="B480">
        <f t="shared" si="32"/>
        <v>479</v>
      </c>
      <c r="C480">
        <f t="shared" si="33"/>
        <v>479</v>
      </c>
      <c r="D480" s="12">
        <v>1</v>
      </c>
      <c r="E480" s="1" t="s">
        <v>1295</v>
      </c>
      <c r="F480" s="14">
        <f>CONVERT(LEFT(Nacsport!E481,2),"mn","hr")/24+CONVERT(MID(Nacsport!E481,4,2),"sec","hr")/24</f>
        <v>6.2129629629629632E-2</v>
      </c>
      <c r="G480" s="15">
        <f>CONVERT((CONVERT(LEFT(Nacsport!F481,2),"mn","hr")/24+CONVERT(MID(Nacsport!F481,4,2),"sec","hr")/24)-(CONVERT(LEFT(Nacsport!E481,2),"mn","hr")/24+CONVERT(MID(Nacsport!E481,4,2),"sec","hr")/24),"hr","sec")*24</f>
        <v>0.99999999999995648</v>
      </c>
      <c r="H480" s="15">
        <f t="shared" si="35"/>
        <v>5363</v>
      </c>
      <c r="I480" s="15">
        <f t="shared" si="36"/>
        <v>89.466666666666683</v>
      </c>
      <c r="J480" s="1">
        <f>+Nacsport!B481</f>
        <v>50</v>
      </c>
      <c r="K480" s="1" t="str">
        <f>+Nacsport!C481</f>
        <v>END</v>
      </c>
      <c r="L480" s="1" t="str">
        <f>+CONCATENATE(Nacsport!I481,Nacsport!J481)</f>
        <v/>
      </c>
      <c r="M480" s="29" t="str">
        <f>IF(Nacsport!G481&lt;&gt;"",LEFT(Nacsport!G481,FIND(";",Nacsport!G481)-1),"")</f>
        <v/>
      </c>
      <c r="N480" s="1" t="str">
        <f>IFERROR(MID(Nacsport!G481,FIND(";", Nacsport!G481)+1,IFERROR(FIND(" ", Nacsport!G481 &amp; " ", FIND(";", Nacsport!G481)+1) - FIND(";", Nacsport!G481)-1,LEN(Nacsport!G481))),"")</f>
        <v/>
      </c>
      <c r="O480" s="1" t="str">
        <f>+CONCATENATE(Nacsport!K481,Nacsport!L481,Nacsport!M481,Nacsport!N481,Nacsport!O481,Nacsport!P481,Nacsport!Q481,Nacsport!R481,Nacsport!S481,Nacsport!T481,Nacsport!U481,Nacsport!V481,Nacsport!W481,Nacsport!X481,Nacsport!Y481,Nacsport!Z481)</f>
        <v/>
      </c>
      <c r="P480" s="1" t="str">
        <f>IF(ISNA(LOOKUP(2,1/(Nacsport!AA481:BY481&lt;&gt;""),Nacsport!AA481:BY481)),"",LOOKUP(2,1/(Nacsport!AA481:BY481&lt;&gt;""),Nacsport!AA481:BY481))</f>
        <v/>
      </c>
      <c r="Q480" s="1" t="str">
        <f t="array" ref="Q480">+IF(+COUNTIF(Nacsport!AA481:BY481,"*")&gt;1,INDEX(Nacsport!Z481:BX481,MATCH(TRUE,Nacsport!Z481:BX481&gt;0,0)),"")</f>
        <v/>
      </c>
      <c r="R480" s="1" t="str">
        <f>+CONCATENATE(Nacsport!BZ481,Nacsport!CA481)</f>
        <v/>
      </c>
      <c r="S480" s="1" t="str">
        <f>+CONCATENATE(Nacsport!CB481,Nacsport!CC481,Nacsport!CD481)</f>
        <v/>
      </c>
      <c r="T480" s="1" t="str">
        <f>+CONCATENATE(Nacsport!CE481,Nacsport!CF481,Nacsport!CG481,Nacsport!CH481)</f>
        <v/>
      </c>
      <c r="U480" s="1" t="str">
        <f>+CONCATENATE(Nacsport!CI481,Nacsport!CJ481,Nacsport!CK481,Nacsport!CL481,Nacsport!CM481,Nacsport!CN481,Nacsport!CO481,Nacsport!CP481)</f>
        <v/>
      </c>
      <c r="V480" s="1" t="str">
        <f>+CONCATENATE(Nacsport!CQ481,Nacsport!CR481,Nacsport!CS481,Nacsport!CT481,Nacsport!CU481,Nacsport!CV481)</f>
        <v/>
      </c>
      <c r="W480" s="1" t="str">
        <f>+CONCATENATE(Nacsport!CW481,Nacsport!CX481,Nacsport!CY481,Nacsport!CZ481,Nacsport!DA481,Nacsport!DB481,Nacsport!DC481)</f>
        <v/>
      </c>
      <c r="X480" s="1" t="str">
        <f>+CONCATENATE(Nacsport!DD481,Nacsport!DE481,Nacsport!DF481,Nacsport!DG481,Nacsport!DH481,Nacsport!DI481,Nacsport!DJ481,Nacsport!DK481,Nacsport!DL481,Nacsport!DM481,Nacsport!DN481)</f>
        <v/>
      </c>
      <c r="Y480" s="1" t="str">
        <f>+CONCATENATE(Nacsport!DO481,Nacsport!DP481,Nacsport!DQ481,Nacsport!DR481,Nacsport!DS481,Nacsport!DT481,Nacsport!DU481,Nacsport!DV481,)</f>
        <v/>
      </c>
      <c r="Z480" s="1" t="str">
        <f>+CONCATENATE(Nacsport!DW481,Nacsport!DX481,Nacsport!DY481,Nacsport!DZ481)</f>
        <v/>
      </c>
      <c r="AA480" s="1" t="str">
        <f>+CONCATENATE(Nacsport!EA481,Nacsport!EB481,Nacsport!EC481,Nacsport!ED481,Nacsport!EE481)</f>
        <v/>
      </c>
      <c r="AB480" s="1" t="str">
        <f>+CONCATENATE(Nacsport!EF481,Nacsport!EG481,Nacsport!EH481,Nacsport!EI481,Nacsport!EJ481,Nacsport!EK481)</f>
        <v/>
      </c>
      <c r="AC480" s="1" t="str">
        <f>+CONCATENATE(Nacsport!EL481,Nacsport!EM481,Nacsport!EN481,Nacsport!EO481,Nacsport!EP481,Nacsport!EQ481,Nacsport!ER481)</f>
        <v/>
      </c>
      <c r="AD480" s="1" t="str">
        <f>+CONCATENATE(Nacsport!ES481,Nacsport!ET481,Nacsport!EU481,Nacsport!EV481,Nacsport!EW481,Nacsport!EX481,Nacsport!EY481,Nacsport!EZ481)</f>
        <v/>
      </c>
      <c r="AE480" s="1" t="str">
        <f>+CONCATENATE(Nacsport!FA481,Nacsport!FB481,Nacsport!FC481)</f>
        <v/>
      </c>
      <c r="AF480" s="1" t="str">
        <f>+CONCATENATE(Nacsport!FD481,Nacsport!FE481)</f>
        <v/>
      </c>
      <c r="AG480" s="1" t="str">
        <f>+CONCATENATE(Nacsport!FF481,Nacsport!FG481,Nacsport!FH481,Nacsport!FI481,Nacsport!FJ481)</f>
        <v/>
      </c>
      <c r="AH480" s="1" t="str">
        <f t="shared" si="34"/>
        <v/>
      </c>
      <c r="AI480" s="1" t="str">
        <f>+CONCATENATE(Nacsport!FK481,Nacsport!FL481)</f>
        <v/>
      </c>
      <c r="AJ480" s="34" t="str">
        <f>+CONCATENATE(Nacsport!FM481,Nacsport!FN481)</f>
        <v/>
      </c>
      <c r="AK480" s="1" t="str">
        <f>+IF(OR(K480="ATTACCO",K480="DIFESA"),+CONCATENATE(Nacsport!FO481,Nacsport!FP480,Nacsport!FQ481,Nacsport!FR481,Nacsport!FS481,Nacsport!FT481,Nacsport!FU481,),"")</f>
        <v/>
      </c>
      <c r="AL480" s="1" t="str">
        <f>+IF(OR(K480="ATAQUE",K480="DEFENSA"),+CONCATENATE(Nacsport!FV481,Nacsport!FW481,Nacsport!FX481,Nacsport!FY481,Nacsport!FZ481,Nacsport!GA481,Nacsport!GB481,),"")</f>
        <v/>
      </c>
      <c r="AM480" s="1" t="str">
        <f>+CONCATENATE(Nacsport!GC481,Nacsport!GD481,Nacsport!GE481,Nacsport!GF481,Nacsport!GG481,Nacsport!GH481,Nacsport!GI481,Nacsport!GJ481,)</f>
        <v/>
      </c>
      <c r="AN480" s="1" t="str">
        <f>IF(K480="PUNTOS",LOOKUP(2,1/($K$3:K480="ATAQUE"),$AN$3:AN480),IF(+COUNTIF(Nacsport!GK481:'Nacsport'!GS481,"*")&gt;0,+COUNTIF(Nacsport!GK481:'Nacsport'!GS481,"*"),""))</f>
        <v/>
      </c>
      <c r="AO480" t="str">
        <f ca="1">+IF(K480="QUIEBRE",+IF(L480="SAN LUIS",+COUNTIF(K480:INDIRECT(ADDRESS((LOOKUP(2,1/($K$1:K480="ATAQUE"),Nacsport!$A$1:A481)),3,4)),"RUCK")+1,+COUNTIF(K480:INDIRECT(ADDRESS((LOOKUP(2,1/($K$1:K480="DEFENSA"),Nacsport!$A$1:A481)),3,4)),"RUCK")+1),"")</f>
        <v/>
      </c>
      <c r="AP480" t="str">
        <f ca="1">+IF(OR(K480="PUNTOS",K480="QUIEBRE"),+IF(L480="SAN LUIS",+COUNTIF(K480:INDIRECT(ADDRESS((LOOKUP(2,1/($K$1:K480="ATAQUE"),Nacsport!$A$1:A481)),3,4)),"PASE"),+COUNTIF(K480:INDIRECT(ADDRESS((LOOKUP(2,1/($K$1:K480="DEFENSA"),Nacsport!$A$1:A481)),3,4)),"PASE")),"")</f>
        <v/>
      </c>
      <c r="AQ480" t="str">
        <f>IF(K480="QUIEBRE",LOOKUP(2,1/($K$3:K480="ATAQUE"),$AL$3:AL480),IF(+COUNTIF(Nacsport!GK481:'Nacsport'!GS481,"*")&gt;0,+COUNTIF(Nacsport!GK481:'Nacsport'!GS481,"*"),""))</f>
        <v/>
      </c>
      <c r="AR480" s="1" t="str">
        <f>IF(OR(K480="ATTACCO",K480="DIFESA"),J480,IF(AND(OR(K480="PUNTOS",K480="RUCK",K480="QUIEBRE"),L480="AVEZZANO"),LOOKUP(2,1/($K$3:K480="ATTACCO"),$J$3:J481),IF(AND(OR(K480="PUNTOS",K480="RUCK",K480="QUIEBRE"),L480="RIVAL"),LOOKUP(2,1/($K$3:K480="DIFESA"),$J$3:J481),"")))</f>
        <v/>
      </c>
      <c r="AS480" s="17"/>
    </row>
    <row r="481" spans="1:45" ht="15.75" customHeight="1" x14ac:dyDescent="0.2">
      <c r="A481">
        <f>+Nacsport!A482</f>
        <v>482</v>
      </c>
      <c r="B481">
        <f t="shared" ref="B481:B542" si="37">+A481-2</f>
        <v>480</v>
      </c>
      <c r="C481">
        <f t="shared" ref="C481:C542" si="38">+B481</f>
        <v>480</v>
      </c>
      <c r="D481" s="12">
        <v>1</v>
      </c>
      <c r="E481" s="1" t="s">
        <v>1295</v>
      </c>
      <c r="F481" s="14">
        <f>CONVERT(LEFT(Nacsport!E482,2),"mn","hr")/24+CONVERT(MID(Nacsport!E482,4,2),"sec","hr")/24</f>
        <v>6.3020833333333331E-2</v>
      </c>
      <c r="G481" s="15">
        <f>CONVERT((CONVERT(LEFT(Nacsport!F482,2),"mn","hr")/24+CONVERT(MID(Nacsport!F482,4,2),"sec","hr")/24)-(CONVERT(LEFT(Nacsport!E482,2),"mn","hr")/24+CONVERT(MID(Nacsport!E482,4,2),"sec","hr")/24),"hr","sec")*24</f>
        <v>7.9999999999996518</v>
      </c>
      <c r="H481" s="15">
        <f t="shared" si="35"/>
        <v>5440</v>
      </c>
      <c r="I481" s="15">
        <f t="shared" si="36"/>
        <v>90.75</v>
      </c>
      <c r="J481" s="1">
        <f>+Nacsport!B482</f>
        <v>33</v>
      </c>
      <c r="K481" s="1" t="str">
        <f>+Nacsport!C482</f>
        <v>DEFENCE</v>
      </c>
      <c r="L481" s="1" t="str">
        <f>+CONCATENATE(Nacsport!I482,Nacsport!J482)</f>
        <v/>
      </c>
      <c r="M481" s="29" t="str">
        <f>IF(Nacsport!G482&lt;&gt;"",LEFT(Nacsport!G482,FIND(";",Nacsport!G482)-1),"")</f>
        <v>59</v>
      </c>
      <c r="N481" s="1" t="str">
        <f>IFERROR(MID(Nacsport!G482,FIND(";", Nacsport!G482)+1,IFERROR(FIND(" ", Nacsport!G482 &amp; " ", FIND(";", Nacsport!G482)+1) - FIND(";", Nacsport!G482)-1,LEN(Nacsport!G482))),"")</f>
        <v>74</v>
      </c>
      <c r="O481" s="1" t="str">
        <f>+CONCATENATE(Nacsport!K482,Nacsport!L482,Nacsport!M482,Nacsport!N482,Nacsport!O482,Nacsport!P482,Nacsport!Q482,Nacsport!R482,Nacsport!S482,Nacsport!T482,Nacsport!U482,Nacsport!V482,Nacsport!W482,Nacsport!X482,Nacsport!Y482,Nacsport!Z482)</f>
        <v/>
      </c>
      <c r="P481" s="1" t="str">
        <f>IF(ISNA(LOOKUP(2,1/(Nacsport!AA482:BY482&lt;&gt;""),Nacsport!AA482:BY482)),"",LOOKUP(2,1/(Nacsport!AA482:BY482&lt;&gt;""),Nacsport!AA482:BY482))</f>
        <v/>
      </c>
      <c r="Q481" s="1" t="str">
        <f t="array" ref="Q481">+IF(+COUNTIF(Nacsport!AA482:BY482,"*")&gt;1,INDEX(Nacsport!Z482:BX482,MATCH(TRUE,Nacsport!Z482:BX482&gt;0,0)),"")</f>
        <v/>
      </c>
      <c r="R481" s="1" t="str">
        <f>+CONCATENATE(Nacsport!BZ482,Nacsport!CA482)</f>
        <v/>
      </c>
      <c r="S481" s="1" t="str">
        <f>+CONCATENATE(Nacsport!CB482,Nacsport!CC482,Nacsport!CD482)</f>
        <v/>
      </c>
      <c r="T481" s="1" t="str">
        <f>+CONCATENATE(Nacsport!CE482,Nacsport!CF482,Nacsport!CG482,Nacsport!CH482)</f>
        <v/>
      </c>
      <c r="U481" s="1" t="str">
        <f>+CONCATENATE(Nacsport!CI482,Nacsport!CJ482,Nacsport!CK482,Nacsport!CL482,Nacsport!CM482,Nacsport!CN482,Nacsport!CO482,Nacsport!CP482)</f>
        <v/>
      </c>
      <c r="V481" s="1" t="str">
        <f>+CONCATENATE(Nacsport!CQ482,Nacsport!CR482,Nacsport!CS482,Nacsport!CT482,Nacsport!CU482,Nacsport!CV482)</f>
        <v/>
      </c>
      <c r="W481" s="1" t="str">
        <f>+CONCATENATE(Nacsport!CW482,Nacsport!CX482,Nacsport!CY482,Nacsport!CZ482,Nacsport!DA482,Nacsport!DB482,Nacsport!DC482)</f>
        <v/>
      </c>
      <c r="X481" s="1" t="str">
        <f>+CONCATENATE(Nacsport!DD482,Nacsport!DE482,Nacsport!DF482,Nacsport!DG482,Nacsport!DH482,Nacsport!DI482,Nacsport!DJ482,Nacsport!DK482,Nacsport!DL482,Nacsport!DM482,Nacsport!DN482)</f>
        <v/>
      </c>
      <c r="Y481" s="1" t="str">
        <f>+CONCATENATE(Nacsport!DO482,Nacsport!DP482,Nacsport!DQ482,Nacsport!DR482,Nacsport!DS482,Nacsport!DT482,Nacsport!DU482,Nacsport!DV482,)</f>
        <v/>
      </c>
      <c r="Z481" s="1" t="str">
        <f>+CONCATENATE(Nacsport!DW482,Nacsport!DX482,Nacsport!DY482,Nacsport!DZ482)</f>
        <v/>
      </c>
      <c r="AA481" s="1" t="str">
        <f>+CONCATENATE(Nacsport!EA482,Nacsport!EB482,Nacsport!EC482,Nacsport!ED482,Nacsport!EE482)</f>
        <v/>
      </c>
      <c r="AB481" s="1" t="str">
        <f>+CONCATENATE(Nacsport!EF482,Nacsport!EG482,Nacsport!EH482,Nacsport!EI482,Nacsport!EJ482,Nacsport!EK482)</f>
        <v/>
      </c>
      <c r="AC481" s="1" t="str">
        <f>+CONCATENATE(Nacsport!EL482,Nacsport!EM482,Nacsport!EN482,Nacsport!EO482,Nacsport!EP482,Nacsport!EQ482,Nacsport!ER482)</f>
        <v/>
      </c>
      <c r="AD481" s="1" t="str">
        <f>+CONCATENATE(Nacsport!ES482,Nacsport!ET482,Nacsport!EU482,Nacsport!EV482,Nacsport!EW482,Nacsport!EX482,Nacsport!EY482,Nacsport!EZ482)</f>
        <v/>
      </c>
      <c r="AE481" s="1" t="str">
        <f>+CONCATENATE(Nacsport!FA482,Nacsport!FB482,Nacsport!FC482)</f>
        <v/>
      </c>
      <c r="AF481" s="1" t="str">
        <f>+CONCATENATE(Nacsport!FD482,Nacsport!FE482)</f>
        <v/>
      </c>
      <c r="AG481" s="1" t="str">
        <f>+CONCATENATE(Nacsport!FF482,Nacsport!FG482,Nacsport!FH482,Nacsport!FI482,Nacsport!FJ482)</f>
        <v/>
      </c>
      <c r="AH481" s="1" t="str">
        <f t="shared" si="34"/>
        <v/>
      </c>
      <c r="AI481" s="1" t="str">
        <f>+CONCATENATE(Nacsport!FK482,Nacsport!FL482)</f>
        <v/>
      </c>
      <c r="AJ481" s="34" t="str">
        <f>+CONCATENATE(Nacsport!FM482,Nacsport!FN482)</f>
        <v/>
      </c>
      <c r="AK481" s="1" t="str">
        <f>+IF(OR(K481="ATTACCO",K481="DIFESA"),+CONCATENATE(Nacsport!FO482,Nacsport!FP481,Nacsport!FQ482,Nacsport!FR482,Nacsport!FS482,Nacsport!FT482,Nacsport!FU482,),"")</f>
        <v/>
      </c>
      <c r="AL481" s="1" t="str">
        <f>+IF(OR(K481="ATAQUE",K481="DEFENSA"),+CONCATENATE(Nacsport!FV482,Nacsport!FW482,Nacsport!FX482,Nacsport!FY482,Nacsport!FZ482,Nacsport!GA482,Nacsport!GB482,),"")</f>
        <v/>
      </c>
      <c r="AM481" s="1" t="str">
        <f>+CONCATENATE(Nacsport!GC482,Nacsport!GD482,Nacsport!GE482,Nacsport!GF482,Nacsport!GG482,Nacsport!GH482,Nacsport!GI482,Nacsport!GJ482,)</f>
        <v/>
      </c>
      <c r="AN481" s="1" t="str">
        <f>IF(K481="PUNTOS",LOOKUP(2,1/($K$3:K481="ATAQUE"),$AN$3:AN481),IF(+COUNTIF(Nacsport!GK482:'Nacsport'!GS482,"*")&gt;0,+COUNTIF(Nacsport!GK482:'Nacsport'!GS482,"*"),""))</f>
        <v/>
      </c>
      <c r="AO481" t="str">
        <f ca="1">+IF(K481="QUIEBRE",+IF(L481="SAN LUIS",+COUNTIF(K481:INDIRECT(ADDRESS((LOOKUP(2,1/($K$1:K481="ATAQUE"),Nacsport!$A$1:A482)),3,4)),"RUCK")+1,+COUNTIF(K481:INDIRECT(ADDRESS((LOOKUP(2,1/($K$1:K481="DEFENSA"),Nacsport!$A$1:A482)),3,4)),"RUCK")+1),"")</f>
        <v/>
      </c>
      <c r="AP481" t="str">
        <f ca="1">+IF(OR(K481="PUNTOS",K481="QUIEBRE"),+IF(L481="SAN LUIS",+COUNTIF(K481:INDIRECT(ADDRESS((LOOKUP(2,1/($K$1:K481="ATAQUE"),Nacsport!$A$1:A482)),3,4)),"PASE"),+COUNTIF(K481:INDIRECT(ADDRESS((LOOKUP(2,1/($K$1:K481="DEFENSA"),Nacsport!$A$1:A482)),3,4)),"PASE")),"")</f>
        <v/>
      </c>
      <c r="AQ481" t="str">
        <f>IF(K481="QUIEBRE",LOOKUP(2,1/($K$3:K481="ATAQUE"),$AL$3:AL481),IF(+COUNTIF(Nacsport!GK482:'Nacsport'!GS482,"*")&gt;0,+COUNTIF(Nacsport!GK482:'Nacsport'!GS482,"*"),""))</f>
        <v/>
      </c>
      <c r="AR481" s="1" t="str">
        <f>IF(OR(K481="ATTACCO",K481="DIFESA"),J481,IF(AND(OR(K481="PUNTOS",K481="RUCK",K481="QUIEBRE"),L481="AVEZZANO"),LOOKUP(2,1/($K$3:K481="ATTACCO"),$J$3:J482),IF(AND(OR(K481="PUNTOS",K481="RUCK",K481="QUIEBRE"),L481="RIVAL"),LOOKUP(2,1/($K$3:K481="DIFESA"),$J$3:J482),"")))</f>
        <v/>
      </c>
      <c r="AS481" s="17"/>
    </row>
    <row r="482" spans="1:45" ht="15.75" customHeight="1" x14ac:dyDescent="0.2">
      <c r="A482">
        <f>+Nacsport!A483</f>
        <v>483</v>
      </c>
      <c r="B482">
        <f t="shared" si="37"/>
        <v>481</v>
      </c>
      <c r="C482">
        <f t="shared" si="38"/>
        <v>481</v>
      </c>
      <c r="D482" s="12">
        <v>1</v>
      </c>
      <c r="E482" s="1" t="s">
        <v>1295</v>
      </c>
      <c r="F482" s="14">
        <f>CONVERT(LEFT(Nacsport!E483,2),"mn","hr")/24+CONVERT(MID(Nacsport!E483,4,2),"sec","hr")/24</f>
        <v>6.3020833333333331E-2</v>
      </c>
      <c r="G482" s="15">
        <f>CONVERT((CONVERT(LEFT(Nacsport!F483,2),"mn","hr")/24+CONVERT(MID(Nacsport!F483,4,2),"sec","hr")/24)-(CONVERT(LEFT(Nacsport!E483,2),"mn","hr")/24+CONVERT(MID(Nacsport!E483,4,2),"sec","hr")/24),"hr","sec")*24</f>
        <v>7.9999999999996518</v>
      </c>
      <c r="H482" s="15">
        <f t="shared" si="35"/>
        <v>5440</v>
      </c>
      <c r="I482" s="15">
        <f t="shared" si="36"/>
        <v>90.75</v>
      </c>
      <c r="J482" s="1">
        <f>+Nacsport!B483</f>
        <v>52</v>
      </c>
      <c r="K482" s="1" t="str">
        <f>+Nacsport!C483</f>
        <v>SHORT-MATCH</v>
      </c>
      <c r="L482" s="1" t="str">
        <f>+CONCATENATE(Nacsport!I483,Nacsport!J483)</f>
        <v/>
      </c>
      <c r="M482" s="29" t="str">
        <f>IF(Nacsport!G483&lt;&gt;"",LEFT(Nacsport!G483,FIND(";",Nacsport!G483)-1),"")</f>
        <v>59</v>
      </c>
      <c r="N482" s="1" t="str">
        <f>IFERROR(MID(Nacsport!G483,FIND(";", Nacsport!G483)+1,IFERROR(FIND(" ", Nacsport!G483 &amp; " ", FIND(";", Nacsport!G483)+1) - FIND(";", Nacsport!G483)-1,LEN(Nacsport!G483))),"")</f>
        <v>74</v>
      </c>
      <c r="O482" s="1" t="str">
        <f>+CONCATENATE(Nacsport!K483,Nacsport!L483,Nacsport!M483,Nacsport!N483,Nacsport!O483,Nacsport!P483,Nacsport!Q483,Nacsport!R483,Nacsport!S483,Nacsport!T483,Nacsport!U483,Nacsport!V483,Nacsport!W483,Nacsport!X483,Nacsport!Y483,Nacsport!Z483)</f>
        <v/>
      </c>
      <c r="P482" s="1" t="str">
        <f>IF(ISNA(LOOKUP(2,1/(Nacsport!AA483:BY483&lt;&gt;""),Nacsport!AA483:BY483)),"",LOOKUP(2,1/(Nacsport!AA483:BY483&lt;&gt;""),Nacsport!AA483:BY483))</f>
        <v/>
      </c>
      <c r="Q482" s="1" t="str">
        <f t="array" ref="Q482">+IF(+COUNTIF(Nacsport!AA483:BY483,"*")&gt;1,INDEX(Nacsport!Z483:BX483,MATCH(TRUE,Nacsport!Z483:BX483&gt;0,0)),"")</f>
        <v/>
      </c>
      <c r="R482" s="1" t="str">
        <f>+CONCATENATE(Nacsport!BZ483,Nacsport!CA483)</f>
        <v/>
      </c>
      <c r="S482" s="1" t="str">
        <f>+CONCATENATE(Nacsport!CB483,Nacsport!CC483,Nacsport!CD483)</f>
        <v/>
      </c>
      <c r="T482" s="1" t="str">
        <f>+CONCATENATE(Nacsport!CE483,Nacsport!CF483,Nacsport!CG483,Nacsport!CH483)</f>
        <v/>
      </c>
      <c r="U482" s="1" t="str">
        <f>+CONCATENATE(Nacsport!CI483,Nacsport!CJ483,Nacsport!CK483,Nacsport!CL483,Nacsport!CM483,Nacsport!CN483,Nacsport!CO483,Nacsport!CP483)</f>
        <v/>
      </c>
      <c r="V482" s="1" t="str">
        <f>+CONCATENATE(Nacsport!CQ483,Nacsport!CR483,Nacsport!CS483,Nacsport!CT483,Nacsport!CU483,Nacsport!CV483)</f>
        <v/>
      </c>
      <c r="W482" s="1" t="str">
        <f>+CONCATENATE(Nacsport!CW483,Nacsport!CX483,Nacsport!CY483,Nacsport!CZ483,Nacsport!DA483,Nacsport!DB483,Nacsport!DC483)</f>
        <v/>
      </c>
      <c r="X482" s="1" t="str">
        <f>+CONCATENATE(Nacsport!DD483,Nacsport!DE483,Nacsport!DF483,Nacsport!DG483,Nacsport!DH483,Nacsport!DI483,Nacsport!DJ483,Nacsport!DK483,Nacsport!DL483,Nacsport!DM483,Nacsport!DN483)</f>
        <v/>
      </c>
      <c r="Y482" s="1" t="str">
        <f>+CONCATENATE(Nacsport!DO483,Nacsport!DP483,Nacsport!DQ483,Nacsport!DR483,Nacsport!DS483,Nacsport!DT483,Nacsport!DU483,Nacsport!DV483,)</f>
        <v/>
      </c>
      <c r="Z482" s="1" t="str">
        <f>+CONCATENATE(Nacsport!DW483,Nacsport!DX483,Nacsport!DY483,Nacsport!DZ483)</f>
        <v/>
      </c>
      <c r="AA482" s="1" t="str">
        <f>+CONCATENATE(Nacsport!EA483,Nacsport!EB483,Nacsport!EC483,Nacsport!ED483,Nacsport!EE483)</f>
        <v/>
      </c>
      <c r="AB482" s="1" t="str">
        <f>+CONCATENATE(Nacsport!EF483,Nacsport!EG483,Nacsport!EH483,Nacsport!EI483,Nacsport!EJ483,Nacsport!EK483)</f>
        <v/>
      </c>
      <c r="AC482" s="1" t="str">
        <f>+CONCATENATE(Nacsport!EL483,Nacsport!EM483,Nacsport!EN483,Nacsport!EO483,Nacsport!EP483,Nacsport!EQ483,Nacsport!ER483)</f>
        <v/>
      </c>
      <c r="AD482" s="1" t="str">
        <f>+CONCATENATE(Nacsport!ES483,Nacsport!ET483,Nacsport!EU483,Nacsport!EV483,Nacsport!EW483,Nacsport!EX483,Nacsport!EY483,Nacsport!EZ483)</f>
        <v/>
      </c>
      <c r="AE482" s="1" t="str">
        <f>+CONCATENATE(Nacsport!FA483,Nacsport!FB483,Nacsport!FC483)</f>
        <v/>
      </c>
      <c r="AF482" s="1" t="str">
        <f>+CONCATENATE(Nacsport!FD483,Nacsport!FE483)</f>
        <v/>
      </c>
      <c r="AG482" s="1" t="str">
        <f>+CONCATENATE(Nacsport!FF483,Nacsport!FG483,Nacsport!FH483,Nacsport!FI483,Nacsport!FJ483)</f>
        <v/>
      </c>
      <c r="AH482" s="1" t="str">
        <f t="shared" si="34"/>
        <v/>
      </c>
      <c r="AI482" s="1" t="str">
        <f>+CONCATENATE(Nacsport!FK483,Nacsport!FL483)</f>
        <v/>
      </c>
      <c r="AJ482" s="34" t="str">
        <f>+CONCATENATE(Nacsport!FM483,Nacsport!FN483)</f>
        <v/>
      </c>
      <c r="AK482" s="1" t="str">
        <f>+IF(OR(K482="ATTACCO",K482="DIFESA"),+CONCATENATE(Nacsport!FO483,Nacsport!FP482,Nacsport!FQ483,Nacsport!FR483,Nacsport!FS483,Nacsport!FT483,Nacsport!FU483,),"")</f>
        <v/>
      </c>
      <c r="AL482" s="1" t="str">
        <f>+IF(OR(K482="ATAQUE",K482="DEFENSA"),+CONCATENATE(Nacsport!FV483,Nacsport!FW483,Nacsport!FX483,Nacsport!FY483,Nacsport!FZ483,Nacsport!GA483,Nacsport!GB483,),"")</f>
        <v/>
      </c>
      <c r="AM482" s="1" t="str">
        <f>+CONCATENATE(Nacsport!GC483,Nacsport!GD483,Nacsport!GE483,Nacsport!GF483,Nacsport!GG483,Nacsport!GH483,Nacsport!GI483,Nacsport!GJ483,)</f>
        <v/>
      </c>
      <c r="AN482" s="1" t="str">
        <f>IF(K482="PUNTOS",LOOKUP(2,1/($K$3:K482="ATAQUE"),$AN$3:AN482),IF(+COUNTIF(Nacsport!GK483:'Nacsport'!GS483,"*")&gt;0,+COUNTIF(Nacsport!GK483:'Nacsport'!GS483,"*"),""))</f>
        <v/>
      </c>
      <c r="AO482" t="str">
        <f ca="1">+IF(K482="QUIEBRE",+IF(L482="SAN LUIS",+COUNTIF(K482:INDIRECT(ADDRESS((LOOKUP(2,1/($K$1:K482="ATAQUE"),Nacsport!$A$1:A483)),3,4)),"RUCK")+1,+COUNTIF(K482:INDIRECT(ADDRESS((LOOKUP(2,1/($K$1:K482="DEFENSA"),Nacsport!$A$1:A483)),3,4)),"RUCK")+1),"")</f>
        <v/>
      </c>
      <c r="AP482" t="str">
        <f ca="1">+IF(OR(K482="PUNTOS",K482="QUIEBRE"),+IF(L482="SAN LUIS",+COUNTIF(K482:INDIRECT(ADDRESS((LOOKUP(2,1/($K$1:K482="ATAQUE"),Nacsport!$A$1:A483)),3,4)),"PASE"),+COUNTIF(K482:INDIRECT(ADDRESS((LOOKUP(2,1/($K$1:K482="DEFENSA"),Nacsport!$A$1:A483)),3,4)),"PASE")),"")</f>
        <v/>
      </c>
      <c r="AQ482" t="str">
        <f>IF(K482="QUIEBRE",LOOKUP(2,1/($K$3:K482="ATAQUE"),$AL$3:AL482),IF(+COUNTIF(Nacsport!GK483:'Nacsport'!GS483,"*")&gt;0,+COUNTIF(Nacsport!GK483:'Nacsport'!GS483,"*"),""))</f>
        <v/>
      </c>
      <c r="AR482" s="1" t="str">
        <f>IF(OR(K482="ATTACCO",K482="DIFESA"),J482,IF(AND(OR(K482="PUNTOS",K482="RUCK",K482="QUIEBRE"),L482="AVEZZANO"),LOOKUP(2,1/($K$3:K482="ATTACCO"),$J$3:J483),IF(AND(OR(K482="PUNTOS",K482="RUCK",K482="QUIEBRE"),L482="RIVAL"),LOOKUP(2,1/($K$3:K482="DIFESA"),$J$3:J483),"")))</f>
        <v/>
      </c>
      <c r="AS482" s="17"/>
    </row>
    <row r="483" spans="1:45" ht="15.75" customHeight="1" x14ac:dyDescent="0.2">
      <c r="A483">
        <f>+Nacsport!A484</f>
        <v>484</v>
      </c>
      <c r="B483">
        <f t="shared" si="37"/>
        <v>482</v>
      </c>
      <c r="C483">
        <f t="shared" si="38"/>
        <v>482</v>
      </c>
      <c r="D483" s="12">
        <v>1</v>
      </c>
      <c r="E483" s="1" t="s">
        <v>1295</v>
      </c>
      <c r="F483" s="14">
        <f>CONVERT(LEFT(Nacsport!E484,2),"mn","hr")/24+CONVERT(MID(Nacsport!E484,4,2),"sec","hr")/24</f>
        <v>6.3020833333333331E-2</v>
      </c>
      <c r="G483" s="15">
        <f>CONVERT((CONVERT(LEFT(Nacsport!F484,2),"mn","hr")/24+CONVERT(MID(Nacsport!F484,4,2),"sec","hr")/24)-(CONVERT(LEFT(Nacsport!E484,2),"mn","hr")/24+CONVERT(MID(Nacsport!E484,4,2),"sec","hr")/24),"hr","sec")*24</f>
        <v>3.9999999999998259</v>
      </c>
      <c r="H483" s="15">
        <f t="shared" si="35"/>
        <v>5440</v>
      </c>
      <c r="I483" s="15">
        <f t="shared" si="36"/>
        <v>90.75</v>
      </c>
      <c r="J483" s="1">
        <f>+Nacsport!B484</f>
        <v>15</v>
      </c>
      <c r="K483" s="1" t="str">
        <f>+Nacsport!C484</f>
        <v>KICK OFF</v>
      </c>
      <c r="L483" s="1" t="str">
        <f>+CONCATENATE(Nacsport!I484,Nacsport!J484)</f>
        <v>SAN BENEDETTO</v>
      </c>
      <c r="M483" s="29" t="str">
        <f>IF(Nacsport!G484&lt;&gt;"",LEFT(Nacsport!G484,FIND(";",Nacsport!G484)-1),"")</f>
        <v/>
      </c>
      <c r="N483" s="1" t="str">
        <f>IFERROR(MID(Nacsport!G484,FIND(";", Nacsport!G484)+1,IFERROR(FIND(" ", Nacsport!G484 &amp; " ", FIND(";", Nacsport!G484)+1) - FIND(";", Nacsport!G484)-1,LEN(Nacsport!G484))),"")</f>
        <v/>
      </c>
      <c r="O483" s="1" t="str">
        <f>+CONCATENATE(Nacsport!K484,Nacsport!L484,Nacsport!M484,Nacsport!N484,Nacsport!O484,Nacsport!P484,Nacsport!Q484,Nacsport!R484,Nacsport!S484,Nacsport!T484,Nacsport!U484,Nacsport!V484,Nacsport!W484,Nacsport!X484,Nacsport!Y484,Nacsport!Z484)</f>
        <v/>
      </c>
      <c r="P483" s="1" t="str">
        <f>IF(ISNA(LOOKUP(2,1/(Nacsport!AA484:BY484&lt;&gt;""),Nacsport!AA484:BY484)),"",LOOKUP(2,1/(Nacsport!AA484:BY484&lt;&gt;""),Nacsport!AA484:BY484))</f>
        <v/>
      </c>
      <c r="Q483" s="1" t="str">
        <f t="array" ref="Q483">+IF(+COUNTIF(Nacsport!AA484:BY484,"*")&gt;1,INDEX(Nacsport!Z484:BX484,MATCH(TRUE,Nacsport!Z484:BX484&gt;0,0)),"")</f>
        <v/>
      </c>
      <c r="R483" s="1" t="str">
        <f>+CONCATENATE(Nacsport!BZ484,Nacsport!CA484)</f>
        <v/>
      </c>
      <c r="S483" s="1" t="str">
        <f>+CONCATENATE(Nacsport!CB484,Nacsport!CC484,Nacsport!CD484)</f>
        <v/>
      </c>
      <c r="T483" s="1" t="str">
        <f>+CONCATENATE(Nacsport!CE484,Nacsport!CF484,Nacsport!CG484,Nacsport!CH484)</f>
        <v/>
      </c>
      <c r="U483" s="1" t="str">
        <f>+CONCATENATE(Nacsport!CI484,Nacsport!CJ484,Nacsport!CK484,Nacsport!CL484,Nacsport!CM484,Nacsport!CN484,Nacsport!CO484,Nacsport!CP484)</f>
        <v/>
      </c>
      <c r="V483" s="1" t="str">
        <f>+CONCATENATE(Nacsport!CQ484,Nacsport!CR484,Nacsport!CS484,Nacsport!CT484,Nacsport!CU484,Nacsport!CV484)</f>
        <v/>
      </c>
      <c r="W483" s="1" t="str">
        <f>+CONCATENATE(Nacsport!CW484,Nacsport!CX484,Nacsport!CY484,Nacsport!CZ484,Nacsport!DA484,Nacsport!DB484,Nacsport!DC484)</f>
        <v/>
      </c>
      <c r="X483" s="1" t="str">
        <f>+CONCATENATE(Nacsport!DD484,Nacsport!DE484,Nacsport!DF484,Nacsport!DG484,Nacsport!DH484,Nacsport!DI484,Nacsport!DJ484,Nacsport!DK484,Nacsport!DL484,Nacsport!DM484,Nacsport!DN484)</f>
        <v/>
      </c>
      <c r="Y483" s="1" t="str">
        <f>+CONCATENATE(Nacsport!DO484,Nacsport!DP484,Nacsport!DQ484,Nacsport!DR484,Nacsport!DS484,Nacsport!DT484,Nacsport!DU484,Nacsport!DV484,)</f>
        <v/>
      </c>
      <c r="Z483" s="1" t="str">
        <f>+CONCATENATE(Nacsport!DW484,Nacsport!DX484,Nacsport!DY484,Nacsport!DZ484)</f>
        <v/>
      </c>
      <c r="AA483" s="1" t="str">
        <f>+CONCATENATE(Nacsport!EA484,Nacsport!EB484,Nacsport!EC484,Nacsport!ED484,Nacsport!EE484)</f>
        <v/>
      </c>
      <c r="AB483" s="1" t="str">
        <f>+CONCATENATE(Nacsport!EF484,Nacsport!EG484,Nacsport!EH484,Nacsport!EI484,Nacsport!EJ484,Nacsport!EK484)</f>
        <v/>
      </c>
      <c r="AC483" s="1" t="str">
        <f>+CONCATENATE(Nacsport!EL484,Nacsport!EM484,Nacsport!EN484,Nacsport!EO484,Nacsport!EP484,Nacsport!EQ484,Nacsport!ER484)</f>
        <v/>
      </c>
      <c r="AD483" s="1" t="str">
        <f>+CONCATENATE(Nacsport!ES484,Nacsport!ET484,Nacsport!EU484,Nacsport!EV484,Nacsport!EW484,Nacsport!EX484,Nacsport!EY484,Nacsport!EZ484)</f>
        <v/>
      </c>
      <c r="AE483" s="1" t="str">
        <f>+CONCATENATE(Nacsport!FA484,Nacsport!FB484,Nacsport!FC484)</f>
        <v/>
      </c>
      <c r="AF483" s="1" t="str">
        <f>+CONCATENATE(Nacsport!FD484,Nacsport!FE484)</f>
        <v/>
      </c>
      <c r="AG483" s="1" t="str">
        <f>+CONCATENATE(Nacsport!FF484,Nacsport!FG484,Nacsport!FH484,Nacsport!FI484,Nacsport!FJ484)</f>
        <v/>
      </c>
      <c r="AH483" s="1" t="str">
        <f t="shared" si="34"/>
        <v/>
      </c>
      <c r="AI483" s="1" t="str">
        <f>+CONCATENATE(Nacsport!FK484,Nacsport!FL484)</f>
        <v/>
      </c>
      <c r="AJ483" s="34" t="str">
        <f>+CONCATENATE(Nacsport!FM484,Nacsport!FN484)</f>
        <v/>
      </c>
      <c r="AK483" s="1" t="str">
        <f>+IF(OR(K483="ATTACCO",K483="DIFESA"),+CONCATENATE(Nacsport!FO484,Nacsport!FP483,Nacsport!FQ484,Nacsport!FR484,Nacsport!FS484,Nacsport!FT484,Nacsport!FU484,),"")</f>
        <v/>
      </c>
      <c r="AL483" s="1" t="str">
        <f>+IF(OR(K483="ATAQUE",K483="DEFENSA"),+CONCATENATE(Nacsport!FV484,Nacsport!FW484,Nacsport!FX484,Nacsport!FY484,Nacsport!FZ484,Nacsport!GA484,Nacsport!GB484,),"")</f>
        <v/>
      </c>
      <c r="AM483" s="1" t="str">
        <f>+CONCATENATE(Nacsport!GC484,Nacsport!GD484,Nacsport!GE484,Nacsport!GF484,Nacsport!GG484,Nacsport!GH484,Nacsport!GI484,Nacsport!GJ484,)</f>
        <v/>
      </c>
      <c r="AN483" s="1" t="str">
        <f>IF(K483="PUNTOS",LOOKUP(2,1/($K$3:K483="ATAQUE"),$AN$3:AN483),IF(+COUNTIF(Nacsport!GK484:'Nacsport'!GS484,"*")&gt;0,+COUNTIF(Nacsport!GK484:'Nacsport'!GS484,"*"),""))</f>
        <v/>
      </c>
      <c r="AO483" t="str">
        <f ca="1">+IF(K483="QUIEBRE",+IF(L483="SAN LUIS",+COUNTIF(K483:INDIRECT(ADDRESS((LOOKUP(2,1/($K$1:K483="ATAQUE"),Nacsport!$A$1:A484)),3,4)),"RUCK")+1,+COUNTIF(K483:INDIRECT(ADDRESS((LOOKUP(2,1/($K$1:K483="DEFENSA"),Nacsport!$A$1:A484)),3,4)),"RUCK")+1),"")</f>
        <v/>
      </c>
      <c r="AP483" t="str">
        <f ca="1">+IF(OR(K483="PUNTOS",K483="QUIEBRE"),+IF(L483="SAN LUIS",+COUNTIF(K483:INDIRECT(ADDRESS((LOOKUP(2,1/($K$1:K483="ATAQUE"),Nacsport!$A$1:A484)),3,4)),"PASE"),+COUNTIF(K483:INDIRECT(ADDRESS((LOOKUP(2,1/($K$1:K483="DEFENSA"),Nacsport!$A$1:A484)),3,4)),"PASE")),"")</f>
        <v/>
      </c>
      <c r="AQ483" t="str">
        <f>IF(K483="QUIEBRE",LOOKUP(2,1/($K$3:K483="ATAQUE"),$AL$3:AL483),IF(+COUNTIF(Nacsport!GK484:'Nacsport'!GS484,"*")&gt;0,+COUNTIF(Nacsport!GK484:'Nacsport'!GS484,"*"),""))</f>
        <v/>
      </c>
      <c r="AR483" s="1" t="str">
        <f>IF(OR(K483="ATTACCO",K483="DIFESA"),J483,IF(AND(OR(K483="PUNTOS",K483="RUCK",K483="QUIEBRE"),L483="AVEZZANO"),LOOKUP(2,1/($K$3:K483="ATTACCO"),$J$3:J484),IF(AND(OR(K483="PUNTOS",K483="RUCK",K483="QUIEBRE"),L483="RIVAL"),LOOKUP(2,1/($K$3:K483="DIFESA"),$J$3:J484),"")))</f>
        <v/>
      </c>
      <c r="AS483" s="17"/>
    </row>
    <row r="484" spans="1:45" ht="15.75" customHeight="1" x14ac:dyDescent="0.2">
      <c r="A484">
        <f>+Nacsport!A485</f>
        <v>485</v>
      </c>
      <c r="B484">
        <f t="shared" si="37"/>
        <v>483</v>
      </c>
      <c r="C484">
        <f t="shared" si="38"/>
        <v>483</v>
      </c>
      <c r="D484" s="12">
        <v>1</v>
      </c>
      <c r="E484" s="1" t="s">
        <v>1295</v>
      </c>
      <c r="F484" s="14">
        <f>CONVERT(LEFT(Nacsport!E485,2),"mn","hr")/24+CONVERT(MID(Nacsport!E485,4,2),"sec","hr")/24</f>
        <v>6.311342592592592E-2</v>
      </c>
      <c r="G484" s="15">
        <v>8</v>
      </c>
      <c r="H484" s="15">
        <f t="shared" si="35"/>
        <v>5448</v>
      </c>
      <c r="I484" s="15">
        <f t="shared" si="36"/>
        <v>90.883333333333326</v>
      </c>
      <c r="J484" s="1">
        <f>+Nacsport!B485</f>
        <v>19</v>
      </c>
      <c r="K484" s="1" t="str">
        <f>+Nacsport!C485</f>
        <v>PENALTY</v>
      </c>
      <c r="L484" s="1" t="str">
        <f>+CONCATENATE(Nacsport!I485,Nacsport!J485)</f>
        <v>OPPONENT</v>
      </c>
      <c r="M484" s="29" t="str">
        <f>IF(Nacsport!G485&lt;&gt;"",LEFT(Nacsport!G485,FIND(";",Nacsport!G485)-1),"")</f>
        <v>59</v>
      </c>
      <c r="N484" s="1" t="str">
        <f>IFERROR(MID(Nacsport!G485,FIND(";", Nacsport!G485)+1,IFERROR(FIND(" ", Nacsport!G485 &amp; " ", FIND(";", Nacsport!G485)+1) - FIND(";", Nacsport!G485)-1,LEN(Nacsport!G485))),"")</f>
        <v>74</v>
      </c>
      <c r="O484" s="1" t="str">
        <f>+CONCATENATE(Nacsport!K485,Nacsport!L485,Nacsport!M485,Nacsport!N485,Nacsport!O485,Nacsport!P485,Nacsport!Q485,Nacsport!R485,Nacsport!S485,Nacsport!T485,Nacsport!U485,Nacsport!V485,Nacsport!W485,Nacsport!X485,Nacsport!Y485,Nacsport!Z485)</f>
        <v>T1D</v>
      </c>
      <c r="P484" s="1" t="str">
        <f>IF(ISNA(LOOKUP(2,1/(Nacsport!AA485:BY485&lt;&gt;""),Nacsport!AA485:BY485)),"",LOOKUP(2,1/(Nacsport!AA485:BY485&lt;&gt;""),Nacsport!AA485:BY485))</f>
        <v/>
      </c>
      <c r="Q484" s="1" t="str">
        <f t="array" ref="Q484">+IF(+COUNTIF(Nacsport!AA485:BY485,"*")&gt;1,INDEX(Nacsport!Z485:BX485,MATCH(TRUE,Nacsport!Z485:BX485&gt;0,0)),"")</f>
        <v/>
      </c>
      <c r="R484" s="1" t="str">
        <f>+CONCATENATE(Nacsport!BZ485,Nacsport!CA485)</f>
        <v/>
      </c>
      <c r="S484" s="1" t="str">
        <f>+CONCATENATE(Nacsport!CB485,Nacsport!CC485,Nacsport!CD485)</f>
        <v/>
      </c>
      <c r="T484" s="1" t="str">
        <f>+CONCATENATE(Nacsport!CE485,Nacsport!CF485,Nacsport!CG485,Nacsport!CH485)</f>
        <v/>
      </c>
      <c r="U484" s="1" t="str">
        <f>+CONCATENATE(Nacsport!CI485,Nacsport!CJ485,Nacsport!CK485,Nacsport!CL485,Nacsport!CM485,Nacsport!CN485,Nacsport!CO485,Nacsport!CP485)</f>
        <v/>
      </c>
      <c r="V484" s="1" t="str">
        <f>+CONCATENATE(Nacsport!CQ485,Nacsport!CR485,Nacsport!CS485,Nacsport!CT485,Nacsport!CU485,Nacsport!CV485)</f>
        <v/>
      </c>
      <c r="W484" s="1" t="str">
        <f>+CONCATENATE(Nacsport!CW485,Nacsport!CX485,Nacsport!CY485,Nacsport!CZ485,Nacsport!DA485,Nacsport!DB485,Nacsport!DC485)</f>
        <v/>
      </c>
      <c r="X484" s="1" t="str">
        <f>+CONCATENATE(Nacsport!DD485,Nacsport!DE485,Nacsport!DF485,Nacsport!DG485,Nacsport!DH485,Nacsport!DI485,Nacsport!DJ485,Nacsport!DK485,Nacsport!DL485,Nacsport!DM485,Nacsport!DN485)</f>
        <v/>
      </c>
      <c r="Y484" s="1" t="str">
        <f>+CONCATENATE(Nacsport!DO485,Nacsport!DP485,Nacsport!DQ485,Nacsport!DR485,Nacsport!DS485,Nacsport!DT485,Nacsport!DU485,Nacsport!DV485,)</f>
        <v/>
      </c>
      <c r="Z484" s="1" t="str">
        <f>+CONCATENATE(Nacsport!DW485,Nacsport!DX485,Nacsport!DY485,Nacsport!DZ485)</f>
        <v/>
      </c>
      <c r="AA484" s="1" t="str">
        <f>+CONCATENATE(Nacsport!EA485,Nacsport!EB485,Nacsport!EC485,Nacsport!ED485,Nacsport!EE485)</f>
        <v/>
      </c>
      <c r="AB484" s="1" t="str">
        <f>+CONCATENATE(Nacsport!EF485,Nacsport!EG485,Nacsport!EH485,Nacsport!EI485,Nacsport!EJ485,Nacsport!EK485)</f>
        <v/>
      </c>
      <c r="AC484" s="1" t="str">
        <f>+CONCATENATE(Nacsport!EL485,Nacsport!EM485,Nacsport!EN485,Nacsport!EO485,Nacsport!EP485,Nacsport!EQ485,Nacsport!ER485)</f>
        <v>FOUL-PLAY</v>
      </c>
      <c r="AD484" s="1" t="str">
        <f>+CONCATENATE(Nacsport!ES485,Nacsport!ET485,Nacsport!EU485,Nacsport!EV485,Nacsport!EW485,Nacsport!EX485,Nacsport!EY485,Nacsport!EZ485)</f>
        <v/>
      </c>
      <c r="AE484" s="1" t="str">
        <f>+CONCATENATE(Nacsport!FA485,Nacsport!FB485,Nacsport!FC485)</f>
        <v/>
      </c>
      <c r="AF484" s="1" t="str">
        <f>+CONCATENATE(Nacsport!FD485,Nacsport!FE485)</f>
        <v/>
      </c>
      <c r="AG484" s="1" t="str">
        <f>+CONCATENATE(Nacsport!FF485,Nacsport!FG485,Nacsport!FH485,Nacsport!FI485,Nacsport!FJ485)</f>
        <v/>
      </c>
      <c r="AH484" s="1" t="str">
        <f t="shared" si="34"/>
        <v/>
      </c>
      <c r="AI484" s="1" t="str">
        <f>+CONCATENATE(Nacsport!FK485,Nacsport!FL485)</f>
        <v/>
      </c>
      <c r="AJ484" s="34" t="str">
        <f>+CONCATENATE(Nacsport!FM485,Nacsport!FN485)</f>
        <v/>
      </c>
      <c r="AK484" s="1" t="str">
        <f>+IF(OR(K484="ATTACCO",K484="DIFESA"),+CONCATENATE(Nacsport!FO485,Nacsport!FP484,Nacsport!FQ485,Nacsport!FR485,Nacsport!FS485,Nacsport!FT485,Nacsport!FU485,),"")</f>
        <v/>
      </c>
      <c r="AL484" s="1" t="str">
        <f>+IF(OR(K484="ATAQUE",K484="DEFENSA"),+CONCATENATE(Nacsport!FV485,Nacsport!FW485,Nacsport!FX485,Nacsport!FY485,Nacsport!FZ485,Nacsport!GA485,Nacsport!GB485,),"")</f>
        <v/>
      </c>
      <c r="AM484" s="1" t="str">
        <f>+CONCATENATE(Nacsport!GC485,Nacsport!GD485,Nacsport!GE485,Nacsport!GF485,Nacsport!GG485,Nacsport!GH485,Nacsport!GI485,Nacsport!GJ485,)</f>
        <v/>
      </c>
      <c r="AN484" s="1" t="str">
        <f>IF(K484="PUNTOS",LOOKUP(2,1/($K$3:K484="ATAQUE"),$AN$3:AN484),IF(+COUNTIF(Nacsport!GK485:'Nacsport'!GS485,"*")&gt;0,+COUNTIF(Nacsport!GK485:'Nacsport'!GS485,"*"),""))</f>
        <v/>
      </c>
      <c r="AO484" t="str">
        <f ca="1">+IF(K484="QUIEBRE",+IF(L484="SAN LUIS",+COUNTIF(K484:INDIRECT(ADDRESS((LOOKUP(2,1/($K$1:K484="ATAQUE"),Nacsport!$A$1:A485)),3,4)),"RUCK")+1,+COUNTIF(K484:INDIRECT(ADDRESS((LOOKUP(2,1/($K$1:K484="DEFENSA"),Nacsport!$A$1:A485)),3,4)),"RUCK")+1),"")</f>
        <v/>
      </c>
      <c r="AP484" t="str">
        <f ca="1">+IF(OR(K484="PUNTOS",K484="QUIEBRE"),+IF(L484="SAN LUIS",+COUNTIF(K484:INDIRECT(ADDRESS((LOOKUP(2,1/($K$1:K484="ATAQUE"),Nacsport!$A$1:A485)),3,4)),"PASE"),+COUNTIF(K484:INDIRECT(ADDRESS((LOOKUP(2,1/($K$1:K484="DEFENSA"),Nacsport!$A$1:A485)),3,4)),"PASE")),"")</f>
        <v/>
      </c>
      <c r="AQ484" t="str">
        <f>IF(K484="QUIEBRE",LOOKUP(2,1/($K$3:K484="ATAQUE"),$AL$3:AL484),IF(+COUNTIF(Nacsport!GK485:'Nacsport'!GS485,"*")&gt;0,+COUNTIF(Nacsport!GK485:'Nacsport'!GS485,"*"),""))</f>
        <v/>
      </c>
      <c r="AR484" s="1" t="str">
        <f>IF(OR(K484="ATTACCO",K484="DIFESA"),J484,IF(AND(OR(K484="PUNTOS",K484="RUCK",K484="QUIEBRE"),L484="AVEZZANO"),LOOKUP(2,1/($K$3:K484="ATTACCO"),$J$3:J485),IF(AND(OR(K484="PUNTOS",K484="RUCK",K484="QUIEBRE"),L484="RIVAL"),LOOKUP(2,1/($K$3:K484="DIFESA"),$J$3:J485),"")))</f>
        <v/>
      </c>
      <c r="AS484" s="17"/>
    </row>
    <row r="485" spans="1:45" ht="15.75" customHeight="1" x14ac:dyDescent="0.2">
      <c r="A485">
        <f>+Nacsport!A486</f>
        <v>486</v>
      </c>
      <c r="B485">
        <f t="shared" si="37"/>
        <v>484</v>
      </c>
      <c r="C485">
        <f t="shared" si="38"/>
        <v>484</v>
      </c>
      <c r="D485" s="12">
        <v>1</v>
      </c>
      <c r="E485" s="1" t="s">
        <v>1295</v>
      </c>
      <c r="F485" s="14">
        <f>CONVERT(LEFT(Nacsport!E486,2),"mn","hr")/24+CONVERT(MID(Nacsport!E486,4,2),"sec","hr")/24</f>
        <v>6.311342592592592E-2</v>
      </c>
      <c r="G485" s="15">
        <f>CONVERT((CONVERT(LEFT(Nacsport!F486,2),"mn","hr")/24+CONVERT(MID(Nacsport!F486,4,2),"sec","hr")/24)-(CONVERT(LEFT(Nacsport!E486,2),"mn","hr")/24+CONVERT(MID(Nacsport!E486,4,2),"sec","hr")/24),"hr","sec")*24</f>
        <v>1.000000000000556</v>
      </c>
      <c r="H485" s="15">
        <f t="shared" si="35"/>
        <v>5448</v>
      </c>
      <c r="I485" s="15">
        <f t="shared" si="36"/>
        <v>90.883333333333326</v>
      </c>
      <c r="J485" s="1">
        <f>+Nacsport!B486</f>
        <v>51</v>
      </c>
      <c r="K485" s="1" t="str">
        <f>+Nacsport!C486</f>
        <v>END</v>
      </c>
      <c r="L485" s="1" t="str">
        <f>+CONCATENATE(Nacsport!I486,Nacsport!J486)</f>
        <v/>
      </c>
      <c r="M485" s="29" t="str">
        <f>IF(Nacsport!G486&lt;&gt;"",LEFT(Nacsport!G486,FIND(";",Nacsport!G486)-1),"")</f>
        <v/>
      </c>
      <c r="N485" s="1" t="str">
        <f>IFERROR(MID(Nacsport!G486,FIND(";", Nacsport!G486)+1,IFERROR(FIND(" ", Nacsport!G486 &amp; " ", FIND(";", Nacsport!G486)+1) - FIND(";", Nacsport!G486)-1,LEN(Nacsport!G486))),"")</f>
        <v/>
      </c>
      <c r="O485" s="1" t="str">
        <f>+CONCATENATE(Nacsport!K486,Nacsport!L486,Nacsport!M486,Nacsport!N486,Nacsport!O486,Nacsport!P486,Nacsport!Q486,Nacsport!R486,Nacsport!S486,Nacsport!T486,Nacsport!U486,Nacsport!V486,Nacsport!W486,Nacsport!X486,Nacsport!Y486,Nacsport!Z486)</f>
        <v/>
      </c>
      <c r="P485" s="1" t="str">
        <f>IF(ISNA(LOOKUP(2,1/(Nacsport!AA486:BY486&lt;&gt;""),Nacsport!AA486:BY486)),"",LOOKUP(2,1/(Nacsport!AA486:BY486&lt;&gt;""),Nacsport!AA486:BY486))</f>
        <v/>
      </c>
      <c r="Q485" s="1" t="str">
        <f t="array" ref="Q485">+IF(+COUNTIF(Nacsport!AA486:BY486,"*")&gt;1,INDEX(Nacsport!Z486:BX486,MATCH(TRUE,Nacsport!Z486:BX486&gt;0,0)),"")</f>
        <v/>
      </c>
      <c r="R485" s="1" t="str">
        <f>+CONCATENATE(Nacsport!BZ486,Nacsport!CA486)</f>
        <v/>
      </c>
      <c r="S485" s="1" t="str">
        <f>+CONCATENATE(Nacsport!CB486,Nacsport!CC486,Nacsport!CD486)</f>
        <v/>
      </c>
      <c r="T485" s="1" t="str">
        <f>+CONCATENATE(Nacsport!CE486,Nacsport!CF486,Nacsport!CG486,Nacsport!CH486)</f>
        <v/>
      </c>
      <c r="U485" s="1" t="str">
        <f>+CONCATENATE(Nacsport!CI486,Nacsport!CJ486,Nacsport!CK486,Nacsport!CL486,Nacsport!CM486,Nacsport!CN486,Nacsport!CO486,Nacsport!CP486)</f>
        <v/>
      </c>
      <c r="V485" s="1" t="str">
        <f>+CONCATENATE(Nacsport!CQ486,Nacsport!CR486,Nacsport!CS486,Nacsport!CT486,Nacsport!CU486,Nacsport!CV486)</f>
        <v/>
      </c>
      <c r="W485" s="1" t="str">
        <f>+CONCATENATE(Nacsport!CW486,Nacsport!CX486,Nacsport!CY486,Nacsport!CZ486,Nacsport!DA486,Nacsport!DB486,Nacsport!DC486)</f>
        <v/>
      </c>
      <c r="X485" s="1" t="str">
        <f>+CONCATENATE(Nacsport!DD486,Nacsport!DE486,Nacsport!DF486,Nacsport!DG486,Nacsport!DH486,Nacsport!DI486,Nacsport!DJ486,Nacsport!DK486,Nacsport!DL486,Nacsport!DM486,Nacsport!DN486)</f>
        <v/>
      </c>
      <c r="Y485" s="1" t="str">
        <f>+CONCATENATE(Nacsport!DO486,Nacsport!DP486,Nacsport!DQ486,Nacsport!DR486,Nacsport!DS486,Nacsport!DT486,Nacsport!DU486,Nacsport!DV486,)</f>
        <v/>
      </c>
      <c r="Z485" s="1" t="str">
        <f>+CONCATENATE(Nacsport!DW486,Nacsport!DX486,Nacsport!DY486,Nacsport!DZ486)</f>
        <v/>
      </c>
      <c r="AA485" s="1" t="str">
        <f>+CONCATENATE(Nacsport!EA486,Nacsport!EB486,Nacsport!EC486,Nacsport!ED486,Nacsport!EE486)</f>
        <v/>
      </c>
      <c r="AB485" s="1" t="str">
        <f>+CONCATENATE(Nacsport!EF486,Nacsport!EG486,Nacsport!EH486,Nacsport!EI486,Nacsport!EJ486,Nacsport!EK486)</f>
        <v/>
      </c>
      <c r="AC485" s="1" t="str">
        <f>+CONCATENATE(Nacsport!EL486,Nacsport!EM486,Nacsport!EN486,Nacsport!EO486,Nacsport!EP486,Nacsport!EQ486,Nacsport!ER486)</f>
        <v/>
      </c>
      <c r="AD485" s="1" t="str">
        <f>+CONCATENATE(Nacsport!ES486,Nacsport!ET486,Nacsport!EU486,Nacsport!EV486,Nacsport!EW486,Nacsport!EX486,Nacsport!EY486,Nacsport!EZ486)</f>
        <v/>
      </c>
      <c r="AE485" s="1" t="str">
        <f>+CONCATENATE(Nacsport!FA486,Nacsport!FB486,Nacsport!FC486)</f>
        <v/>
      </c>
      <c r="AF485" s="1" t="str">
        <f>+CONCATENATE(Nacsport!FD486,Nacsport!FE486)</f>
        <v/>
      </c>
      <c r="AG485" s="1" t="str">
        <f>+CONCATENATE(Nacsport!FF486,Nacsport!FG486,Nacsport!FH486,Nacsport!FI486,Nacsport!FJ486)</f>
        <v/>
      </c>
      <c r="AH485" s="1" t="str">
        <f t="shared" si="34"/>
        <v/>
      </c>
      <c r="AI485" s="1" t="str">
        <f>+CONCATENATE(Nacsport!FK486,Nacsport!FL486)</f>
        <v/>
      </c>
      <c r="AJ485" s="34" t="str">
        <f>+CONCATENATE(Nacsport!FM486,Nacsport!FN486)</f>
        <v/>
      </c>
      <c r="AK485" s="1" t="str">
        <f>+IF(OR(K485="ATTACCO",K485="DIFESA"),+CONCATENATE(Nacsport!FO486,Nacsport!FP485,Nacsport!FQ486,Nacsport!FR486,Nacsport!FS486,Nacsport!FT486,Nacsport!FU486,),"")</f>
        <v/>
      </c>
      <c r="AL485" s="1" t="str">
        <f>+IF(OR(K485="ATAQUE",K485="DEFENSA"),+CONCATENATE(Nacsport!FV486,Nacsport!FW486,Nacsport!FX486,Nacsport!FY486,Nacsport!FZ486,Nacsport!GA486,Nacsport!GB486,),"")</f>
        <v/>
      </c>
      <c r="AM485" s="1" t="str">
        <f>+CONCATENATE(Nacsport!GC486,Nacsport!GD486,Nacsport!GE486,Nacsport!GF486,Nacsport!GG486,Nacsport!GH486,Nacsport!GI486,Nacsport!GJ486,)</f>
        <v/>
      </c>
      <c r="AN485" s="1" t="str">
        <f>IF(K485="PUNTOS",LOOKUP(2,1/($K$3:K485="ATAQUE"),$AN$3:AN485),IF(+COUNTIF(Nacsport!GK486:'Nacsport'!GS486,"*")&gt;0,+COUNTIF(Nacsport!GK486:'Nacsport'!GS486,"*"),""))</f>
        <v/>
      </c>
      <c r="AO485" t="str">
        <f ca="1">+IF(K485="QUIEBRE",+IF(L485="SAN LUIS",+COUNTIF(K485:INDIRECT(ADDRESS((LOOKUP(2,1/($K$1:K485="ATAQUE"),Nacsport!$A$1:A486)),3,4)),"RUCK")+1,+COUNTIF(K485:INDIRECT(ADDRESS((LOOKUP(2,1/($K$1:K485="DEFENSA"),Nacsport!$A$1:A486)),3,4)),"RUCK")+1),"")</f>
        <v/>
      </c>
      <c r="AP485" t="str">
        <f ca="1">+IF(OR(K485="PUNTOS",K485="QUIEBRE"),+IF(L485="SAN LUIS",+COUNTIF(K485:INDIRECT(ADDRESS((LOOKUP(2,1/($K$1:K485="ATAQUE"),Nacsport!$A$1:A486)),3,4)),"PASE"),+COUNTIF(K485:INDIRECT(ADDRESS((LOOKUP(2,1/($K$1:K485="DEFENSA"),Nacsport!$A$1:A486)),3,4)),"PASE")),"")</f>
        <v/>
      </c>
      <c r="AQ485" t="str">
        <f>IF(K485="QUIEBRE",LOOKUP(2,1/($K$3:K485="ATAQUE"),$AL$3:AL485),IF(+COUNTIF(Nacsport!GK486:'Nacsport'!GS486,"*")&gt;0,+COUNTIF(Nacsport!GK486:'Nacsport'!GS486,"*"),""))</f>
        <v/>
      </c>
      <c r="AR485" s="1" t="str">
        <f>IF(OR(K485="ATTACCO",K485="DIFESA"),J485,IF(AND(OR(K485="PUNTOS",K485="RUCK",K485="QUIEBRE"),L485="AVEZZANO"),LOOKUP(2,1/($K$3:K485="ATTACCO"),$J$3:J486),IF(AND(OR(K485="PUNTOS",K485="RUCK",K485="QUIEBRE"),L485="RIVAL"),LOOKUP(2,1/($K$3:K485="DIFESA"),$J$3:J486),"")))</f>
        <v/>
      </c>
      <c r="AS485" s="17"/>
    </row>
    <row r="486" spans="1:45" ht="15.75" customHeight="1" x14ac:dyDescent="0.2">
      <c r="A486">
        <f>+Nacsport!A487</f>
        <v>487</v>
      </c>
      <c r="B486">
        <f t="shared" si="37"/>
        <v>485</v>
      </c>
      <c r="C486">
        <f t="shared" si="38"/>
        <v>485</v>
      </c>
      <c r="D486" s="12">
        <v>1</v>
      </c>
      <c r="E486" s="1" t="s">
        <v>1295</v>
      </c>
      <c r="F486" s="14">
        <f>CONVERT(LEFT(Nacsport!E487,2),"mn","hr")/24+CONVERT(MID(Nacsport!E487,4,2),"sec","hr")/24</f>
        <v>6.3692129629629626E-2</v>
      </c>
      <c r="G486" s="15">
        <f>CONVERT((CONVERT(LEFT(Nacsport!F487,2),"mn","hr")/24+CONVERT(MID(Nacsport!F487,4,2),"sec","hr")/24)-(CONVERT(LEFT(Nacsport!E487,2),"mn","hr")/24+CONVERT(MID(Nacsport!E487,4,2),"sec","hr")/24),"hr","sec")*24</f>
        <v>14.999999999999947</v>
      </c>
      <c r="H486" s="15">
        <f t="shared" si="35"/>
        <v>5498</v>
      </c>
      <c r="I486" s="15">
        <f t="shared" si="36"/>
        <v>91.716666666666654</v>
      </c>
      <c r="J486" s="1">
        <f>+Nacsport!B487</f>
        <v>38</v>
      </c>
      <c r="K486" s="1" t="str">
        <f>+Nacsport!C487</f>
        <v>ATTACK</v>
      </c>
      <c r="L486" s="1" t="str">
        <f>+CONCATENATE(Nacsport!I487,Nacsport!J487)</f>
        <v/>
      </c>
      <c r="M486" s="29" t="str">
        <f>IF(Nacsport!G487&lt;&gt;"",LEFT(Nacsport!G487,FIND(";",Nacsport!G487)-1),"")</f>
        <v>20</v>
      </c>
      <c r="N486" s="1" t="str">
        <f>IFERROR(MID(Nacsport!G487,FIND(";", Nacsport!G487)+1,IFERROR(FIND(" ", Nacsport!G487 &amp; " ", FIND(";", Nacsport!G487)+1) - FIND(";", Nacsport!G487)-1,LEN(Nacsport!G487))),"")</f>
        <v>7</v>
      </c>
      <c r="O486" s="1" t="str">
        <f>+CONCATENATE(Nacsport!K487,Nacsport!L487,Nacsport!M487,Nacsport!N487,Nacsport!O487,Nacsport!P487,Nacsport!Q487,Nacsport!R487,Nacsport!S487,Nacsport!T487,Nacsport!U487,Nacsport!V487,Nacsport!W487,Nacsport!X487,Nacsport!Y487,Nacsport!Z487)</f>
        <v/>
      </c>
      <c r="P486" s="1">
        <f>IF(ISNA(LOOKUP(2,1/(Nacsport!AA487:BY487&lt;&gt;""),Nacsport!AA487:BY487)),"",LOOKUP(2,1/(Nacsport!AA487:BY487&lt;&gt;""),Nacsport!AA487:BY487))</f>
        <v>22</v>
      </c>
      <c r="Q486" s="1" t="str">
        <f t="array" ref="Q486">+IF(+COUNTIF(Nacsport!AA487:BY487,"*")&gt;1,INDEX(Nacsport!Z487:BX487,MATCH(TRUE,Nacsport!Z487:BX487&gt;0,0)),"")</f>
        <v/>
      </c>
      <c r="R486" s="1" t="str">
        <f>+CONCATENATE(Nacsport!BZ487,Nacsport!CA487)</f>
        <v/>
      </c>
      <c r="S486" s="1" t="str">
        <f>+CONCATENATE(Nacsport!CB487,Nacsport!CC487,Nacsport!CD487)</f>
        <v/>
      </c>
      <c r="T486" s="1" t="str">
        <f>+CONCATENATE(Nacsport!CE487,Nacsport!CF487,Nacsport!CG487,Nacsport!CH487)</f>
        <v/>
      </c>
      <c r="U486" s="1" t="str">
        <f>+CONCATENATE(Nacsport!CI487,Nacsport!CJ487,Nacsport!CK487,Nacsport!CL487,Nacsport!CM487,Nacsport!CN487,Nacsport!CO487,Nacsport!CP487)</f>
        <v/>
      </c>
      <c r="V486" s="1" t="str">
        <f>+CONCATENATE(Nacsport!CQ487,Nacsport!CR487,Nacsport!CS487,Nacsport!CT487,Nacsport!CU487,Nacsport!CV487)</f>
        <v/>
      </c>
      <c r="W486" s="1" t="str">
        <f>+CONCATENATE(Nacsport!CW487,Nacsport!CX487,Nacsport!CY487,Nacsport!CZ487,Nacsport!DA487,Nacsport!DB487,Nacsport!DC487)</f>
        <v/>
      </c>
      <c r="X486" s="1" t="str">
        <f>+CONCATENATE(Nacsport!DD487,Nacsport!DE487,Nacsport!DF487,Nacsport!DG487,Nacsport!DH487,Nacsport!DI487,Nacsport!DJ487,Nacsport!DK487,Nacsport!DL487,Nacsport!DM487,Nacsport!DN487)</f>
        <v/>
      </c>
      <c r="Y486" s="1" t="str">
        <f>+CONCATENATE(Nacsport!DO487,Nacsport!DP487,Nacsport!DQ487,Nacsport!DR487,Nacsport!DS487,Nacsport!DT487,Nacsport!DU487,Nacsport!DV487,)</f>
        <v/>
      </c>
      <c r="Z486" s="1" t="str">
        <f>+CONCATENATE(Nacsport!DW487,Nacsport!DX487,Nacsport!DY487,Nacsport!DZ487)</f>
        <v/>
      </c>
      <c r="AA486" s="1" t="str">
        <f>+CONCATENATE(Nacsport!EA487,Nacsport!EB487,Nacsport!EC487,Nacsport!ED487,Nacsport!EE487)</f>
        <v/>
      </c>
      <c r="AB486" s="1" t="str">
        <f>+CONCATENATE(Nacsport!EF487,Nacsport!EG487,Nacsport!EH487,Nacsport!EI487,Nacsport!EJ487,Nacsport!EK487)</f>
        <v/>
      </c>
      <c r="AC486" s="1" t="str">
        <f>+CONCATENATE(Nacsport!EL487,Nacsport!EM487,Nacsport!EN487,Nacsport!EO487,Nacsport!EP487,Nacsport!EQ487,Nacsport!ER487)</f>
        <v>RUCK DEFENCE</v>
      </c>
      <c r="AD486" s="1" t="str">
        <f>+CONCATENATE(Nacsport!ES487,Nacsport!ET487,Nacsport!EU487,Nacsport!EV487,Nacsport!EW487,Nacsport!EX487,Nacsport!EY487,Nacsport!EZ487)</f>
        <v/>
      </c>
      <c r="AE486" s="1" t="str">
        <f>+CONCATENATE(Nacsport!FA487,Nacsport!FB487,Nacsport!FC487)</f>
        <v/>
      </c>
      <c r="AF486" s="1" t="str">
        <f>+CONCATENATE(Nacsport!FD487,Nacsport!FE487)</f>
        <v/>
      </c>
      <c r="AG486" s="1" t="str">
        <f>+CONCATENATE(Nacsport!FF487,Nacsport!FG487,Nacsport!FH487,Nacsport!FI487,Nacsport!FJ487)</f>
        <v/>
      </c>
      <c r="AH486" s="1" t="str">
        <f t="shared" si="34"/>
        <v/>
      </c>
      <c r="AI486" s="1" t="str">
        <f>+CONCATENATE(Nacsport!FK487,Nacsport!FL487)</f>
        <v/>
      </c>
      <c r="AJ486" s="34" t="str">
        <f>+CONCATENATE(Nacsport!FM487,Nacsport!FN487)</f>
        <v/>
      </c>
      <c r="AK486" s="1" t="str">
        <f>+IF(OR(K486="ATTACCO",K486="DIFESA"),+CONCATENATE(Nacsport!FO487,Nacsport!FP486,Nacsport!FQ487,Nacsport!FR487,Nacsport!FS487,Nacsport!FT487,Nacsport!FU487,),"")</f>
        <v/>
      </c>
      <c r="AL486" s="1" t="str">
        <f>+IF(OR(K486="ATAQUE",K486="DEFENSA"),+CONCATENATE(Nacsport!FV487,Nacsport!FW487,Nacsport!FX487,Nacsport!FY487,Nacsport!FZ487,Nacsport!GA487,Nacsport!GB487,),"")</f>
        <v/>
      </c>
      <c r="AM486" s="1" t="str">
        <f>+CONCATENATE(Nacsport!GC487,Nacsport!GD487,Nacsport!GE487,Nacsport!GF487,Nacsport!GG487,Nacsport!GH487,Nacsport!GI487,Nacsport!GJ487,)</f>
        <v/>
      </c>
      <c r="AN486" s="1" t="str">
        <f>IF(K486="PUNTOS",LOOKUP(2,1/($K$3:K486="ATAQUE"),$AN$3:AN486),IF(+COUNTIF(Nacsport!GK487:'Nacsport'!GS487,"*")&gt;0,+COUNTIF(Nacsport!GK487:'Nacsport'!GS487,"*"),""))</f>
        <v/>
      </c>
      <c r="AO486" t="str">
        <f ca="1">+IF(K486="QUIEBRE",+IF(L486="SAN LUIS",+COUNTIF(K486:INDIRECT(ADDRESS((LOOKUP(2,1/($K$1:K486="ATAQUE"),Nacsport!$A$1:A487)),3,4)),"RUCK")+1,+COUNTIF(K486:INDIRECT(ADDRESS((LOOKUP(2,1/($K$1:K486="DEFENSA"),Nacsport!$A$1:A487)),3,4)),"RUCK")+1),"")</f>
        <v/>
      </c>
      <c r="AP486" t="str">
        <f ca="1">+IF(OR(K486="PUNTOS",K486="QUIEBRE"),+IF(L486="SAN LUIS",+COUNTIF(K486:INDIRECT(ADDRESS((LOOKUP(2,1/($K$1:K486="ATAQUE"),Nacsport!$A$1:A487)),3,4)),"PASE"),+COUNTIF(K486:INDIRECT(ADDRESS((LOOKUP(2,1/($K$1:K486="DEFENSA"),Nacsport!$A$1:A487)),3,4)),"PASE")),"")</f>
        <v/>
      </c>
      <c r="AQ486" t="str">
        <f>IF(K486="QUIEBRE",LOOKUP(2,1/($K$3:K486="ATAQUE"),$AL$3:AL486),IF(+COUNTIF(Nacsport!GK487:'Nacsport'!GS487,"*")&gt;0,+COUNTIF(Nacsport!GK487:'Nacsport'!GS487,"*"),""))</f>
        <v/>
      </c>
      <c r="AR486" s="1" t="str">
        <f>IF(OR(K486="ATTACCO",K486="DIFESA"),J486,IF(AND(OR(K486="PUNTOS",K486="RUCK",K486="QUIEBRE"),L486="AVEZZANO"),LOOKUP(2,1/($K$3:K486="ATTACCO"),$J$3:J487),IF(AND(OR(K486="PUNTOS",K486="RUCK",K486="QUIEBRE"),L486="RIVAL"),LOOKUP(2,1/($K$3:K486="DIFESA"),$J$3:J487),"")))</f>
        <v/>
      </c>
      <c r="AS486" s="17"/>
    </row>
    <row r="487" spans="1:45" ht="15.75" customHeight="1" x14ac:dyDescent="0.2">
      <c r="A487">
        <f>+Nacsport!A488</f>
        <v>488</v>
      </c>
      <c r="B487">
        <f t="shared" si="37"/>
        <v>486</v>
      </c>
      <c r="C487">
        <f t="shared" si="38"/>
        <v>486</v>
      </c>
      <c r="D487" s="12">
        <v>1</v>
      </c>
      <c r="E487" s="1" t="s">
        <v>1295</v>
      </c>
      <c r="F487" s="14">
        <f>CONVERT(LEFT(Nacsport!E488,2),"mn","hr")/24+CONVERT(MID(Nacsport!E488,4,2),"sec","hr")/24</f>
        <v>6.3692129629629626E-2</v>
      </c>
      <c r="G487" s="15">
        <f>CONVERT((CONVERT(LEFT(Nacsport!F488,2),"mn","hr")/24+CONVERT(MID(Nacsport!F488,4,2),"sec","hr")/24)-(CONVERT(LEFT(Nacsport!E488,2),"mn","hr")/24+CONVERT(MID(Nacsport!E488,4,2),"sec","hr")/24),"hr","sec")*24</f>
        <v>17.000000000001059</v>
      </c>
      <c r="H487" s="15">
        <f t="shared" si="35"/>
        <v>5498</v>
      </c>
      <c r="I487" s="15">
        <f t="shared" si="36"/>
        <v>91.716666666666654</v>
      </c>
      <c r="J487" s="1">
        <f>+Nacsport!B488</f>
        <v>53</v>
      </c>
      <c r="K487" s="1" t="str">
        <f>+Nacsport!C488</f>
        <v>SHORT-MATCH</v>
      </c>
      <c r="L487" s="1" t="str">
        <f>+CONCATENATE(Nacsport!I488,Nacsport!J488)</f>
        <v/>
      </c>
      <c r="M487" s="29" t="str">
        <f>IF(Nacsport!G488&lt;&gt;"",LEFT(Nacsport!G488,FIND(";",Nacsport!G488)-1),"")</f>
        <v>20</v>
      </c>
      <c r="N487" s="1" t="str">
        <f>IFERROR(MID(Nacsport!G488,FIND(";", Nacsport!G488)+1,IFERROR(FIND(" ", Nacsport!G488 &amp; " ", FIND(";", Nacsport!G488)+1) - FIND(";", Nacsport!G488)-1,LEN(Nacsport!G488))),"")</f>
        <v>7</v>
      </c>
      <c r="O487" s="1" t="str">
        <f>+CONCATENATE(Nacsport!K488,Nacsport!L488,Nacsport!M488,Nacsport!N488,Nacsport!O488,Nacsport!P488,Nacsport!Q488,Nacsport!R488,Nacsport!S488,Nacsport!T488,Nacsport!U488,Nacsport!V488,Nacsport!W488,Nacsport!X488,Nacsport!Y488,Nacsport!Z488)</f>
        <v/>
      </c>
      <c r="P487" s="1" t="str">
        <f>IF(ISNA(LOOKUP(2,1/(Nacsport!AA488:BY488&lt;&gt;""),Nacsport!AA488:BY488)),"",LOOKUP(2,1/(Nacsport!AA488:BY488&lt;&gt;""),Nacsport!AA488:BY488))</f>
        <v/>
      </c>
      <c r="Q487" s="1" t="str">
        <f t="array" ref="Q487">+IF(+COUNTIF(Nacsport!AA488:BY488,"*")&gt;1,INDEX(Nacsport!Z488:BX488,MATCH(TRUE,Nacsport!Z488:BX488&gt;0,0)),"")</f>
        <v/>
      </c>
      <c r="R487" s="1" t="str">
        <f>+CONCATENATE(Nacsport!BZ488,Nacsport!CA488)</f>
        <v/>
      </c>
      <c r="S487" s="1" t="str">
        <f>+CONCATENATE(Nacsport!CB488,Nacsport!CC488,Nacsport!CD488)</f>
        <v/>
      </c>
      <c r="T487" s="1" t="str">
        <f>+CONCATENATE(Nacsport!CE488,Nacsport!CF488,Nacsport!CG488,Nacsport!CH488)</f>
        <v/>
      </c>
      <c r="U487" s="1" t="str">
        <f>+CONCATENATE(Nacsport!CI488,Nacsport!CJ488,Nacsport!CK488,Nacsport!CL488,Nacsport!CM488,Nacsport!CN488,Nacsport!CO488,Nacsport!CP488)</f>
        <v/>
      </c>
      <c r="V487" s="1" t="str">
        <f>+CONCATENATE(Nacsport!CQ488,Nacsport!CR488,Nacsport!CS488,Nacsport!CT488,Nacsport!CU488,Nacsport!CV488)</f>
        <v/>
      </c>
      <c r="W487" s="1" t="str">
        <f>+CONCATENATE(Nacsport!CW488,Nacsport!CX488,Nacsport!CY488,Nacsport!CZ488,Nacsport!DA488,Nacsport!DB488,Nacsport!DC488)</f>
        <v/>
      </c>
      <c r="X487" s="1" t="str">
        <f>+CONCATENATE(Nacsport!DD488,Nacsport!DE488,Nacsport!DF488,Nacsport!DG488,Nacsport!DH488,Nacsport!DI488,Nacsport!DJ488,Nacsport!DK488,Nacsport!DL488,Nacsport!DM488,Nacsport!DN488)</f>
        <v/>
      </c>
      <c r="Y487" s="1" t="str">
        <f>+CONCATENATE(Nacsport!DO488,Nacsport!DP488,Nacsport!DQ488,Nacsport!DR488,Nacsport!DS488,Nacsport!DT488,Nacsport!DU488,Nacsport!DV488,)</f>
        <v/>
      </c>
      <c r="Z487" s="1" t="str">
        <f>+CONCATENATE(Nacsport!DW488,Nacsport!DX488,Nacsport!DY488,Nacsport!DZ488)</f>
        <v/>
      </c>
      <c r="AA487" s="1" t="str">
        <f>+CONCATENATE(Nacsport!EA488,Nacsport!EB488,Nacsport!EC488,Nacsport!ED488,Nacsport!EE488)</f>
        <v/>
      </c>
      <c r="AB487" s="1" t="str">
        <f>+CONCATENATE(Nacsport!EF488,Nacsport!EG488,Nacsport!EH488,Nacsport!EI488,Nacsport!EJ488,Nacsport!EK488)</f>
        <v/>
      </c>
      <c r="AC487" s="1" t="str">
        <f>+CONCATENATE(Nacsport!EL488,Nacsport!EM488,Nacsport!EN488,Nacsport!EO488,Nacsport!EP488,Nacsport!EQ488,Nacsport!ER488)</f>
        <v/>
      </c>
      <c r="AD487" s="1" t="str">
        <f>+CONCATENATE(Nacsport!ES488,Nacsport!ET488,Nacsport!EU488,Nacsport!EV488,Nacsport!EW488,Nacsport!EX488,Nacsport!EY488,Nacsport!EZ488)</f>
        <v/>
      </c>
      <c r="AE487" s="1" t="str">
        <f>+CONCATENATE(Nacsport!FA488,Nacsport!FB488,Nacsport!FC488)</f>
        <v/>
      </c>
      <c r="AF487" s="1" t="str">
        <f>+CONCATENATE(Nacsport!FD488,Nacsport!FE488)</f>
        <v/>
      </c>
      <c r="AG487" s="1" t="str">
        <f>+CONCATENATE(Nacsport!FF488,Nacsport!FG488,Nacsport!FH488,Nacsport!FI488,Nacsport!FJ488)</f>
        <v/>
      </c>
      <c r="AH487" s="1" t="str">
        <f t="shared" si="34"/>
        <v/>
      </c>
      <c r="AI487" s="1" t="str">
        <f>+CONCATENATE(Nacsport!FK488,Nacsport!FL488)</f>
        <v/>
      </c>
      <c r="AJ487" s="34" t="str">
        <f>+CONCATENATE(Nacsport!FM488,Nacsport!FN488)</f>
        <v/>
      </c>
      <c r="AK487" s="1" t="str">
        <f>+IF(OR(K487="ATTACCO",K487="DIFESA"),+CONCATENATE(Nacsport!FO488,Nacsport!FP487,Nacsport!FQ488,Nacsport!FR488,Nacsport!FS488,Nacsport!FT488,Nacsport!FU488,),"")</f>
        <v/>
      </c>
      <c r="AL487" s="1" t="str">
        <f>+IF(OR(K487="ATAQUE",K487="DEFENSA"),+CONCATENATE(Nacsport!FV488,Nacsport!FW488,Nacsport!FX488,Nacsport!FY488,Nacsport!FZ488,Nacsport!GA488,Nacsport!GB488,),"")</f>
        <v/>
      </c>
      <c r="AM487" s="1" t="str">
        <f>+CONCATENATE(Nacsport!GC488,Nacsport!GD488,Nacsport!GE488,Nacsport!GF488,Nacsport!GG488,Nacsport!GH488,Nacsport!GI488,Nacsport!GJ488,)</f>
        <v/>
      </c>
      <c r="AN487" s="1" t="str">
        <f>IF(K487="PUNTOS",LOOKUP(2,1/($K$3:K487="ATAQUE"),$AN$3:AN487),IF(+COUNTIF(Nacsport!GK488:'Nacsport'!GS488,"*")&gt;0,+COUNTIF(Nacsport!GK488:'Nacsport'!GS488,"*"),""))</f>
        <v/>
      </c>
      <c r="AO487" t="str">
        <f ca="1">+IF(K487="QUIEBRE",+IF(L487="SAN LUIS",+COUNTIF(K487:INDIRECT(ADDRESS((LOOKUP(2,1/($K$1:K487="ATAQUE"),Nacsport!$A$1:A488)),3,4)),"RUCK")+1,+COUNTIF(K487:INDIRECT(ADDRESS((LOOKUP(2,1/($K$1:K487="DEFENSA"),Nacsport!$A$1:A488)),3,4)),"RUCK")+1),"")</f>
        <v/>
      </c>
      <c r="AP487" t="str">
        <f ca="1">+IF(OR(K487="PUNTOS",K487="QUIEBRE"),+IF(L487="SAN LUIS",+COUNTIF(K487:INDIRECT(ADDRESS((LOOKUP(2,1/($K$1:K487="ATAQUE"),Nacsport!$A$1:A488)),3,4)),"PASE"),+COUNTIF(K487:INDIRECT(ADDRESS((LOOKUP(2,1/($K$1:K487="DEFENSA"),Nacsport!$A$1:A488)),3,4)),"PASE")),"")</f>
        <v/>
      </c>
      <c r="AQ487" t="str">
        <f>IF(K487="QUIEBRE",LOOKUP(2,1/($K$3:K487="ATAQUE"),$AL$3:AL487),IF(+COUNTIF(Nacsport!GK488:'Nacsport'!GS488,"*")&gt;0,+COUNTIF(Nacsport!GK488:'Nacsport'!GS488,"*"),""))</f>
        <v/>
      </c>
      <c r="AR487" s="1" t="str">
        <f>IF(OR(K487="ATTACCO",K487="DIFESA"),J487,IF(AND(OR(K487="PUNTOS",K487="RUCK",K487="QUIEBRE"),L487="AVEZZANO"),LOOKUP(2,1/($K$3:K487="ATTACCO"),$J$3:J488),IF(AND(OR(K487="PUNTOS",K487="RUCK",K487="QUIEBRE"),L487="RIVAL"),LOOKUP(2,1/($K$3:K487="DIFESA"),$J$3:J488),"")))</f>
        <v/>
      </c>
      <c r="AS487" s="17"/>
    </row>
    <row r="488" spans="1:45" ht="15.75" customHeight="1" x14ac:dyDescent="0.2">
      <c r="A488">
        <f>+Nacsport!A489</f>
        <v>489</v>
      </c>
      <c r="B488">
        <f t="shared" si="37"/>
        <v>487</v>
      </c>
      <c r="C488">
        <f t="shared" si="38"/>
        <v>487</v>
      </c>
      <c r="D488" s="12">
        <v>1</v>
      </c>
      <c r="E488" s="1" t="s">
        <v>1295</v>
      </c>
      <c r="F488" s="14">
        <f>CONVERT(LEFT(Nacsport!E489,2),"mn","hr")/24+CONVERT(MID(Nacsport!E489,4,2),"sec","hr")/24</f>
        <v>6.3738425925925921E-2</v>
      </c>
      <c r="G488" s="15">
        <f>CONVERT((CONVERT(LEFT(Nacsport!F489,2),"mn","hr")/24+CONVERT(MID(Nacsport!F489,4,2),"sec","hr")/24)-(CONVERT(LEFT(Nacsport!E489,2),"mn","hr")/24+CONVERT(MID(Nacsport!E489,4,2),"sec","hr")/24),"hr","sec")*24</f>
        <v>7.0000000000002949</v>
      </c>
      <c r="H488" s="15">
        <f t="shared" si="35"/>
        <v>5502</v>
      </c>
      <c r="I488" s="15">
        <f t="shared" si="36"/>
        <v>91.783333333333331</v>
      </c>
      <c r="J488" s="1">
        <f>+Nacsport!B489</f>
        <v>22</v>
      </c>
      <c r="K488" s="1" t="str">
        <f>+Nacsport!C489</f>
        <v>LINEOUT</v>
      </c>
      <c r="L488" s="1" t="str">
        <f>+CONCATENATE(Nacsport!I489,Nacsport!J489)</f>
        <v>SAN BENEDETTO</v>
      </c>
      <c r="M488" s="29" t="str">
        <f>IF(Nacsport!G489&lt;&gt;"",LEFT(Nacsport!G489,FIND(";",Nacsport!G489)-1),"")</f>
        <v/>
      </c>
      <c r="N488" s="1" t="str">
        <f>IFERROR(MID(Nacsport!G489,FIND(";", Nacsport!G489)+1,IFERROR(FIND(" ", Nacsport!G489 &amp; " ", FIND(";", Nacsport!G489)+1) - FIND(";", Nacsport!G489)-1,LEN(Nacsport!G489))),"")</f>
        <v/>
      </c>
      <c r="O488" s="1" t="str">
        <f>+CONCATENATE(Nacsport!K489,Nacsport!L489,Nacsport!M489,Nacsport!N489,Nacsport!O489,Nacsport!P489,Nacsport!Q489,Nacsport!R489,Nacsport!S489,Nacsport!T489,Nacsport!U489,Nacsport!V489,Nacsport!W489,Nacsport!X489,Nacsport!Y489,Nacsport!Z489)</f>
        <v/>
      </c>
      <c r="P488" s="1" t="str">
        <f>IF(ISNA(LOOKUP(2,1/(Nacsport!AA489:BY489&lt;&gt;""),Nacsport!AA489:BY489)),"",LOOKUP(2,1/(Nacsport!AA489:BY489&lt;&gt;""),Nacsport!AA489:BY489))</f>
        <v/>
      </c>
      <c r="Q488" s="1" t="str">
        <f t="array" ref="Q488">+IF(+COUNTIF(Nacsport!AA489:BY489,"*")&gt;1,INDEX(Nacsport!Z489:BX489,MATCH(TRUE,Nacsport!Z489:BX489&gt;0,0)),"")</f>
        <v/>
      </c>
      <c r="R488" s="1" t="str">
        <f>+CONCATENATE(Nacsport!BZ489,Nacsport!CA489)</f>
        <v/>
      </c>
      <c r="S488" s="1" t="str">
        <f>+CONCATENATE(Nacsport!CB489,Nacsport!CC489,Nacsport!CD489)</f>
        <v/>
      </c>
      <c r="T488" s="1" t="str">
        <f>+CONCATENATE(Nacsport!CE489,Nacsport!CF489,Nacsport!CG489,Nacsport!CH489)</f>
        <v/>
      </c>
      <c r="U488" s="1" t="str">
        <f>+CONCATENATE(Nacsport!CI489,Nacsport!CJ489,Nacsport!CK489,Nacsport!CL489,Nacsport!CM489,Nacsport!CN489,Nacsport!CO489,Nacsport!CP489)</f>
        <v/>
      </c>
      <c r="V488" s="1" t="str">
        <f>+CONCATENATE(Nacsport!CQ489,Nacsport!CR489,Nacsport!CS489,Nacsport!CT489,Nacsport!CU489,Nacsport!CV489)</f>
        <v/>
      </c>
      <c r="W488" s="1" t="str">
        <f>+CONCATENATE(Nacsport!CW489,Nacsport!CX489,Nacsport!CY489,Nacsport!CZ489,Nacsport!DA489,Nacsport!DB489,Nacsport!DC489)</f>
        <v/>
      </c>
      <c r="X488" s="1" t="str">
        <f>+CONCATENATE(Nacsport!DD489,Nacsport!DE489,Nacsport!DF489,Nacsport!DG489,Nacsport!DH489,Nacsport!DI489,Nacsport!DJ489,Nacsport!DK489,Nacsport!DL489,Nacsport!DM489,Nacsport!DN489)</f>
        <v/>
      </c>
      <c r="Y488" s="1" t="str">
        <f>+CONCATENATE(Nacsport!DO489,Nacsport!DP489,Nacsport!DQ489,Nacsport!DR489,Nacsport!DS489,Nacsport!DT489,Nacsport!DU489,Nacsport!DV489,)</f>
        <v/>
      </c>
      <c r="Z488" s="1" t="str">
        <f>+CONCATENATE(Nacsport!DW489,Nacsport!DX489,Nacsport!DY489,Nacsport!DZ489)</f>
        <v/>
      </c>
      <c r="AA488" s="1" t="str">
        <f>+CONCATENATE(Nacsport!EA489,Nacsport!EB489,Nacsport!EC489,Nacsport!ED489,Nacsport!EE489)</f>
        <v/>
      </c>
      <c r="AB488" s="1" t="str">
        <f>+CONCATENATE(Nacsport!EF489,Nacsport!EG489,Nacsport!EH489,Nacsport!EI489,Nacsport!EJ489,Nacsport!EK489)</f>
        <v/>
      </c>
      <c r="AC488" s="1" t="str">
        <f>+CONCATENATE(Nacsport!EL489,Nacsport!EM489,Nacsport!EN489,Nacsport!EO489,Nacsport!EP489,Nacsport!EQ489,Nacsport!ER489)</f>
        <v/>
      </c>
      <c r="AD488" s="1" t="str">
        <f>+CONCATENATE(Nacsport!ES489,Nacsport!ET489,Nacsport!EU489,Nacsport!EV489,Nacsport!EW489,Nacsport!EX489,Nacsport!EY489,Nacsport!EZ489)</f>
        <v/>
      </c>
      <c r="AE488" s="1" t="str">
        <f>+CONCATENATE(Nacsport!FA489,Nacsport!FB489,Nacsport!FC489)</f>
        <v/>
      </c>
      <c r="AF488" s="1" t="str">
        <f>+CONCATENATE(Nacsport!FD489,Nacsport!FE489)</f>
        <v/>
      </c>
      <c r="AG488" s="1" t="str">
        <f>+CONCATENATE(Nacsport!FF489,Nacsport!FG489,Nacsport!FH489,Nacsport!FI489,Nacsport!FJ489)</f>
        <v/>
      </c>
      <c r="AH488" s="1" t="str">
        <f t="shared" si="34"/>
        <v/>
      </c>
      <c r="AI488" s="1" t="str">
        <f>+CONCATENATE(Nacsport!FK489,Nacsport!FL489)</f>
        <v/>
      </c>
      <c r="AJ488" s="34" t="str">
        <f>+CONCATENATE(Nacsport!FM489,Nacsport!FN489)</f>
        <v/>
      </c>
      <c r="AK488" s="1" t="str">
        <f>+IF(OR(K488="ATTACCO",K488="DIFESA"),+CONCATENATE(Nacsport!FO489,Nacsport!FP488,Nacsport!FQ489,Nacsport!FR489,Nacsport!FS489,Nacsport!FT489,Nacsport!FU489,),"")</f>
        <v/>
      </c>
      <c r="AL488" s="1" t="str">
        <f>+IF(OR(K488="ATAQUE",K488="DEFENSA"),+CONCATENATE(Nacsport!FV489,Nacsport!FW489,Nacsport!FX489,Nacsport!FY489,Nacsport!FZ489,Nacsport!GA489,Nacsport!GB489,),"")</f>
        <v/>
      </c>
      <c r="AM488" s="1" t="str">
        <f>+CONCATENATE(Nacsport!GC489,Nacsport!GD489,Nacsport!GE489,Nacsport!GF489,Nacsport!GG489,Nacsport!GH489,Nacsport!GI489,Nacsport!GJ489,)</f>
        <v/>
      </c>
      <c r="AN488" s="1" t="str">
        <f>IF(K488="PUNTOS",LOOKUP(2,1/($K$3:K488="ATAQUE"),$AN$3:AN488),IF(+COUNTIF(Nacsport!GK489:'Nacsport'!GS489,"*")&gt;0,+COUNTIF(Nacsport!GK489:'Nacsport'!GS489,"*"),""))</f>
        <v/>
      </c>
      <c r="AO488" t="str">
        <f ca="1">+IF(K488="QUIEBRE",+IF(L488="SAN LUIS",+COUNTIF(K488:INDIRECT(ADDRESS((LOOKUP(2,1/($K$1:K488="ATAQUE"),Nacsport!$A$1:A489)),3,4)),"RUCK")+1,+COUNTIF(K488:INDIRECT(ADDRESS((LOOKUP(2,1/($K$1:K488="DEFENSA"),Nacsport!$A$1:A489)),3,4)),"RUCK")+1),"")</f>
        <v/>
      </c>
      <c r="AP488" t="str">
        <f ca="1">+IF(OR(K488="PUNTOS",K488="QUIEBRE"),+IF(L488="SAN LUIS",+COUNTIF(K488:INDIRECT(ADDRESS((LOOKUP(2,1/($K$1:K488="ATAQUE"),Nacsport!$A$1:A489)),3,4)),"PASE"),+COUNTIF(K488:INDIRECT(ADDRESS((LOOKUP(2,1/($K$1:K488="DEFENSA"),Nacsport!$A$1:A489)),3,4)),"PASE")),"")</f>
        <v/>
      </c>
      <c r="AQ488" t="str">
        <f>IF(K488="QUIEBRE",LOOKUP(2,1/($K$3:K488="ATAQUE"),$AL$3:AL488),IF(+COUNTIF(Nacsport!GK489:'Nacsport'!GS489,"*")&gt;0,+COUNTIF(Nacsport!GK489:'Nacsport'!GS489,"*"),""))</f>
        <v/>
      </c>
      <c r="AR488" s="1" t="str">
        <f>IF(OR(K488="ATTACCO",K488="DIFESA"),J488,IF(AND(OR(K488="PUNTOS",K488="RUCK",K488="QUIEBRE"),L488="AVEZZANO"),LOOKUP(2,1/($K$3:K488="ATTACCO"),$J$3:J489),IF(AND(OR(K488="PUNTOS",K488="RUCK",K488="QUIEBRE"),L488="RIVAL"),LOOKUP(2,1/($K$3:K488="DIFESA"),$J$3:J489),"")))</f>
        <v/>
      </c>
      <c r="AS488" s="17"/>
    </row>
    <row r="489" spans="1:45" ht="15.75" customHeight="1" x14ac:dyDescent="0.2">
      <c r="A489">
        <f>+Nacsport!A490</f>
        <v>490</v>
      </c>
      <c r="B489">
        <f t="shared" si="37"/>
        <v>488</v>
      </c>
      <c r="C489">
        <f t="shared" si="38"/>
        <v>488</v>
      </c>
      <c r="D489" s="12">
        <v>1</v>
      </c>
      <c r="E489" s="1" t="s">
        <v>1295</v>
      </c>
      <c r="F489" s="14">
        <f>CONVERT(LEFT(Nacsport!E490,2),"mn","hr")/24+CONVERT(MID(Nacsport!E490,4,2),"sec","hr")/24</f>
        <v>6.3865740740740737E-2</v>
      </c>
      <c r="G489" s="15">
        <v>8</v>
      </c>
      <c r="H489" s="15">
        <f t="shared" si="35"/>
        <v>5513</v>
      </c>
      <c r="I489" s="15">
        <f t="shared" si="36"/>
        <v>91.966666666666669</v>
      </c>
      <c r="J489" s="1">
        <f>+Nacsport!B490</f>
        <v>20</v>
      </c>
      <c r="K489" s="1" t="str">
        <f>+Nacsport!C490</f>
        <v>PENALTY</v>
      </c>
      <c r="L489" s="1" t="str">
        <f>+CONCATENATE(Nacsport!I490,Nacsport!J490)</f>
        <v>SAN BENEDETTO</v>
      </c>
      <c r="M489" s="29" t="str">
        <f>IF(Nacsport!G490&lt;&gt;"",LEFT(Nacsport!G490,FIND(";",Nacsport!G490)-1),"")</f>
        <v/>
      </c>
      <c r="N489" s="1" t="str">
        <f>IFERROR(MID(Nacsport!G490,FIND(";", Nacsport!G490)+1,IFERROR(FIND(" ", Nacsport!G490 &amp; " ", FIND(";", Nacsport!G490)+1) - FIND(";", Nacsport!G490)-1,LEN(Nacsport!G490))),"")</f>
        <v/>
      </c>
      <c r="O489" s="1" t="str">
        <f>+CONCATENATE(Nacsport!K490,Nacsport!L490,Nacsport!M490,Nacsport!N490,Nacsport!O490,Nacsport!P490,Nacsport!Q490,Nacsport!R490,Nacsport!S490,Nacsport!T490,Nacsport!U490,Nacsport!V490,Nacsport!W490,Nacsport!X490,Nacsport!Y490,Nacsport!Z490)</f>
        <v/>
      </c>
      <c r="P489" s="1">
        <f>IF(ISNA(LOOKUP(2,1/(Nacsport!AA490:BY490&lt;&gt;""),Nacsport!AA490:BY490)),"",LOOKUP(2,1/(Nacsport!AA490:BY490&lt;&gt;""),Nacsport!AA490:BY490))</f>
        <v>22</v>
      </c>
      <c r="Q489" s="1" t="str">
        <f t="array" ref="Q489">+IF(+COUNTIF(Nacsport!AA490:BY490,"*")&gt;1,INDEX(Nacsport!Z490:BX490,MATCH(TRUE,Nacsport!Z490:BX490&gt;0,0)),"")</f>
        <v/>
      </c>
      <c r="R489" s="1" t="str">
        <f>+CONCATENATE(Nacsport!BZ490,Nacsport!CA490)</f>
        <v/>
      </c>
      <c r="S489" s="1" t="str">
        <f>+CONCATENATE(Nacsport!CB490,Nacsport!CC490,Nacsport!CD490)</f>
        <v/>
      </c>
      <c r="T489" s="1" t="str">
        <f>+CONCATENATE(Nacsport!CE490,Nacsport!CF490,Nacsport!CG490,Nacsport!CH490)</f>
        <v/>
      </c>
      <c r="U489" s="1" t="str">
        <f>+CONCATENATE(Nacsport!CI490,Nacsport!CJ490,Nacsport!CK490,Nacsport!CL490,Nacsport!CM490,Nacsport!CN490,Nacsport!CO490,Nacsport!CP490)</f>
        <v/>
      </c>
      <c r="V489" s="1" t="str">
        <f>+CONCATENATE(Nacsport!CQ490,Nacsport!CR490,Nacsport!CS490,Nacsport!CT490,Nacsport!CU490,Nacsport!CV490)</f>
        <v/>
      </c>
      <c r="W489" s="1" t="str">
        <f>+CONCATENATE(Nacsport!CW490,Nacsport!CX490,Nacsport!CY490,Nacsport!CZ490,Nacsport!DA490,Nacsport!DB490,Nacsport!DC490)</f>
        <v/>
      </c>
      <c r="X489" s="1" t="str">
        <f>+CONCATENATE(Nacsport!DD490,Nacsport!DE490,Nacsport!DF490,Nacsport!DG490,Nacsport!DH490,Nacsport!DI490,Nacsport!DJ490,Nacsport!DK490,Nacsport!DL490,Nacsport!DM490,Nacsport!DN490)</f>
        <v/>
      </c>
      <c r="Y489" s="1" t="str">
        <f>+CONCATENATE(Nacsport!DO490,Nacsport!DP490,Nacsport!DQ490,Nacsport!DR490,Nacsport!DS490,Nacsport!DT490,Nacsport!DU490,Nacsport!DV490,)</f>
        <v/>
      </c>
      <c r="Z489" s="1" t="str">
        <f>+CONCATENATE(Nacsport!DW490,Nacsport!DX490,Nacsport!DY490,Nacsport!DZ490)</f>
        <v/>
      </c>
      <c r="AA489" s="1" t="str">
        <f>+CONCATENATE(Nacsport!EA490,Nacsport!EB490,Nacsport!EC490,Nacsport!ED490,Nacsport!EE490)</f>
        <v/>
      </c>
      <c r="AB489" s="1" t="str">
        <f>+CONCATENATE(Nacsport!EF490,Nacsport!EG490,Nacsport!EH490,Nacsport!EI490,Nacsport!EJ490,Nacsport!EK490)</f>
        <v/>
      </c>
      <c r="AC489" s="1" t="str">
        <f>+CONCATENATE(Nacsport!EL490,Nacsport!EM490,Nacsport!EN490,Nacsport!EO490,Nacsport!EP490,Nacsport!EQ490,Nacsport!ER490)</f>
        <v>RUCK DEFENCE</v>
      </c>
      <c r="AD489" s="1" t="str">
        <f>+CONCATENATE(Nacsport!ES490,Nacsport!ET490,Nacsport!EU490,Nacsport!EV490,Nacsport!EW490,Nacsport!EX490,Nacsport!EY490,Nacsport!EZ490)</f>
        <v/>
      </c>
      <c r="AE489" s="1" t="str">
        <f>+CONCATENATE(Nacsport!FA490,Nacsport!FB490,Nacsport!FC490)</f>
        <v/>
      </c>
      <c r="AF489" s="1" t="str">
        <f>+CONCATENATE(Nacsport!FD490,Nacsport!FE490)</f>
        <v/>
      </c>
      <c r="AG489" s="1" t="str">
        <f>+CONCATENATE(Nacsport!FF490,Nacsport!FG490,Nacsport!FH490,Nacsport!FI490,Nacsport!FJ490)</f>
        <v/>
      </c>
      <c r="AH489" s="1" t="str">
        <f t="shared" si="34"/>
        <v/>
      </c>
      <c r="AI489" s="1" t="str">
        <f>+CONCATENATE(Nacsport!FK490,Nacsport!FL490)</f>
        <v/>
      </c>
      <c r="AJ489" s="34" t="str">
        <f>+CONCATENATE(Nacsport!FM490,Nacsport!FN490)</f>
        <v/>
      </c>
      <c r="AK489" s="1" t="str">
        <f>+IF(OR(K489="ATTACCO",K489="DIFESA"),+CONCATENATE(Nacsport!FO490,Nacsport!FP489,Nacsport!FQ490,Nacsport!FR490,Nacsport!FS490,Nacsport!FT490,Nacsport!FU490,),"")</f>
        <v/>
      </c>
      <c r="AL489" s="1" t="str">
        <f>+IF(OR(K489="ATAQUE",K489="DEFENSA"),+CONCATENATE(Nacsport!FV490,Nacsport!FW490,Nacsport!FX490,Nacsport!FY490,Nacsport!FZ490,Nacsport!GA490,Nacsport!GB490,),"")</f>
        <v/>
      </c>
      <c r="AM489" s="1" t="str">
        <f>+CONCATENATE(Nacsport!GC490,Nacsport!GD490,Nacsport!GE490,Nacsport!GF490,Nacsport!GG490,Nacsport!GH490,Nacsport!GI490,Nacsport!GJ490,)</f>
        <v/>
      </c>
      <c r="AN489" s="1" t="str">
        <f>IF(K489="PUNTOS",LOOKUP(2,1/($K$3:K489="ATAQUE"),$AN$3:AN489),IF(+COUNTIF(Nacsport!GK490:'Nacsport'!GS490,"*")&gt;0,+COUNTIF(Nacsport!GK490:'Nacsport'!GS490,"*"),""))</f>
        <v/>
      </c>
      <c r="AO489" t="str">
        <f ca="1">+IF(K489="QUIEBRE",+IF(L489="SAN LUIS",+COUNTIF(K489:INDIRECT(ADDRESS((LOOKUP(2,1/($K$1:K489="ATAQUE"),Nacsport!$A$1:A490)),3,4)),"RUCK")+1,+COUNTIF(K489:INDIRECT(ADDRESS((LOOKUP(2,1/($K$1:K489="DEFENSA"),Nacsport!$A$1:A490)),3,4)),"RUCK")+1),"")</f>
        <v/>
      </c>
      <c r="AP489" t="str">
        <f ca="1">+IF(OR(K489="PUNTOS",K489="QUIEBRE"),+IF(L489="SAN LUIS",+COUNTIF(K489:INDIRECT(ADDRESS((LOOKUP(2,1/($K$1:K489="ATAQUE"),Nacsport!$A$1:A490)),3,4)),"PASE"),+COUNTIF(K489:INDIRECT(ADDRESS((LOOKUP(2,1/($K$1:K489="DEFENSA"),Nacsport!$A$1:A490)),3,4)),"PASE")),"")</f>
        <v/>
      </c>
      <c r="AQ489" t="str">
        <f>IF(K489="QUIEBRE",LOOKUP(2,1/($K$3:K489="ATAQUE"),$AL$3:AL489),IF(+COUNTIF(Nacsport!GK490:'Nacsport'!GS490,"*")&gt;0,+COUNTIF(Nacsport!GK490:'Nacsport'!GS490,"*"),""))</f>
        <v/>
      </c>
      <c r="AR489" s="1" t="str">
        <f>IF(OR(K489="ATTACCO",K489="DIFESA"),J489,IF(AND(OR(K489="PUNTOS",K489="RUCK",K489="QUIEBRE"),L489="AVEZZANO"),LOOKUP(2,1/($K$3:K489="ATTACCO"),$J$3:J490),IF(AND(OR(K489="PUNTOS",K489="RUCK",K489="QUIEBRE"),L489="RIVAL"),LOOKUP(2,1/($K$3:K489="DIFESA"),$J$3:J490),"")))</f>
        <v/>
      </c>
      <c r="AS489" s="17"/>
    </row>
    <row r="490" spans="1:45" ht="15.75" customHeight="1" x14ac:dyDescent="0.2">
      <c r="A490">
        <f>+Nacsport!A491</f>
        <v>491</v>
      </c>
      <c r="B490">
        <f t="shared" si="37"/>
        <v>489</v>
      </c>
      <c r="C490">
        <f t="shared" si="38"/>
        <v>489</v>
      </c>
      <c r="D490" s="12">
        <v>1</v>
      </c>
      <c r="E490" s="1" t="s">
        <v>1295</v>
      </c>
      <c r="F490" s="14">
        <f>CONVERT(LEFT(Nacsport!E491,2),"mn","hr")/24+CONVERT(MID(Nacsport!E491,4,2),"sec","hr")/24</f>
        <v>6.3888888888888898E-2</v>
      </c>
      <c r="G490" s="15">
        <f>CONVERT((CONVERT(LEFT(Nacsport!F491,2),"mn","hr")/24+CONVERT(MID(Nacsport!F491,4,2),"sec","hr")/24)-(CONVERT(LEFT(Nacsport!E491,2),"mn","hr")/24+CONVERT(MID(Nacsport!E491,4,2),"sec","hr")/24),"hr","sec")*24</f>
        <v>1.000000000000556</v>
      </c>
      <c r="H490" s="15">
        <f t="shared" si="35"/>
        <v>5515.0000000000009</v>
      </c>
      <c r="I490" s="15">
        <f t="shared" si="36"/>
        <v>92.000000000000014</v>
      </c>
      <c r="J490" s="1">
        <f>+Nacsport!B491</f>
        <v>52</v>
      </c>
      <c r="K490" s="1" t="str">
        <f>+Nacsport!C491</f>
        <v>END</v>
      </c>
      <c r="L490" s="1" t="str">
        <f>+CONCATENATE(Nacsport!I491,Nacsport!J491)</f>
        <v/>
      </c>
      <c r="M490" s="29" t="str">
        <f>IF(Nacsport!G491&lt;&gt;"",LEFT(Nacsport!G491,FIND(";",Nacsport!G491)-1),"")</f>
        <v/>
      </c>
      <c r="N490" s="1" t="str">
        <f>IFERROR(MID(Nacsport!G491,FIND(";", Nacsport!G491)+1,IFERROR(FIND(" ", Nacsport!G491 &amp; " ", FIND(";", Nacsport!G491)+1) - FIND(";", Nacsport!G491)-1,LEN(Nacsport!G491))),"")</f>
        <v/>
      </c>
      <c r="O490" s="1" t="str">
        <f>+CONCATENATE(Nacsport!K491,Nacsport!L491,Nacsport!M491,Nacsport!N491,Nacsport!O491,Nacsport!P491,Nacsport!Q491,Nacsport!R491,Nacsport!S491,Nacsport!T491,Nacsport!U491,Nacsport!V491,Nacsport!W491,Nacsport!X491,Nacsport!Y491,Nacsport!Z491)</f>
        <v/>
      </c>
      <c r="P490" s="1" t="str">
        <f>IF(ISNA(LOOKUP(2,1/(Nacsport!AA491:BY491&lt;&gt;""),Nacsport!AA491:BY491)),"",LOOKUP(2,1/(Nacsport!AA491:BY491&lt;&gt;""),Nacsport!AA491:BY491))</f>
        <v/>
      </c>
      <c r="Q490" s="1" t="str">
        <f t="array" ref="Q490">+IF(+COUNTIF(Nacsport!AA491:BY491,"*")&gt;1,INDEX(Nacsport!Z491:BX491,MATCH(TRUE,Nacsport!Z491:BX491&gt;0,0)),"")</f>
        <v/>
      </c>
      <c r="R490" s="1" t="str">
        <f>+CONCATENATE(Nacsport!BZ491,Nacsport!CA491)</f>
        <v/>
      </c>
      <c r="S490" s="1" t="str">
        <f>+CONCATENATE(Nacsport!CB491,Nacsport!CC491,Nacsport!CD491)</f>
        <v/>
      </c>
      <c r="T490" s="1" t="str">
        <f>+CONCATENATE(Nacsport!CE491,Nacsport!CF491,Nacsport!CG491,Nacsport!CH491)</f>
        <v/>
      </c>
      <c r="U490" s="1" t="str">
        <f>+CONCATENATE(Nacsport!CI491,Nacsport!CJ491,Nacsport!CK491,Nacsport!CL491,Nacsport!CM491,Nacsport!CN491,Nacsport!CO491,Nacsport!CP491)</f>
        <v/>
      </c>
      <c r="V490" s="1" t="str">
        <f>+CONCATENATE(Nacsport!CQ491,Nacsport!CR491,Nacsport!CS491,Nacsport!CT491,Nacsport!CU491,Nacsport!CV491)</f>
        <v/>
      </c>
      <c r="W490" s="1" t="str">
        <f>+CONCATENATE(Nacsport!CW491,Nacsport!CX491,Nacsport!CY491,Nacsport!CZ491,Nacsport!DA491,Nacsport!DB491,Nacsport!DC491)</f>
        <v/>
      </c>
      <c r="X490" s="1" t="str">
        <f>+CONCATENATE(Nacsport!DD491,Nacsport!DE491,Nacsport!DF491,Nacsport!DG491,Nacsport!DH491,Nacsport!DI491,Nacsport!DJ491,Nacsport!DK491,Nacsport!DL491,Nacsport!DM491,Nacsport!DN491)</f>
        <v/>
      </c>
      <c r="Y490" s="1" t="str">
        <f>+CONCATENATE(Nacsport!DO491,Nacsport!DP491,Nacsport!DQ491,Nacsport!DR491,Nacsport!DS491,Nacsport!DT491,Nacsport!DU491,Nacsport!DV491,)</f>
        <v/>
      </c>
      <c r="Z490" s="1" t="str">
        <f>+CONCATENATE(Nacsport!DW491,Nacsport!DX491,Nacsport!DY491,Nacsport!DZ491)</f>
        <v/>
      </c>
      <c r="AA490" s="1" t="str">
        <f>+CONCATENATE(Nacsport!EA491,Nacsport!EB491,Nacsport!EC491,Nacsport!ED491,Nacsport!EE491)</f>
        <v/>
      </c>
      <c r="AB490" s="1" t="str">
        <f>+CONCATENATE(Nacsport!EF491,Nacsport!EG491,Nacsport!EH491,Nacsport!EI491,Nacsport!EJ491,Nacsport!EK491)</f>
        <v/>
      </c>
      <c r="AC490" s="1" t="str">
        <f>+CONCATENATE(Nacsport!EL491,Nacsport!EM491,Nacsport!EN491,Nacsport!EO491,Nacsport!EP491,Nacsport!EQ491,Nacsport!ER491)</f>
        <v/>
      </c>
      <c r="AD490" s="1" t="str">
        <f>+CONCATENATE(Nacsport!ES491,Nacsport!ET491,Nacsport!EU491,Nacsport!EV491,Nacsport!EW491,Nacsport!EX491,Nacsport!EY491,Nacsport!EZ491)</f>
        <v/>
      </c>
      <c r="AE490" s="1" t="str">
        <f>+CONCATENATE(Nacsport!FA491,Nacsport!FB491,Nacsport!FC491)</f>
        <v/>
      </c>
      <c r="AF490" s="1" t="str">
        <f>+CONCATENATE(Nacsport!FD491,Nacsport!FE491)</f>
        <v/>
      </c>
      <c r="AG490" s="1" t="str">
        <f>+CONCATENATE(Nacsport!FF491,Nacsport!FG491,Nacsport!FH491,Nacsport!FI491,Nacsport!FJ491)</f>
        <v/>
      </c>
      <c r="AH490" s="1" t="str">
        <f t="shared" ref="AH490:AH543" si="39">+IF(AG490="TRY",5,IF(AG490="CONVERSION",2,IF(AG490="PENALTY-KICK",3,IF(AG490="PENALTY-TRY",7,IF(AG490="DROP",3,"")))))</f>
        <v/>
      </c>
      <c r="AI490" s="1" t="str">
        <f>+CONCATENATE(Nacsport!FK491,Nacsport!FL491)</f>
        <v/>
      </c>
      <c r="AJ490" s="34" t="str">
        <f>+CONCATENATE(Nacsport!FM491,Nacsport!FN491)</f>
        <v/>
      </c>
      <c r="AK490" s="1" t="str">
        <f>+IF(OR(K490="ATTACCO",K490="DIFESA"),+CONCATENATE(Nacsport!FO491,Nacsport!FP490,Nacsport!FQ491,Nacsport!FR491,Nacsport!FS491,Nacsport!FT491,Nacsport!FU491,),"")</f>
        <v/>
      </c>
      <c r="AL490" s="1" t="str">
        <f>+IF(OR(K490="ATAQUE",K490="DEFENSA"),+CONCATENATE(Nacsport!FV491,Nacsport!FW491,Nacsport!FX491,Nacsport!FY491,Nacsport!FZ491,Nacsport!GA491,Nacsport!GB491,),"")</f>
        <v/>
      </c>
      <c r="AM490" s="1" t="str">
        <f>+CONCATENATE(Nacsport!GC491,Nacsport!GD491,Nacsport!GE491,Nacsport!GF491,Nacsport!GG491,Nacsport!GH491,Nacsport!GI491,Nacsport!GJ491,)</f>
        <v/>
      </c>
      <c r="AN490" s="1" t="str">
        <f>IF(K490="PUNTOS",LOOKUP(2,1/($K$3:K490="ATAQUE"),$AN$3:AN490),IF(+COUNTIF(Nacsport!GK491:'Nacsport'!GS491,"*")&gt;0,+COUNTIF(Nacsport!GK491:'Nacsport'!GS491,"*"),""))</f>
        <v/>
      </c>
      <c r="AO490" t="str">
        <f ca="1">+IF(K490="QUIEBRE",+IF(L490="SAN LUIS",+COUNTIF(K490:INDIRECT(ADDRESS((LOOKUP(2,1/($K$1:K490="ATAQUE"),Nacsport!$A$1:A491)),3,4)),"RUCK")+1,+COUNTIF(K490:INDIRECT(ADDRESS((LOOKUP(2,1/($K$1:K490="DEFENSA"),Nacsport!$A$1:A491)),3,4)),"RUCK")+1),"")</f>
        <v/>
      </c>
      <c r="AP490" t="str">
        <f ca="1">+IF(OR(K490="PUNTOS",K490="QUIEBRE"),+IF(L490="SAN LUIS",+COUNTIF(K490:INDIRECT(ADDRESS((LOOKUP(2,1/($K$1:K490="ATAQUE"),Nacsport!$A$1:A491)),3,4)),"PASE"),+COUNTIF(K490:INDIRECT(ADDRESS((LOOKUP(2,1/($K$1:K490="DEFENSA"),Nacsport!$A$1:A491)),3,4)),"PASE")),"")</f>
        <v/>
      </c>
      <c r="AQ490" t="str">
        <f>IF(K490="QUIEBRE",LOOKUP(2,1/($K$3:K490="ATAQUE"),$AL$3:AL490),IF(+COUNTIF(Nacsport!GK491:'Nacsport'!GS491,"*")&gt;0,+COUNTIF(Nacsport!GK491:'Nacsport'!GS491,"*"),""))</f>
        <v/>
      </c>
      <c r="AR490" s="1" t="str">
        <f>IF(OR(K490="ATTACCO",K490="DIFESA"),J490,IF(AND(OR(K490="PUNTOS",K490="RUCK",K490="QUIEBRE"),L490="AVEZZANO"),LOOKUP(2,1/($K$3:K490="ATTACCO"),$J$3:J491),IF(AND(OR(K490="PUNTOS",K490="RUCK",K490="QUIEBRE"),L490="RIVAL"),LOOKUP(2,1/($K$3:K490="DIFESA"),$J$3:J491),"")))</f>
        <v/>
      </c>
      <c r="AS490" s="17"/>
    </row>
    <row r="491" spans="1:45" ht="15.75" customHeight="1" x14ac:dyDescent="0.2">
      <c r="A491">
        <f>+Nacsport!A492</f>
        <v>492</v>
      </c>
      <c r="B491">
        <f t="shared" si="37"/>
        <v>490</v>
      </c>
      <c r="C491">
        <f t="shared" si="38"/>
        <v>490</v>
      </c>
      <c r="D491" s="12">
        <v>1</v>
      </c>
      <c r="E491" s="1" t="s">
        <v>1295</v>
      </c>
      <c r="F491" s="14">
        <f>CONVERT(LEFT(Nacsport!E492,2),"mn","hr")/24+CONVERT(MID(Nacsport!E492,4,2),"sec","hr")/24</f>
        <v>6.4259259259259266E-2</v>
      </c>
      <c r="G491" s="15">
        <f>CONVERT((CONVERT(LEFT(Nacsport!F492,2),"mn","hr")/24+CONVERT(MID(Nacsport!F492,4,2),"sec","hr")/24)-(CONVERT(LEFT(Nacsport!E492,2),"mn","hr")/24+CONVERT(MID(Nacsport!E492,4,2),"sec","hr")/24),"hr","sec")*24</f>
        <v>27.999999999999979</v>
      </c>
      <c r="H491" s="15">
        <f t="shared" si="35"/>
        <v>5547.0000000000009</v>
      </c>
      <c r="I491" s="15">
        <f t="shared" si="36"/>
        <v>92.533333333333346</v>
      </c>
      <c r="J491" s="1">
        <f>+Nacsport!B492</f>
        <v>34</v>
      </c>
      <c r="K491" s="1" t="str">
        <f>+Nacsport!C492</f>
        <v>DEFENCE</v>
      </c>
      <c r="L491" s="1" t="str">
        <f>+CONCATENATE(Nacsport!I492,Nacsport!J492)</f>
        <v/>
      </c>
      <c r="M491" s="29" t="str">
        <f>IF(Nacsport!G492&lt;&gt;"",LEFT(Nacsport!G492,FIND(";",Nacsport!G492)-1),"")</f>
        <v>2</v>
      </c>
      <c r="N491" s="1" t="str">
        <f>IFERROR(MID(Nacsport!G492,FIND(";", Nacsport!G492)+1,IFERROR(FIND(" ", Nacsport!G492 &amp; " ", FIND(";", Nacsport!G492)+1) - FIND(";", Nacsport!G492)-1,LEN(Nacsport!G492))),"")</f>
        <v>30</v>
      </c>
      <c r="O491" s="1" t="str">
        <f>+CONCATENATE(Nacsport!K492,Nacsport!L492,Nacsport!M492,Nacsport!N492,Nacsport!O492,Nacsport!P492,Nacsport!Q492,Nacsport!R492,Nacsport!S492,Nacsport!T492,Nacsport!U492,Nacsport!V492,Nacsport!W492,Nacsport!X492,Nacsport!Y492,Nacsport!Z492)</f>
        <v/>
      </c>
      <c r="P491" s="1" t="str">
        <f>IF(ISNA(LOOKUP(2,1/(Nacsport!AA492:BY492&lt;&gt;""),Nacsport!AA492:BY492)),"",LOOKUP(2,1/(Nacsport!AA492:BY492&lt;&gt;""),Nacsport!AA492:BY492))</f>
        <v/>
      </c>
      <c r="Q491" s="1" t="str">
        <f t="array" ref="Q491">+IF(+COUNTIF(Nacsport!AA492:BY492,"*")&gt;1,INDEX(Nacsport!Z492:BX492,MATCH(TRUE,Nacsport!Z492:BX492&gt;0,0)),"")</f>
        <v/>
      </c>
      <c r="R491" s="1" t="str">
        <f>+CONCATENATE(Nacsport!BZ492,Nacsport!CA492)</f>
        <v/>
      </c>
      <c r="S491" s="1" t="str">
        <f>+CONCATENATE(Nacsport!CB492,Nacsport!CC492,Nacsport!CD492)</f>
        <v/>
      </c>
      <c r="T491" s="1" t="str">
        <f>+CONCATENATE(Nacsport!CE492,Nacsport!CF492,Nacsport!CG492,Nacsport!CH492)</f>
        <v/>
      </c>
      <c r="U491" s="1" t="str">
        <f>+CONCATENATE(Nacsport!CI492,Nacsport!CJ492,Nacsport!CK492,Nacsport!CL492,Nacsport!CM492,Nacsport!CN492,Nacsport!CO492,Nacsport!CP492)</f>
        <v/>
      </c>
      <c r="V491" s="1" t="str">
        <f>+CONCATENATE(Nacsport!CQ492,Nacsport!CR492,Nacsport!CS492,Nacsport!CT492,Nacsport!CU492,Nacsport!CV492)</f>
        <v/>
      </c>
      <c r="W491" s="1" t="str">
        <f>+CONCATENATE(Nacsport!CW492,Nacsport!CX492,Nacsport!CY492,Nacsport!CZ492,Nacsport!DA492,Nacsport!DB492,Nacsport!DC492)</f>
        <v/>
      </c>
      <c r="X491" s="1" t="str">
        <f>+CONCATENATE(Nacsport!DD492,Nacsport!DE492,Nacsport!DF492,Nacsport!DG492,Nacsport!DH492,Nacsport!DI492,Nacsport!DJ492,Nacsport!DK492,Nacsport!DL492,Nacsport!DM492,Nacsport!DN492)</f>
        <v/>
      </c>
      <c r="Y491" s="1" t="str">
        <f>+CONCATENATE(Nacsport!DO492,Nacsport!DP492,Nacsport!DQ492,Nacsport!DR492,Nacsport!DS492,Nacsport!DT492,Nacsport!DU492,Nacsport!DV492,)</f>
        <v/>
      </c>
      <c r="Z491" s="1" t="str">
        <f>+CONCATENATE(Nacsport!DW492,Nacsport!DX492,Nacsport!DY492,Nacsport!DZ492)</f>
        <v/>
      </c>
      <c r="AA491" s="1" t="str">
        <f>+CONCATENATE(Nacsport!EA492,Nacsport!EB492,Nacsport!EC492,Nacsport!ED492,Nacsport!EE492)</f>
        <v/>
      </c>
      <c r="AB491" s="1" t="str">
        <f>+CONCATENATE(Nacsport!EF492,Nacsport!EG492,Nacsport!EH492,Nacsport!EI492,Nacsport!EJ492,Nacsport!EK492)</f>
        <v/>
      </c>
      <c r="AC491" s="1" t="str">
        <f>+CONCATENATE(Nacsport!EL492,Nacsport!EM492,Nacsport!EN492,Nacsport!EO492,Nacsport!EP492,Nacsport!EQ492,Nacsport!ER492)</f>
        <v/>
      </c>
      <c r="AD491" s="1" t="str">
        <f>+CONCATENATE(Nacsport!ES492,Nacsport!ET492,Nacsport!EU492,Nacsport!EV492,Nacsport!EW492,Nacsport!EX492,Nacsport!EY492,Nacsport!EZ492)</f>
        <v/>
      </c>
      <c r="AE491" s="1" t="str">
        <f>+CONCATENATE(Nacsport!FA492,Nacsport!FB492,Nacsport!FC492)</f>
        <v/>
      </c>
      <c r="AF491" s="1" t="str">
        <f>+CONCATENATE(Nacsport!FD492,Nacsport!FE492)</f>
        <v/>
      </c>
      <c r="AG491" s="1" t="str">
        <f>+CONCATENATE(Nacsport!FF492,Nacsport!FG492,Nacsport!FH492,Nacsport!FI492,Nacsport!FJ492)</f>
        <v/>
      </c>
      <c r="AH491" s="1" t="str">
        <f t="shared" si="39"/>
        <v/>
      </c>
      <c r="AI491" s="1" t="str">
        <f>+CONCATENATE(Nacsport!FK492,Nacsport!FL492)</f>
        <v/>
      </c>
      <c r="AJ491" s="34" t="str">
        <f>+CONCATENATE(Nacsport!FM492,Nacsport!FN492)</f>
        <v/>
      </c>
      <c r="AK491" s="1" t="str">
        <f>+IF(OR(K491="ATTACCO",K491="DIFESA"),+CONCATENATE(Nacsport!FO492,Nacsport!FP491,Nacsport!FQ492,Nacsport!FR492,Nacsport!FS492,Nacsport!FT492,Nacsport!FU492,),"")</f>
        <v/>
      </c>
      <c r="AL491" s="1" t="str">
        <f>+IF(OR(K491="ATAQUE",K491="DEFENSA"),+CONCATENATE(Nacsport!FV492,Nacsport!FW492,Nacsport!FX492,Nacsport!FY492,Nacsport!FZ492,Nacsport!GA492,Nacsport!GB492,),"")</f>
        <v/>
      </c>
      <c r="AM491" s="1" t="str">
        <f>+CONCATENATE(Nacsport!GC492,Nacsport!GD492,Nacsport!GE492,Nacsport!GF492,Nacsport!GG492,Nacsport!GH492,Nacsport!GI492,Nacsport!GJ492,)</f>
        <v/>
      </c>
      <c r="AN491" s="1" t="str">
        <f>IF(K491="PUNTOS",LOOKUP(2,1/($K$3:K491="ATAQUE"),$AN$3:AN491),IF(+COUNTIF(Nacsport!GK492:'Nacsport'!GS492,"*")&gt;0,+COUNTIF(Nacsport!GK492:'Nacsport'!GS492,"*"),""))</f>
        <v/>
      </c>
      <c r="AO491" t="str">
        <f ca="1">+IF(K491="QUIEBRE",+IF(L491="SAN LUIS",+COUNTIF(K491:INDIRECT(ADDRESS((LOOKUP(2,1/($K$1:K491="ATAQUE"),Nacsport!$A$1:A492)),3,4)),"RUCK")+1,+COUNTIF(K491:INDIRECT(ADDRESS((LOOKUP(2,1/($K$1:K491="DEFENSA"),Nacsport!$A$1:A492)),3,4)),"RUCK")+1),"")</f>
        <v/>
      </c>
      <c r="AP491" t="str">
        <f ca="1">+IF(OR(K491="PUNTOS",K491="QUIEBRE"),+IF(L491="SAN LUIS",+COUNTIF(K491:INDIRECT(ADDRESS((LOOKUP(2,1/($K$1:K491="ATAQUE"),Nacsport!$A$1:A492)),3,4)),"PASE"),+COUNTIF(K491:INDIRECT(ADDRESS((LOOKUP(2,1/($K$1:K491="DEFENSA"),Nacsport!$A$1:A492)),3,4)),"PASE")),"")</f>
        <v/>
      </c>
      <c r="AQ491" t="str">
        <f>IF(K491="QUIEBRE",LOOKUP(2,1/($K$3:K491="ATAQUE"),$AL$3:AL491),IF(+COUNTIF(Nacsport!GK492:'Nacsport'!GS492,"*")&gt;0,+COUNTIF(Nacsport!GK492:'Nacsport'!GS492,"*"),""))</f>
        <v/>
      </c>
      <c r="AR491" s="1" t="str">
        <f>IF(OR(K491="ATTACCO",K491="DIFESA"),J491,IF(AND(OR(K491="PUNTOS",K491="RUCK",K491="QUIEBRE"),L491="AVEZZANO"),LOOKUP(2,1/($K$3:K491="ATTACCO"),$J$3:J492),IF(AND(OR(K491="PUNTOS",K491="RUCK",K491="QUIEBRE"),L491="RIVAL"),LOOKUP(2,1/($K$3:K491="DIFESA"),$J$3:J492),"")))</f>
        <v/>
      </c>
      <c r="AS491" s="17"/>
    </row>
    <row r="492" spans="1:45" ht="15.75" customHeight="1" x14ac:dyDescent="0.2">
      <c r="A492">
        <f>+Nacsport!A493</f>
        <v>493</v>
      </c>
      <c r="B492">
        <f t="shared" si="37"/>
        <v>491</v>
      </c>
      <c r="C492">
        <f t="shared" si="38"/>
        <v>491</v>
      </c>
      <c r="D492" s="12">
        <v>1</v>
      </c>
      <c r="E492" s="1" t="s">
        <v>1295</v>
      </c>
      <c r="F492" s="14">
        <f>CONVERT(LEFT(Nacsport!E493,2),"mn","hr")/24+CONVERT(MID(Nacsport!E493,4,2),"sec","hr")/24</f>
        <v>6.4259259259259266E-2</v>
      </c>
      <c r="G492" s="15">
        <f>CONVERT((CONVERT(LEFT(Nacsport!F493,2),"mn","hr")/24+CONVERT(MID(Nacsport!F493,4,2),"sec","hr")/24)-(CONVERT(LEFT(Nacsport!E493,2),"mn","hr")/24+CONVERT(MID(Nacsport!E493,4,2),"sec","hr")/24),"hr","sec")*24</f>
        <v>76.999999999999659</v>
      </c>
      <c r="H492" s="15">
        <f t="shared" si="35"/>
        <v>5547.0000000000009</v>
      </c>
      <c r="I492" s="15">
        <f t="shared" si="36"/>
        <v>92.533333333333346</v>
      </c>
      <c r="J492" s="1">
        <f>+Nacsport!B493</f>
        <v>54</v>
      </c>
      <c r="K492" s="1" t="str">
        <f>+Nacsport!C493</f>
        <v>SHORT-MATCH</v>
      </c>
      <c r="L492" s="1" t="str">
        <f>+CONCATENATE(Nacsport!I493,Nacsport!J493)</f>
        <v/>
      </c>
      <c r="M492" s="29" t="str">
        <f>IF(Nacsport!G493&lt;&gt;"",LEFT(Nacsport!G493,FIND(";",Nacsport!G493)-1),"")</f>
        <v>2</v>
      </c>
      <c r="N492" s="1" t="str">
        <f>IFERROR(MID(Nacsport!G493,FIND(";", Nacsport!G493)+1,IFERROR(FIND(" ", Nacsport!G493 &amp; " ", FIND(";", Nacsport!G493)+1) - FIND(";", Nacsport!G493)-1,LEN(Nacsport!G493))),"")</f>
        <v>30</v>
      </c>
      <c r="O492" s="1" t="str">
        <f>+CONCATENATE(Nacsport!K493,Nacsport!L493,Nacsport!M493,Nacsport!N493,Nacsport!O493,Nacsport!P493,Nacsport!Q493,Nacsport!R493,Nacsport!S493,Nacsport!T493,Nacsport!U493,Nacsport!V493,Nacsport!W493,Nacsport!X493,Nacsport!Y493,Nacsport!Z493)</f>
        <v/>
      </c>
      <c r="P492" s="1" t="str">
        <f>IF(ISNA(LOOKUP(2,1/(Nacsport!AA493:BY493&lt;&gt;""),Nacsport!AA493:BY493)),"",LOOKUP(2,1/(Nacsport!AA493:BY493&lt;&gt;""),Nacsport!AA493:BY493))</f>
        <v/>
      </c>
      <c r="Q492" s="1" t="str">
        <f t="array" ref="Q492">+IF(+COUNTIF(Nacsport!AA493:BY493,"*")&gt;1,INDEX(Nacsport!Z493:BX493,MATCH(TRUE,Nacsport!Z493:BX493&gt;0,0)),"")</f>
        <v/>
      </c>
      <c r="R492" s="1" t="str">
        <f>+CONCATENATE(Nacsport!BZ493,Nacsport!CA493)</f>
        <v/>
      </c>
      <c r="S492" s="1" t="str">
        <f>+CONCATENATE(Nacsport!CB493,Nacsport!CC493,Nacsport!CD493)</f>
        <v/>
      </c>
      <c r="T492" s="1" t="str">
        <f>+CONCATENATE(Nacsport!CE493,Nacsport!CF493,Nacsport!CG493,Nacsport!CH493)</f>
        <v/>
      </c>
      <c r="U492" s="1" t="str">
        <f>+CONCATENATE(Nacsport!CI493,Nacsport!CJ493,Nacsport!CK493,Nacsport!CL493,Nacsport!CM493,Nacsport!CN493,Nacsport!CO493,Nacsport!CP493)</f>
        <v/>
      </c>
      <c r="V492" s="1" t="str">
        <f>+CONCATENATE(Nacsport!CQ493,Nacsport!CR493,Nacsport!CS493,Nacsport!CT493,Nacsport!CU493,Nacsport!CV493)</f>
        <v/>
      </c>
      <c r="W492" s="1" t="str">
        <f>+CONCATENATE(Nacsport!CW493,Nacsport!CX493,Nacsport!CY493,Nacsport!CZ493,Nacsport!DA493,Nacsport!DB493,Nacsport!DC493)</f>
        <v/>
      </c>
      <c r="X492" s="1" t="str">
        <f>+CONCATENATE(Nacsport!DD493,Nacsport!DE493,Nacsport!DF493,Nacsport!DG493,Nacsport!DH493,Nacsport!DI493,Nacsport!DJ493,Nacsport!DK493,Nacsport!DL493,Nacsport!DM493,Nacsport!DN493)</f>
        <v/>
      </c>
      <c r="Y492" s="1" t="str">
        <f>+CONCATENATE(Nacsport!DO493,Nacsport!DP493,Nacsport!DQ493,Nacsport!DR493,Nacsport!DS493,Nacsport!DT493,Nacsport!DU493,Nacsport!DV493,)</f>
        <v/>
      </c>
      <c r="Z492" s="1" t="str">
        <f>+CONCATENATE(Nacsport!DW493,Nacsport!DX493,Nacsport!DY493,Nacsport!DZ493)</f>
        <v/>
      </c>
      <c r="AA492" s="1" t="str">
        <f>+CONCATENATE(Nacsport!EA493,Nacsport!EB493,Nacsport!EC493,Nacsport!ED493,Nacsport!EE493)</f>
        <v/>
      </c>
      <c r="AB492" s="1" t="str">
        <f>+CONCATENATE(Nacsport!EF493,Nacsport!EG493,Nacsport!EH493,Nacsport!EI493,Nacsport!EJ493,Nacsport!EK493)</f>
        <v/>
      </c>
      <c r="AC492" s="1" t="str">
        <f>+CONCATENATE(Nacsport!EL493,Nacsport!EM493,Nacsport!EN493,Nacsport!EO493,Nacsport!EP493,Nacsport!EQ493,Nacsport!ER493)</f>
        <v/>
      </c>
      <c r="AD492" s="1" t="str">
        <f>+CONCATENATE(Nacsport!ES493,Nacsport!ET493,Nacsport!EU493,Nacsport!EV493,Nacsport!EW493,Nacsport!EX493,Nacsport!EY493,Nacsport!EZ493)</f>
        <v/>
      </c>
      <c r="AE492" s="1" t="str">
        <f>+CONCATENATE(Nacsport!FA493,Nacsport!FB493,Nacsport!FC493)</f>
        <v/>
      </c>
      <c r="AF492" s="1" t="str">
        <f>+CONCATENATE(Nacsport!FD493,Nacsport!FE493)</f>
        <v/>
      </c>
      <c r="AG492" s="1" t="str">
        <f>+CONCATENATE(Nacsport!FF493,Nacsport!FG493,Nacsport!FH493,Nacsport!FI493,Nacsport!FJ493)</f>
        <v/>
      </c>
      <c r="AH492" s="1" t="str">
        <f t="shared" si="39"/>
        <v/>
      </c>
      <c r="AI492" s="1" t="str">
        <f>+CONCATENATE(Nacsport!FK493,Nacsport!FL493)</f>
        <v/>
      </c>
      <c r="AJ492" s="34" t="str">
        <f>+CONCATENATE(Nacsport!FM493,Nacsport!FN493)</f>
        <v/>
      </c>
      <c r="AK492" s="1" t="str">
        <f>+IF(OR(K492="ATTACCO",K492="DIFESA"),+CONCATENATE(Nacsport!FO493,Nacsport!FP492,Nacsport!FQ493,Nacsport!FR493,Nacsport!FS493,Nacsport!FT493,Nacsport!FU493,),"")</f>
        <v/>
      </c>
      <c r="AL492" s="1" t="str">
        <f>+IF(OR(K492="ATAQUE",K492="DEFENSA"),+CONCATENATE(Nacsport!FV493,Nacsport!FW493,Nacsport!FX493,Nacsport!FY493,Nacsport!FZ493,Nacsport!GA493,Nacsport!GB493,),"")</f>
        <v/>
      </c>
      <c r="AM492" s="1" t="str">
        <f>+CONCATENATE(Nacsport!GC493,Nacsport!GD493,Nacsport!GE493,Nacsport!GF493,Nacsport!GG493,Nacsport!GH493,Nacsport!GI493,Nacsport!GJ493,)</f>
        <v/>
      </c>
      <c r="AN492" s="1" t="str">
        <f>IF(K492="PUNTOS",LOOKUP(2,1/($K$3:K492="ATAQUE"),$AN$3:AN492),IF(+COUNTIF(Nacsport!GK493:'Nacsport'!GS493,"*")&gt;0,+COUNTIF(Nacsport!GK493:'Nacsport'!GS493,"*"),""))</f>
        <v/>
      </c>
      <c r="AO492" t="str">
        <f ca="1">+IF(K492="QUIEBRE",+IF(L492="SAN LUIS",+COUNTIF(K492:INDIRECT(ADDRESS((LOOKUP(2,1/($K$1:K492="ATAQUE"),Nacsport!$A$1:A493)),3,4)),"RUCK")+1,+COUNTIF(K492:INDIRECT(ADDRESS((LOOKUP(2,1/($K$1:K492="DEFENSA"),Nacsport!$A$1:A493)),3,4)),"RUCK")+1),"")</f>
        <v/>
      </c>
      <c r="AP492" t="str">
        <f ca="1">+IF(OR(K492="PUNTOS",K492="QUIEBRE"),+IF(L492="SAN LUIS",+COUNTIF(K492:INDIRECT(ADDRESS((LOOKUP(2,1/($K$1:K492="ATAQUE"),Nacsport!$A$1:A493)),3,4)),"PASE"),+COUNTIF(K492:INDIRECT(ADDRESS((LOOKUP(2,1/($K$1:K492="DEFENSA"),Nacsport!$A$1:A493)),3,4)),"PASE")),"")</f>
        <v/>
      </c>
      <c r="AQ492" t="str">
        <f>IF(K492="QUIEBRE",LOOKUP(2,1/($K$3:K492="ATAQUE"),$AL$3:AL492),IF(+COUNTIF(Nacsport!GK493:'Nacsport'!GS493,"*")&gt;0,+COUNTIF(Nacsport!GK493:'Nacsport'!GS493,"*"),""))</f>
        <v/>
      </c>
      <c r="AR492" s="1" t="str">
        <f>IF(OR(K492="ATTACCO",K492="DIFESA"),J492,IF(AND(OR(K492="PUNTOS",K492="RUCK",K492="QUIEBRE"),L492="AVEZZANO"),LOOKUP(2,1/($K$3:K492="ATTACCO"),$J$3:J493),IF(AND(OR(K492="PUNTOS",K492="RUCK",K492="QUIEBRE"),L492="RIVAL"),LOOKUP(2,1/($K$3:K492="DIFESA"),$J$3:J493),"")))</f>
        <v/>
      </c>
      <c r="AS492" s="17"/>
    </row>
    <row r="493" spans="1:45" ht="15.75" customHeight="1" x14ac:dyDescent="0.2">
      <c r="A493">
        <f>+Nacsport!A494</f>
        <v>494</v>
      </c>
      <c r="B493">
        <f t="shared" si="37"/>
        <v>492</v>
      </c>
      <c r="C493">
        <f t="shared" si="38"/>
        <v>492</v>
      </c>
      <c r="D493" s="12">
        <v>1</v>
      </c>
      <c r="E493" s="1" t="s">
        <v>1295</v>
      </c>
      <c r="F493" s="14">
        <f>CONVERT(LEFT(Nacsport!E494,2),"mn","hr")/24+CONVERT(MID(Nacsport!E494,4,2),"sec","hr")/24</f>
        <v>6.430555555555556E-2</v>
      </c>
      <c r="G493" s="15">
        <f>CONVERT((CONVERT(LEFT(Nacsport!F494,2),"mn","hr")/24+CONVERT(MID(Nacsport!F494,4,2),"sec","hr")/24)-(CONVERT(LEFT(Nacsport!E494,2),"mn","hr")/24+CONVERT(MID(Nacsport!E494,4,2),"sec","hr")/24),"hr","sec")*24</f>
        <v>7.0000000000002949</v>
      </c>
      <c r="H493" s="15">
        <f t="shared" si="35"/>
        <v>5551.0000000000009</v>
      </c>
      <c r="I493" s="15">
        <f t="shared" si="36"/>
        <v>92.600000000000009</v>
      </c>
      <c r="J493" s="1">
        <f>+Nacsport!B494</f>
        <v>23</v>
      </c>
      <c r="K493" s="1" t="str">
        <f>+Nacsport!C494</f>
        <v>LINEOUT</v>
      </c>
      <c r="L493" s="1" t="str">
        <f>+CONCATENATE(Nacsport!I494,Nacsport!J494)</f>
        <v>OPPONENT</v>
      </c>
      <c r="M493" s="29" t="str">
        <f>IF(Nacsport!G494&lt;&gt;"",LEFT(Nacsport!G494,FIND(";",Nacsport!G494)-1),"")</f>
        <v>2</v>
      </c>
      <c r="N493" s="1" t="str">
        <f>IFERROR(MID(Nacsport!G494,FIND(";", Nacsport!G494)+1,IFERROR(FIND(" ", Nacsport!G494 &amp; " ", FIND(";", Nacsport!G494)+1) - FIND(";", Nacsport!G494)-1,LEN(Nacsport!G494))),"")</f>
        <v>30</v>
      </c>
      <c r="O493" s="1" t="str">
        <f>+CONCATENATE(Nacsport!K494,Nacsport!L494,Nacsport!M494,Nacsport!N494,Nacsport!O494,Nacsport!P494,Nacsport!Q494,Nacsport!R494,Nacsport!S494,Nacsport!T494,Nacsport!U494,Nacsport!V494,Nacsport!W494,Nacsport!X494,Nacsport!Y494,Nacsport!Z494)</f>
        <v>T2A</v>
      </c>
      <c r="P493" s="1" t="str">
        <f>IF(ISNA(LOOKUP(2,1/(Nacsport!AA494:BY494&lt;&gt;""),Nacsport!AA494:BY494)),"",LOOKUP(2,1/(Nacsport!AA494:BY494&lt;&gt;""),Nacsport!AA494:BY494))</f>
        <v/>
      </c>
      <c r="Q493" s="1" t="str">
        <f t="array" ref="Q493">+IF(+COUNTIF(Nacsport!AA494:BY494,"*")&gt;1,INDEX(Nacsport!Z494:BX494,MATCH(TRUE,Nacsport!Z494:BX494&gt;0,0)),"")</f>
        <v/>
      </c>
      <c r="R493" s="1" t="str">
        <f>+CONCATENATE(Nacsport!BZ494,Nacsport!CA494)</f>
        <v/>
      </c>
      <c r="S493" s="1" t="str">
        <f>+CONCATENATE(Nacsport!CB494,Nacsport!CC494,Nacsport!CD494)</f>
        <v/>
      </c>
      <c r="T493" s="1" t="str">
        <f>+CONCATENATE(Nacsport!CE494,Nacsport!CF494,Nacsport!CG494,Nacsport!CH494)</f>
        <v>CLEAN</v>
      </c>
      <c r="U493" s="1" t="str">
        <f>+CONCATENATE(Nacsport!CI494,Nacsport!CJ494,Nacsport!CK494,Nacsport!CL494,Nacsport!CM494,Nacsport!CN494,Nacsport!CO494,Nacsport!CP494)</f>
        <v>L5</v>
      </c>
      <c r="V493" s="1" t="str">
        <f>+CONCATENATE(Nacsport!CQ494,Nacsport!CR494,Nacsport!CS494,Nacsport!CT494,Nacsport!CU494,Nacsport!CV494)</f>
        <v>B</v>
      </c>
      <c r="W493" s="1" t="str">
        <f>+CONCATENATE(Nacsport!CW494,Nacsport!CX494,Nacsport!CY494,Nacsport!CZ494,Nacsport!DA494,Nacsport!DB494,Nacsport!DC494)</f>
        <v/>
      </c>
      <c r="X493" s="1" t="str">
        <f>+CONCATENATE(Nacsport!DD494,Nacsport!DE494,Nacsport!DF494,Nacsport!DG494,Nacsport!DH494,Nacsport!DI494,Nacsport!DJ494,Nacsport!DK494,Nacsport!DL494,Nacsport!DM494,Nacsport!DN494)</f>
        <v/>
      </c>
      <c r="Y493" s="1" t="str">
        <f>+CONCATENATE(Nacsport!DO494,Nacsport!DP494,Nacsport!DQ494,Nacsport!DR494,Nacsport!DS494,Nacsport!DT494,Nacsport!DU494,Nacsport!DV494,)</f>
        <v/>
      </c>
      <c r="Z493" s="1" t="str">
        <f>+CONCATENATE(Nacsport!DW494,Nacsport!DX494,Nacsport!DY494,Nacsport!DZ494)</f>
        <v/>
      </c>
      <c r="AA493" s="1" t="str">
        <f>+CONCATENATE(Nacsport!EA494,Nacsport!EB494,Nacsport!EC494,Nacsport!ED494,Nacsport!EE494)</f>
        <v/>
      </c>
      <c r="AB493" s="1" t="str">
        <f>+CONCATENATE(Nacsport!EF494,Nacsport!EG494,Nacsport!EH494,Nacsport!EI494,Nacsport!EJ494,Nacsport!EK494)</f>
        <v/>
      </c>
      <c r="AC493" s="1" t="str">
        <f>+CONCATENATE(Nacsport!EL494,Nacsport!EM494,Nacsport!EN494,Nacsport!EO494,Nacsport!EP494,Nacsport!EQ494,Nacsport!ER494)</f>
        <v/>
      </c>
      <c r="AD493" s="1" t="str">
        <f>+CONCATENATE(Nacsport!ES494,Nacsport!ET494,Nacsport!EU494,Nacsport!EV494,Nacsport!EW494,Nacsport!EX494,Nacsport!EY494,Nacsport!EZ494)</f>
        <v/>
      </c>
      <c r="AE493" s="1" t="str">
        <f>+CONCATENATE(Nacsport!FA494,Nacsport!FB494,Nacsport!FC494)</f>
        <v/>
      </c>
      <c r="AF493" s="1" t="str">
        <f>+CONCATENATE(Nacsport!FD494,Nacsport!FE494)</f>
        <v/>
      </c>
      <c r="AG493" s="1" t="str">
        <f>+CONCATENATE(Nacsport!FF494,Nacsport!FG494,Nacsport!FH494,Nacsport!FI494,Nacsport!FJ494)</f>
        <v/>
      </c>
      <c r="AH493" s="1" t="str">
        <f t="shared" si="39"/>
        <v/>
      </c>
      <c r="AI493" s="1" t="str">
        <f>+CONCATENATE(Nacsport!FK494,Nacsport!FL494)</f>
        <v/>
      </c>
      <c r="AJ493" s="34" t="str">
        <f>+CONCATENATE(Nacsport!FM494,Nacsport!FN494)</f>
        <v/>
      </c>
      <c r="AK493" s="1" t="str">
        <f>+IF(OR(K493="ATTACCO",K493="DIFESA"),+CONCATENATE(Nacsport!FO494,Nacsport!FP493,Nacsport!FQ494,Nacsport!FR494,Nacsport!FS494,Nacsport!FT494,Nacsport!FU494,),"")</f>
        <v/>
      </c>
      <c r="AL493" s="1" t="str">
        <f>+IF(OR(K493="ATAQUE",K493="DEFENSA"),+CONCATENATE(Nacsport!FV494,Nacsport!FW494,Nacsport!FX494,Nacsport!FY494,Nacsport!FZ494,Nacsport!GA494,Nacsport!GB494,),"")</f>
        <v/>
      </c>
      <c r="AM493" s="1" t="str">
        <f>+CONCATENATE(Nacsport!GC494,Nacsport!GD494,Nacsport!GE494,Nacsport!GF494,Nacsport!GG494,Nacsport!GH494,Nacsport!GI494,Nacsport!GJ494,)</f>
        <v/>
      </c>
      <c r="AN493" s="1" t="str">
        <f>IF(K493="PUNTOS",LOOKUP(2,1/($K$3:K493="ATAQUE"),$AN$3:AN493),IF(+COUNTIF(Nacsport!GK494:'Nacsport'!GS494,"*")&gt;0,+COUNTIF(Nacsport!GK494:'Nacsport'!GS494,"*"),""))</f>
        <v/>
      </c>
      <c r="AO493" t="str">
        <f ca="1">+IF(K493="QUIEBRE",+IF(L493="SAN LUIS",+COUNTIF(K493:INDIRECT(ADDRESS((LOOKUP(2,1/($K$1:K493="ATAQUE"),Nacsport!$A$1:A494)),3,4)),"RUCK")+1,+COUNTIF(K493:INDIRECT(ADDRESS((LOOKUP(2,1/($K$1:K493="DEFENSA"),Nacsport!$A$1:A494)),3,4)),"RUCK")+1),"")</f>
        <v/>
      </c>
      <c r="AP493" t="str">
        <f ca="1">+IF(OR(K493="PUNTOS",K493="QUIEBRE"),+IF(L493="SAN LUIS",+COUNTIF(K493:INDIRECT(ADDRESS((LOOKUP(2,1/($K$1:K493="ATAQUE"),Nacsport!$A$1:A494)),3,4)),"PASE"),+COUNTIF(K493:INDIRECT(ADDRESS((LOOKUP(2,1/($K$1:K493="DEFENSA"),Nacsport!$A$1:A494)),3,4)),"PASE")),"")</f>
        <v/>
      </c>
      <c r="AQ493" t="str">
        <f>IF(K493="QUIEBRE",LOOKUP(2,1/($K$3:K493="ATAQUE"),$AL$3:AL493),IF(+COUNTIF(Nacsport!GK494:'Nacsport'!GS494,"*")&gt;0,+COUNTIF(Nacsport!GK494:'Nacsport'!GS494,"*"),""))</f>
        <v/>
      </c>
      <c r="AR493" s="1" t="str">
        <f>IF(OR(K493="ATTACCO",K493="DIFESA"),J493,IF(AND(OR(K493="PUNTOS",K493="RUCK",K493="QUIEBRE"),L493="AVEZZANO"),LOOKUP(2,1/($K$3:K493="ATTACCO"),$J$3:J494),IF(AND(OR(K493="PUNTOS",K493="RUCK",K493="QUIEBRE"),L493="RIVAL"),LOOKUP(2,1/($K$3:K493="DIFESA"),$J$3:J494),"")))</f>
        <v/>
      </c>
      <c r="AS493" s="17"/>
    </row>
    <row r="494" spans="1:45" ht="15.75" customHeight="1" x14ac:dyDescent="0.2">
      <c r="A494">
        <f>+Nacsport!A495</f>
        <v>495</v>
      </c>
      <c r="B494">
        <f t="shared" si="37"/>
        <v>493</v>
      </c>
      <c r="C494">
        <f t="shared" si="38"/>
        <v>493</v>
      </c>
      <c r="D494" s="12">
        <v>1</v>
      </c>
      <c r="E494" s="1" t="s">
        <v>1295</v>
      </c>
      <c r="F494" s="14">
        <f>CONVERT(LEFT(Nacsport!E495,2),"mn","hr")/24+CONVERT(MID(Nacsport!E495,4,2),"sec","hr")/24</f>
        <v>6.4456018518518524E-2</v>
      </c>
      <c r="G494" s="15">
        <f>CONVERT((CONVERT(LEFT(Nacsport!F495,2),"mn","hr")/24+CONVERT(MID(Nacsport!F495,4,2),"sec","hr")/24)-(CONVERT(LEFT(Nacsport!E495,2),"mn","hr")/24+CONVERT(MID(Nacsport!E495,4,2),"sec","hr")/24),"hr","sec")*24</f>
        <v>5.9999999999997389</v>
      </c>
      <c r="H494" s="15">
        <f t="shared" si="35"/>
        <v>5564</v>
      </c>
      <c r="I494" s="15">
        <f t="shared" si="36"/>
        <v>92.816666666666663</v>
      </c>
      <c r="J494" s="1">
        <f>+Nacsport!B495</f>
        <v>7</v>
      </c>
      <c r="K494" s="1" t="str">
        <f>+Nacsport!C495</f>
        <v>MAUL</v>
      </c>
      <c r="L494" s="1" t="str">
        <f>+CONCATENATE(Nacsport!I495,Nacsport!J495)</f>
        <v>OPPONENT</v>
      </c>
      <c r="M494" s="29" t="str">
        <f>IF(Nacsport!G495&lt;&gt;"",LEFT(Nacsport!G495,FIND(";",Nacsport!G495)-1),"")</f>
        <v>10</v>
      </c>
      <c r="N494" s="1" t="str">
        <f>IFERROR(MID(Nacsport!G495,FIND(";", Nacsport!G495)+1,IFERROR(FIND(" ", Nacsport!G495 &amp; " ", FIND(";", Nacsport!G495)+1) - FIND(";", Nacsport!G495)-1,LEN(Nacsport!G495))),"")</f>
        <v>35</v>
      </c>
      <c r="O494" s="1" t="str">
        <f>+CONCATENATE(Nacsport!K495,Nacsport!L495,Nacsport!M495,Nacsport!N495,Nacsport!O495,Nacsport!P495,Nacsport!Q495,Nacsport!R495,Nacsport!S495,Nacsport!T495,Nacsport!U495,Nacsport!V495,Nacsport!W495,Nacsport!X495,Nacsport!Y495,Nacsport!Z495)</f>
        <v>T2A</v>
      </c>
      <c r="P494" s="1" t="str">
        <f>IF(ISNA(LOOKUP(2,1/(Nacsport!AA495:BY495&lt;&gt;""),Nacsport!AA495:BY495)),"",LOOKUP(2,1/(Nacsport!AA495:BY495&lt;&gt;""),Nacsport!AA495:BY495))</f>
        <v/>
      </c>
      <c r="Q494" s="1" t="str">
        <f t="array" ref="Q494">+IF(+COUNTIF(Nacsport!AA495:BY495,"*")&gt;1,INDEX(Nacsport!Z495:BX495,MATCH(TRUE,Nacsport!Z495:BX495&gt;0,0)),"")</f>
        <v/>
      </c>
      <c r="R494" s="1" t="str">
        <f>+CONCATENATE(Nacsport!BZ495,Nacsport!CA495)</f>
        <v/>
      </c>
      <c r="S494" s="1" t="str">
        <f>+CONCATENATE(Nacsport!CB495,Nacsport!CC495,Nacsport!CD495)</f>
        <v>POSITIVE</v>
      </c>
      <c r="T494" s="1" t="str">
        <f>+CONCATENATE(Nacsport!CE495,Nacsport!CF495,Nacsport!CG495,Nacsport!CH495)</f>
        <v/>
      </c>
      <c r="U494" s="1" t="str">
        <f>+CONCATENATE(Nacsport!CI495,Nacsport!CJ495,Nacsport!CK495,Nacsport!CL495,Nacsport!CM495,Nacsport!CN495,Nacsport!CO495,Nacsport!CP495)</f>
        <v/>
      </c>
      <c r="V494" s="1" t="str">
        <f>+CONCATENATE(Nacsport!CQ495,Nacsport!CR495,Nacsport!CS495,Nacsport!CT495,Nacsport!CU495,Nacsport!CV495)</f>
        <v/>
      </c>
      <c r="W494" s="1" t="str">
        <f>+CONCATENATE(Nacsport!CW495,Nacsport!CX495,Nacsport!CY495,Nacsport!CZ495,Nacsport!DA495,Nacsport!DB495,Nacsport!DC495)</f>
        <v/>
      </c>
      <c r="X494" s="1" t="str">
        <f>+CONCATENATE(Nacsport!DD495,Nacsport!DE495,Nacsport!DF495,Nacsport!DG495,Nacsport!DH495,Nacsport!DI495,Nacsport!DJ495,Nacsport!DK495,Nacsport!DL495,Nacsport!DM495,Nacsport!DN495)</f>
        <v/>
      </c>
      <c r="Y494" s="1" t="str">
        <f>+CONCATENATE(Nacsport!DO495,Nacsport!DP495,Nacsport!DQ495,Nacsport!DR495,Nacsport!DS495,Nacsport!DT495,Nacsport!DU495,Nacsport!DV495,)</f>
        <v/>
      </c>
      <c r="Z494" s="1" t="str">
        <f>+CONCATENATE(Nacsport!DW495,Nacsport!DX495,Nacsport!DY495,Nacsport!DZ495)</f>
        <v/>
      </c>
      <c r="AA494" s="1" t="str">
        <f>+CONCATENATE(Nacsport!EA495,Nacsport!EB495,Nacsport!EC495,Nacsport!ED495,Nacsport!EE495)</f>
        <v/>
      </c>
      <c r="AB494" s="1" t="str">
        <f>+CONCATENATE(Nacsport!EF495,Nacsport!EG495,Nacsport!EH495,Nacsport!EI495,Nacsport!EJ495,Nacsport!EK495)</f>
        <v/>
      </c>
      <c r="AC494" s="1" t="str">
        <f>+CONCATENATE(Nacsport!EL495,Nacsport!EM495,Nacsport!EN495,Nacsport!EO495,Nacsport!EP495,Nacsport!EQ495,Nacsport!ER495)</f>
        <v/>
      </c>
      <c r="AD494" s="1" t="str">
        <f>+CONCATENATE(Nacsport!ES495,Nacsport!ET495,Nacsport!EU495,Nacsport!EV495,Nacsport!EW495,Nacsport!EX495,Nacsport!EY495,Nacsport!EZ495)</f>
        <v/>
      </c>
      <c r="AE494" s="1" t="str">
        <f>+CONCATENATE(Nacsport!FA495,Nacsport!FB495,Nacsport!FC495)</f>
        <v/>
      </c>
      <c r="AF494" s="1" t="str">
        <f>+CONCATENATE(Nacsport!FD495,Nacsport!FE495)</f>
        <v/>
      </c>
      <c r="AG494" s="1" t="str">
        <f>+CONCATENATE(Nacsport!FF495,Nacsport!FG495,Nacsport!FH495,Nacsport!FI495,Nacsport!FJ495)</f>
        <v/>
      </c>
      <c r="AH494" s="1" t="str">
        <f t="shared" si="39"/>
        <v/>
      </c>
      <c r="AI494" s="1" t="str">
        <f>+CONCATENATE(Nacsport!FK495,Nacsport!FL495)</f>
        <v/>
      </c>
      <c r="AJ494" s="34" t="str">
        <f>+CONCATENATE(Nacsport!FM495,Nacsport!FN495)</f>
        <v/>
      </c>
      <c r="AK494" s="1" t="str">
        <f>+IF(OR(K494="ATTACCO",K494="DIFESA"),+CONCATENATE(Nacsport!FO495,Nacsport!FP494,Nacsport!FQ495,Nacsport!FR495,Nacsport!FS495,Nacsport!FT495,Nacsport!FU495,),"")</f>
        <v/>
      </c>
      <c r="AL494" s="1" t="str">
        <f>+IF(OR(K494="ATAQUE",K494="DEFENSA"),+CONCATENATE(Nacsport!FV495,Nacsport!FW495,Nacsport!FX495,Nacsport!FY495,Nacsport!FZ495,Nacsport!GA495,Nacsport!GB495,),"")</f>
        <v/>
      </c>
      <c r="AM494" s="1" t="str">
        <f>+CONCATENATE(Nacsport!GC495,Nacsport!GD495,Nacsport!GE495,Nacsport!GF495,Nacsport!GG495,Nacsport!GH495,Nacsport!GI495,Nacsport!GJ495,)</f>
        <v/>
      </c>
      <c r="AN494" s="1" t="str">
        <f>IF(K494="PUNTOS",LOOKUP(2,1/($K$3:K494="ATAQUE"),$AN$3:AN494),IF(+COUNTIF(Nacsport!GK495:'Nacsport'!GS495,"*")&gt;0,+COUNTIF(Nacsport!GK495:'Nacsport'!GS495,"*"),""))</f>
        <v/>
      </c>
      <c r="AO494" t="str">
        <f ca="1">+IF(K494="QUIEBRE",+IF(L494="SAN LUIS",+COUNTIF(K494:INDIRECT(ADDRESS((LOOKUP(2,1/($K$1:K494="ATAQUE"),Nacsport!$A$1:A495)),3,4)),"RUCK")+1,+COUNTIF(K494:INDIRECT(ADDRESS((LOOKUP(2,1/($K$1:K494="DEFENSA"),Nacsport!$A$1:A495)),3,4)),"RUCK")+1),"")</f>
        <v/>
      </c>
      <c r="AP494" t="str">
        <f ca="1">+IF(OR(K494="PUNTOS",K494="QUIEBRE"),+IF(L494="SAN LUIS",+COUNTIF(K494:INDIRECT(ADDRESS((LOOKUP(2,1/($K$1:K494="ATAQUE"),Nacsport!$A$1:A495)),3,4)),"PASE"),+COUNTIF(K494:INDIRECT(ADDRESS((LOOKUP(2,1/($K$1:K494="DEFENSA"),Nacsport!$A$1:A495)),3,4)),"PASE")),"")</f>
        <v/>
      </c>
      <c r="AQ494" t="str">
        <f>IF(K494="QUIEBRE",LOOKUP(2,1/($K$3:K494="ATAQUE"),$AL$3:AL494),IF(+COUNTIF(Nacsport!GK495:'Nacsport'!GS495,"*")&gt;0,+COUNTIF(Nacsport!GK495:'Nacsport'!GS495,"*"),""))</f>
        <v/>
      </c>
      <c r="AR494" s="1" t="str">
        <f>IF(OR(K494="ATTACCO",K494="DIFESA"),J494,IF(AND(OR(K494="PUNTOS",K494="RUCK",K494="QUIEBRE"),L494="AVEZZANO"),LOOKUP(2,1/($K$3:K494="ATTACCO"),$J$3:J495),IF(AND(OR(K494="PUNTOS",K494="RUCK",K494="QUIEBRE"),L494="RIVAL"),LOOKUP(2,1/($K$3:K494="DIFESA"),$J$3:J495),"")))</f>
        <v/>
      </c>
      <c r="AS494" s="17"/>
    </row>
    <row r="495" spans="1:45" ht="15.75" customHeight="1" x14ac:dyDescent="0.2">
      <c r="A495">
        <f>+Nacsport!A496</f>
        <v>496</v>
      </c>
      <c r="B495">
        <f t="shared" si="37"/>
        <v>494</v>
      </c>
      <c r="C495">
        <f t="shared" si="38"/>
        <v>494</v>
      </c>
      <c r="D495" s="12">
        <v>1</v>
      </c>
      <c r="E495" s="1" t="s">
        <v>1295</v>
      </c>
      <c r="F495" s="14">
        <f>CONVERT(LEFT(Nacsport!E496,2),"mn","hr")/24+CONVERT(MID(Nacsport!E496,4,2),"sec","hr")/24</f>
        <v>6.4479166666666671E-2</v>
      </c>
      <c r="G495" s="15">
        <f>(CONVERT((CONVERT(LEFT(Nacsport!F496,2),"mn","hr")/24+CONVERT(MID(Nacsport!F496,4,2),"sec","hr")/24)-(CONVERT(LEFT(Nacsport!E496,2),"mn","hr")/24+CONVERT(MID(Nacsport!E496,4,2),"sec","hr")/24),"hr","sec")*24)+2</f>
        <v>5.000000000000469</v>
      </c>
      <c r="H495" s="15">
        <f t="shared" si="35"/>
        <v>5566.0000000000009</v>
      </c>
      <c r="I495" s="15">
        <f t="shared" si="36"/>
        <v>92.850000000000009</v>
      </c>
      <c r="J495" s="1">
        <f>+Nacsport!B496</f>
        <v>68</v>
      </c>
      <c r="K495" s="1" t="str">
        <f>+Nacsport!C496</f>
        <v>TACKLE</v>
      </c>
      <c r="L495" s="1" t="str">
        <f>+CONCATENATE(Nacsport!I496,Nacsport!J496)</f>
        <v>SAN BENEDETTO</v>
      </c>
      <c r="M495" s="29" t="str">
        <f>IF(Nacsport!G496&lt;&gt;"",LEFT(Nacsport!G496,FIND(";",Nacsport!G496)-1),"")</f>
        <v/>
      </c>
      <c r="N495" s="1" t="str">
        <f>IFERROR(MID(Nacsport!G496,FIND(";", Nacsport!G496)+1,IFERROR(FIND(" ", Nacsport!G496 &amp; " ", FIND(";", Nacsport!G496)+1) - FIND(";", Nacsport!G496)-1,LEN(Nacsport!G496))),"")</f>
        <v/>
      </c>
      <c r="O495" s="1" t="str">
        <f>+CONCATENATE(Nacsport!K496,Nacsport!L496,Nacsport!M496,Nacsport!N496,Nacsport!O496,Nacsport!P496,Nacsport!Q496,Nacsport!R496,Nacsport!S496,Nacsport!T496,Nacsport!U496,Nacsport!V496,Nacsport!W496,Nacsport!X496,Nacsport!Y496,Nacsport!Z496)</f>
        <v/>
      </c>
      <c r="P495" s="1">
        <f>IF(ISNA(LOOKUP(2,1/(Nacsport!AA496:BY496&lt;&gt;""),Nacsport!AA496:BY496)),"",LOOKUP(2,1/(Nacsport!AA496:BY496&lt;&gt;""),Nacsport!AA496:BY496))</f>
        <v>28</v>
      </c>
      <c r="Q495" s="1" t="str">
        <f t="array" ref="Q495">+IF(+COUNTIF(Nacsport!AA496:BY496,"*")&gt;1,INDEX(Nacsport!Z496:BX496,MATCH(TRUE,Nacsport!Z496:BX496&gt;0,0)),"")</f>
        <v/>
      </c>
      <c r="R495" s="1" t="str">
        <f>+CONCATENATE(Nacsport!BZ496,Nacsport!CA496)</f>
        <v/>
      </c>
      <c r="S495" s="1" t="str">
        <f>+CONCATENATE(Nacsport!CB496,Nacsport!CC496,Nacsport!CD496)</f>
        <v>NEGATIVE</v>
      </c>
      <c r="T495" s="1" t="str">
        <f>+CONCATENATE(Nacsport!CE496,Nacsport!CF496,Nacsport!CG496,Nacsport!CH496)</f>
        <v/>
      </c>
      <c r="U495" s="1" t="str">
        <f>+CONCATENATE(Nacsport!CI496,Nacsport!CJ496,Nacsport!CK496,Nacsport!CL496,Nacsport!CM496,Nacsport!CN496,Nacsport!CO496,Nacsport!CP496)</f>
        <v/>
      </c>
      <c r="V495" s="1" t="str">
        <f>+CONCATENATE(Nacsport!CQ496,Nacsport!CR496,Nacsport!CS496,Nacsport!CT496,Nacsport!CU496,Nacsport!CV496)</f>
        <v/>
      </c>
      <c r="W495" s="1" t="str">
        <f>+CONCATENATE(Nacsport!CW496,Nacsport!CX496,Nacsport!CY496,Nacsport!CZ496,Nacsport!DA496,Nacsport!DB496,Nacsport!DC496)</f>
        <v/>
      </c>
      <c r="X495" s="1" t="str">
        <f>+CONCATENATE(Nacsport!DD496,Nacsport!DE496,Nacsport!DF496,Nacsport!DG496,Nacsport!DH496,Nacsport!DI496,Nacsport!DJ496,Nacsport!DK496,Nacsport!DL496,Nacsport!DM496,Nacsport!DN496)</f>
        <v/>
      </c>
      <c r="Y495" s="1" t="str">
        <f>+CONCATENATE(Nacsport!DO496,Nacsport!DP496,Nacsport!DQ496,Nacsport!DR496,Nacsport!DS496,Nacsport!DT496,Nacsport!DU496,Nacsport!DV496,)</f>
        <v/>
      </c>
      <c r="Z495" s="1" t="str">
        <f>+CONCATENATE(Nacsport!DW496,Nacsport!DX496,Nacsport!DY496,Nacsport!DZ496)</f>
        <v/>
      </c>
      <c r="AA495" s="1" t="str">
        <f>+CONCATENATE(Nacsport!EA496,Nacsport!EB496,Nacsport!EC496,Nacsport!ED496,Nacsport!EE496)</f>
        <v/>
      </c>
      <c r="AB495" s="1" t="str">
        <f>+CONCATENATE(Nacsport!EF496,Nacsport!EG496,Nacsport!EH496,Nacsport!EI496,Nacsport!EJ496,Nacsport!EK496)</f>
        <v/>
      </c>
      <c r="AC495" s="1" t="str">
        <f>+CONCATENATE(Nacsport!EL496,Nacsport!EM496,Nacsport!EN496,Nacsport!EO496,Nacsport!EP496,Nacsport!EQ496,Nacsport!ER496)</f>
        <v/>
      </c>
      <c r="AD495" s="1" t="str">
        <f>+CONCATENATE(Nacsport!ES496,Nacsport!ET496,Nacsport!EU496,Nacsport!EV496,Nacsport!EW496,Nacsport!EX496,Nacsport!EY496,Nacsport!EZ496)</f>
        <v/>
      </c>
      <c r="AE495" s="1" t="str">
        <f>+CONCATENATE(Nacsport!FA496,Nacsport!FB496,Nacsport!FC496)</f>
        <v/>
      </c>
      <c r="AF495" s="1" t="str">
        <f>+CONCATENATE(Nacsport!FD496,Nacsport!FE496)</f>
        <v/>
      </c>
      <c r="AG495" s="1" t="str">
        <f>+CONCATENATE(Nacsport!FF496,Nacsport!FG496,Nacsport!FH496,Nacsport!FI496,Nacsport!FJ496)</f>
        <v/>
      </c>
      <c r="AH495" s="1" t="str">
        <f t="shared" si="39"/>
        <v/>
      </c>
      <c r="AI495" s="1" t="str">
        <f>+CONCATENATE(Nacsport!FK496,Nacsport!FL496)</f>
        <v/>
      </c>
      <c r="AJ495" s="34" t="str">
        <f>+CONCATENATE(Nacsport!FM496,Nacsport!FN496)</f>
        <v/>
      </c>
      <c r="AK495" s="1" t="str">
        <f>+IF(OR(K495="ATTACCO",K495="DIFESA"),+CONCATENATE(Nacsport!FO496,Nacsport!FP495,Nacsport!FQ496,Nacsport!FR496,Nacsport!FS496,Nacsport!FT496,Nacsport!FU496,),"")</f>
        <v/>
      </c>
      <c r="AL495" s="1" t="str">
        <f>+IF(OR(K495="ATAQUE",K495="DEFENSA"),+CONCATENATE(Nacsport!FV496,Nacsport!FW496,Nacsport!FX496,Nacsport!FY496,Nacsport!FZ496,Nacsport!GA496,Nacsport!GB496,),"")</f>
        <v/>
      </c>
      <c r="AM495" s="1" t="str">
        <f>+CONCATENATE(Nacsport!GC496,Nacsport!GD496,Nacsport!GE496,Nacsport!GF496,Nacsport!GG496,Nacsport!GH496,Nacsport!GI496,Nacsport!GJ496,)</f>
        <v/>
      </c>
      <c r="AN495" s="1" t="str">
        <f>IF(K495="PUNTOS",LOOKUP(2,1/($K$3:K495="ATAQUE"),$AN$3:AN495),IF(+COUNTIF(Nacsport!GK496:'Nacsport'!GS496,"*")&gt;0,+COUNTIF(Nacsport!GK496:'Nacsport'!GS496,"*"),""))</f>
        <v/>
      </c>
      <c r="AO495" t="str">
        <f ca="1">+IF(K495="QUIEBRE",+IF(L495="SAN LUIS",+COUNTIF(K495:INDIRECT(ADDRESS((LOOKUP(2,1/($K$1:K495="ATAQUE"),Nacsport!$A$1:A496)),3,4)),"RUCK")+1,+COUNTIF(K495:INDIRECT(ADDRESS((LOOKUP(2,1/($K$1:K495="DEFENSA"),Nacsport!$A$1:A496)),3,4)),"RUCK")+1),"")</f>
        <v/>
      </c>
      <c r="AP495" t="str">
        <f ca="1">+IF(OR(K495="PUNTOS",K495="QUIEBRE"),+IF(L495="SAN LUIS",+COUNTIF(K495:INDIRECT(ADDRESS((LOOKUP(2,1/($K$1:K495="ATAQUE"),Nacsport!$A$1:A496)),3,4)),"PASE"),+COUNTIF(K495:INDIRECT(ADDRESS((LOOKUP(2,1/($K$1:K495="DEFENSA"),Nacsport!$A$1:A496)),3,4)),"PASE")),"")</f>
        <v/>
      </c>
      <c r="AQ495" t="str">
        <f>IF(K495="QUIEBRE",LOOKUP(2,1/($K$3:K495="ATAQUE"),$AL$3:AL495),IF(+COUNTIF(Nacsport!GK496:'Nacsport'!GS496,"*")&gt;0,+COUNTIF(Nacsport!GK496:'Nacsport'!GS496,"*"),""))</f>
        <v/>
      </c>
      <c r="AR495" s="1" t="str">
        <f>IF(OR(K495="ATTACCO",K495="DIFESA"),J495,IF(AND(OR(K495="PUNTOS",K495="RUCK",K495="QUIEBRE"),L495="AVEZZANO"),LOOKUP(2,1/($K$3:K495="ATTACCO"),$J$3:J496),IF(AND(OR(K495="PUNTOS",K495="RUCK",K495="QUIEBRE"),L495="RIVAL"),LOOKUP(2,1/($K$3:K495="DIFESA"),$J$3:J496),"")))</f>
        <v/>
      </c>
      <c r="AS495" s="17"/>
    </row>
    <row r="496" spans="1:45" ht="15.75" customHeight="1" x14ac:dyDescent="0.2">
      <c r="A496">
        <f>+Nacsport!A497</f>
        <v>497</v>
      </c>
      <c r="B496">
        <f t="shared" si="37"/>
        <v>495</v>
      </c>
      <c r="C496">
        <f t="shared" si="38"/>
        <v>495</v>
      </c>
      <c r="D496" s="12">
        <v>1</v>
      </c>
      <c r="E496" s="1" t="s">
        <v>1295</v>
      </c>
      <c r="F496" s="14">
        <f>CONVERT(LEFT(Nacsport!E497,2),"mn","hr")/24+CONVERT(MID(Nacsport!E497,4,2),"sec","hr")/24</f>
        <v>6.4513888888888898E-2</v>
      </c>
      <c r="G496" s="15">
        <f>CONVERT((CONVERT(LEFT(Nacsport!F497,2),"mn","hr")/24+CONVERT(MID(Nacsport!F497,4,2),"sec","hr")/24)-(CONVERT(LEFT(Nacsport!E497,2),"mn","hr")/24+CONVERT(MID(Nacsport!E497,4,2),"sec","hr")/24),"hr","sec")*24</f>
        <v>3.000000000000469</v>
      </c>
      <c r="H496" s="15">
        <f t="shared" si="35"/>
        <v>5569.0000000000009</v>
      </c>
      <c r="I496" s="15">
        <f t="shared" si="36"/>
        <v>92.90000000000002</v>
      </c>
      <c r="J496" s="1">
        <f>+Nacsport!B497</f>
        <v>61</v>
      </c>
      <c r="K496" s="1" t="str">
        <f>+Nacsport!C497</f>
        <v>RUCK</v>
      </c>
      <c r="L496" s="1" t="str">
        <f>+CONCATENATE(Nacsport!I497,Nacsport!J497)</f>
        <v>OPPONENT</v>
      </c>
      <c r="M496" s="29" t="str">
        <f>IF(Nacsport!G497&lt;&gt;"",LEFT(Nacsport!G497,FIND(";",Nacsport!G497)-1),"")</f>
        <v>22</v>
      </c>
      <c r="N496" s="1" t="str">
        <f>IFERROR(MID(Nacsport!G497,FIND(";", Nacsport!G497)+1,IFERROR(FIND(" ", Nacsport!G497 &amp; " ", FIND(";", Nacsport!G497)+1) - FIND(";", Nacsport!G497)-1,LEN(Nacsport!G497))),"")</f>
        <v>35</v>
      </c>
      <c r="O496" s="1" t="str">
        <f>+CONCATENATE(Nacsport!K497,Nacsport!L497,Nacsport!M497,Nacsport!N497,Nacsport!O497,Nacsport!P497,Nacsport!Q497,Nacsport!R497,Nacsport!S497,Nacsport!T497,Nacsport!U497,Nacsport!V497,Nacsport!W497,Nacsport!X497,Nacsport!Y497,Nacsport!Z497)</f>
        <v>T2B</v>
      </c>
      <c r="P496" s="1" t="str">
        <f>IF(ISNA(LOOKUP(2,1/(Nacsport!AA497:BY497&lt;&gt;""),Nacsport!AA497:BY497)),"",LOOKUP(2,1/(Nacsport!AA497:BY497&lt;&gt;""),Nacsport!AA497:BY497))</f>
        <v/>
      </c>
      <c r="Q496" s="1" t="str">
        <f t="array" ref="Q496">+IF(+COUNTIF(Nacsport!AA497:BY497,"*")&gt;1,INDEX(Nacsport!Z497:BX497,MATCH(TRUE,Nacsport!Z497:BX497&gt;0,0)),"")</f>
        <v/>
      </c>
      <c r="R496" s="1" t="str">
        <f>+CONCATENATE(Nacsport!BZ497,Nacsport!CA497)</f>
        <v/>
      </c>
      <c r="S496" s="1" t="str">
        <f>+CONCATENATE(Nacsport!CB497,Nacsport!CC497,Nacsport!CD497)</f>
        <v/>
      </c>
      <c r="T496" s="1" t="str">
        <f>+CONCATENATE(Nacsport!CE497,Nacsport!CF497,Nacsport!CG497,Nacsport!CH497)</f>
        <v/>
      </c>
      <c r="U496" s="1" t="str">
        <f>+CONCATENATE(Nacsport!CI497,Nacsport!CJ497,Nacsport!CK497,Nacsport!CL497,Nacsport!CM497,Nacsport!CN497,Nacsport!CO497,Nacsport!CP497)</f>
        <v/>
      </c>
      <c r="V496" s="1" t="str">
        <f>+CONCATENATE(Nacsport!CQ497,Nacsport!CR497,Nacsport!CS497,Nacsport!CT497,Nacsport!CU497,Nacsport!CV497)</f>
        <v/>
      </c>
      <c r="W496" s="1" t="str">
        <f>+CONCATENATE(Nacsport!CW497,Nacsport!CX497,Nacsport!CY497,Nacsport!CZ497,Nacsport!DA497,Nacsport!DB497,Nacsport!DC497)</f>
        <v/>
      </c>
      <c r="X496" s="1" t="str">
        <f>+CONCATENATE(Nacsport!DD497,Nacsport!DE497,Nacsport!DF497,Nacsport!DG497,Nacsport!DH497,Nacsport!DI497,Nacsport!DJ497,Nacsport!DK497,Nacsport!DL497,Nacsport!DM497,Nacsport!DN497)</f>
        <v/>
      </c>
      <c r="Y496" s="1" t="str">
        <f>+CONCATENATE(Nacsport!DO497,Nacsport!DP497,Nacsport!DQ497,Nacsport!DR497,Nacsport!DS497,Nacsport!DT497,Nacsport!DU497,Nacsport!DV497,)</f>
        <v/>
      </c>
      <c r="Z496" s="1" t="str">
        <f>+CONCATENATE(Nacsport!DW497,Nacsport!DX497,Nacsport!DY497,Nacsport!DZ497)</f>
        <v/>
      </c>
      <c r="AA496" s="1" t="str">
        <f>+CONCATENATE(Nacsport!EA497,Nacsport!EB497,Nacsport!EC497,Nacsport!ED497,Nacsport!EE497)</f>
        <v/>
      </c>
      <c r="AB496" s="1" t="str">
        <f>+CONCATENATE(Nacsport!EF497,Nacsport!EG497,Nacsport!EH497,Nacsport!EI497,Nacsport!EJ497,Nacsport!EK497)</f>
        <v/>
      </c>
      <c r="AC496" s="1" t="str">
        <f>+CONCATENATE(Nacsport!EL497,Nacsport!EM497,Nacsport!EN497,Nacsport!EO497,Nacsport!EP497,Nacsport!EQ497,Nacsport!ER497)</f>
        <v/>
      </c>
      <c r="AD496" s="1" t="str">
        <f>+CONCATENATE(Nacsport!ES497,Nacsport!ET497,Nacsport!EU497,Nacsport!EV497,Nacsport!EW497,Nacsport!EX497,Nacsport!EY497,Nacsport!EZ497)</f>
        <v/>
      </c>
      <c r="AE496" s="1" t="str">
        <f>+CONCATENATE(Nacsport!FA497,Nacsport!FB497,Nacsport!FC497)</f>
        <v/>
      </c>
      <c r="AF496" s="1" t="str">
        <f>+CONCATENATE(Nacsport!FD497,Nacsport!FE497)</f>
        <v>SLOW</v>
      </c>
      <c r="AG496" s="1" t="str">
        <f>+CONCATENATE(Nacsport!FF497,Nacsport!FG497,Nacsport!FH497,Nacsport!FI497,Nacsport!FJ497)</f>
        <v/>
      </c>
      <c r="AH496" s="1" t="str">
        <f t="shared" si="39"/>
        <v/>
      </c>
      <c r="AI496" s="1" t="str">
        <f>+CONCATENATE(Nacsport!FK497,Nacsport!FL497)</f>
        <v/>
      </c>
      <c r="AJ496" s="34" t="str">
        <f>+CONCATENATE(Nacsport!FM497,Nacsport!FN497)</f>
        <v/>
      </c>
      <c r="AK496" s="1" t="str">
        <f>+IF(OR(K496="ATTACCO",K496="DIFESA"),+CONCATENATE(Nacsport!FO497,Nacsport!FP496,Nacsport!FQ497,Nacsport!FR497,Nacsport!FS497,Nacsport!FT497,Nacsport!FU497,),"")</f>
        <v/>
      </c>
      <c r="AL496" s="1" t="str">
        <f>+IF(OR(K496="ATAQUE",K496="DEFENSA"),+CONCATENATE(Nacsport!FV497,Nacsport!FW497,Nacsport!FX497,Nacsport!FY497,Nacsport!FZ497,Nacsport!GA497,Nacsport!GB497,),"")</f>
        <v/>
      </c>
      <c r="AM496" s="1" t="str">
        <f>+CONCATENATE(Nacsport!GC497,Nacsport!GD497,Nacsport!GE497,Nacsport!GF497,Nacsport!GG497,Nacsport!GH497,Nacsport!GI497,Nacsport!GJ497,)</f>
        <v/>
      </c>
      <c r="AN496" s="1" t="str">
        <f>IF(K496="PUNTOS",LOOKUP(2,1/($K$3:K496="ATAQUE"),$AN$3:AN496),IF(+COUNTIF(Nacsport!GK497:'Nacsport'!GS497,"*")&gt;0,+COUNTIF(Nacsport!GK497:'Nacsport'!GS497,"*"),""))</f>
        <v/>
      </c>
      <c r="AO496" t="str">
        <f ca="1">+IF(K496="QUIEBRE",+IF(L496="SAN LUIS",+COUNTIF(K496:INDIRECT(ADDRESS((LOOKUP(2,1/($K$1:K496="ATAQUE"),Nacsport!$A$1:A497)),3,4)),"RUCK")+1,+COUNTIF(K496:INDIRECT(ADDRESS((LOOKUP(2,1/($K$1:K496="DEFENSA"),Nacsport!$A$1:A497)),3,4)),"RUCK")+1),"")</f>
        <v/>
      </c>
      <c r="AP496" t="str">
        <f ca="1">+IF(OR(K496="PUNTOS",K496="QUIEBRE"),+IF(L496="SAN LUIS",+COUNTIF(K496:INDIRECT(ADDRESS((LOOKUP(2,1/($K$1:K496="ATAQUE"),Nacsport!$A$1:A497)),3,4)),"PASE"),+COUNTIF(K496:INDIRECT(ADDRESS((LOOKUP(2,1/($K$1:K496="DEFENSA"),Nacsport!$A$1:A497)),3,4)),"PASE")),"")</f>
        <v/>
      </c>
      <c r="AQ496" t="str">
        <f>IF(K496="QUIEBRE",LOOKUP(2,1/($K$3:K496="ATAQUE"),$AL$3:AL496),IF(+COUNTIF(Nacsport!GK497:'Nacsport'!GS497,"*")&gt;0,+COUNTIF(Nacsport!GK497:'Nacsport'!GS497,"*"),""))</f>
        <v/>
      </c>
      <c r="AR496" s="1" t="str">
        <f>IF(OR(K496="ATTACCO",K496="DIFESA"),J496,IF(AND(OR(K496="PUNTOS",K496="RUCK",K496="QUIEBRE"),L496="AVEZZANO"),LOOKUP(2,1/($K$3:K496="ATTACCO"),$J$3:J497),IF(AND(OR(K496="PUNTOS",K496="RUCK",K496="QUIEBRE"),L496="RIVAL"),LOOKUP(2,1/($K$3:K496="DIFESA"),$J$3:J497),"")))</f>
        <v/>
      </c>
      <c r="AS496" s="17"/>
    </row>
    <row r="497" spans="1:45" ht="15.75" customHeight="1" x14ac:dyDescent="0.2">
      <c r="A497">
        <f>+Nacsport!A498</f>
        <v>498</v>
      </c>
      <c r="B497">
        <f t="shared" si="37"/>
        <v>496</v>
      </c>
      <c r="C497">
        <f t="shared" si="38"/>
        <v>496</v>
      </c>
      <c r="D497" s="12">
        <v>1</v>
      </c>
      <c r="E497" s="1" t="s">
        <v>1295</v>
      </c>
      <c r="F497" s="14">
        <f>CONVERT(LEFT(Nacsport!E498,2),"mn","hr")/24+CONVERT(MID(Nacsport!E498,4,2),"sec","hr")/24</f>
        <v>6.458333333333334E-2</v>
      </c>
      <c r="G497" s="15">
        <f>CONVERT((CONVERT(LEFT(Nacsport!F498,2),"mn","hr")/24+CONVERT(MID(Nacsport!F498,4,2),"sec","hr")/24)-(CONVERT(LEFT(Nacsport!E498,2),"mn","hr")/24+CONVERT(MID(Nacsport!E498,4,2),"sec","hr")/24),"hr","sec")*24</f>
        <v>5.0000000000003819</v>
      </c>
      <c r="H497" s="15">
        <f t="shared" si="35"/>
        <v>5575.0000000000009</v>
      </c>
      <c r="I497" s="15">
        <f t="shared" si="36"/>
        <v>93.000000000000014</v>
      </c>
      <c r="J497" s="1">
        <f>+Nacsport!B498</f>
        <v>18</v>
      </c>
      <c r="K497" s="1" t="str">
        <f>+Nacsport!C498</f>
        <v>TURNOVER+</v>
      </c>
      <c r="L497" s="1" t="str">
        <f>+CONCATENATE(Nacsport!I498,Nacsport!J498)</f>
        <v>SAN BENEDETTO</v>
      </c>
      <c r="M497" s="29" t="str">
        <f>IF(Nacsport!G498&lt;&gt;"",LEFT(Nacsport!G498,FIND(";",Nacsport!G498)-1),"")</f>
        <v/>
      </c>
      <c r="N497" s="1" t="str">
        <f>IFERROR(MID(Nacsport!G498,FIND(";", Nacsport!G498)+1,IFERROR(FIND(" ", Nacsport!G498 &amp; " ", FIND(";", Nacsport!G498)+1) - FIND(";", Nacsport!G498)-1,LEN(Nacsport!G498))),"")</f>
        <v/>
      </c>
      <c r="O497" s="1" t="str">
        <f>+CONCATENATE(Nacsport!K498,Nacsport!L498,Nacsport!M498,Nacsport!N498,Nacsport!O498,Nacsport!P498,Nacsport!Q498,Nacsport!R498,Nacsport!S498,Nacsport!T498,Nacsport!U498,Nacsport!V498,Nacsport!W498,Nacsport!X498,Nacsport!Y498,Nacsport!Z498)</f>
        <v/>
      </c>
      <c r="P497" s="1" t="str">
        <f>IF(ISNA(LOOKUP(2,1/(Nacsport!AA498:BY498&lt;&gt;""),Nacsport!AA498:BY498)),"",LOOKUP(2,1/(Nacsport!AA498:BY498&lt;&gt;""),Nacsport!AA498:BY498))</f>
        <v/>
      </c>
      <c r="Q497" s="1" t="str">
        <f t="array" ref="Q497">+IF(+COUNTIF(Nacsport!AA498:BY498,"*")&gt;1,INDEX(Nacsport!Z498:BX498,MATCH(TRUE,Nacsport!Z498:BX498&gt;0,0)),"")</f>
        <v/>
      </c>
      <c r="R497" s="1" t="str">
        <f>+CONCATENATE(Nacsport!BZ498,Nacsport!CA498)</f>
        <v/>
      </c>
      <c r="S497" s="1" t="str">
        <f>+CONCATENATE(Nacsport!CB498,Nacsport!CC498,Nacsport!CD498)</f>
        <v/>
      </c>
      <c r="T497" s="1" t="str">
        <f>+CONCATENATE(Nacsport!CE498,Nacsport!CF498,Nacsport!CG498,Nacsport!CH498)</f>
        <v/>
      </c>
      <c r="U497" s="1" t="str">
        <f>+CONCATENATE(Nacsport!CI498,Nacsport!CJ498,Nacsport!CK498,Nacsport!CL498,Nacsport!CM498,Nacsport!CN498,Nacsport!CO498,Nacsport!CP498)</f>
        <v/>
      </c>
      <c r="V497" s="1" t="str">
        <f>+CONCATENATE(Nacsport!CQ498,Nacsport!CR498,Nacsport!CS498,Nacsport!CT498,Nacsport!CU498,Nacsport!CV498)</f>
        <v/>
      </c>
      <c r="W497" s="1" t="str">
        <f>+CONCATENATE(Nacsport!CW498,Nacsport!CX498,Nacsport!CY498,Nacsport!CZ498,Nacsport!DA498,Nacsport!DB498,Nacsport!DC498)</f>
        <v/>
      </c>
      <c r="X497" s="1" t="str">
        <f>+CONCATENATE(Nacsport!DD498,Nacsport!DE498,Nacsport!DF498,Nacsport!DG498,Nacsport!DH498,Nacsport!DI498,Nacsport!DJ498,Nacsport!DK498,Nacsport!DL498,Nacsport!DM498,Nacsport!DN498)</f>
        <v/>
      </c>
      <c r="Y497" s="1" t="str">
        <f>+CONCATENATE(Nacsport!DO498,Nacsport!DP498,Nacsport!DQ498,Nacsport!DR498,Nacsport!DS498,Nacsport!DT498,Nacsport!DU498,Nacsport!DV498,)</f>
        <v/>
      </c>
      <c r="Z497" s="1" t="str">
        <f>+CONCATENATE(Nacsport!DW498,Nacsport!DX498,Nacsport!DY498,Nacsport!DZ498)</f>
        <v>KICK</v>
      </c>
      <c r="AA497" s="1" t="str">
        <f>+CONCATENATE(Nacsport!EA498,Nacsport!EB498,Nacsport!EC498,Nacsport!ED498,Nacsport!EE498)</f>
        <v/>
      </c>
      <c r="AB497" s="1" t="str">
        <f>+CONCATENATE(Nacsport!EF498,Nacsport!EG498,Nacsport!EH498,Nacsport!EI498,Nacsport!EJ498,Nacsport!EK498)</f>
        <v/>
      </c>
      <c r="AC497" s="1" t="str">
        <f>+CONCATENATE(Nacsport!EL498,Nacsport!EM498,Nacsport!EN498,Nacsport!EO498,Nacsport!EP498,Nacsport!EQ498,Nacsport!ER498)</f>
        <v/>
      </c>
      <c r="AD497" s="1" t="str">
        <f>+CONCATENATE(Nacsport!ES498,Nacsport!ET498,Nacsport!EU498,Nacsport!EV498,Nacsport!EW498,Nacsport!EX498,Nacsport!EY498,Nacsport!EZ498)</f>
        <v/>
      </c>
      <c r="AE497" s="1" t="str">
        <f>+CONCATENATE(Nacsport!FA498,Nacsport!FB498,Nacsport!FC498)</f>
        <v/>
      </c>
      <c r="AF497" s="1" t="str">
        <f>+CONCATENATE(Nacsport!FD498,Nacsport!FE498)</f>
        <v/>
      </c>
      <c r="AG497" s="1" t="str">
        <f>+CONCATENATE(Nacsport!FF498,Nacsport!FG498,Nacsport!FH498,Nacsport!FI498,Nacsport!FJ498)</f>
        <v/>
      </c>
      <c r="AH497" s="1" t="str">
        <f t="shared" si="39"/>
        <v/>
      </c>
      <c r="AI497" s="1" t="str">
        <f>+CONCATENATE(Nacsport!FK498,Nacsport!FL498)</f>
        <v/>
      </c>
      <c r="AJ497" s="34" t="str">
        <f>+CONCATENATE(Nacsport!FM498,Nacsport!FN498)</f>
        <v/>
      </c>
      <c r="AK497" s="1" t="str">
        <f>+IF(OR(K497="ATTACCO",K497="DIFESA"),+CONCATENATE(Nacsport!FO498,Nacsport!FP497,Nacsport!FQ498,Nacsport!FR498,Nacsport!FS498,Nacsport!FT498,Nacsport!FU498,),"")</f>
        <v/>
      </c>
      <c r="AL497" s="1" t="str">
        <f>+IF(OR(K497="ATAQUE",K497="DEFENSA"),+CONCATENATE(Nacsport!FV498,Nacsport!FW498,Nacsport!FX498,Nacsport!FY498,Nacsport!FZ498,Nacsport!GA498,Nacsport!GB498,),"")</f>
        <v/>
      </c>
      <c r="AM497" s="1" t="str">
        <f>+CONCATENATE(Nacsport!GC498,Nacsport!GD498,Nacsport!GE498,Nacsport!GF498,Nacsport!GG498,Nacsport!GH498,Nacsport!GI498,Nacsport!GJ498,)</f>
        <v/>
      </c>
      <c r="AN497" s="1" t="str">
        <f>IF(K497="PUNTOS",LOOKUP(2,1/($K$3:K497="ATAQUE"),$AN$3:AN497),IF(+COUNTIF(Nacsport!GK498:'Nacsport'!GS498,"*")&gt;0,+COUNTIF(Nacsport!GK498:'Nacsport'!GS498,"*"),""))</f>
        <v/>
      </c>
      <c r="AO497" t="str">
        <f ca="1">+IF(K497="QUIEBRE",+IF(L497="SAN LUIS",+COUNTIF(K497:INDIRECT(ADDRESS((LOOKUP(2,1/($K$1:K497="ATAQUE"),Nacsport!$A$1:A498)),3,4)),"RUCK")+1,+COUNTIF(K497:INDIRECT(ADDRESS((LOOKUP(2,1/($K$1:K497="DEFENSA"),Nacsport!$A$1:A498)),3,4)),"RUCK")+1),"")</f>
        <v/>
      </c>
      <c r="AP497" t="str">
        <f ca="1">+IF(OR(K497="PUNTOS",K497="QUIEBRE"),+IF(L497="SAN LUIS",+COUNTIF(K497:INDIRECT(ADDRESS((LOOKUP(2,1/($K$1:K497="ATAQUE"),Nacsport!$A$1:A498)),3,4)),"PASE"),+COUNTIF(K497:INDIRECT(ADDRESS((LOOKUP(2,1/($K$1:K497="DEFENSA"),Nacsport!$A$1:A498)),3,4)),"PASE")),"")</f>
        <v/>
      </c>
      <c r="AQ497" t="str">
        <f>IF(K497="QUIEBRE",LOOKUP(2,1/($K$3:K497="ATAQUE"),$AL$3:AL497),IF(+COUNTIF(Nacsport!GK498:'Nacsport'!GS498,"*")&gt;0,+COUNTIF(Nacsport!GK498:'Nacsport'!GS498,"*"),""))</f>
        <v/>
      </c>
      <c r="AR497" s="1" t="str">
        <f>IF(OR(K497="ATTACCO",K497="DIFESA"),J497,IF(AND(OR(K497="PUNTOS",K497="RUCK",K497="QUIEBRE"),L497="AVEZZANO"),LOOKUP(2,1/($K$3:K497="ATTACCO"),$J$3:J498),IF(AND(OR(K497="PUNTOS",K497="RUCK",K497="QUIEBRE"),L497="RIVAL"),LOOKUP(2,1/($K$3:K497="DIFESA"),$J$3:J498),"")))</f>
        <v/>
      </c>
      <c r="AS497" s="17"/>
    </row>
    <row r="498" spans="1:45" ht="15.75" customHeight="1" x14ac:dyDescent="0.2">
      <c r="A498">
        <f>+Nacsport!A499</f>
        <v>499</v>
      </c>
      <c r="B498">
        <f t="shared" si="37"/>
        <v>497</v>
      </c>
      <c r="C498">
        <f t="shared" si="38"/>
        <v>497</v>
      </c>
      <c r="D498" s="12">
        <v>1</v>
      </c>
      <c r="E498" s="1" t="s">
        <v>1295</v>
      </c>
      <c r="F498" s="14">
        <f>CONVERT(LEFT(Nacsport!E499,2),"mn","hr")/24+CONVERT(MID(Nacsport!E499,4,2),"sec","hr")/24</f>
        <v>6.458333333333334E-2</v>
      </c>
      <c r="G498" s="15">
        <f>CONVERT((CONVERT(LEFT(Nacsport!F499,2),"mn","hr")/24+CONVERT(MID(Nacsport!F499,4,2),"sec","hr")/24)-(CONVERT(LEFT(Nacsport!E499,2),"mn","hr")/24+CONVERT(MID(Nacsport!E499,4,2),"sec","hr")/24),"hr","sec")*24</f>
        <v>7.0000000000002949</v>
      </c>
      <c r="H498" s="15">
        <f t="shared" si="35"/>
        <v>5575.0000000000009</v>
      </c>
      <c r="I498" s="15">
        <f t="shared" si="36"/>
        <v>93.000000000000014</v>
      </c>
      <c r="J498" s="1">
        <f>+Nacsport!B499</f>
        <v>39</v>
      </c>
      <c r="K498" s="1" t="str">
        <f>+Nacsport!C499</f>
        <v>ATTACK</v>
      </c>
      <c r="L498" s="1" t="str">
        <f>+CONCATENATE(Nacsport!I499,Nacsport!J499)</f>
        <v/>
      </c>
      <c r="M498" s="29" t="str">
        <f>IF(Nacsport!G499&lt;&gt;"",LEFT(Nacsport!G499,FIND(";",Nacsport!G499)-1),"")</f>
        <v/>
      </c>
      <c r="N498" s="1" t="str">
        <f>IFERROR(MID(Nacsport!G499,FIND(";", Nacsport!G499)+1,IFERROR(FIND(" ", Nacsport!G499 &amp; " ", FIND(";", Nacsport!G499)+1) - FIND(";", Nacsport!G499)-1,LEN(Nacsport!G499))),"")</f>
        <v/>
      </c>
      <c r="O498" s="1" t="str">
        <f>+CONCATENATE(Nacsport!K499,Nacsport!L499,Nacsport!M499,Nacsport!N499,Nacsport!O499,Nacsport!P499,Nacsport!Q499,Nacsport!R499,Nacsport!S499,Nacsport!T499,Nacsport!U499,Nacsport!V499,Nacsport!W499,Nacsport!X499,Nacsport!Y499,Nacsport!Z499)</f>
        <v/>
      </c>
      <c r="P498" s="1" t="str">
        <f>IF(ISNA(LOOKUP(2,1/(Nacsport!AA499:BY499&lt;&gt;""),Nacsport!AA499:BY499)),"",LOOKUP(2,1/(Nacsport!AA499:BY499&lt;&gt;""),Nacsport!AA499:BY499))</f>
        <v/>
      </c>
      <c r="Q498" s="1" t="str">
        <f t="array" ref="Q498">+IF(+COUNTIF(Nacsport!AA499:BY499,"*")&gt;1,INDEX(Nacsport!Z499:BX499,MATCH(TRUE,Nacsport!Z499:BX499&gt;0,0)),"")</f>
        <v/>
      </c>
      <c r="R498" s="1" t="str">
        <f>+CONCATENATE(Nacsport!BZ499,Nacsport!CA499)</f>
        <v/>
      </c>
      <c r="S498" s="1" t="str">
        <f>+CONCATENATE(Nacsport!CB499,Nacsport!CC499,Nacsport!CD499)</f>
        <v/>
      </c>
      <c r="T498" s="1" t="str">
        <f>+CONCATENATE(Nacsport!CE499,Nacsport!CF499,Nacsport!CG499,Nacsport!CH499)</f>
        <v/>
      </c>
      <c r="U498" s="1" t="str">
        <f>+CONCATENATE(Nacsport!CI499,Nacsport!CJ499,Nacsport!CK499,Nacsport!CL499,Nacsport!CM499,Nacsport!CN499,Nacsport!CO499,Nacsport!CP499)</f>
        <v/>
      </c>
      <c r="V498" s="1" t="str">
        <f>+CONCATENATE(Nacsport!CQ499,Nacsport!CR499,Nacsport!CS499,Nacsport!CT499,Nacsport!CU499,Nacsport!CV499)</f>
        <v/>
      </c>
      <c r="W498" s="1" t="str">
        <f>+CONCATENATE(Nacsport!CW499,Nacsport!CX499,Nacsport!CY499,Nacsport!CZ499,Nacsport!DA499,Nacsport!DB499,Nacsport!DC499)</f>
        <v/>
      </c>
      <c r="X498" s="1" t="str">
        <f>+CONCATENATE(Nacsport!DD499,Nacsport!DE499,Nacsport!DF499,Nacsport!DG499,Nacsport!DH499,Nacsport!DI499,Nacsport!DJ499,Nacsport!DK499,Nacsport!DL499,Nacsport!DM499,Nacsport!DN499)</f>
        <v/>
      </c>
      <c r="Y498" s="1" t="str">
        <f>+CONCATENATE(Nacsport!DO499,Nacsport!DP499,Nacsport!DQ499,Nacsport!DR499,Nacsport!DS499,Nacsport!DT499,Nacsport!DU499,Nacsport!DV499,)</f>
        <v/>
      </c>
      <c r="Z498" s="1" t="str">
        <f>+CONCATENATE(Nacsport!DW499,Nacsport!DX499,Nacsport!DY499,Nacsport!DZ499)</f>
        <v/>
      </c>
      <c r="AA498" s="1" t="str">
        <f>+CONCATENATE(Nacsport!EA499,Nacsport!EB499,Nacsport!EC499,Nacsport!ED499,Nacsport!EE499)</f>
        <v/>
      </c>
      <c r="AB498" s="1" t="str">
        <f>+CONCATENATE(Nacsport!EF499,Nacsport!EG499,Nacsport!EH499,Nacsport!EI499,Nacsport!EJ499,Nacsport!EK499)</f>
        <v/>
      </c>
      <c r="AC498" s="1" t="str">
        <f>+CONCATENATE(Nacsport!EL499,Nacsport!EM499,Nacsport!EN499,Nacsport!EO499,Nacsport!EP499,Nacsport!EQ499,Nacsport!ER499)</f>
        <v/>
      </c>
      <c r="AD498" s="1" t="str">
        <f>+CONCATENATE(Nacsport!ES499,Nacsport!ET499,Nacsport!EU499,Nacsport!EV499,Nacsport!EW499,Nacsport!EX499,Nacsport!EY499,Nacsport!EZ499)</f>
        <v/>
      </c>
      <c r="AE498" s="1" t="str">
        <f>+CONCATENATE(Nacsport!FA499,Nacsport!FB499,Nacsport!FC499)</f>
        <v/>
      </c>
      <c r="AF498" s="1" t="str">
        <f>+CONCATENATE(Nacsport!FD499,Nacsport!FE499)</f>
        <v/>
      </c>
      <c r="AG498" s="1" t="str">
        <f>+CONCATENATE(Nacsport!FF499,Nacsport!FG499,Nacsport!FH499,Nacsport!FI499,Nacsport!FJ499)</f>
        <v/>
      </c>
      <c r="AH498" s="1" t="str">
        <f t="shared" si="39"/>
        <v/>
      </c>
      <c r="AI498" s="1" t="str">
        <f>+CONCATENATE(Nacsport!FK499,Nacsport!FL499)</f>
        <v/>
      </c>
      <c r="AJ498" s="34" t="str">
        <f>+CONCATENATE(Nacsport!FM499,Nacsport!FN499)</f>
        <v/>
      </c>
      <c r="AK498" s="1" t="str">
        <f>+IF(OR(K498="ATTACCO",K498="DIFESA"),+CONCATENATE(Nacsport!FO499,Nacsport!FP498,Nacsport!FQ499,Nacsport!FR499,Nacsport!FS499,Nacsport!FT499,Nacsport!FU499,),"")</f>
        <v/>
      </c>
      <c r="AL498" s="1" t="str">
        <f>+IF(OR(K498="ATAQUE",K498="DEFENSA"),+CONCATENATE(Nacsport!FV499,Nacsport!FW499,Nacsport!FX499,Nacsport!FY499,Nacsport!FZ499,Nacsport!GA499,Nacsport!GB499,),"")</f>
        <v/>
      </c>
      <c r="AM498" s="1" t="str">
        <f>+CONCATENATE(Nacsport!GC499,Nacsport!GD499,Nacsport!GE499,Nacsport!GF499,Nacsport!GG499,Nacsport!GH499,Nacsport!GI499,Nacsport!GJ499,)</f>
        <v/>
      </c>
      <c r="AN498" s="1" t="str">
        <f>IF(K498="PUNTOS",LOOKUP(2,1/($K$3:K498="ATAQUE"),$AN$3:AN498),IF(+COUNTIF(Nacsport!GK499:'Nacsport'!GS499,"*")&gt;0,+COUNTIF(Nacsport!GK499:'Nacsport'!GS499,"*"),""))</f>
        <v/>
      </c>
      <c r="AO498" t="str">
        <f ca="1">+IF(K498="QUIEBRE",+IF(L498="SAN LUIS",+COUNTIF(K498:INDIRECT(ADDRESS((LOOKUP(2,1/($K$1:K498="ATAQUE"),Nacsport!$A$1:A499)),3,4)),"RUCK")+1,+COUNTIF(K498:INDIRECT(ADDRESS((LOOKUP(2,1/($K$1:K498="DEFENSA"),Nacsport!$A$1:A499)),3,4)),"RUCK")+1),"")</f>
        <v/>
      </c>
      <c r="AP498" t="str">
        <f ca="1">+IF(OR(K498="PUNTOS",K498="QUIEBRE"),+IF(L498="SAN LUIS",+COUNTIF(K498:INDIRECT(ADDRESS((LOOKUP(2,1/($K$1:K498="ATAQUE"),Nacsport!$A$1:A499)),3,4)),"PASE"),+COUNTIF(K498:INDIRECT(ADDRESS((LOOKUP(2,1/($K$1:K498="DEFENSA"),Nacsport!$A$1:A499)),3,4)),"PASE")),"")</f>
        <v/>
      </c>
      <c r="AQ498" t="str">
        <f>IF(K498="QUIEBRE",LOOKUP(2,1/($K$3:K498="ATAQUE"),$AL$3:AL498),IF(+COUNTIF(Nacsport!GK499:'Nacsport'!GS499,"*")&gt;0,+COUNTIF(Nacsport!GK499:'Nacsport'!GS499,"*"),""))</f>
        <v/>
      </c>
      <c r="AR498" s="1" t="str">
        <f>IF(OR(K498="ATTACCO",K498="DIFESA"),J498,IF(AND(OR(K498="PUNTOS",K498="RUCK",K498="QUIEBRE"),L498="AVEZZANO"),LOOKUP(2,1/($K$3:K498="ATTACCO"),$J$3:J499),IF(AND(OR(K498="PUNTOS",K498="RUCK",K498="QUIEBRE"),L498="RIVAL"),LOOKUP(2,1/($K$3:K498="DIFESA"),$J$3:J499),"")))</f>
        <v/>
      </c>
      <c r="AS498" s="17"/>
    </row>
    <row r="499" spans="1:45" ht="15.75" customHeight="1" x14ac:dyDescent="0.2">
      <c r="A499">
        <f>+Nacsport!A500</f>
        <v>500</v>
      </c>
      <c r="B499">
        <f t="shared" si="37"/>
        <v>498</v>
      </c>
      <c r="C499">
        <f t="shared" si="38"/>
        <v>498</v>
      </c>
      <c r="D499" s="12">
        <v>1</v>
      </c>
      <c r="E499" s="1" t="s">
        <v>1295</v>
      </c>
      <c r="F499" s="14">
        <f>CONVERT(LEFT(Nacsport!E500,2),"mn","hr")/24+CONVERT(MID(Nacsport!E500,4,2),"sec","hr")/24</f>
        <v>6.4664351851851862E-2</v>
      </c>
      <c r="G499" s="15">
        <f>CONVERT((CONVERT(LEFT(Nacsport!F500,2),"mn","hr")/24+CONVERT(MID(Nacsport!F500,4,2),"sec","hr")/24)-(CONVERT(LEFT(Nacsport!E500,2),"mn","hr")/24+CONVERT(MID(Nacsport!E500,4,2),"sec","hr")/24),"hr","sec")*24</f>
        <v>11.000000000000121</v>
      </c>
      <c r="H499" s="15">
        <f t="shared" si="35"/>
        <v>5582.0000000000009</v>
      </c>
      <c r="I499" s="15">
        <f t="shared" si="36"/>
        <v>93.116666666666688</v>
      </c>
      <c r="J499" s="1">
        <f>+Nacsport!B500</f>
        <v>35</v>
      </c>
      <c r="K499" s="1" t="str">
        <f>+Nacsport!C500</f>
        <v>DEFENCE</v>
      </c>
      <c r="L499" s="1" t="str">
        <f>+CONCATENATE(Nacsport!I500,Nacsport!J500)</f>
        <v/>
      </c>
      <c r="M499" s="29" t="str">
        <f>IF(Nacsport!G500&lt;&gt;"",LEFT(Nacsport!G500,FIND(";",Nacsport!G500)-1),"")</f>
        <v/>
      </c>
      <c r="N499" s="1" t="str">
        <f>IFERROR(MID(Nacsport!G500,FIND(";", Nacsport!G500)+1,IFERROR(FIND(" ", Nacsport!G500 &amp; " ", FIND(";", Nacsport!G500)+1) - FIND(";", Nacsport!G500)-1,LEN(Nacsport!G500))),"")</f>
        <v/>
      </c>
      <c r="O499" s="1" t="str">
        <f>+CONCATENATE(Nacsport!K500,Nacsport!L500,Nacsport!M500,Nacsport!N500,Nacsport!O500,Nacsport!P500,Nacsport!Q500,Nacsport!R500,Nacsport!S500,Nacsport!T500,Nacsport!U500,Nacsport!V500,Nacsport!W500,Nacsport!X500,Nacsport!Y500,Nacsport!Z500)</f>
        <v/>
      </c>
      <c r="P499" s="1" t="str">
        <f>IF(ISNA(LOOKUP(2,1/(Nacsport!AA500:BY500&lt;&gt;""),Nacsport!AA500:BY500)),"",LOOKUP(2,1/(Nacsport!AA500:BY500&lt;&gt;""),Nacsport!AA500:BY500))</f>
        <v/>
      </c>
      <c r="Q499" s="1" t="str">
        <f t="array" ref="Q499">+IF(+COUNTIF(Nacsport!AA500:BY500,"*")&gt;1,INDEX(Nacsport!Z500:BX500,MATCH(TRUE,Nacsport!Z500:BX500&gt;0,0)),"")</f>
        <v/>
      </c>
      <c r="R499" s="1" t="str">
        <f>+CONCATENATE(Nacsport!BZ500,Nacsport!CA500)</f>
        <v/>
      </c>
      <c r="S499" s="1" t="str">
        <f>+CONCATENATE(Nacsport!CB500,Nacsport!CC500,Nacsport!CD500)</f>
        <v/>
      </c>
      <c r="T499" s="1" t="str">
        <f>+CONCATENATE(Nacsport!CE500,Nacsport!CF500,Nacsport!CG500,Nacsport!CH500)</f>
        <v/>
      </c>
      <c r="U499" s="1" t="str">
        <f>+CONCATENATE(Nacsport!CI500,Nacsport!CJ500,Nacsport!CK500,Nacsport!CL500,Nacsport!CM500,Nacsport!CN500,Nacsport!CO500,Nacsport!CP500)</f>
        <v/>
      </c>
      <c r="V499" s="1" t="str">
        <f>+CONCATENATE(Nacsport!CQ500,Nacsport!CR500,Nacsport!CS500,Nacsport!CT500,Nacsport!CU500,Nacsport!CV500)</f>
        <v/>
      </c>
      <c r="W499" s="1" t="str">
        <f>+CONCATENATE(Nacsport!CW500,Nacsport!CX500,Nacsport!CY500,Nacsport!CZ500,Nacsport!DA500,Nacsport!DB500,Nacsport!DC500)</f>
        <v/>
      </c>
      <c r="X499" s="1" t="str">
        <f>+CONCATENATE(Nacsport!DD500,Nacsport!DE500,Nacsport!DF500,Nacsport!DG500,Nacsport!DH500,Nacsport!DI500,Nacsport!DJ500,Nacsport!DK500,Nacsport!DL500,Nacsport!DM500,Nacsport!DN500)</f>
        <v/>
      </c>
      <c r="Y499" s="1" t="str">
        <f>+CONCATENATE(Nacsport!DO500,Nacsport!DP500,Nacsport!DQ500,Nacsport!DR500,Nacsport!DS500,Nacsport!DT500,Nacsport!DU500,Nacsport!DV500,)</f>
        <v/>
      </c>
      <c r="Z499" s="1" t="str">
        <f>+CONCATENATE(Nacsport!DW500,Nacsport!DX500,Nacsport!DY500,Nacsport!DZ500)</f>
        <v/>
      </c>
      <c r="AA499" s="1" t="str">
        <f>+CONCATENATE(Nacsport!EA500,Nacsport!EB500,Nacsport!EC500,Nacsport!ED500,Nacsport!EE500)</f>
        <v/>
      </c>
      <c r="AB499" s="1" t="str">
        <f>+CONCATENATE(Nacsport!EF500,Nacsport!EG500,Nacsport!EH500,Nacsport!EI500,Nacsport!EJ500,Nacsport!EK500)</f>
        <v/>
      </c>
      <c r="AC499" s="1" t="str">
        <f>+CONCATENATE(Nacsport!EL500,Nacsport!EM500,Nacsport!EN500,Nacsport!EO500,Nacsport!EP500,Nacsport!EQ500,Nacsport!ER500)</f>
        <v/>
      </c>
      <c r="AD499" s="1" t="str">
        <f>+CONCATENATE(Nacsport!ES500,Nacsport!ET500,Nacsport!EU500,Nacsport!EV500,Nacsport!EW500,Nacsport!EX500,Nacsport!EY500,Nacsport!EZ500)</f>
        <v/>
      </c>
      <c r="AE499" s="1" t="str">
        <f>+CONCATENATE(Nacsport!FA500,Nacsport!FB500,Nacsport!FC500)</f>
        <v/>
      </c>
      <c r="AF499" s="1" t="str">
        <f>+CONCATENATE(Nacsport!FD500,Nacsport!FE500)</f>
        <v/>
      </c>
      <c r="AG499" s="1" t="str">
        <f>+CONCATENATE(Nacsport!FF500,Nacsport!FG500,Nacsport!FH500,Nacsport!FI500,Nacsport!FJ500)</f>
        <v/>
      </c>
      <c r="AH499" s="1" t="str">
        <f t="shared" si="39"/>
        <v/>
      </c>
      <c r="AI499" s="1" t="str">
        <f>+CONCATENATE(Nacsport!FK500,Nacsport!FL500)</f>
        <v/>
      </c>
      <c r="AJ499" s="34" t="str">
        <f>+CONCATENATE(Nacsport!FM500,Nacsport!FN500)</f>
        <v/>
      </c>
      <c r="AK499" s="1" t="str">
        <f>+IF(OR(K499="ATTACCO",K499="DIFESA"),+CONCATENATE(Nacsport!FO500,Nacsport!FP499,Nacsport!FQ500,Nacsport!FR500,Nacsport!FS500,Nacsport!FT500,Nacsport!FU500,),"")</f>
        <v/>
      </c>
      <c r="AL499" s="1" t="str">
        <f>+IF(OR(K499="ATAQUE",K499="DEFENSA"),+CONCATENATE(Nacsport!FV500,Nacsport!FW500,Nacsport!FX500,Nacsport!FY500,Nacsport!FZ500,Nacsport!GA500,Nacsport!GB500,),"")</f>
        <v/>
      </c>
      <c r="AM499" s="1" t="str">
        <f>+CONCATENATE(Nacsport!GC500,Nacsport!GD500,Nacsport!GE500,Nacsport!GF500,Nacsport!GG500,Nacsport!GH500,Nacsport!GI500,Nacsport!GJ500,)</f>
        <v/>
      </c>
      <c r="AN499" s="1" t="str">
        <f>IF(K499="PUNTOS",LOOKUP(2,1/($K$3:K499="ATAQUE"),$AN$3:AN499),IF(+COUNTIF(Nacsport!GK500:'Nacsport'!GS500,"*")&gt;0,+COUNTIF(Nacsport!GK500:'Nacsport'!GS500,"*"),""))</f>
        <v/>
      </c>
      <c r="AO499" t="str">
        <f ca="1">+IF(K499="QUIEBRE",+IF(L499="SAN LUIS",+COUNTIF(K499:INDIRECT(ADDRESS((LOOKUP(2,1/($K$1:K499="ATAQUE"),Nacsport!$A$1:A500)),3,4)),"RUCK")+1,+COUNTIF(K499:INDIRECT(ADDRESS((LOOKUP(2,1/($K$1:K499="DEFENSA"),Nacsport!$A$1:A500)),3,4)),"RUCK")+1),"")</f>
        <v/>
      </c>
      <c r="AP499" t="str">
        <f ca="1">+IF(OR(K499="PUNTOS",K499="QUIEBRE"),+IF(L499="SAN LUIS",+COUNTIF(K499:INDIRECT(ADDRESS((LOOKUP(2,1/($K$1:K499="ATAQUE"),Nacsport!$A$1:A500)),3,4)),"PASE"),+COUNTIF(K499:INDIRECT(ADDRESS((LOOKUP(2,1/($K$1:K499="DEFENSA"),Nacsport!$A$1:A500)),3,4)),"PASE")),"")</f>
        <v/>
      </c>
      <c r="AQ499" t="str">
        <f>IF(K499="QUIEBRE",LOOKUP(2,1/($K$3:K499="ATAQUE"),$AL$3:AL499),IF(+COUNTIF(Nacsport!GK500:'Nacsport'!GS500,"*")&gt;0,+COUNTIF(Nacsport!GK500:'Nacsport'!GS500,"*"),""))</f>
        <v/>
      </c>
      <c r="AR499" s="1" t="str">
        <f>IF(OR(K499="ATTACCO",K499="DIFESA"),J499,IF(AND(OR(K499="PUNTOS",K499="RUCK",K499="QUIEBRE"),L499="AVEZZANO"),LOOKUP(2,1/($K$3:K499="ATTACCO"),$J$3:J500),IF(AND(OR(K499="PUNTOS",K499="RUCK",K499="QUIEBRE"),L499="RIVAL"),LOOKUP(2,1/($K$3:K499="DIFESA"),$J$3:J500),"")))</f>
        <v/>
      </c>
      <c r="AS499" s="17"/>
    </row>
    <row r="500" spans="1:45" ht="15.75" customHeight="1" x14ac:dyDescent="0.2">
      <c r="A500">
        <f>+Nacsport!A501</f>
        <v>501</v>
      </c>
      <c r="B500">
        <f t="shared" si="37"/>
        <v>499</v>
      </c>
      <c r="C500">
        <f t="shared" si="38"/>
        <v>499</v>
      </c>
      <c r="D500" s="12">
        <v>1</v>
      </c>
      <c r="E500" s="1" t="s">
        <v>1295</v>
      </c>
      <c r="F500" s="14">
        <f>CONVERT(LEFT(Nacsport!E501,2),"mn","hr")/24+CONVERT(MID(Nacsport!E501,4,2),"sec","hr")/24</f>
        <v>6.4675925925925928E-2</v>
      </c>
      <c r="G500" s="15">
        <f>CONVERT((CONVERT(LEFT(Nacsport!F501,2),"mn","hr")/24+CONVERT(MID(Nacsport!F501,4,2),"sec","hr")/24)-(CONVERT(LEFT(Nacsport!E501,2),"mn","hr")/24+CONVERT(MID(Nacsport!E501,4,2),"sec","hr")/24),"hr","sec")*24</f>
        <v>5.0000000000003819</v>
      </c>
      <c r="H500" s="15">
        <f t="shared" si="35"/>
        <v>5583</v>
      </c>
      <c r="I500" s="15">
        <f t="shared" si="36"/>
        <v>93.133333333333326</v>
      </c>
      <c r="J500" s="1">
        <f>+Nacsport!B501</f>
        <v>23</v>
      </c>
      <c r="K500" s="1" t="str">
        <f>+Nacsport!C501</f>
        <v>TURNOVER-</v>
      </c>
      <c r="L500" s="1" t="str">
        <f>+CONCATENATE(Nacsport!I501,Nacsport!J501)</f>
        <v>SAN BENEDETTO</v>
      </c>
      <c r="M500" s="29" t="str">
        <f>IF(Nacsport!G501&lt;&gt;"",LEFT(Nacsport!G501,FIND(";",Nacsport!G501)-1),"")</f>
        <v/>
      </c>
      <c r="N500" s="1" t="str">
        <f>IFERROR(MID(Nacsport!G501,FIND(";", Nacsport!G501)+1,IFERROR(FIND(" ", Nacsport!G501 &amp; " ", FIND(";", Nacsport!G501)+1) - FIND(";", Nacsport!G501)-1,LEN(Nacsport!G501))),"")</f>
        <v/>
      </c>
      <c r="O500" s="1" t="str">
        <f>+CONCATENATE(Nacsport!K501,Nacsport!L501,Nacsport!M501,Nacsport!N501,Nacsport!O501,Nacsport!P501,Nacsport!Q501,Nacsport!R501,Nacsport!S501,Nacsport!T501,Nacsport!U501,Nacsport!V501,Nacsport!W501,Nacsport!X501,Nacsport!Y501,Nacsport!Z501)</f>
        <v/>
      </c>
      <c r="P500" s="1" t="str">
        <f>IF(ISNA(LOOKUP(2,1/(Nacsport!AA501:BY501&lt;&gt;""),Nacsport!AA501:BY501)),"",LOOKUP(2,1/(Nacsport!AA501:BY501&lt;&gt;""),Nacsport!AA501:BY501))</f>
        <v>11</v>
      </c>
      <c r="Q500" s="1" t="str">
        <f t="array" ref="Q500">+IF(+COUNTIF(Nacsport!AA501:BY501,"*")&gt;1,INDEX(Nacsport!Z501:BX501,MATCH(TRUE,Nacsport!Z501:BX501&gt;0,0)),"")</f>
        <v/>
      </c>
      <c r="R500" s="1" t="str">
        <f>+CONCATENATE(Nacsport!BZ501,Nacsport!CA501)</f>
        <v/>
      </c>
      <c r="S500" s="1" t="str">
        <f>+CONCATENATE(Nacsport!CB501,Nacsport!CC501,Nacsport!CD501)</f>
        <v/>
      </c>
      <c r="T500" s="1" t="str">
        <f>+CONCATENATE(Nacsport!CE501,Nacsport!CF501,Nacsport!CG501,Nacsport!CH501)</f>
        <v/>
      </c>
      <c r="U500" s="1" t="str">
        <f>+CONCATENATE(Nacsport!CI501,Nacsport!CJ501,Nacsport!CK501,Nacsport!CL501,Nacsport!CM501,Nacsport!CN501,Nacsport!CO501,Nacsport!CP501)</f>
        <v/>
      </c>
      <c r="V500" s="1" t="str">
        <f>+CONCATENATE(Nacsport!CQ501,Nacsport!CR501,Nacsport!CS501,Nacsport!CT501,Nacsport!CU501,Nacsport!CV501)</f>
        <v/>
      </c>
      <c r="W500" s="1" t="str">
        <f>+CONCATENATE(Nacsport!CW501,Nacsport!CX501,Nacsport!CY501,Nacsport!CZ501,Nacsport!DA501,Nacsport!DB501,Nacsport!DC501)</f>
        <v/>
      </c>
      <c r="X500" s="1" t="str">
        <f>+CONCATENATE(Nacsport!DD501,Nacsport!DE501,Nacsport!DF501,Nacsport!DG501,Nacsport!DH501,Nacsport!DI501,Nacsport!DJ501,Nacsport!DK501,Nacsport!DL501,Nacsport!DM501,Nacsport!DN501)</f>
        <v/>
      </c>
      <c r="Y500" s="1" t="str">
        <f>+CONCATENATE(Nacsport!DO501,Nacsport!DP501,Nacsport!DQ501,Nacsport!DR501,Nacsport!DS501,Nacsport!DT501,Nacsport!DU501,Nacsport!DV501,)</f>
        <v/>
      </c>
      <c r="Z500" s="1" t="str">
        <f>+CONCATENATE(Nacsport!DW501,Nacsport!DX501,Nacsport!DY501,Nacsport!DZ501)</f>
        <v/>
      </c>
      <c r="AA500" s="1" t="str">
        <f>+CONCATENATE(Nacsport!EA501,Nacsport!EB501,Nacsport!EC501,Nacsport!ED501,Nacsport!EE501)</f>
        <v/>
      </c>
      <c r="AB500" s="1" t="str">
        <f>+CONCATENATE(Nacsport!EF501,Nacsport!EG501,Nacsport!EH501,Nacsport!EI501,Nacsport!EJ501,Nacsport!EK501)</f>
        <v>JACKAL</v>
      </c>
      <c r="AC500" s="1" t="str">
        <f>+CONCATENATE(Nacsport!EL501,Nacsport!EM501,Nacsport!EN501,Nacsport!EO501,Nacsport!EP501,Nacsport!EQ501,Nacsport!ER501)</f>
        <v/>
      </c>
      <c r="AD500" s="1" t="str">
        <f>+CONCATENATE(Nacsport!ES501,Nacsport!ET501,Nacsport!EU501,Nacsport!EV501,Nacsport!EW501,Nacsport!EX501,Nacsport!EY501,Nacsport!EZ501)</f>
        <v/>
      </c>
      <c r="AE500" s="1" t="str">
        <f>+CONCATENATE(Nacsport!FA501,Nacsport!FB501,Nacsport!FC501)</f>
        <v/>
      </c>
      <c r="AF500" s="1" t="str">
        <f>+CONCATENATE(Nacsport!FD501,Nacsport!FE501)</f>
        <v/>
      </c>
      <c r="AG500" s="1" t="str">
        <f>+CONCATENATE(Nacsport!FF501,Nacsport!FG501,Nacsport!FH501,Nacsport!FI501,Nacsport!FJ501)</f>
        <v/>
      </c>
      <c r="AH500" s="1" t="str">
        <f t="shared" si="39"/>
        <v/>
      </c>
      <c r="AI500" s="1" t="str">
        <f>+CONCATENATE(Nacsport!FK501,Nacsport!FL501)</f>
        <v/>
      </c>
      <c r="AJ500" s="34" t="str">
        <f>+CONCATENATE(Nacsport!FM501,Nacsport!FN501)</f>
        <v/>
      </c>
      <c r="AK500" s="1" t="str">
        <f>+IF(OR(K500="ATTACCO",K500="DIFESA"),+CONCATENATE(Nacsport!FO501,Nacsport!FP500,Nacsport!FQ501,Nacsport!FR501,Nacsport!FS501,Nacsport!FT501,Nacsport!FU501,),"")</f>
        <v/>
      </c>
      <c r="AL500" s="1" t="str">
        <f>+IF(OR(K500="ATAQUE",K500="DEFENSA"),+CONCATENATE(Nacsport!FV501,Nacsport!FW501,Nacsport!FX501,Nacsport!FY501,Nacsport!FZ501,Nacsport!GA501,Nacsport!GB501,),"")</f>
        <v/>
      </c>
      <c r="AM500" s="1" t="str">
        <f>+CONCATENATE(Nacsport!GC501,Nacsport!GD501,Nacsport!GE501,Nacsport!GF501,Nacsport!GG501,Nacsport!GH501,Nacsport!GI501,Nacsport!GJ501,)</f>
        <v/>
      </c>
      <c r="AN500" s="1" t="str">
        <f>IF(K500="PUNTOS",LOOKUP(2,1/($K$3:K500="ATAQUE"),$AN$3:AN500),IF(+COUNTIF(Nacsport!GK501:'Nacsport'!GS501,"*")&gt;0,+COUNTIF(Nacsport!GK501:'Nacsport'!GS501,"*"),""))</f>
        <v/>
      </c>
      <c r="AO500" t="str">
        <f ca="1">+IF(K500="QUIEBRE",+IF(L500="SAN LUIS",+COUNTIF(K500:INDIRECT(ADDRESS((LOOKUP(2,1/($K$1:K500="ATAQUE"),Nacsport!$A$1:A501)),3,4)),"RUCK")+1,+COUNTIF(K500:INDIRECT(ADDRESS((LOOKUP(2,1/($K$1:K500="DEFENSA"),Nacsport!$A$1:A501)),3,4)),"RUCK")+1),"")</f>
        <v/>
      </c>
      <c r="AP500" t="str">
        <f ca="1">+IF(OR(K500="PUNTOS",K500="QUIEBRE"),+IF(L500="SAN LUIS",+COUNTIF(K500:INDIRECT(ADDRESS((LOOKUP(2,1/($K$1:K500="ATAQUE"),Nacsport!$A$1:A501)),3,4)),"PASE"),+COUNTIF(K500:INDIRECT(ADDRESS((LOOKUP(2,1/($K$1:K500="DEFENSA"),Nacsport!$A$1:A501)),3,4)),"PASE")),"")</f>
        <v/>
      </c>
      <c r="AQ500" t="str">
        <f>IF(K500="QUIEBRE",LOOKUP(2,1/($K$3:K500="ATAQUE"),$AL$3:AL500),IF(+COUNTIF(Nacsport!GK501:'Nacsport'!GS501,"*")&gt;0,+COUNTIF(Nacsport!GK501:'Nacsport'!GS501,"*"),""))</f>
        <v/>
      </c>
      <c r="AR500" s="1" t="str">
        <f>IF(OR(K500="ATTACCO",K500="DIFESA"),J500,IF(AND(OR(K500="PUNTOS",K500="RUCK",K500="QUIEBRE"),L500="AVEZZANO"),LOOKUP(2,1/($K$3:K500="ATTACCO"),$J$3:J501),IF(AND(OR(K500="PUNTOS",K500="RUCK",K500="QUIEBRE"),L500="RIVAL"),LOOKUP(2,1/($K$3:K500="DIFESA"),$J$3:J501),"")))</f>
        <v/>
      </c>
      <c r="AS500" s="17"/>
    </row>
    <row r="501" spans="1:45" ht="15.75" customHeight="1" x14ac:dyDescent="0.2">
      <c r="A501">
        <f>+Nacsport!A502</f>
        <v>502</v>
      </c>
      <c r="B501">
        <f t="shared" si="37"/>
        <v>500</v>
      </c>
      <c r="C501">
        <f t="shared" si="38"/>
        <v>500</v>
      </c>
      <c r="D501" s="12">
        <v>1</v>
      </c>
      <c r="E501" s="1" t="s">
        <v>1295</v>
      </c>
      <c r="F501" s="14">
        <f>CONVERT(LEFT(Nacsport!E502,2),"mn","hr")/24+CONVERT(MID(Nacsport!E502,4,2),"sec","hr")/24</f>
        <v>6.4791666666666678E-2</v>
      </c>
      <c r="G501" s="15">
        <f>CONVERT((CONVERT(LEFT(Nacsport!F502,2),"mn","hr")/24+CONVERT(MID(Nacsport!F502,4,2),"sec","hr")/24)-(CONVERT(LEFT(Nacsport!E502,2),"mn","hr")/24+CONVERT(MID(Nacsport!E502,4,2),"sec","hr")/24),"hr","sec")*24</f>
        <v>4.9999999999991829</v>
      </c>
      <c r="H501" s="15">
        <f t="shared" si="35"/>
        <v>5593.0000000000009</v>
      </c>
      <c r="I501" s="15">
        <f t="shared" si="36"/>
        <v>93.300000000000011</v>
      </c>
      <c r="J501" s="1">
        <f>+Nacsport!B502</f>
        <v>19</v>
      </c>
      <c r="K501" s="1" t="str">
        <f>+Nacsport!C502</f>
        <v>TURNOVER+</v>
      </c>
      <c r="L501" s="1" t="str">
        <f>+CONCATENATE(Nacsport!I502,Nacsport!J502)</f>
        <v>SAN BENEDETTO</v>
      </c>
      <c r="M501" s="29" t="str">
        <f>IF(Nacsport!G502&lt;&gt;"",LEFT(Nacsport!G502,FIND(";",Nacsport!G502)-1),"")</f>
        <v/>
      </c>
      <c r="N501" s="1" t="str">
        <f>IFERROR(MID(Nacsport!G502,FIND(";", Nacsport!G502)+1,IFERROR(FIND(" ", Nacsport!G502 &amp; " ", FIND(";", Nacsport!G502)+1) - FIND(";", Nacsport!G502)-1,LEN(Nacsport!G502))),"")</f>
        <v/>
      </c>
      <c r="O501" s="1" t="str">
        <f>+CONCATENATE(Nacsport!K502,Nacsport!L502,Nacsport!M502,Nacsport!N502,Nacsport!O502,Nacsport!P502,Nacsport!Q502,Nacsport!R502,Nacsport!S502,Nacsport!T502,Nacsport!U502,Nacsport!V502,Nacsport!W502,Nacsport!X502,Nacsport!Y502,Nacsport!Z502)</f>
        <v/>
      </c>
      <c r="P501" s="1" t="str">
        <f>IF(ISNA(LOOKUP(2,1/(Nacsport!AA502:BY502&lt;&gt;""),Nacsport!AA502:BY502)),"",LOOKUP(2,1/(Nacsport!AA502:BY502&lt;&gt;""),Nacsport!AA502:BY502))</f>
        <v>12</v>
      </c>
      <c r="Q501" s="1" t="str">
        <f t="array" ref="Q501">+IF(+COUNTIF(Nacsport!AA502:BY502,"*")&gt;1,INDEX(Nacsport!Z502:BX502,MATCH(TRUE,Nacsport!Z502:BX502&gt;0,0)),"")</f>
        <v/>
      </c>
      <c r="R501" s="1" t="str">
        <f>+CONCATENATE(Nacsport!BZ502,Nacsport!CA502)</f>
        <v/>
      </c>
      <c r="S501" s="1" t="str">
        <f>+CONCATENATE(Nacsport!CB502,Nacsport!CC502,Nacsport!CD502)</f>
        <v/>
      </c>
      <c r="T501" s="1" t="str">
        <f>+CONCATENATE(Nacsport!CE502,Nacsport!CF502,Nacsport!CG502,Nacsport!CH502)</f>
        <v/>
      </c>
      <c r="U501" s="1" t="str">
        <f>+CONCATENATE(Nacsport!CI502,Nacsport!CJ502,Nacsport!CK502,Nacsport!CL502,Nacsport!CM502,Nacsport!CN502,Nacsport!CO502,Nacsport!CP502)</f>
        <v/>
      </c>
      <c r="V501" s="1" t="str">
        <f>+CONCATENATE(Nacsport!CQ502,Nacsport!CR502,Nacsport!CS502,Nacsport!CT502,Nacsport!CU502,Nacsport!CV502)</f>
        <v/>
      </c>
      <c r="W501" s="1" t="str">
        <f>+CONCATENATE(Nacsport!CW502,Nacsport!CX502,Nacsport!CY502,Nacsport!CZ502,Nacsport!DA502,Nacsport!DB502,Nacsport!DC502)</f>
        <v/>
      </c>
      <c r="X501" s="1" t="str">
        <f>+CONCATENATE(Nacsport!DD502,Nacsport!DE502,Nacsport!DF502,Nacsport!DG502,Nacsport!DH502,Nacsport!DI502,Nacsport!DJ502,Nacsport!DK502,Nacsport!DL502,Nacsport!DM502,Nacsport!DN502)</f>
        <v/>
      </c>
      <c r="Y501" s="1" t="str">
        <f>+CONCATENATE(Nacsport!DO502,Nacsport!DP502,Nacsport!DQ502,Nacsport!DR502,Nacsport!DS502,Nacsport!DT502,Nacsport!DU502,Nacsport!DV502,)</f>
        <v/>
      </c>
      <c r="Z501" s="1" t="str">
        <f>+CONCATENATE(Nacsport!DW502,Nacsport!DX502,Nacsport!DY502,Nacsport!DZ502)</f>
        <v/>
      </c>
      <c r="AA501" s="1" t="str">
        <f>+CONCATENATE(Nacsport!EA502,Nacsport!EB502,Nacsport!EC502,Nacsport!ED502,Nacsport!EE502)</f>
        <v/>
      </c>
      <c r="AB501" s="1" t="str">
        <f>+CONCATENATE(Nacsport!EF502,Nacsport!EG502,Nacsport!EH502,Nacsport!EI502,Nacsport!EJ502,Nacsport!EK502)</f>
        <v>JACKAL</v>
      </c>
      <c r="AC501" s="1" t="str">
        <f>+CONCATENATE(Nacsport!EL502,Nacsport!EM502,Nacsport!EN502,Nacsport!EO502,Nacsport!EP502,Nacsport!EQ502,Nacsport!ER502)</f>
        <v/>
      </c>
      <c r="AD501" s="1" t="str">
        <f>+CONCATENATE(Nacsport!ES502,Nacsport!ET502,Nacsport!EU502,Nacsport!EV502,Nacsport!EW502,Nacsport!EX502,Nacsport!EY502,Nacsport!EZ502)</f>
        <v/>
      </c>
      <c r="AE501" s="1" t="str">
        <f>+CONCATENATE(Nacsport!FA502,Nacsport!FB502,Nacsport!FC502)</f>
        <v/>
      </c>
      <c r="AF501" s="1" t="str">
        <f>+CONCATENATE(Nacsport!FD502,Nacsport!FE502)</f>
        <v/>
      </c>
      <c r="AG501" s="1" t="str">
        <f>+CONCATENATE(Nacsport!FF502,Nacsport!FG502,Nacsport!FH502,Nacsport!FI502,Nacsport!FJ502)</f>
        <v/>
      </c>
      <c r="AH501" s="1" t="str">
        <f t="shared" si="39"/>
        <v/>
      </c>
      <c r="AI501" s="1" t="str">
        <f>+CONCATENATE(Nacsport!FK502,Nacsport!FL502)</f>
        <v/>
      </c>
      <c r="AJ501" s="34" t="str">
        <f>+CONCATENATE(Nacsport!FM502,Nacsport!FN502)</f>
        <v/>
      </c>
      <c r="AK501" s="1" t="str">
        <f>+IF(OR(K501="ATTACCO",K501="DIFESA"),+CONCATENATE(Nacsport!FO502,Nacsport!FP501,Nacsport!FQ502,Nacsport!FR502,Nacsport!FS502,Nacsport!FT502,Nacsport!FU502,),"")</f>
        <v/>
      </c>
      <c r="AL501" s="1" t="str">
        <f>+IF(OR(K501="ATAQUE",K501="DEFENSA"),+CONCATENATE(Nacsport!FV502,Nacsport!FW502,Nacsport!FX502,Nacsport!FY502,Nacsport!FZ502,Nacsport!GA502,Nacsport!GB502,),"")</f>
        <v/>
      </c>
      <c r="AM501" s="1" t="str">
        <f>+CONCATENATE(Nacsport!GC502,Nacsport!GD502,Nacsport!GE502,Nacsport!GF502,Nacsport!GG502,Nacsport!GH502,Nacsport!GI502,Nacsport!GJ502,)</f>
        <v/>
      </c>
      <c r="AN501" s="1" t="str">
        <f>IF(K501="PUNTOS",LOOKUP(2,1/($K$3:K501="ATAQUE"),$AN$3:AN501),IF(+COUNTIF(Nacsport!GK502:'Nacsport'!GS502,"*")&gt;0,+COUNTIF(Nacsport!GK502:'Nacsport'!GS502,"*"),""))</f>
        <v/>
      </c>
      <c r="AO501" t="str">
        <f ca="1">+IF(K501="QUIEBRE",+IF(L501="SAN LUIS",+COUNTIF(K501:INDIRECT(ADDRESS((LOOKUP(2,1/($K$1:K501="ATAQUE"),Nacsport!$A$1:A502)),3,4)),"RUCK")+1,+COUNTIF(K501:INDIRECT(ADDRESS((LOOKUP(2,1/($K$1:K501="DEFENSA"),Nacsport!$A$1:A502)),3,4)),"RUCK")+1),"")</f>
        <v/>
      </c>
      <c r="AP501" t="str">
        <f ca="1">+IF(OR(K501="PUNTOS",K501="QUIEBRE"),+IF(L501="SAN LUIS",+COUNTIF(K501:INDIRECT(ADDRESS((LOOKUP(2,1/($K$1:K501="ATAQUE"),Nacsport!$A$1:A502)),3,4)),"PASE"),+COUNTIF(K501:INDIRECT(ADDRESS((LOOKUP(2,1/($K$1:K501="DEFENSA"),Nacsport!$A$1:A502)),3,4)),"PASE")),"")</f>
        <v/>
      </c>
      <c r="AQ501" t="str">
        <f>IF(K501="QUIEBRE",LOOKUP(2,1/($K$3:K501="ATAQUE"),$AL$3:AL501),IF(+COUNTIF(Nacsport!GK502:'Nacsport'!GS502,"*")&gt;0,+COUNTIF(Nacsport!GK502:'Nacsport'!GS502,"*"),""))</f>
        <v/>
      </c>
      <c r="AR501" s="1" t="str">
        <f>IF(OR(K501="ATTACCO",K501="DIFESA"),J501,IF(AND(OR(K501="PUNTOS",K501="RUCK",K501="QUIEBRE"),L501="AVEZZANO"),LOOKUP(2,1/($K$3:K501="ATTACCO"),$J$3:J502),IF(AND(OR(K501="PUNTOS",K501="RUCK",K501="QUIEBRE"),L501="RIVAL"),LOOKUP(2,1/($K$3:K501="DIFESA"),$J$3:J502),"")))</f>
        <v/>
      </c>
      <c r="AS501" s="17"/>
    </row>
    <row r="502" spans="1:45" ht="15.75" customHeight="1" x14ac:dyDescent="0.2">
      <c r="A502">
        <f>+Nacsport!A503</f>
        <v>503</v>
      </c>
      <c r="B502">
        <f t="shared" si="37"/>
        <v>501</v>
      </c>
      <c r="C502">
        <f t="shared" si="38"/>
        <v>501</v>
      </c>
      <c r="D502" s="12">
        <v>1</v>
      </c>
      <c r="E502" s="1" t="s">
        <v>1295</v>
      </c>
      <c r="F502" s="14">
        <f>CONVERT(LEFT(Nacsport!E503,2),"mn","hr")/24+CONVERT(MID(Nacsport!E503,4,2),"sec","hr")/24</f>
        <v>6.4791666666666678E-2</v>
      </c>
      <c r="G502" s="15">
        <f>CONVERT((CONVERT(LEFT(Nacsport!F503,2),"mn","hr")/24+CONVERT(MID(Nacsport!F503,4,2),"sec","hr")/24)-(CONVERT(LEFT(Nacsport!E503,2),"mn","hr")/24+CONVERT(MID(Nacsport!E503,4,2),"sec","hr")/24),"hr","sec")*24</f>
        <v>30.99999999999925</v>
      </c>
      <c r="H502" s="15">
        <f t="shared" si="35"/>
        <v>5593.0000000000009</v>
      </c>
      <c r="I502" s="15">
        <f t="shared" si="36"/>
        <v>93.300000000000011</v>
      </c>
      <c r="J502" s="1">
        <f>+Nacsport!B503</f>
        <v>40</v>
      </c>
      <c r="K502" s="1" t="str">
        <f>+Nacsport!C503</f>
        <v>ATTACK</v>
      </c>
      <c r="L502" s="1" t="str">
        <f>+CONCATENATE(Nacsport!I503,Nacsport!J503)</f>
        <v/>
      </c>
      <c r="M502" s="29" t="str">
        <f>IF(Nacsport!G503&lt;&gt;"",LEFT(Nacsport!G503,FIND(";",Nacsport!G503)-1),"")</f>
        <v>32</v>
      </c>
      <c r="N502" s="1" t="str">
        <f>IFERROR(MID(Nacsport!G503,FIND(";", Nacsport!G503)+1,IFERROR(FIND(" ", Nacsport!G503 &amp; " ", FIND(";", Nacsport!G503)+1) - FIND(";", Nacsport!G503)-1,LEN(Nacsport!G503))),"")</f>
        <v>64</v>
      </c>
      <c r="O502" s="1" t="str">
        <f>+CONCATENATE(Nacsport!K503,Nacsport!L503,Nacsport!M503,Nacsport!N503,Nacsport!O503,Nacsport!P503,Nacsport!Q503,Nacsport!R503,Nacsport!S503,Nacsport!T503,Nacsport!U503,Nacsport!V503,Nacsport!W503,Nacsport!X503,Nacsport!Y503,Nacsport!Z503)</f>
        <v/>
      </c>
      <c r="P502" s="1" t="str">
        <f>IF(ISNA(LOOKUP(2,1/(Nacsport!AA503:BY503&lt;&gt;""),Nacsport!AA503:BY503)),"",LOOKUP(2,1/(Nacsport!AA503:BY503&lt;&gt;""),Nacsport!AA503:BY503))</f>
        <v/>
      </c>
      <c r="Q502" s="1" t="str">
        <f t="array" ref="Q502">+IF(+COUNTIF(Nacsport!AA503:BY503,"*")&gt;1,INDEX(Nacsport!Z503:BX503,MATCH(TRUE,Nacsport!Z503:BX503&gt;0,0)),"")</f>
        <v/>
      </c>
      <c r="R502" s="1" t="str">
        <f>+CONCATENATE(Nacsport!BZ503,Nacsport!CA503)</f>
        <v/>
      </c>
      <c r="S502" s="1" t="str">
        <f>+CONCATENATE(Nacsport!CB503,Nacsport!CC503,Nacsport!CD503)</f>
        <v/>
      </c>
      <c r="T502" s="1" t="str">
        <f>+CONCATENATE(Nacsport!CE503,Nacsport!CF503,Nacsport!CG503,Nacsport!CH503)</f>
        <v/>
      </c>
      <c r="U502" s="1" t="str">
        <f>+CONCATENATE(Nacsport!CI503,Nacsport!CJ503,Nacsport!CK503,Nacsport!CL503,Nacsport!CM503,Nacsport!CN503,Nacsport!CO503,Nacsport!CP503)</f>
        <v/>
      </c>
      <c r="V502" s="1" t="str">
        <f>+CONCATENATE(Nacsport!CQ503,Nacsport!CR503,Nacsport!CS503,Nacsport!CT503,Nacsport!CU503,Nacsport!CV503)</f>
        <v/>
      </c>
      <c r="W502" s="1" t="str">
        <f>+CONCATENATE(Nacsport!CW503,Nacsport!CX503,Nacsport!CY503,Nacsport!CZ503,Nacsport!DA503,Nacsport!DB503,Nacsport!DC503)</f>
        <v/>
      </c>
      <c r="X502" s="1" t="str">
        <f>+CONCATENATE(Nacsport!DD503,Nacsport!DE503,Nacsport!DF503,Nacsport!DG503,Nacsport!DH503,Nacsport!DI503,Nacsport!DJ503,Nacsport!DK503,Nacsport!DL503,Nacsport!DM503,Nacsport!DN503)</f>
        <v/>
      </c>
      <c r="Y502" s="1" t="str">
        <f>+CONCATENATE(Nacsport!DO503,Nacsport!DP503,Nacsport!DQ503,Nacsport!DR503,Nacsport!DS503,Nacsport!DT503,Nacsport!DU503,Nacsport!DV503,)</f>
        <v/>
      </c>
      <c r="Z502" s="1" t="str">
        <f>+CONCATENATE(Nacsport!DW503,Nacsport!DX503,Nacsport!DY503,Nacsport!DZ503)</f>
        <v/>
      </c>
      <c r="AA502" s="1" t="str">
        <f>+CONCATENATE(Nacsport!EA503,Nacsport!EB503,Nacsport!EC503,Nacsport!ED503,Nacsport!EE503)</f>
        <v/>
      </c>
      <c r="AB502" s="1" t="str">
        <f>+CONCATENATE(Nacsport!EF503,Nacsport!EG503,Nacsport!EH503,Nacsport!EI503,Nacsport!EJ503,Nacsport!EK503)</f>
        <v/>
      </c>
      <c r="AC502" s="1" t="str">
        <f>+CONCATENATE(Nacsport!EL503,Nacsport!EM503,Nacsport!EN503,Nacsport!EO503,Nacsport!EP503,Nacsport!EQ503,Nacsport!ER503)</f>
        <v/>
      </c>
      <c r="AD502" s="1" t="str">
        <f>+CONCATENATE(Nacsport!ES503,Nacsport!ET503,Nacsport!EU503,Nacsport!EV503,Nacsport!EW503,Nacsport!EX503,Nacsport!EY503,Nacsport!EZ503)</f>
        <v/>
      </c>
      <c r="AE502" s="1" t="str">
        <f>+CONCATENATE(Nacsport!FA503,Nacsport!FB503,Nacsport!FC503)</f>
        <v/>
      </c>
      <c r="AF502" s="1" t="str">
        <f>+CONCATENATE(Nacsport!FD503,Nacsport!FE503)</f>
        <v/>
      </c>
      <c r="AG502" s="1" t="str">
        <f>+CONCATENATE(Nacsport!FF503,Nacsport!FG503,Nacsport!FH503,Nacsport!FI503,Nacsport!FJ503)</f>
        <v/>
      </c>
      <c r="AH502" s="1" t="str">
        <f t="shared" si="39"/>
        <v/>
      </c>
      <c r="AI502" s="1" t="str">
        <f>+CONCATENATE(Nacsport!FK503,Nacsport!FL503)</f>
        <v/>
      </c>
      <c r="AJ502" s="34" t="str">
        <f>+CONCATENATE(Nacsport!FM503,Nacsport!FN503)</f>
        <v/>
      </c>
      <c r="AK502" s="1" t="str">
        <f>+IF(OR(K502="ATTACCO",K502="DIFESA"),+CONCATENATE(Nacsport!FO503,Nacsport!FP502,Nacsport!FQ503,Nacsport!FR503,Nacsport!FS503,Nacsport!FT503,Nacsport!FU503,),"")</f>
        <v/>
      </c>
      <c r="AL502" s="1" t="str">
        <f>+IF(OR(K502="ATAQUE",K502="DEFENSA"),+CONCATENATE(Nacsport!FV503,Nacsport!FW503,Nacsport!FX503,Nacsport!FY503,Nacsport!FZ503,Nacsport!GA503,Nacsport!GB503,),"")</f>
        <v/>
      </c>
      <c r="AM502" s="1" t="str">
        <f>+CONCATENATE(Nacsport!GC503,Nacsport!GD503,Nacsport!GE503,Nacsport!GF503,Nacsport!GG503,Nacsport!GH503,Nacsport!GI503,Nacsport!GJ503,)</f>
        <v/>
      </c>
      <c r="AN502" s="1" t="str">
        <f>IF(K502="PUNTOS",LOOKUP(2,1/($K$3:K502="ATAQUE"),$AN$3:AN502),IF(+COUNTIF(Nacsport!GK503:'Nacsport'!GS503,"*")&gt;0,+COUNTIF(Nacsport!GK503:'Nacsport'!GS503,"*"),""))</f>
        <v/>
      </c>
      <c r="AO502" t="str">
        <f ca="1">+IF(K502="QUIEBRE",+IF(L502="SAN LUIS",+COUNTIF(K502:INDIRECT(ADDRESS((LOOKUP(2,1/($K$1:K502="ATAQUE"),Nacsport!$A$1:A503)),3,4)),"RUCK")+1,+COUNTIF(K502:INDIRECT(ADDRESS((LOOKUP(2,1/($K$1:K502="DEFENSA"),Nacsport!$A$1:A503)),3,4)),"RUCK")+1),"")</f>
        <v/>
      </c>
      <c r="AP502" t="str">
        <f ca="1">+IF(OR(K502="PUNTOS",K502="QUIEBRE"),+IF(L502="SAN LUIS",+COUNTIF(K502:INDIRECT(ADDRESS((LOOKUP(2,1/($K$1:K502="ATAQUE"),Nacsport!$A$1:A503)),3,4)),"PASE"),+COUNTIF(K502:INDIRECT(ADDRESS((LOOKUP(2,1/($K$1:K502="DEFENSA"),Nacsport!$A$1:A503)),3,4)),"PASE")),"")</f>
        <v/>
      </c>
      <c r="AQ502" t="str">
        <f>IF(K502="QUIEBRE",LOOKUP(2,1/($K$3:K502="ATAQUE"),$AL$3:AL502),IF(+COUNTIF(Nacsport!GK503:'Nacsport'!GS503,"*")&gt;0,+COUNTIF(Nacsport!GK503:'Nacsport'!GS503,"*"),""))</f>
        <v/>
      </c>
      <c r="AR502" s="1" t="str">
        <f>IF(OR(K502="ATTACCO",K502="DIFESA"),J502,IF(AND(OR(K502="PUNTOS",K502="RUCK",K502="QUIEBRE"),L502="AVEZZANO"),LOOKUP(2,1/($K$3:K502="ATTACCO"),$J$3:J503),IF(AND(OR(K502="PUNTOS",K502="RUCK",K502="QUIEBRE"),L502="RIVAL"),LOOKUP(2,1/($K$3:K502="DIFESA"),$J$3:J503),"")))</f>
        <v/>
      </c>
      <c r="AS502" s="17"/>
    </row>
    <row r="503" spans="1:45" ht="15.75" customHeight="1" x14ac:dyDescent="0.2">
      <c r="A503">
        <f>+Nacsport!A504</f>
        <v>504</v>
      </c>
      <c r="B503">
        <f t="shared" si="37"/>
        <v>502</v>
      </c>
      <c r="C503">
        <f t="shared" si="38"/>
        <v>502</v>
      </c>
      <c r="D503" s="12">
        <v>1</v>
      </c>
      <c r="E503" s="1" t="s">
        <v>1295</v>
      </c>
      <c r="F503" s="14">
        <f>CONVERT(LEFT(Nacsport!E504,2),"mn","hr")/24+CONVERT(MID(Nacsport!E504,4,2),"sec","hr")/24</f>
        <v>6.4872685185185186E-2</v>
      </c>
      <c r="G503" s="15">
        <f>CONVERT((CONVERT(LEFT(Nacsport!F504,2),"mn","hr")/24+CONVERT(MID(Nacsport!F504,4,2),"sec","hr")/24)-(CONVERT(LEFT(Nacsport!E504,2),"mn","hr")/24+CONVERT(MID(Nacsport!E504,4,2),"sec","hr")/24),"hr","sec")*24</f>
        <v>3.000000000000469</v>
      </c>
      <c r="H503" s="15">
        <f t="shared" si="35"/>
        <v>5600</v>
      </c>
      <c r="I503" s="15">
        <f t="shared" si="36"/>
        <v>93.416666666666671</v>
      </c>
      <c r="J503" s="1">
        <f>+Nacsport!B504</f>
        <v>62</v>
      </c>
      <c r="K503" s="1" t="str">
        <f>+Nacsport!C504</f>
        <v>RUCK</v>
      </c>
      <c r="L503" s="1" t="str">
        <f>+CONCATENATE(Nacsport!I504,Nacsport!J504)</f>
        <v>SAN BENEDETTO</v>
      </c>
      <c r="M503" s="29" t="str">
        <f>IF(Nacsport!G504&lt;&gt;"",LEFT(Nacsport!G504,FIND(";",Nacsport!G504)-1),"")</f>
        <v>32</v>
      </c>
      <c r="N503" s="1" t="str">
        <f>IFERROR(MID(Nacsport!G504,FIND(";", Nacsport!G504)+1,IFERROR(FIND(" ", Nacsport!G504 &amp; " ", FIND(";", Nacsport!G504)+1) - FIND(";", Nacsport!G504)-1,LEN(Nacsport!G504))),"")</f>
        <v>64</v>
      </c>
      <c r="O503" s="1" t="str">
        <f>+CONCATENATE(Nacsport!K504,Nacsport!L504,Nacsport!M504,Nacsport!N504,Nacsport!O504,Nacsport!P504,Nacsport!Q504,Nacsport!R504,Nacsport!S504,Nacsport!T504,Nacsport!U504,Nacsport!V504,Nacsport!W504,Nacsport!X504,Nacsport!Y504,Nacsport!Z504)</f>
        <v>T1B</v>
      </c>
      <c r="P503" s="1" t="str">
        <f>IF(ISNA(LOOKUP(2,1/(Nacsport!AA504:BY504&lt;&gt;""),Nacsport!AA504:BY504)),"",LOOKUP(2,1/(Nacsport!AA504:BY504&lt;&gt;""),Nacsport!AA504:BY504))</f>
        <v/>
      </c>
      <c r="Q503" s="1" t="str">
        <f t="array" ref="Q503">+IF(+COUNTIF(Nacsport!AA504:BY504,"*")&gt;1,INDEX(Nacsport!Z504:BX504,MATCH(TRUE,Nacsport!Z504:BX504&gt;0,0)),"")</f>
        <v/>
      </c>
      <c r="R503" s="1" t="str">
        <f>+CONCATENATE(Nacsport!BZ504,Nacsport!CA504)</f>
        <v/>
      </c>
      <c r="S503" s="1" t="str">
        <f>+CONCATENATE(Nacsport!CB504,Nacsport!CC504,Nacsport!CD504)</f>
        <v/>
      </c>
      <c r="T503" s="1" t="str">
        <f>+CONCATENATE(Nacsport!CE504,Nacsport!CF504,Nacsport!CG504,Nacsport!CH504)</f>
        <v/>
      </c>
      <c r="U503" s="1" t="str">
        <f>+CONCATENATE(Nacsport!CI504,Nacsport!CJ504,Nacsport!CK504,Nacsport!CL504,Nacsport!CM504,Nacsport!CN504,Nacsport!CO504,Nacsport!CP504)</f>
        <v/>
      </c>
      <c r="V503" s="1" t="str">
        <f>+CONCATENATE(Nacsport!CQ504,Nacsport!CR504,Nacsport!CS504,Nacsport!CT504,Nacsport!CU504,Nacsport!CV504)</f>
        <v/>
      </c>
      <c r="W503" s="1" t="str">
        <f>+CONCATENATE(Nacsport!CW504,Nacsport!CX504,Nacsport!CY504,Nacsport!CZ504,Nacsport!DA504,Nacsport!DB504,Nacsport!DC504)</f>
        <v/>
      </c>
      <c r="X503" s="1" t="str">
        <f>+CONCATENATE(Nacsport!DD504,Nacsport!DE504,Nacsport!DF504,Nacsport!DG504,Nacsport!DH504,Nacsport!DI504,Nacsport!DJ504,Nacsport!DK504,Nacsport!DL504,Nacsport!DM504,Nacsport!DN504)</f>
        <v/>
      </c>
      <c r="Y503" s="1" t="str">
        <f>+CONCATENATE(Nacsport!DO504,Nacsport!DP504,Nacsport!DQ504,Nacsport!DR504,Nacsport!DS504,Nacsport!DT504,Nacsport!DU504,Nacsport!DV504,)</f>
        <v/>
      </c>
      <c r="Z503" s="1" t="str">
        <f>+CONCATENATE(Nacsport!DW504,Nacsport!DX504,Nacsport!DY504,Nacsport!DZ504)</f>
        <v/>
      </c>
      <c r="AA503" s="1" t="str">
        <f>+CONCATENATE(Nacsport!EA504,Nacsport!EB504,Nacsport!EC504,Nacsport!ED504,Nacsport!EE504)</f>
        <v/>
      </c>
      <c r="AB503" s="1" t="str">
        <f>+CONCATENATE(Nacsport!EF504,Nacsport!EG504,Nacsport!EH504,Nacsport!EI504,Nacsport!EJ504,Nacsport!EK504)</f>
        <v/>
      </c>
      <c r="AC503" s="1" t="str">
        <f>+CONCATENATE(Nacsport!EL504,Nacsport!EM504,Nacsport!EN504,Nacsport!EO504,Nacsport!EP504,Nacsport!EQ504,Nacsport!ER504)</f>
        <v/>
      </c>
      <c r="AD503" s="1" t="str">
        <f>+CONCATENATE(Nacsport!ES504,Nacsport!ET504,Nacsport!EU504,Nacsport!EV504,Nacsport!EW504,Nacsport!EX504,Nacsport!EY504,Nacsport!EZ504)</f>
        <v/>
      </c>
      <c r="AE503" s="1" t="str">
        <f>+CONCATENATE(Nacsport!FA504,Nacsport!FB504,Nacsport!FC504)</f>
        <v/>
      </c>
      <c r="AF503" s="1" t="str">
        <f>+CONCATENATE(Nacsport!FD504,Nacsport!FE504)</f>
        <v>SLOW</v>
      </c>
      <c r="AG503" s="1" t="str">
        <f>+CONCATENATE(Nacsport!FF504,Nacsport!FG504,Nacsport!FH504,Nacsport!FI504,Nacsport!FJ504)</f>
        <v/>
      </c>
      <c r="AH503" s="1" t="str">
        <f t="shared" si="39"/>
        <v/>
      </c>
      <c r="AI503" s="1" t="str">
        <f>+CONCATENATE(Nacsport!FK504,Nacsport!FL504)</f>
        <v/>
      </c>
      <c r="AJ503" s="34" t="str">
        <f>+CONCATENATE(Nacsport!FM504,Nacsport!FN504)</f>
        <v/>
      </c>
      <c r="AK503" s="1" t="str">
        <f>+IF(OR(K503="ATTACCO",K503="DIFESA"),+CONCATENATE(Nacsport!FO504,Nacsport!FP503,Nacsport!FQ504,Nacsport!FR504,Nacsport!FS504,Nacsport!FT504,Nacsport!FU504,),"")</f>
        <v/>
      </c>
      <c r="AL503" s="1" t="str">
        <f>+IF(OR(K503="ATAQUE",K503="DEFENSA"),+CONCATENATE(Nacsport!FV504,Nacsport!FW504,Nacsport!FX504,Nacsport!FY504,Nacsport!FZ504,Nacsport!GA504,Nacsport!GB504,),"")</f>
        <v/>
      </c>
      <c r="AM503" s="1" t="str">
        <f>+CONCATENATE(Nacsport!GC504,Nacsport!GD504,Nacsport!GE504,Nacsport!GF504,Nacsport!GG504,Nacsport!GH504,Nacsport!GI504,Nacsport!GJ504,)</f>
        <v/>
      </c>
      <c r="AN503" s="1" t="str">
        <f>IF(K503="PUNTOS",LOOKUP(2,1/($K$3:K503="ATAQUE"),$AN$3:AN503),IF(+COUNTIF(Nacsport!GK504:'Nacsport'!GS504,"*")&gt;0,+COUNTIF(Nacsport!GK504:'Nacsport'!GS504,"*"),""))</f>
        <v/>
      </c>
      <c r="AO503" t="str">
        <f ca="1">+IF(K503="QUIEBRE",+IF(L503="SAN LUIS",+COUNTIF(K503:INDIRECT(ADDRESS((LOOKUP(2,1/($K$1:K503="ATAQUE"),Nacsport!$A$1:A504)),3,4)),"RUCK")+1,+COUNTIF(K503:INDIRECT(ADDRESS((LOOKUP(2,1/($K$1:K503="DEFENSA"),Nacsport!$A$1:A504)),3,4)),"RUCK")+1),"")</f>
        <v/>
      </c>
      <c r="AP503" t="str">
        <f ca="1">+IF(OR(K503="PUNTOS",K503="QUIEBRE"),+IF(L503="SAN LUIS",+COUNTIF(K503:INDIRECT(ADDRESS((LOOKUP(2,1/($K$1:K503="ATAQUE"),Nacsport!$A$1:A504)),3,4)),"PASE"),+COUNTIF(K503:INDIRECT(ADDRESS((LOOKUP(2,1/($K$1:K503="DEFENSA"),Nacsport!$A$1:A504)),3,4)),"PASE")),"")</f>
        <v/>
      </c>
      <c r="AQ503" t="str">
        <f>IF(K503="QUIEBRE",LOOKUP(2,1/($K$3:K503="ATAQUE"),$AL$3:AL503),IF(+COUNTIF(Nacsport!GK504:'Nacsport'!GS504,"*")&gt;0,+COUNTIF(Nacsport!GK504:'Nacsport'!GS504,"*"),""))</f>
        <v/>
      </c>
      <c r="AR503" s="1" t="str">
        <f>IF(OR(K503="ATTACCO",K503="DIFESA"),J503,IF(AND(OR(K503="PUNTOS",K503="RUCK",K503="QUIEBRE"),L503="AVEZZANO"),LOOKUP(2,1/($K$3:K503="ATTACCO"),$J$3:J504),IF(AND(OR(K503="PUNTOS",K503="RUCK",K503="QUIEBRE"),L503="RIVAL"),LOOKUP(2,1/($K$3:K503="DIFESA"),$J$3:J504),"")))</f>
        <v/>
      </c>
      <c r="AS503" s="17"/>
    </row>
    <row r="504" spans="1:45" ht="15.75" customHeight="1" x14ac:dyDescent="0.2">
      <c r="A504">
        <f>+Nacsport!A505</f>
        <v>505</v>
      </c>
      <c r="B504">
        <f t="shared" si="37"/>
        <v>503</v>
      </c>
      <c r="C504">
        <f t="shared" si="38"/>
        <v>503</v>
      </c>
      <c r="D504" s="12">
        <v>1</v>
      </c>
      <c r="E504" s="1" t="s">
        <v>1295</v>
      </c>
      <c r="F504" s="14">
        <f>CONVERT(LEFT(Nacsport!E505,2),"mn","hr")/24+CONVERT(MID(Nacsport!E505,4,2),"sec","hr")/24</f>
        <v>6.4953703703703708E-2</v>
      </c>
      <c r="G504" s="15">
        <f>CONVERT((CONVERT(LEFT(Nacsport!F505,2),"mn","hr")/24+CONVERT(MID(Nacsport!F505,4,2),"sec","hr")/24)-(CONVERT(LEFT(Nacsport!E505,2),"mn","hr")/24+CONVERT(MID(Nacsport!E505,4,2),"sec","hr")/24),"hr","sec")*24</f>
        <v>3.000000000000469</v>
      </c>
      <c r="H504" s="15">
        <f t="shared" si="35"/>
        <v>5607</v>
      </c>
      <c r="I504" s="15">
        <f t="shared" si="36"/>
        <v>93.533333333333346</v>
      </c>
      <c r="J504" s="1">
        <f>+Nacsport!B505</f>
        <v>63</v>
      </c>
      <c r="K504" s="1" t="str">
        <f>+Nacsport!C505</f>
        <v>RUCK</v>
      </c>
      <c r="L504" s="1" t="str">
        <f>+CONCATENATE(Nacsport!I505,Nacsport!J505)</f>
        <v>SAN BENEDETTO</v>
      </c>
      <c r="M504" s="29" t="str">
        <f>IF(Nacsport!G505&lt;&gt;"",LEFT(Nacsport!G505,FIND(";",Nacsport!G505)-1),"")</f>
        <v>43</v>
      </c>
      <c r="N504" s="1" t="str">
        <f>IFERROR(MID(Nacsport!G505,FIND(";", Nacsport!G505)+1,IFERROR(FIND(" ", Nacsport!G505 &amp; " ", FIND(";", Nacsport!G505)+1) - FIND(";", Nacsport!G505)-1,LEN(Nacsport!G505))),"")</f>
        <v>66</v>
      </c>
      <c r="O504" s="1" t="str">
        <f>+CONCATENATE(Nacsport!K505,Nacsport!L505,Nacsport!M505,Nacsport!N505,Nacsport!O505,Nacsport!P505,Nacsport!Q505,Nacsport!R505,Nacsport!S505,Nacsport!T505,Nacsport!U505,Nacsport!V505,Nacsport!W505,Nacsport!X505,Nacsport!Y505,Nacsport!Z505)</f>
        <v>T1C</v>
      </c>
      <c r="P504" s="1" t="str">
        <f>IF(ISNA(LOOKUP(2,1/(Nacsport!AA505:BY505&lt;&gt;""),Nacsport!AA505:BY505)),"",LOOKUP(2,1/(Nacsport!AA505:BY505&lt;&gt;""),Nacsport!AA505:BY505))</f>
        <v/>
      </c>
      <c r="Q504" s="1" t="str">
        <f t="array" ref="Q504">+IF(+COUNTIF(Nacsport!AA505:BY505,"*")&gt;1,INDEX(Nacsport!Z505:BX505,MATCH(TRUE,Nacsport!Z505:BX505&gt;0,0)),"")</f>
        <v/>
      </c>
      <c r="R504" s="1" t="str">
        <f>+CONCATENATE(Nacsport!BZ505,Nacsport!CA505)</f>
        <v/>
      </c>
      <c r="S504" s="1" t="str">
        <f>+CONCATENATE(Nacsport!CB505,Nacsport!CC505,Nacsport!CD505)</f>
        <v/>
      </c>
      <c r="T504" s="1" t="str">
        <f>+CONCATENATE(Nacsport!CE505,Nacsport!CF505,Nacsport!CG505,Nacsport!CH505)</f>
        <v/>
      </c>
      <c r="U504" s="1" t="str">
        <f>+CONCATENATE(Nacsport!CI505,Nacsport!CJ505,Nacsport!CK505,Nacsport!CL505,Nacsport!CM505,Nacsport!CN505,Nacsport!CO505,Nacsport!CP505)</f>
        <v/>
      </c>
      <c r="V504" s="1" t="str">
        <f>+CONCATENATE(Nacsport!CQ505,Nacsport!CR505,Nacsport!CS505,Nacsport!CT505,Nacsport!CU505,Nacsport!CV505)</f>
        <v/>
      </c>
      <c r="W504" s="1" t="str">
        <f>+CONCATENATE(Nacsport!CW505,Nacsport!CX505,Nacsport!CY505,Nacsport!CZ505,Nacsport!DA505,Nacsport!DB505,Nacsport!DC505)</f>
        <v/>
      </c>
      <c r="X504" s="1" t="str">
        <f>+CONCATENATE(Nacsport!DD505,Nacsport!DE505,Nacsport!DF505,Nacsport!DG505,Nacsport!DH505,Nacsport!DI505,Nacsport!DJ505,Nacsport!DK505,Nacsport!DL505,Nacsport!DM505,Nacsport!DN505)</f>
        <v/>
      </c>
      <c r="Y504" s="1" t="str">
        <f>+CONCATENATE(Nacsport!DO505,Nacsport!DP505,Nacsport!DQ505,Nacsport!DR505,Nacsport!DS505,Nacsport!DT505,Nacsport!DU505,Nacsport!DV505,)</f>
        <v/>
      </c>
      <c r="Z504" s="1" t="str">
        <f>+CONCATENATE(Nacsport!DW505,Nacsport!DX505,Nacsport!DY505,Nacsport!DZ505)</f>
        <v/>
      </c>
      <c r="AA504" s="1" t="str">
        <f>+CONCATENATE(Nacsport!EA505,Nacsport!EB505,Nacsport!EC505,Nacsport!ED505,Nacsport!EE505)</f>
        <v/>
      </c>
      <c r="AB504" s="1" t="str">
        <f>+CONCATENATE(Nacsport!EF505,Nacsport!EG505,Nacsport!EH505,Nacsport!EI505,Nacsport!EJ505,Nacsport!EK505)</f>
        <v/>
      </c>
      <c r="AC504" s="1" t="str">
        <f>+CONCATENATE(Nacsport!EL505,Nacsport!EM505,Nacsport!EN505,Nacsport!EO505,Nacsport!EP505,Nacsport!EQ505,Nacsport!ER505)</f>
        <v/>
      </c>
      <c r="AD504" s="1" t="str">
        <f>+CONCATENATE(Nacsport!ES505,Nacsport!ET505,Nacsport!EU505,Nacsport!EV505,Nacsport!EW505,Nacsport!EX505,Nacsport!EY505,Nacsport!EZ505)</f>
        <v/>
      </c>
      <c r="AE504" s="1" t="str">
        <f>+CONCATENATE(Nacsport!FA505,Nacsport!FB505,Nacsport!FC505)</f>
        <v/>
      </c>
      <c r="AF504" s="1" t="str">
        <f>+CONCATENATE(Nacsport!FD505,Nacsport!FE505)</f>
        <v>SLOW</v>
      </c>
      <c r="AG504" s="1" t="str">
        <f>+CONCATENATE(Nacsport!FF505,Nacsport!FG505,Nacsport!FH505,Nacsport!FI505,Nacsport!FJ505)</f>
        <v/>
      </c>
      <c r="AH504" s="1" t="str">
        <f t="shared" si="39"/>
        <v/>
      </c>
      <c r="AI504" s="1" t="str">
        <f>+CONCATENATE(Nacsport!FK505,Nacsport!FL505)</f>
        <v/>
      </c>
      <c r="AJ504" s="34" t="str">
        <f>+CONCATENATE(Nacsport!FM505,Nacsport!FN505)</f>
        <v/>
      </c>
      <c r="AK504" s="1" t="str">
        <f>+IF(OR(K504="ATTACCO",K504="DIFESA"),+CONCATENATE(Nacsport!FO505,Nacsport!FP504,Nacsport!FQ505,Nacsport!FR505,Nacsport!FS505,Nacsport!FT505,Nacsport!FU505,),"")</f>
        <v/>
      </c>
      <c r="AL504" s="1" t="str">
        <f>+IF(OR(K504="ATAQUE",K504="DEFENSA"),+CONCATENATE(Nacsport!FV505,Nacsport!FW505,Nacsport!FX505,Nacsport!FY505,Nacsport!FZ505,Nacsport!GA505,Nacsport!GB505,),"")</f>
        <v/>
      </c>
      <c r="AM504" s="1" t="str">
        <f>+CONCATENATE(Nacsport!GC505,Nacsport!GD505,Nacsport!GE505,Nacsport!GF505,Nacsport!GG505,Nacsport!GH505,Nacsport!GI505,Nacsport!GJ505,)</f>
        <v/>
      </c>
      <c r="AN504" s="1" t="str">
        <f>IF(K504="PUNTOS",LOOKUP(2,1/($K$3:K504="ATAQUE"),$AN$3:AN504),IF(+COUNTIF(Nacsport!GK505:'Nacsport'!GS505,"*")&gt;0,+COUNTIF(Nacsport!GK505:'Nacsport'!GS505,"*"),""))</f>
        <v/>
      </c>
      <c r="AO504" t="str">
        <f ca="1">+IF(K504="QUIEBRE",+IF(L504="SAN LUIS",+COUNTIF(K504:INDIRECT(ADDRESS((LOOKUP(2,1/($K$1:K504="ATAQUE"),Nacsport!$A$1:A505)),3,4)),"RUCK")+1,+COUNTIF(K504:INDIRECT(ADDRESS((LOOKUP(2,1/($K$1:K504="DEFENSA"),Nacsport!$A$1:A505)),3,4)),"RUCK")+1),"")</f>
        <v/>
      </c>
      <c r="AP504" t="str">
        <f ca="1">+IF(OR(K504="PUNTOS",K504="QUIEBRE"),+IF(L504="SAN LUIS",+COUNTIF(K504:INDIRECT(ADDRESS((LOOKUP(2,1/($K$1:K504="ATAQUE"),Nacsport!$A$1:A505)),3,4)),"PASE"),+COUNTIF(K504:INDIRECT(ADDRESS((LOOKUP(2,1/($K$1:K504="DEFENSA"),Nacsport!$A$1:A505)),3,4)),"PASE")),"")</f>
        <v/>
      </c>
      <c r="AQ504" t="str">
        <f>IF(K504="QUIEBRE",LOOKUP(2,1/($K$3:K504="ATAQUE"),$AL$3:AL504),IF(+COUNTIF(Nacsport!GK505:'Nacsport'!GS505,"*")&gt;0,+COUNTIF(Nacsport!GK505:'Nacsport'!GS505,"*"),""))</f>
        <v/>
      </c>
      <c r="AR504" s="1" t="str">
        <f>IF(OR(K504="ATTACCO",K504="DIFESA"),J504,IF(AND(OR(K504="PUNTOS",K504="RUCK",K504="QUIEBRE"),L504="AVEZZANO"),LOOKUP(2,1/($K$3:K504="ATTACCO"),$J$3:J505),IF(AND(OR(K504="PUNTOS",K504="RUCK",K504="QUIEBRE"),L504="RIVAL"),LOOKUP(2,1/($K$3:K504="DIFESA"),$J$3:J505),"")))</f>
        <v/>
      </c>
      <c r="AS504" s="17"/>
    </row>
    <row r="505" spans="1:45" ht="15.75" customHeight="1" x14ac:dyDescent="0.2">
      <c r="A505">
        <f>+Nacsport!A506</f>
        <v>506</v>
      </c>
      <c r="B505">
        <f t="shared" si="37"/>
        <v>504</v>
      </c>
      <c r="C505">
        <f t="shared" si="38"/>
        <v>504</v>
      </c>
      <c r="D505" s="12">
        <v>1</v>
      </c>
      <c r="E505" s="1" t="s">
        <v>1295</v>
      </c>
      <c r="F505" s="14">
        <f>CONVERT(LEFT(Nacsport!E506,2),"mn","hr")/24+CONVERT(MID(Nacsport!E506,4,2),"sec","hr")/24</f>
        <v>6.5011574074074083E-2</v>
      </c>
      <c r="G505" s="15">
        <f>CONVERT((CONVERT(LEFT(Nacsport!F506,2),"mn","hr")/24+CONVERT(MID(Nacsport!F506,4,2),"sec","hr")/24)-(CONVERT(LEFT(Nacsport!E506,2),"mn","hr")/24+CONVERT(MID(Nacsport!E506,4,2),"sec","hr")/24),"hr","sec")*24</f>
        <v>2.9999999999992699</v>
      </c>
      <c r="H505" s="15">
        <f t="shared" si="35"/>
        <v>5612</v>
      </c>
      <c r="I505" s="15">
        <f t="shared" si="36"/>
        <v>93.616666666666674</v>
      </c>
      <c r="J505" s="1">
        <f>+Nacsport!B506</f>
        <v>27</v>
      </c>
      <c r="K505" s="1" t="str">
        <f>+Nacsport!C506</f>
        <v>MISSED-TACKLE</v>
      </c>
      <c r="L505" s="1" t="str">
        <f>+CONCATENATE(Nacsport!I506,Nacsport!J506)</f>
        <v>OPPONENT</v>
      </c>
      <c r="M505" s="29" t="str">
        <f>IF(Nacsport!G506&lt;&gt;"",LEFT(Nacsport!G506,FIND(";",Nacsport!G506)-1),"")</f>
        <v/>
      </c>
      <c r="N505" s="1" t="str">
        <f>IFERROR(MID(Nacsport!G506,FIND(";", Nacsport!G506)+1,IFERROR(FIND(" ", Nacsport!G506 &amp; " ", FIND(";", Nacsport!G506)+1) - FIND(";", Nacsport!G506)-1,LEN(Nacsport!G506))),"")</f>
        <v/>
      </c>
      <c r="O505" s="1" t="str">
        <f>+CONCATENATE(Nacsport!K506,Nacsport!L506,Nacsport!M506,Nacsport!N506,Nacsport!O506,Nacsport!P506,Nacsport!Q506,Nacsport!R506,Nacsport!S506,Nacsport!T506,Nacsport!U506,Nacsport!V506,Nacsport!W506,Nacsport!X506,Nacsport!Y506,Nacsport!Z506)</f>
        <v/>
      </c>
      <c r="P505" s="1" t="str">
        <f>IF(ISNA(LOOKUP(2,1/(Nacsport!AA506:BY506&lt;&gt;""),Nacsport!AA506:BY506)),"",LOOKUP(2,1/(Nacsport!AA506:BY506&lt;&gt;""),Nacsport!AA506:BY506))</f>
        <v/>
      </c>
      <c r="Q505" s="1" t="str">
        <f t="array" ref="Q505">+IF(+COUNTIF(Nacsport!AA506:BY506,"*")&gt;1,INDEX(Nacsport!Z506:BX506,MATCH(TRUE,Nacsport!Z506:BX506&gt;0,0)),"")</f>
        <v/>
      </c>
      <c r="R505" s="1" t="str">
        <f>+CONCATENATE(Nacsport!BZ506,Nacsport!CA506)</f>
        <v/>
      </c>
      <c r="S505" s="1" t="str">
        <f>+CONCATENATE(Nacsport!CB506,Nacsport!CC506,Nacsport!CD506)</f>
        <v/>
      </c>
      <c r="T505" s="1" t="str">
        <f>+CONCATENATE(Nacsport!CE506,Nacsport!CF506,Nacsport!CG506,Nacsport!CH506)</f>
        <v/>
      </c>
      <c r="U505" s="1" t="str">
        <f>+CONCATENATE(Nacsport!CI506,Nacsport!CJ506,Nacsport!CK506,Nacsport!CL506,Nacsport!CM506,Nacsport!CN506,Nacsport!CO506,Nacsport!CP506)</f>
        <v/>
      </c>
      <c r="V505" s="1" t="str">
        <f>+CONCATENATE(Nacsport!CQ506,Nacsport!CR506,Nacsport!CS506,Nacsport!CT506,Nacsport!CU506,Nacsport!CV506)</f>
        <v/>
      </c>
      <c r="W505" s="1" t="str">
        <f>+CONCATENATE(Nacsport!CW506,Nacsport!CX506,Nacsport!CY506,Nacsport!CZ506,Nacsport!DA506,Nacsport!DB506,Nacsport!DC506)</f>
        <v/>
      </c>
      <c r="X505" s="1" t="str">
        <f>+CONCATENATE(Nacsport!DD506,Nacsport!DE506,Nacsport!DF506,Nacsport!DG506,Nacsport!DH506,Nacsport!DI506,Nacsport!DJ506,Nacsport!DK506,Nacsport!DL506,Nacsport!DM506,Nacsport!DN506)</f>
        <v/>
      </c>
      <c r="Y505" s="1" t="str">
        <f>+CONCATENATE(Nacsport!DO506,Nacsport!DP506,Nacsport!DQ506,Nacsport!DR506,Nacsport!DS506,Nacsport!DT506,Nacsport!DU506,Nacsport!DV506,)</f>
        <v/>
      </c>
      <c r="Z505" s="1" t="str">
        <f>+CONCATENATE(Nacsport!DW506,Nacsport!DX506,Nacsport!DY506,Nacsport!DZ506)</f>
        <v/>
      </c>
      <c r="AA505" s="1" t="str">
        <f>+CONCATENATE(Nacsport!EA506,Nacsport!EB506,Nacsport!EC506,Nacsport!ED506,Nacsport!EE506)</f>
        <v/>
      </c>
      <c r="AB505" s="1" t="str">
        <f>+CONCATENATE(Nacsport!EF506,Nacsport!EG506,Nacsport!EH506,Nacsport!EI506,Nacsport!EJ506,Nacsport!EK506)</f>
        <v/>
      </c>
      <c r="AC505" s="1" t="str">
        <f>+CONCATENATE(Nacsport!EL506,Nacsport!EM506,Nacsport!EN506,Nacsport!EO506,Nacsport!EP506,Nacsport!EQ506,Nacsport!ER506)</f>
        <v/>
      </c>
      <c r="AD505" s="1" t="str">
        <f>+CONCATENATE(Nacsport!ES506,Nacsport!ET506,Nacsport!EU506,Nacsport!EV506,Nacsport!EW506,Nacsport!EX506,Nacsport!EY506,Nacsport!EZ506)</f>
        <v/>
      </c>
      <c r="AE505" s="1" t="str">
        <f>+CONCATENATE(Nacsport!FA506,Nacsport!FB506,Nacsport!FC506)</f>
        <v/>
      </c>
      <c r="AF505" s="1" t="str">
        <f>+CONCATENATE(Nacsport!FD506,Nacsport!FE506)</f>
        <v/>
      </c>
      <c r="AG505" s="1" t="str">
        <f>+CONCATENATE(Nacsport!FF506,Nacsport!FG506,Nacsport!FH506,Nacsport!FI506,Nacsport!FJ506)</f>
        <v/>
      </c>
      <c r="AH505" s="1" t="str">
        <f t="shared" si="39"/>
        <v/>
      </c>
      <c r="AI505" s="1" t="str">
        <f>+CONCATENATE(Nacsport!FK506,Nacsport!FL506)</f>
        <v/>
      </c>
      <c r="AJ505" s="34" t="str">
        <f>+CONCATENATE(Nacsport!FM506,Nacsport!FN506)</f>
        <v/>
      </c>
      <c r="AK505" s="1" t="str">
        <f>+IF(OR(K505="ATTACCO",K505="DIFESA"),+CONCATENATE(Nacsport!FO506,Nacsport!FP505,Nacsport!FQ506,Nacsport!FR506,Nacsport!FS506,Nacsport!FT506,Nacsport!FU506,),"")</f>
        <v/>
      </c>
      <c r="AL505" s="1" t="str">
        <f>+IF(OR(K505="ATAQUE",K505="DEFENSA"),+CONCATENATE(Nacsport!FV506,Nacsport!FW506,Nacsport!FX506,Nacsport!FY506,Nacsport!FZ506,Nacsport!GA506,Nacsport!GB506,),"")</f>
        <v/>
      </c>
      <c r="AM505" s="1" t="str">
        <f>+CONCATENATE(Nacsport!GC506,Nacsport!GD506,Nacsport!GE506,Nacsport!GF506,Nacsport!GG506,Nacsport!GH506,Nacsport!GI506,Nacsport!GJ506,)</f>
        <v/>
      </c>
      <c r="AN505" s="1" t="str">
        <f>IF(K505="PUNTOS",LOOKUP(2,1/($K$3:K505="ATAQUE"),$AN$3:AN505),IF(+COUNTIF(Nacsport!GK506:'Nacsport'!GS506,"*")&gt;0,+COUNTIF(Nacsport!GK506:'Nacsport'!GS506,"*"),""))</f>
        <v/>
      </c>
      <c r="AO505" t="str">
        <f ca="1">+IF(K505="QUIEBRE",+IF(L505="SAN LUIS",+COUNTIF(K505:INDIRECT(ADDRESS((LOOKUP(2,1/($K$1:K505="ATAQUE"),Nacsport!$A$1:A506)),3,4)),"RUCK")+1,+COUNTIF(K505:INDIRECT(ADDRESS((LOOKUP(2,1/($K$1:K505="DEFENSA"),Nacsport!$A$1:A506)),3,4)),"RUCK")+1),"")</f>
        <v/>
      </c>
      <c r="AP505" t="str">
        <f ca="1">+IF(OR(K505="PUNTOS",K505="QUIEBRE"),+IF(L505="SAN LUIS",+COUNTIF(K505:INDIRECT(ADDRESS((LOOKUP(2,1/($K$1:K505="ATAQUE"),Nacsport!$A$1:A506)),3,4)),"PASE"),+COUNTIF(K505:INDIRECT(ADDRESS((LOOKUP(2,1/($K$1:K505="DEFENSA"),Nacsport!$A$1:A506)),3,4)),"PASE")),"")</f>
        <v/>
      </c>
      <c r="AQ505" t="str">
        <f>IF(K505="QUIEBRE",LOOKUP(2,1/($K$3:K505="ATAQUE"),$AL$3:AL505),IF(+COUNTIF(Nacsport!GK506:'Nacsport'!GS506,"*")&gt;0,+COUNTIF(Nacsport!GK506:'Nacsport'!GS506,"*"),""))</f>
        <v/>
      </c>
      <c r="AR505" s="1" t="str">
        <f>IF(OR(K505="ATTACCO",K505="DIFESA"),J505,IF(AND(OR(K505="PUNTOS",K505="RUCK",K505="QUIEBRE"),L505="AVEZZANO"),LOOKUP(2,1/($K$3:K505="ATTACCO"),$J$3:J506),IF(AND(OR(K505="PUNTOS",K505="RUCK",K505="QUIEBRE"),L505="RIVAL"),LOOKUP(2,1/($K$3:K505="DIFESA"),$J$3:J506),"")))</f>
        <v/>
      </c>
      <c r="AS505" s="17"/>
    </row>
    <row r="506" spans="1:45" ht="15.75" customHeight="1" x14ac:dyDescent="0.2">
      <c r="A506">
        <f>+Nacsport!A507</f>
        <v>507</v>
      </c>
      <c r="B506">
        <f t="shared" si="37"/>
        <v>505</v>
      </c>
      <c r="C506">
        <f t="shared" si="38"/>
        <v>505</v>
      </c>
      <c r="D506" s="12">
        <v>1</v>
      </c>
      <c r="E506" s="1" t="s">
        <v>1295</v>
      </c>
      <c r="F506" s="14">
        <f>CONVERT(LEFT(Nacsport!E507,2),"mn","hr")/24+CONVERT(MID(Nacsport!E507,4,2),"sec","hr")/24</f>
        <v>6.503472222222223E-2</v>
      </c>
      <c r="G506" s="15">
        <f>(CONVERT((CONVERT(LEFT(Nacsport!F507,2),"mn","hr")/24+CONVERT(MID(Nacsport!F507,4,2),"sec","hr")/24)-(CONVERT(LEFT(Nacsport!E507,2),"mn","hr")/24+CONVERT(MID(Nacsport!E507,4,2),"sec","hr")/24),"hr","sec")*24)+2</f>
        <v>5.000000000000469</v>
      </c>
      <c r="H506" s="15">
        <f t="shared" si="35"/>
        <v>5614.0000000000009</v>
      </c>
      <c r="I506" s="15">
        <f t="shared" si="36"/>
        <v>93.65000000000002</v>
      </c>
      <c r="J506" s="1">
        <f>+Nacsport!B507</f>
        <v>69</v>
      </c>
      <c r="K506" s="1" t="str">
        <f>+Nacsport!C507</f>
        <v>TACKLE</v>
      </c>
      <c r="L506" s="1" t="str">
        <f>+CONCATENATE(Nacsport!I507,Nacsport!J507)</f>
        <v>OPPONENT</v>
      </c>
      <c r="M506" s="29" t="str">
        <f>IF(Nacsport!G507&lt;&gt;"",LEFT(Nacsport!G507,FIND(";",Nacsport!G507)-1),"")</f>
        <v/>
      </c>
      <c r="N506" s="1" t="str">
        <f>IFERROR(MID(Nacsport!G507,FIND(";", Nacsport!G507)+1,IFERROR(FIND(" ", Nacsport!G507 &amp; " ", FIND(";", Nacsport!G507)+1) - FIND(";", Nacsport!G507)-1,LEN(Nacsport!G507))),"")</f>
        <v/>
      </c>
      <c r="O506" s="1" t="str">
        <f>+CONCATENATE(Nacsport!K507,Nacsport!L507,Nacsport!M507,Nacsport!N507,Nacsport!O507,Nacsport!P507,Nacsport!Q507,Nacsport!R507,Nacsport!S507,Nacsport!T507,Nacsport!U507,Nacsport!V507,Nacsport!W507,Nacsport!X507,Nacsport!Y507,Nacsport!Z507)</f>
        <v/>
      </c>
      <c r="P506" s="1" t="str">
        <f>IF(ISNA(LOOKUP(2,1/(Nacsport!AA507:BY507&lt;&gt;""),Nacsport!AA507:BY507)),"",LOOKUP(2,1/(Nacsport!AA507:BY507&lt;&gt;""),Nacsport!AA507:BY507))</f>
        <v/>
      </c>
      <c r="Q506" s="1" t="str">
        <f t="array" ref="Q506">+IF(+COUNTIF(Nacsport!AA507:BY507,"*")&gt;1,INDEX(Nacsport!Z507:BX507,MATCH(TRUE,Nacsport!Z507:BX507&gt;0,0)),"")</f>
        <v/>
      </c>
      <c r="R506" s="1" t="str">
        <f>+CONCATENATE(Nacsport!BZ507,Nacsport!CA507)</f>
        <v/>
      </c>
      <c r="S506" s="1" t="str">
        <f>+CONCATENATE(Nacsport!CB507,Nacsport!CC507,Nacsport!CD507)</f>
        <v/>
      </c>
      <c r="T506" s="1" t="str">
        <f>+CONCATENATE(Nacsport!CE507,Nacsport!CF507,Nacsport!CG507,Nacsport!CH507)</f>
        <v/>
      </c>
      <c r="U506" s="1" t="str">
        <f>+CONCATENATE(Nacsport!CI507,Nacsport!CJ507,Nacsport!CK507,Nacsport!CL507,Nacsport!CM507,Nacsport!CN507,Nacsport!CO507,Nacsport!CP507)</f>
        <v/>
      </c>
      <c r="V506" s="1" t="str">
        <f>+CONCATENATE(Nacsport!CQ507,Nacsport!CR507,Nacsport!CS507,Nacsport!CT507,Nacsport!CU507,Nacsport!CV507)</f>
        <v/>
      </c>
      <c r="W506" s="1" t="str">
        <f>+CONCATENATE(Nacsport!CW507,Nacsport!CX507,Nacsport!CY507,Nacsport!CZ507,Nacsport!DA507,Nacsport!DB507,Nacsport!DC507)</f>
        <v/>
      </c>
      <c r="X506" s="1" t="str">
        <f>+CONCATENATE(Nacsport!DD507,Nacsport!DE507,Nacsport!DF507,Nacsport!DG507,Nacsport!DH507,Nacsport!DI507,Nacsport!DJ507,Nacsport!DK507,Nacsport!DL507,Nacsport!DM507,Nacsport!DN507)</f>
        <v/>
      </c>
      <c r="Y506" s="1" t="str">
        <f>+CONCATENATE(Nacsport!DO507,Nacsport!DP507,Nacsport!DQ507,Nacsport!DR507,Nacsport!DS507,Nacsport!DT507,Nacsport!DU507,Nacsport!DV507,)</f>
        <v/>
      </c>
      <c r="Z506" s="1" t="str">
        <f>+CONCATENATE(Nacsport!DW507,Nacsport!DX507,Nacsport!DY507,Nacsport!DZ507)</f>
        <v/>
      </c>
      <c r="AA506" s="1" t="str">
        <f>+CONCATENATE(Nacsport!EA507,Nacsport!EB507,Nacsport!EC507,Nacsport!ED507,Nacsport!EE507)</f>
        <v/>
      </c>
      <c r="AB506" s="1" t="str">
        <f>+CONCATENATE(Nacsport!EF507,Nacsport!EG507,Nacsport!EH507,Nacsport!EI507,Nacsport!EJ507,Nacsport!EK507)</f>
        <v/>
      </c>
      <c r="AC506" s="1" t="str">
        <f>+CONCATENATE(Nacsport!EL507,Nacsport!EM507,Nacsport!EN507,Nacsport!EO507,Nacsport!EP507,Nacsport!EQ507,Nacsport!ER507)</f>
        <v/>
      </c>
      <c r="AD506" s="1" t="str">
        <f>+CONCATENATE(Nacsport!ES507,Nacsport!ET507,Nacsport!EU507,Nacsport!EV507,Nacsport!EW507,Nacsport!EX507,Nacsport!EY507,Nacsport!EZ507)</f>
        <v/>
      </c>
      <c r="AE506" s="1" t="str">
        <f>+CONCATENATE(Nacsport!FA507,Nacsport!FB507,Nacsport!FC507)</f>
        <v/>
      </c>
      <c r="AF506" s="1" t="str">
        <f>+CONCATENATE(Nacsport!FD507,Nacsport!FE507)</f>
        <v/>
      </c>
      <c r="AG506" s="1" t="str">
        <f>+CONCATENATE(Nacsport!FF507,Nacsport!FG507,Nacsport!FH507,Nacsport!FI507,Nacsport!FJ507)</f>
        <v/>
      </c>
      <c r="AH506" s="1" t="str">
        <f t="shared" si="39"/>
        <v/>
      </c>
      <c r="AI506" s="1" t="str">
        <f>+CONCATENATE(Nacsport!FK507,Nacsport!FL507)</f>
        <v/>
      </c>
      <c r="AJ506" s="34" t="str">
        <f>+CONCATENATE(Nacsport!FM507,Nacsport!FN507)</f>
        <v/>
      </c>
      <c r="AK506" s="1" t="str">
        <f>+IF(OR(K506="ATTACCO",K506="DIFESA"),+CONCATENATE(Nacsport!FO507,Nacsport!FP506,Nacsport!FQ507,Nacsport!FR507,Nacsport!FS507,Nacsport!FT507,Nacsport!FU507,),"")</f>
        <v/>
      </c>
      <c r="AL506" s="1" t="str">
        <f>+IF(OR(K506="ATAQUE",K506="DEFENSA"),+CONCATENATE(Nacsport!FV507,Nacsport!FW507,Nacsport!FX507,Nacsport!FY507,Nacsport!FZ507,Nacsport!GA507,Nacsport!GB507,),"")</f>
        <v/>
      </c>
      <c r="AM506" s="1" t="str">
        <f>+CONCATENATE(Nacsport!GC507,Nacsport!GD507,Nacsport!GE507,Nacsport!GF507,Nacsport!GG507,Nacsport!GH507,Nacsport!GI507,Nacsport!GJ507,)</f>
        <v/>
      </c>
      <c r="AN506" s="1" t="str">
        <f>IF(K506="PUNTOS",LOOKUP(2,1/($K$3:K506="ATAQUE"),$AN$3:AN506),IF(+COUNTIF(Nacsport!GK507:'Nacsport'!GS507,"*")&gt;0,+COUNTIF(Nacsport!GK507:'Nacsport'!GS507,"*"),""))</f>
        <v/>
      </c>
      <c r="AO506" t="str">
        <f ca="1">+IF(K506="QUIEBRE",+IF(L506="SAN LUIS",+COUNTIF(K506:INDIRECT(ADDRESS((LOOKUP(2,1/($K$1:K506="ATAQUE"),Nacsport!$A$1:A507)),3,4)),"RUCK")+1,+COUNTIF(K506:INDIRECT(ADDRESS((LOOKUP(2,1/($K$1:K506="DEFENSA"),Nacsport!$A$1:A507)),3,4)),"RUCK")+1),"")</f>
        <v/>
      </c>
      <c r="AP506" t="str">
        <f ca="1">+IF(OR(K506="PUNTOS",K506="QUIEBRE"),+IF(L506="SAN LUIS",+COUNTIF(K506:INDIRECT(ADDRESS((LOOKUP(2,1/($K$1:K506="ATAQUE"),Nacsport!$A$1:A507)),3,4)),"PASE"),+COUNTIF(K506:INDIRECT(ADDRESS((LOOKUP(2,1/($K$1:K506="DEFENSA"),Nacsport!$A$1:A507)),3,4)),"PASE")),"")</f>
        <v/>
      </c>
      <c r="AQ506" t="str">
        <f>IF(K506="QUIEBRE",LOOKUP(2,1/($K$3:K506="ATAQUE"),$AL$3:AL506),IF(+COUNTIF(Nacsport!GK507:'Nacsport'!GS507,"*")&gt;0,+COUNTIF(Nacsport!GK507:'Nacsport'!GS507,"*"),""))</f>
        <v/>
      </c>
      <c r="AR506" s="1" t="str">
        <f>IF(OR(K506="ATTACCO",K506="DIFESA"),J506,IF(AND(OR(K506="PUNTOS",K506="RUCK",K506="QUIEBRE"),L506="AVEZZANO"),LOOKUP(2,1/($K$3:K506="ATTACCO"),$J$3:J507),IF(AND(OR(K506="PUNTOS",K506="RUCK",K506="QUIEBRE"),L506="RIVAL"),LOOKUP(2,1/($K$3:K506="DIFESA"),$J$3:J507),"")))</f>
        <v/>
      </c>
      <c r="AS506" s="17"/>
    </row>
    <row r="507" spans="1:45" ht="15.75" customHeight="1" x14ac:dyDescent="0.2">
      <c r="A507">
        <f>+Nacsport!A508</f>
        <v>508</v>
      </c>
      <c r="B507">
        <f t="shared" si="37"/>
        <v>506</v>
      </c>
      <c r="C507">
        <f t="shared" si="38"/>
        <v>506</v>
      </c>
      <c r="D507" s="12">
        <v>1</v>
      </c>
      <c r="E507" s="1" t="s">
        <v>1295</v>
      </c>
      <c r="F507" s="14">
        <f>CONVERT(LEFT(Nacsport!E508,2),"mn","hr")/24+CONVERT(MID(Nacsport!E508,4,2),"sec","hr")/24</f>
        <v>6.5069444444444458E-2</v>
      </c>
      <c r="G507" s="15">
        <f>CONVERT((CONVERT(LEFT(Nacsport!F508,2),"mn","hr")/24+CONVERT(MID(Nacsport!F508,4,2),"sec","hr")/24)-(CONVERT(LEFT(Nacsport!E508,2),"mn","hr")/24+CONVERT(MID(Nacsport!E508,4,2),"sec","hr")/24),"hr","sec")*24</f>
        <v>2.9999999999992699</v>
      </c>
      <c r="H507" s="15">
        <f t="shared" si="35"/>
        <v>5617.0000000000018</v>
      </c>
      <c r="I507" s="15">
        <f t="shared" si="36"/>
        <v>93.700000000000017</v>
      </c>
      <c r="J507" s="1">
        <f>+Nacsport!B508</f>
        <v>64</v>
      </c>
      <c r="K507" s="1" t="str">
        <f>+Nacsport!C508</f>
        <v>RUCK</v>
      </c>
      <c r="L507" s="1" t="str">
        <f>+CONCATENATE(Nacsport!I508,Nacsport!J508)</f>
        <v>SAN BENEDETTO</v>
      </c>
      <c r="M507" s="29" t="str">
        <f>IF(Nacsport!G508&lt;&gt;"",LEFT(Nacsport!G508,FIND(";",Nacsport!G508)-1),"")</f>
        <v>63</v>
      </c>
      <c r="N507" s="1" t="str">
        <f>IFERROR(MID(Nacsport!G508,FIND(";", Nacsport!G508)+1,IFERROR(FIND(" ", Nacsport!G508 &amp; " ", FIND(";", Nacsport!G508)+1) - FIND(";", Nacsport!G508)-1,LEN(Nacsport!G508))),"")</f>
        <v>54</v>
      </c>
      <c r="O507" s="1" t="str">
        <f>+CONCATENATE(Nacsport!K508,Nacsport!L508,Nacsport!M508,Nacsport!N508,Nacsport!O508,Nacsport!P508,Nacsport!Q508,Nacsport!R508,Nacsport!S508,Nacsport!T508,Nacsport!U508,Nacsport!V508,Nacsport!W508,Nacsport!X508,Nacsport!Y508,Nacsport!Z508)</f>
        <v>T1D</v>
      </c>
      <c r="P507" s="1" t="str">
        <f>IF(ISNA(LOOKUP(2,1/(Nacsport!AA508:BY508&lt;&gt;""),Nacsport!AA508:BY508)),"",LOOKUP(2,1/(Nacsport!AA508:BY508&lt;&gt;""),Nacsport!AA508:BY508))</f>
        <v/>
      </c>
      <c r="Q507" s="1" t="str">
        <f t="array" ref="Q507">+IF(+COUNTIF(Nacsport!AA508:BY508,"*")&gt;1,INDEX(Nacsport!Z508:BX508,MATCH(TRUE,Nacsport!Z508:BX508&gt;0,0)),"")</f>
        <v/>
      </c>
      <c r="R507" s="1" t="str">
        <f>+CONCATENATE(Nacsport!BZ508,Nacsport!CA508)</f>
        <v/>
      </c>
      <c r="S507" s="1" t="str">
        <f>+CONCATENATE(Nacsport!CB508,Nacsport!CC508,Nacsport!CD508)</f>
        <v/>
      </c>
      <c r="T507" s="1" t="str">
        <f>+CONCATENATE(Nacsport!CE508,Nacsport!CF508,Nacsport!CG508,Nacsport!CH508)</f>
        <v/>
      </c>
      <c r="U507" s="1" t="str">
        <f>+CONCATENATE(Nacsport!CI508,Nacsport!CJ508,Nacsport!CK508,Nacsport!CL508,Nacsport!CM508,Nacsport!CN508,Nacsport!CO508,Nacsport!CP508)</f>
        <v/>
      </c>
      <c r="V507" s="1" t="str">
        <f>+CONCATENATE(Nacsport!CQ508,Nacsport!CR508,Nacsport!CS508,Nacsport!CT508,Nacsport!CU508,Nacsport!CV508)</f>
        <v/>
      </c>
      <c r="W507" s="1" t="str">
        <f>+CONCATENATE(Nacsport!CW508,Nacsport!CX508,Nacsport!CY508,Nacsport!CZ508,Nacsport!DA508,Nacsport!DB508,Nacsport!DC508)</f>
        <v/>
      </c>
      <c r="X507" s="1" t="str">
        <f>+CONCATENATE(Nacsport!DD508,Nacsport!DE508,Nacsport!DF508,Nacsport!DG508,Nacsport!DH508,Nacsport!DI508,Nacsport!DJ508,Nacsport!DK508,Nacsport!DL508,Nacsport!DM508,Nacsport!DN508)</f>
        <v/>
      </c>
      <c r="Y507" s="1" t="str">
        <f>+CONCATENATE(Nacsport!DO508,Nacsport!DP508,Nacsport!DQ508,Nacsport!DR508,Nacsport!DS508,Nacsport!DT508,Nacsport!DU508,Nacsport!DV508,)</f>
        <v/>
      </c>
      <c r="Z507" s="1" t="str">
        <f>+CONCATENATE(Nacsport!DW508,Nacsport!DX508,Nacsport!DY508,Nacsport!DZ508)</f>
        <v/>
      </c>
      <c r="AA507" s="1" t="str">
        <f>+CONCATENATE(Nacsport!EA508,Nacsport!EB508,Nacsport!EC508,Nacsport!ED508,Nacsport!EE508)</f>
        <v/>
      </c>
      <c r="AB507" s="1" t="str">
        <f>+CONCATENATE(Nacsport!EF508,Nacsport!EG508,Nacsport!EH508,Nacsport!EI508,Nacsport!EJ508,Nacsport!EK508)</f>
        <v/>
      </c>
      <c r="AC507" s="1" t="str">
        <f>+CONCATENATE(Nacsport!EL508,Nacsport!EM508,Nacsport!EN508,Nacsport!EO508,Nacsport!EP508,Nacsport!EQ508,Nacsport!ER508)</f>
        <v/>
      </c>
      <c r="AD507" s="1" t="str">
        <f>+CONCATENATE(Nacsport!ES508,Nacsport!ET508,Nacsport!EU508,Nacsport!EV508,Nacsport!EW508,Nacsport!EX508,Nacsport!EY508,Nacsport!EZ508)</f>
        <v/>
      </c>
      <c r="AE507" s="1" t="str">
        <f>+CONCATENATE(Nacsport!FA508,Nacsport!FB508,Nacsport!FC508)</f>
        <v/>
      </c>
      <c r="AF507" s="1" t="str">
        <f>+CONCATENATE(Nacsport!FD508,Nacsport!FE508)</f>
        <v>SLOW</v>
      </c>
      <c r="AG507" s="1" t="str">
        <f>+CONCATENATE(Nacsport!FF508,Nacsport!FG508,Nacsport!FH508,Nacsport!FI508,Nacsport!FJ508)</f>
        <v/>
      </c>
      <c r="AH507" s="1" t="str">
        <f t="shared" si="39"/>
        <v/>
      </c>
      <c r="AI507" s="1" t="str">
        <f>+CONCATENATE(Nacsport!FK508,Nacsport!FL508)</f>
        <v/>
      </c>
      <c r="AJ507" s="34" t="str">
        <f>+CONCATENATE(Nacsport!FM508,Nacsport!FN508)</f>
        <v/>
      </c>
      <c r="AK507" s="1" t="str">
        <f>+IF(OR(K507="ATTACCO",K507="DIFESA"),+CONCATENATE(Nacsport!FO508,Nacsport!FP507,Nacsport!FQ508,Nacsport!FR508,Nacsport!FS508,Nacsport!FT508,Nacsport!FU508,),"")</f>
        <v/>
      </c>
      <c r="AL507" s="1" t="str">
        <f>+IF(OR(K507="ATAQUE",K507="DEFENSA"),+CONCATENATE(Nacsport!FV508,Nacsport!FW508,Nacsport!FX508,Nacsport!FY508,Nacsport!FZ508,Nacsport!GA508,Nacsport!GB508,),"")</f>
        <v/>
      </c>
      <c r="AM507" s="1" t="str">
        <f>+CONCATENATE(Nacsport!GC508,Nacsport!GD508,Nacsport!GE508,Nacsport!GF508,Nacsport!GG508,Nacsport!GH508,Nacsport!GI508,Nacsport!GJ508,)</f>
        <v/>
      </c>
      <c r="AN507" s="1" t="str">
        <f>IF(K507="PUNTOS",LOOKUP(2,1/($K$3:K507="ATAQUE"),$AN$3:AN507),IF(+COUNTIF(Nacsport!GK508:'Nacsport'!GS508,"*")&gt;0,+COUNTIF(Nacsport!GK508:'Nacsport'!GS508,"*"),""))</f>
        <v/>
      </c>
      <c r="AO507" t="str">
        <f ca="1">+IF(K507="QUIEBRE",+IF(L507="SAN LUIS",+COUNTIF(K507:INDIRECT(ADDRESS((LOOKUP(2,1/($K$1:K507="ATAQUE"),Nacsport!$A$1:A508)),3,4)),"RUCK")+1,+COUNTIF(K507:INDIRECT(ADDRESS((LOOKUP(2,1/($K$1:K507="DEFENSA"),Nacsport!$A$1:A508)),3,4)),"RUCK")+1),"")</f>
        <v/>
      </c>
      <c r="AP507" t="str">
        <f ca="1">+IF(OR(K507="PUNTOS",K507="QUIEBRE"),+IF(L507="SAN LUIS",+COUNTIF(K507:INDIRECT(ADDRESS((LOOKUP(2,1/($K$1:K507="ATAQUE"),Nacsport!$A$1:A508)),3,4)),"PASE"),+COUNTIF(K507:INDIRECT(ADDRESS((LOOKUP(2,1/($K$1:K507="DEFENSA"),Nacsport!$A$1:A508)),3,4)),"PASE")),"")</f>
        <v/>
      </c>
      <c r="AQ507" t="str">
        <f>IF(K507="QUIEBRE",LOOKUP(2,1/($K$3:K507="ATAQUE"),$AL$3:AL507),IF(+COUNTIF(Nacsport!GK508:'Nacsport'!GS508,"*")&gt;0,+COUNTIF(Nacsport!GK508:'Nacsport'!GS508,"*"),""))</f>
        <v/>
      </c>
      <c r="AR507" s="1" t="str">
        <f>IF(OR(K507="ATTACCO",K507="DIFESA"),J507,IF(AND(OR(K507="PUNTOS",K507="RUCK",K507="QUIEBRE"),L507="AVEZZANO"),LOOKUP(2,1/($K$3:K507="ATTACCO"),$J$3:J508),IF(AND(OR(K507="PUNTOS",K507="RUCK",K507="QUIEBRE"),L507="RIVAL"),LOOKUP(2,1/($K$3:K507="DIFESA"),$J$3:J508),"")))</f>
        <v/>
      </c>
      <c r="AS507" s="17"/>
    </row>
    <row r="508" spans="1:45" ht="15.75" customHeight="1" x14ac:dyDescent="0.2">
      <c r="A508">
        <f>+Nacsport!A509</f>
        <v>509</v>
      </c>
      <c r="B508">
        <f t="shared" si="37"/>
        <v>507</v>
      </c>
      <c r="C508">
        <f t="shared" si="38"/>
        <v>507</v>
      </c>
      <c r="D508" s="12">
        <v>1</v>
      </c>
      <c r="E508" s="1" t="s">
        <v>1295</v>
      </c>
      <c r="F508" s="14">
        <f>CONVERT(LEFT(Nacsport!E509,2),"mn","hr")/24+CONVERT(MID(Nacsport!E509,4,2),"sec","hr")/24</f>
        <v>6.5150462962962966E-2</v>
      </c>
      <c r="G508" s="15">
        <v>8</v>
      </c>
      <c r="H508" s="15">
        <f t="shared" si="35"/>
        <v>5624</v>
      </c>
      <c r="I508" s="15">
        <f t="shared" si="36"/>
        <v>93.816666666666677</v>
      </c>
      <c r="J508" s="1">
        <f>+Nacsport!B509</f>
        <v>21</v>
      </c>
      <c r="K508" s="1" t="str">
        <f>+Nacsport!C509</f>
        <v>PENALTY</v>
      </c>
      <c r="L508" s="1" t="str">
        <f>+CONCATENATE(Nacsport!I509,Nacsport!J509)</f>
        <v>OPPONENT</v>
      </c>
      <c r="M508" s="29" t="str">
        <f>IF(Nacsport!G509&lt;&gt;"",LEFT(Nacsport!G509,FIND(";",Nacsport!G509)-1),"")</f>
        <v>63</v>
      </c>
      <c r="N508" s="1" t="str">
        <f>IFERROR(MID(Nacsport!G509,FIND(";", Nacsport!G509)+1,IFERROR(FIND(" ", Nacsport!G509 &amp; " ", FIND(";", Nacsport!G509)+1) - FIND(";", Nacsport!G509)-1,LEN(Nacsport!G509))),"")</f>
        <v>54</v>
      </c>
      <c r="O508" s="1" t="str">
        <f>+CONCATENATE(Nacsport!K509,Nacsport!L509,Nacsport!M509,Nacsport!N509,Nacsport!O509,Nacsport!P509,Nacsport!Q509,Nacsport!R509,Nacsport!S509,Nacsport!T509,Nacsport!U509,Nacsport!V509,Nacsport!W509,Nacsport!X509,Nacsport!Y509,Nacsport!Z509)</f>
        <v/>
      </c>
      <c r="P508" s="1" t="str">
        <f>IF(ISNA(LOOKUP(2,1/(Nacsport!AA509:BY509&lt;&gt;""),Nacsport!AA509:BY509)),"",LOOKUP(2,1/(Nacsport!AA509:BY509&lt;&gt;""),Nacsport!AA509:BY509))</f>
        <v/>
      </c>
      <c r="Q508" s="1" t="str">
        <f t="array" ref="Q508">+IF(+COUNTIF(Nacsport!AA509:BY509,"*")&gt;1,INDEX(Nacsport!Z509:BX509,MATCH(TRUE,Nacsport!Z509:BX509&gt;0,0)),"")</f>
        <v/>
      </c>
      <c r="R508" s="1" t="str">
        <f>+CONCATENATE(Nacsport!BZ509,Nacsport!CA509)</f>
        <v/>
      </c>
      <c r="S508" s="1" t="str">
        <f>+CONCATENATE(Nacsport!CB509,Nacsport!CC509,Nacsport!CD509)</f>
        <v/>
      </c>
      <c r="T508" s="1" t="str">
        <f>+CONCATENATE(Nacsport!CE509,Nacsport!CF509,Nacsport!CG509,Nacsport!CH509)</f>
        <v/>
      </c>
      <c r="U508" s="1" t="str">
        <f>+CONCATENATE(Nacsport!CI509,Nacsport!CJ509,Nacsport!CK509,Nacsport!CL509,Nacsport!CM509,Nacsport!CN509,Nacsport!CO509,Nacsport!CP509)</f>
        <v/>
      </c>
      <c r="V508" s="1" t="str">
        <f>+CONCATENATE(Nacsport!CQ509,Nacsport!CR509,Nacsport!CS509,Nacsport!CT509,Nacsport!CU509,Nacsport!CV509)</f>
        <v/>
      </c>
      <c r="W508" s="1" t="str">
        <f>+CONCATENATE(Nacsport!CW509,Nacsport!CX509,Nacsport!CY509,Nacsport!CZ509,Nacsport!DA509,Nacsport!DB509,Nacsport!DC509)</f>
        <v/>
      </c>
      <c r="X508" s="1" t="str">
        <f>+CONCATENATE(Nacsport!DD509,Nacsport!DE509,Nacsport!DF509,Nacsport!DG509,Nacsport!DH509,Nacsport!DI509,Nacsport!DJ509,Nacsport!DK509,Nacsport!DL509,Nacsport!DM509,Nacsport!DN509)</f>
        <v/>
      </c>
      <c r="Y508" s="1" t="str">
        <f>+CONCATENATE(Nacsport!DO509,Nacsport!DP509,Nacsport!DQ509,Nacsport!DR509,Nacsport!DS509,Nacsport!DT509,Nacsport!DU509,Nacsport!DV509,)</f>
        <v/>
      </c>
      <c r="Z508" s="1" t="str">
        <f>+CONCATENATE(Nacsport!DW509,Nacsport!DX509,Nacsport!DY509,Nacsport!DZ509)</f>
        <v/>
      </c>
      <c r="AA508" s="1" t="str">
        <f>+CONCATENATE(Nacsport!EA509,Nacsport!EB509,Nacsport!EC509,Nacsport!ED509,Nacsport!EE509)</f>
        <v/>
      </c>
      <c r="AB508" s="1" t="str">
        <f>+CONCATENATE(Nacsport!EF509,Nacsport!EG509,Nacsport!EH509,Nacsport!EI509,Nacsport!EJ509,Nacsport!EK509)</f>
        <v/>
      </c>
      <c r="AC508" s="1" t="str">
        <f>+CONCATENATE(Nacsport!EL509,Nacsport!EM509,Nacsport!EN509,Nacsport!EO509,Nacsport!EP509,Nacsport!EQ509,Nacsport!ER509)</f>
        <v>RUCK DEFENCE</v>
      </c>
      <c r="AD508" s="1" t="str">
        <f>+CONCATENATE(Nacsport!ES509,Nacsport!ET509,Nacsport!EU509,Nacsport!EV509,Nacsport!EW509,Nacsport!EX509,Nacsport!EY509,Nacsport!EZ509)</f>
        <v/>
      </c>
      <c r="AE508" s="1" t="str">
        <f>+CONCATENATE(Nacsport!FA509,Nacsport!FB509,Nacsport!FC509)</f>
        <v/>
      </c>
      <c r="AF508" s="1" t="str">
        <f>+CONCATENATE(Nacsport!FD509,Nacsport!FE509)</f>
        <v/>
      </c>
      <c r="AG508" s="1" t="str">
        <f>+CONCATENATE(Nacsport!FF509,Nacsport!FG509,Nacsport!FH509,Nacsport!FI509,Nacsport!FJ509)</f>
        <v/>
      </c>
      <c r="AH508" s="1" t="str">
        <f t="shared" si="39"/>
        <v/>
      </c>
      <c r="AI508" s="1" t="str">
        <f>+CONCATENATE(Nacsport!FK509,Nacsport!FL509)</f>
        <v/>
      </c>
      <c r="AJ508" s="34" t="str">
        <f>+CONCATENATE(Nacsport!FM509,Nacsport!FN509)</f>
        <v/>
      </c>
      <c r="AK508" s="1" t="str">
        <f>+IF(OR(K508="ATTACCO",K508="DIFESA"),+CONCATENATE(Nacsport!FO509,Nacsport!FP508,Nacsport!FQ509,Nacsport!FR509,Nacsport!FS509,Nacsport!FT509,Nacsport!FU509,),"")</f>
        <v/>
      </c>
      <c r="AL508" s="1" t="str">
        <f>+IF(OR(K508="ATAQUE",K508="DEFENSA"),+CONCATENATE(Nacsport!FV509,Nacsport!FW509,Nacsport!FX509,Nacsport!FY509,Nacsport!FZ509,Nacsport!GA509,Nacsport!GB509,),"")</f>
        <v/>
      </c>
      <c r="AM508" s="1" t="str">
        <f>+CONCATENATE(Nacsport!GC509,Nacsport!GD509,Nacsport!GE509,Nacsport!GF509,Nacsport!GG509,Nacsport!GH509,Nacsport!GI509,Nacsport!GJ509,)</f>
        <v/>
      </c>
      <c r="AN508" s="1" t="str">
        <f>IF(K508="PUNTOS",LOOKUP(2,1/($K$3:K508="ATAQUE"),$AN$3:AN508),IF(+COUNTIF(Nacsport!GK509:'Nacsport'!GS509,"*")&gt;0,+COUNTIF(Nacsport!GK509:'Nacsport'!GS509,"*"),""))</f>
        <v/>
      </c>
      <c r="AO508" t="str">
        <f ca="1">+IF(K508="QUIEBRE",+IF(L508="SAN LUIS",+COUNTIF(K508:INDIRECT(ADDRESS((LOOKUP(2,1/($K$1:K508="ATAQUE"),Nacsport!$A$1:A509)),3,4)),"RUCK")+1,+COUNTIF(K508:INDIRECT(ADDRESS((LOOKUP(2,1/($K$1:K508="DEFENSA"),Nacsport!$A$1:A509)),3,4)),"RUCK")+1),"")</f>
        <v/>
      </c>
      <c r="AP508" t="str">
        <f ca="1">+IF(OR(K508="PUNTOS",K508="QUIEBRE"),+IF(L508="SAN LUIS",+COUNTIF(K508:INDIRECT(ADDRESS((LOOKUP(2,1/($K$1:K508="ATAQUE"),Nacsport!$A$1:A509)),3,4)),"PASE"),+COUNTIF(K508:INDIRECT(ADDRESS((LOOKUP(2,1/($K$1:K508="DEFENSA"),Nacsport!$A$1:A509)),3,4)),"PASE")),"")</f>
        <v/>
      </c>
      <c r="AQ508" t="str">
        <f>IF(K508="QUIEBRE",LOOKUP(2,1/($K$3:K508="ATAQUE"),$AL$3:AL508),IF(+COUNTIF(Nacsport!GK509:'Nacsport'!GS509,"*")&gt;0,+COUNTIF(Nacsport!GK509:'Nacsport'!GS509,"*"),""))</f>
        <v/>
      </c>
      <c r="AR508" s="1" t="str">
        <f>IF(OR(K508="ATTACCO",K508="DIFESA"),J508,IF(AND(OR(K508="PUNTOS",K508="RUCK",K508="QUIEBRE"),L508="AVEZZANO"),LOOKUP(2,1/($K$3:K508="ATTACCO"),$J$3:J509),IF(AND(OR(K508="PUNTOS",K508="RUCK",K508="QUIEBRE"),L508="RIVAL"),LOOKUP(2,1/($K$3:K508="DIFESA"),$J$3:J509),"")))</f>
        <v/>
      </c>
      <c r="AS508" s="17"/>
    </row>
    <row r="509" spans="1:45" ht="15.75" customHeight="1" x14ac:dyDescent="0.2">
      <c r="A509">
        <f>+Nacsport!A510</f>
        <v>510</v>
      </c>
      <c r="B509">
        <f t="shared" si="37"/>
        <v>508</v>
      </c>
      <c r="C509">
        <f t="shared" si="38"/>
        <v>508</v>
      </c>
      <c r="D509" s="12">
        <v>1</v>
      </c>
      <c r="E509" s="1" t="s">
        <v>1295</v>
      </c>
      <c r="F509" s="14">
        <f>CONVERT(LEFT(Nacsport!E510,2),"mn","hr")/24+CONVERT(MID(Nacsport!E510,4,2),"sec","hr")/24</f>
        <v>6.5150462962962966E-2</v>
      </c>
      <c r="G509" s="15">
        <f>CONVERT((CONVERT(LEFT(Nacsport!F510,2),"mn","hr")/24+CONVERT(MID(Nacsport!F510,4,2),"sec","hr")/24)-(CONVERT(LEFT(Nacsport!E510,2),"mn","hr")/24+CONVERT(MID(Nacsport!E510,4,2),"sec","hr")/24),"hr","sec")*24</f>
        <v>1.000000000000556</v>
      </c>
      <c r="H509" s="15">
        <f t="shared" si="35"/>
        <v>5624</v>
      </c>
      <c r="I509" s="15">
        <f t="shared" si="36"/>
        <v>93.816666666666677</v>
      </c>
      <c r="J509" s="1">
        <f>+Nacsport!B510</f>
        <v>53</v>
      </c>
      <c r="K509" s="1" t="str">
        <f>+Nacsport!C510</f>
        <v>END</v>
      </c>
      <c r="L509" s="1" t="str">
        <f>+CONCATENATE(Nacsport!I510,Nacsport!J510)</f>
        <v/>
      </c>
      <c r="M509" s="29" t="str">
        <f>IF(Nacsport!G510&lt;&gt;"",LEFT(Nacsport!G510,FIND(";",Nacsport!G510)-1),"")</f>
        <v/>
      </c>
      <c r="N509" s="1" t="str">
        <f>IFERROR(MID(Nacsport!G510,FIND(";", Nacsport!G510)+1,IFERROR(FIND(" ", Nacsport!G510 &amp; " ", FIND(";", Nacsport!G510)+1) - FIND(";", Nacsport!G510)-1,LEN(Nacsport!G510))),"")</f>
        <v/>
      </c>
      <c r="O509" s="1" t="str">
        <f>+CONCATENATE(Nacsport!K510,Nacsport!L510,Nacsport!M510,Nacsport!N510,Nacsport!O510,Nacsport!P510,Nacsport!Q510,Nacsport!R510,Nacsport!S510,Nacsport!T510,Nacsport!U510,Nacsport!V510,Nacsport!W510,Nacsport!X510,Nacsport!Y510,Nacsport!Z510)</f>
        <v/>
      </c>
      <c r="P509" s="1" t="str">
        <f>IF(ISNA(LOOKUP(2,1/(Nacsport!AA510:BY510&lt;&gt;""),Nacsport!AA510:BY510)),"",LOOKUP(2,1/(Nacsport!AA510:BY510&lt;&gt;""),Nacsport!AA510:BY510))</f>
        <v/>
      </c>
      <c r="Q509" s="1" t="str">
        <f t="array" ref="Q509">+IF(+COUNTIF(Nacsport!AA510:BY510,"*")&gt;1,INDEX(Nacsport!Z510:BX510,MATCH(TRUE,Nacsport!Z510:BX510&gt;0,0)),"")</f>
        <v/>
      </c>
      <c r="R509" s="1" t="str">
        <f>+CONCATENATE(Nacsport!BZ510,Nacsport!CA510)</f>
        <v/>
      </c>
      <c r="S509" s="1" t="str">
        <f>+CONCATENATE(Nacsport!CB510,Nacsport!CC510,Nacsport!CD510)</f>
        <v/>
      </c>
      <c r="T509" s="1" t="str">
        <f>+CONCATENATE(Nacsport!CE510,Nacsport!CF510,Nacsport!CG510,Nacsport!CH510)</f>
        <v/>
      </c>
      <c r="U509" s="1" t="str">
        <f>+CONCATENATE(Nacsport!CI510,Nacsport!CJ510,Nacsport!CK510,Nacsport!CL510,Nacsport!CM510,Nacsport!CN510,Nacsport!CO510,Nacsport!CP510)</f>
        <v/>
      </c>
      <c r="V509" s="1" t="str">
        <f>+CONCATENATE(Nacsport!CQ510,Nacsport!CR510,Nacsport!CS510,Nacsport!CT510,Nacsport!CU510,Nacsport!CV510)</f>
        <v/>
      </c>
      <c r="W509" s="1" t="str">
        <f>+CONCATENATE(Nacsport!CW510,Nacsport!CX510,Nacsport!CY510,Nacsport!CZ510,Nacsport!DA510,Nacsport!DB510,Nacsport!DC510)</f>
        <v/>
      </c>
      <c r="X509" s="1" t="str">
        <f>+CONCATENATE(Nacsport!DD510,Nacsport!DE510,Nacsport!DF510,Nacsport!DG510,Nacsport!DH510,Nacsport!DI510,Nacsport!DJ510,Nacsport!DK510,Nacsport!DL510,Nacsport!DM510,Nacsport!DN510)</f>
        <v/>
      </c>
      <c r="Y509" s="1" t="str">
        <f>+CONCATENATE(Nacsport!DO510,Nacsport!DP510,Nacsport!DQ510,Nacsport!DR510,Nacsport!DS510,Nacsport!DT510,Nacsport!DU510,Nacsport!DV510,)</f>
        <v/>
      </c>
      <c r="Z509" s="1" t="str">
        <f>+CONCATENATE(Nacsport!DW510,Nacsport!DX510,Nacsport!DY510,Nacsport!DZ510)</f>
        <v/>
      </c>
      <c r="AA509" s="1" t="str">
        <f>+CONCATENATE(Nacsport!EA510,Nacsport!EB510,Nacsport!EC510,Nacsport!ED510,Nacsport!EE510)</f>
        <v/>
      </c>
      <c r="AB509" s="1" t="str">
        <f>+CONCATENATE(Nacsport!EF510,Nacsport!EG510,Nacsport!EH510,Nacsport!EI510,Nacsport!EJ510,Nacsport!EK510)</f>
        <v/>
      </c>
      <c r="AC509" s="1" t="str">
        <f>+CONCATENATE(Nacsport!EL510,Nacsport!EM510,Nacsport!EN510,Nacsport!EO510,Nacsport!EP510,Nacsport!EQ510,Nacsport!ER510)</f>
        <v/>
      </c>
      <c r="AD509" s="1" t="str">
        <f>+CONCATENATE(Nacsport!ES510,Nacsport!ET510,Nacsport!EU510,Nacsport!EV510,Nacsport!EW510,Nacsport!EX510,Nacsport!EY510,Nacsport!EZ510)</f>
        <v/>
      </c>
      <c r="AE509" s="1" t="str">
        <f>+CONCATENATE(Nacsport!FA510,Nacsport!FB510,Nacsport!FC510)</f>
        <v/>
      </c>
      <c r="AF509" s="1" t="str">
        <f>+CONCATENATE(Nacsport!FD510,Nacsport!FE510)</f>
        <v/>
      </c>
      <c r="AG509" s="1" t="str">
        <f>+CONCATENATE(Nacsport!FF510,Nacsport!FG510,Nacsport!FH510,Nacsport!FI510,Nacsport!FJ510)</f>
        <v/>
      </c>
      <c r="AH509" s="1" t="str">
        <f t="shared" si="39"/>
        <v/>
      </c>
      <c r="AI509" s="1" t="str">
        <f>+CONCATENATE(Nacsport!FK510,Nacsport!FL510)</f>
        <v/>
      </c>
      <c r="AJ509" s="34" t="str">
        <f>+CONCATENATE(Nacsport!FM510,Nacsport!FN510)</f>
        <v/>
      </c>
      <c r="AK509" s="1" t="str">
        <f>+IF(OR(K509="ATTACCO",K509="DIFESA"),+CONCATENATE(Nacsport!FO510,Nacsport!FP509,Nacsport!FQ510,Nacsport!FR510,Nacsport!FS510,Nacsport!FT510,Nacsport!FU510,),"")</f>
        <v/>
      </c>
      <c r="AL509" s="1" t="str">
        <f>+IF(OR(K509="ATAQUE",K509="DEFENSA"),+CONCATENATE(Nacsport!FV510,Nacsport!FW510,Nacsport!FX510,Nacsport!FY510,Nacsport!FZ510,Nacsport!GA510,Nacsport!GB510,),"")</f>
        <v/>
      </c>
      <c r="AM509" s="1" t="str">
        <f>+CONCATENATE(Nacsport!GC510,Nacsport!GD510,Nacsport!GE510,Nacsport!GF510,Nacsport!GG510,Nacsport!GH510,Nacsport!GI510,Nacsport!GJ510,)</f>
        <v/>
      </c>
      <c r="AN509" s="1" t="str">
        <f>IF(K509="PUNTOS",LOOKUP(2,1/($K$3:K509="ATAQUE"),$AN$3:AN509),IF(+COUNTIF(Nacsport!GK510:'Nacsport'!GS510,"*")&gt;0,+COUNTIF(Nacsport!GK510:'Nacsport'!GS510,"*"),""))</f>
        <v/>
      </c>
      <c r="AO509" t="str">
        <f ca="1">+IF(K509="QUIEBRE",+IF(L509="SAN LUIS",+COUNTIF(K509:INDIRECT(ADDRESS((LOOKUP(2,1/($K$1:K509="ATAQUE"),Nacsport!$A$1:A510)),3,4)),"RUCK")+1,+COUNTIF(K509:INDIRECT(ADDRESS((LOOKUP(2,1/($K$1:K509="DEFENSA"),Nacsport!$A$1:A510)),3,4)),"RUCK")+1),"")</f>
        <v/>
      </c>
      <c r="AP509" t="str">
        <f ca="1">+IF(OR(K509="PUNTOS",K509="QUIEBRE"),+IF(L509="SAN LUIS",+COUNTIF(K509:INDIRECT(ADDRESS((LOOKUP(2,1/($K$1:K509="ATAQUE"),Nacsport!$A$1:A510)),3,4)),"PASE"),+COUNTIF(K509:INDIRECT(ADDRESS((LOOKUP(2,1/($K$1:K509="DEFENSA"),Nacsport!$A$1:A510)),3,4)),"PASE")),"")</f>
        <v/>
      </c>
      <c r="AQ509" t="str">
        <f>IF(K509="QUIEBRE",LOOKUP(2,1/($K$3:K509="ATAQUE"),$AL$3:AL509),IF(+COUNTIF(Nacsport!GK510:'Nacsport'!GS510,"*")&gt;0,+COUNTIF(Nacsport!GK510:'Nacsport'!GS510,"*"),""))</f>
        <v/>
      </c>
      <c r="AR509" s="1" t="str">
        <f>IF(OR(K509="ATTACCO",K509="DIFESA"),J509,IF(AND(OR(K509="PUNTOS",K509="RUCK",K509="QUIEBRE"),L509="AVEZZANO"),LOOKUP(2,1/($K$3:K509="ATTACCO"),$J$3:J510),IF(AND(OR(K509="PUNTOS",K509="RUCK",K509="QUIEBRE"),L509="RIVAL"),LOOKUP(2,1/($K$3:K509="DIFESA"),$J$3:J510),"")))</f>
        <v/>
      </c>
      <c r="AS509" s="17"/>
    </row>
    <row r="510" spans="1:45" ht="15.75" customHeight="1" x14ac:dyDescent="0.2">
      <c r="A510">
        <f>+Nacsport!A511</f>
        <v>511</v>
      </c>
      <c r="B510">
        <f t="shared" si="37"/>
        <v>509</v>
      </c>
      <c r="C510">
        <f t="shared" si="38"/>
        <v>509</v>
      </c>
      <c r="D510" s="12">
        <v>1</v>
      </c>
      <c r="E510" s="1" t="s">
        <v>1295</v>
      </c>
      <c r="F510" s="14">
        <f>CONVERT(LEFT(Nacsport!E511,2),"mn","hr")/24+CONVERT(MID(Nacsport!E511,4,2),"sec","hr")/24</f>
        <v>6.5173611111111113E-2</v>
      </c>
      <c r="G510" s="15">
        <f>CONVERT((CONVERT(LEFT(Nacsport!F511,2),"mn","hr")/24+CONVERT(MID(Nacsport!F511,4,2),"sec","hr")/24)-(CONVERT(LEFT(Nacsport!E511,2),"mn","hr")/24+CONVERT(MID(Nacsport!E511,4,2),"sec","hr")/24),"hr","sec")*24</f>
        <v>14.00000000000059</v>
      </c>
      <c r="H510" s="15">
        <f t="shared" si="35"/>
        <v>5626</v>
      </c>
      <c r="I510" s="15">
        <f t="shared" si="36"/>
        <v>93.850000000000009</v>
      </c>
      <c r="J510" s="1">
        <f>+Nacsport!B511</f>
        <v>41</v>
      </c>
      <c r="K510" s="1" t="str">
        <f>+Nacsport!C511</f>
        <v>ATTACK</v>
      </c>
      <c r="L510" s="1" t="str">
        <f>+CONCATENATE(Nacsport!I511,Nacsport!J511)</f>
        <v/>
      </c>
      <c r="M510" s="29" t="str">
        <f>IF(Nacsport!G511&lt;&gt;"",LEFT(Nacsport!G511,FIND(";",Nacsport!G511)-1),"")</f>
        <v>49</v>
      </c>
      <c r="N510" s="1" t="str">
        <f>IFERROR(MID(Nacsport!G511,FIND(";", Nacsport!G511)+1,IFERROR(FIND(" ", Nacsport!G511 &amp; " ", FIND(";", Nacsport!G511)+1) - FIND(";", Nacsport!G511)-1,LEN(Nacsport!G511))),"")</f>
        <v>43</v>
      </c>
      <c r="O510" s="1" t="str">
        <f>+CONCATENATE(Nacsport!K511,Nacsport!L511,Nacsport!M511,Nacsport!N511,Nacsport!O511,Nacsport!P511,Nacsport!Q511,Nacsport!R511,Nacsport!S511,Nacsport!T511,Nacsport!U511,Nacsport!V511,Nacsport!W511,Nacsport!X511,Nacsport!Y511,Nacsport!Z511)</f>
        <v/>
      </c>
      <c r="P510" s="1" t="str">
        <f>IF(ISNA(LOOKUP(2,1/(Nacsport!AA511:BY511&lt;&gt;""),Nacsport!AA511:BY511)),"",LOOKUP(2,1/(Nacsport!AA511:BY511&lt;&gt;""),Nacsport!AA511:BY511))</f>
        <v/>
      </c>
      <c r="Q510" s="1" t="str">
        <f t="array" ref="Q510">+IF(+COUNTIF(Nacsport!AA511:BY511,"*")&gt;1,INDEX(Nacsport!Z511:BX511,MATCH(TRUE,Nacsport!Z511:BX511&gt;0,0)),"")</f>
        <v/>
      </c>
      <c r="R510" s="1" t="str">
        <f>+CONCATENATE(Nacsport!BZ511,Nacsport!CA511)</f>
        <v/>
      </c>
      <c r="S510" s="1" t="str">
        <f>+CONCATENATE(Nacsport!CB511,Nacsport!CC511,Nacsport!CD511)</f>
        <v/>
      </c>
      <c r="T510" s="1" t="str">
        <f>+CONCATENATE(Nacsport!CE511,Nacsport!CF511,Nacsport!CG511,Nacsport!CH511)</f>
        <v/>
      </c>
      <c r="U510" s="1" t="str">
        <f>+CONCATENATE(Nacsport!CI511,Nacsport!CJ511,Nacsport!CK511,Nacsport!CL511,Nacsport!CM511,Nacsport!CN511,Nacsport!CO511,Nacsport!CP511)</f>
        <v/>
      </c>
      <c r="V510" s="1" t="str">
        <f>+CONCATENATE(Nacsport!CQ511,Nacsport!CR511,Nacsport!CS511,Nacsport!CT511,Nacsport!CU511,Nacsport!CV511)</f>
        <v/>
      </c>
      <c r="W510" s="1" t="str">
        <f>+CONCATENATE(Nacsport!CW511,Nacsport!CX511,Nacsport!CY511,Nacsport!CZ511,Nacsport!DA511,Nacsport!DB511,Nacsport!DC511)</f>
        <v/>
      </c>
      <c r="X510" s="1" t="str">
        <f>+CONCATENATE(Nacsport!DD511,Nacsport!DE511,Nacsport!DF511,Nacsport!DG511,Nacsport!DH511,Nacsport!DI511,Nacsport!DJ511,Nacsport!DK511,Nacsport!DL511,Nacsport!DM511,Nacsport!DN511)</f>
        <v/>
      </c>
      <c r="Y510" s="1" t="str">
        <f>+CONCATENATE(Nacsport!DO511,Nacsport!DP511,Nacsport!DQ511,Nacsport!DR511,Nacsport!DS511,Nacsport!DT511,Nacsport!DU511,Nacsport!DV511,)</f>
        <v/>
      </c>
      <c r="Z510" s="1" t="str">
        <f>+CONCATENATE(Nacsport!DW511,Nacsport!DX511,Nacsport!DY511,Nacsport!DZ511)</f>
        <v/>
      </c>
      <c r="AA510" s="1" t="str">
        <f>+CONCATENATE(Nacsport!EA511,Nacsport!EB511,Nacsport!EC511,Nacsport!ED511,Nacsport!EE511)</f>
        <v/>
      </c>
      <c r="AB510" s="1" t="str">
        <f>+CONCATENATE(Nacsport!EF511,Nacsport!EG511,Nacsport!EH511,Nacsport!EI511,Nacsport!EJ511,Nacsport!EK511)</f>
        <v/>
      </c>
      <c r="AC510" s="1" t="str">
        <f>+CONCATENATE(Nacsport!EL511,Nacsport!EM511,Nacsport!EN511,Nacsport!EO511,Nacsport!EP511,Nacsport!EQ511,Nacsport!ER511)</f>
        <v/>
      </c>
      <c r="AD510" s="1" t="str">
        <f>+CONCATENATE(Nacsport!ES511,Nacsport!ET511,Nacsport!EU511,Nacsport!EV511,Nacsport!EW511,Nacsport!EX511,Nacsport!EY511,Nacsport!EZ511)</f>
        <v/>
      </c>
      <c r="AE510" s="1" t="str">
        <f>+CONCATENATE(Nacsport!FA511,Nacsport!FB511,Nacsport!FC511)</f>
        <v/>
      </c>
      <c r="AF510" s="1" t="str">
        <f>+CONCATENATE(Nacsport!FD511,Nacsport!FE511)</f>
        <v/>
      </c>
      <c r="AG510" s="1" t="str">
        <f>+CONCATENATE(Nacsport!FF511,Nacsport!FG511,Nacsport!FH511,Nacsport!FI511,Nacsport!FJ511)</f>
        <v/>
      </c>
      <c r="AH510" s="1" t="str">
        <f t="shared" si="39"/>
        <v/>
      </c>
      <c r="AI510" s="1" t="str">
        <f>+CONCATENATE(Nacsport!FK511,Nacsport!FL511)</f>
        <v/>
      </c>
      <c r="AJ510" s="34" t="str">
        <f>+CONCATENATE(Nacsport!FM511,Nacsport!FN511)</f>
        <v/>
      </c>
      <c r="AK510" s="1" t="str">
        <f>+IF(OR(K510="ATTACCO",K510="DIFESA"),+CONCATENATE(Nacsport!FO511,Nacsport!FP510,Nacsport!FQ511,Nacsport!FR511,Nacsport!FS511,Nacsport!FT511,Nacsport!FU511,),"")</f>
        <v/>
      </c>
      <c r="AL510" s="1" t="str">
        <f>+IF(OR(K510="ATAQUE",K510="DEFENSA"),+CONCATENATE(Nacsport!FV511,Nacsport!FW511,Nacsport!FX511,Nacsport!FY511,Nacsport!FZ511,Nacsport!GA511,Nacsport!GB511,),"")</f>
        <v/>
      </c>
      <c r="AM510" s="1" t="str">
        <f>+CONCATENATE(Nacsport!GC511,Nacsport!GD511,Nacsport!GE511,Nacsport!GF511,Nacsport!GG511,Nacsport!GH511,Nacsport!GI511,Nacsport!GJ511,)</f>
        <v/>
      </c>
      <c r="AN510" s="1" t="str">
        <f>IF(K510="PUNTOS",LOOKUP(2,1/($K$3:K510="ATAQUE"),$AN$3:AN510),IF(+COUNTIF(Nacsport!GK511:'Nacsport'!GS511,"*")&gt;0,+COUNTIF(Nacsport!GK511:'Nacsport'!GS511,"*"),""))</f>
        <v/>
      </c>
      <c r="AO510" t="str">
        <f ca="1">+IF(K510="QUIEBRE",+IF(L510="SAN LUIS",+COUNTIF(K510:INDIRECT(ADDRESS((LOOKUP(2,1/($K$1:K510="ATAQUE"),Nacsport!$A$1:A511)),3,4)),"RUCK")+1,+COUNTIF(K510:INDIRECT(ADDRESS((LOOKUP(2,1/($K$1:K510="DEFENSA"),Nacsport!$A$1:A511)),3,4)),"RUCK")+1),"")</f>
        <v/>
      </c>
      <c r="AP510" t="str">
        <f ca="1">+IF(OR(K510="PUNTOS",K510="QUIEBRE"),+IF(L510="SAN LUIS",+COUNTIF(K510:INDIRECT(ADDRESS((LOOKUP(2,1/($K$1:K510="ATAQUE"),Nacsport!$A$1:A511)),3,4)),"PASE"),+COUNTIF(K510:INDIRECT(ADDRESS((LOOKUP(2,1/($K$1:K510="DEFENSA"),Nacsport!$A$1:A511)),3,4)),"PASE")),"")</f>
        <v/>
      </c>
      <c r="AQ510" t="str">
        <f>IF(K510="QUIEBRE",LOOKUP(2,1/($K$3:K510="ATAQUE"),$AL$3:AL510),IF(+COUNTIF(Nacsport!GK511:'Nacsport'!GS511,"*")&gt;0,+COUNTIF(Nacsport!GK511:'Nacsport'!GS511,"*"),""))</f>
        <v/>
      </c>
      <c r="AR510" s="1" t="str">
        <f>IF(OR(K510="ATTACCO",K510="DIFESA"),J510,IF(AND(OR(K510="PUNTOS",K510="RUCK",K510="QUIEBRE"),L510="AVEZZANO"),LOOKUP(2,1/($K$3:K510="ATTACCO"),$J$3:J511),IF(AND(OR(K510="PUNTOS",K510="RUCK",K510="QUIEBRE"),L510="RIVAL"),LOOKUP(2,1/($K$3:K510="DIFESA"),$J$3:J511),"")))</f>
        <v/>
      </c>
      <c r="AS510" s="17"/>
    </row>
    <row r="511" spans="1:45" ht="15.75" customHeight="1" x14ac:dyDescent="0.2">
      <c r="A511">
        <f>+Nacsport!A512</f>
        <v>512</v>
      </c>
      <c r="B511">
        <f t="shared" si="37"/>
        <v>510</v>
      </c>
      <c r="C511">
        <f t="shared" si="38"/>
        <v>510</v>
      </c>
      <c r="D511" s="12">
        <v>1</v>
      </c>
      <c r="E511" s="1" t="s">
        <v>1295</v>
      </c>
      <c r="F511" s="14">
        <f>CONVERT(LEFT(Nacsport!E512,2),"mn","hr")/24+CONVERT(MID(Nacsport!E512,4,2),"sec","hr")/24</f>
        <v>6.5173611111111113E-2</v>
      </c>
      <c r="G511" s="15">
        <f>CONVERT((CONVERT(LEFT(Nacsport!F512,2),"mn","hr")/24+CONVERT(MID(Nacsport!F512,4,2),"sec","hr")/24)-(CONVERT(LEFT(Nacsport!E512,2),"mn","hr")/24+CONVERT(MID(Nacsport!E512,4,2),"sec","hr")/24),"hr","sec")*24</f>
        <v>14.00000000000059</v>
      </c>
      <c r="H511" s="15">
        <f t="shared" si="35"/>
        <v>5626</v>
      </c>
      <c r="I511" s="15">
        <f t="shared" si="36"/>
        <v>93.850000000000009</v>
      </c>
      <c r="J511" s="1">
        <f>+Nacsport!B512</f>
        <v>55</v>
      </c>
      <c r="K511" s="1" t="str">
        <f>+Nacsport!C512</f>
        <v>SHORT-MATCH</v>
      </c>
      <c r="L511" s="1" t="str">
        <f>+CONCATENATE(Nacsport!I512,Nacsport!J512)</f>
        <v/>
      </c>
      <c r="M511" s="29" t="str">
        <f>IF(Nacsport!G512&lt;&gt;"",LEFT(Nacsport!G512,FIND(";",Nacsport!G512)-1),"")</f>
        <v>49</v>
      </c>
      <c r="N511" s="1" t="str">
        <f>IFERROR(MID(Nacsport!G512,FIND(";", Nacsport!G512)+1,IFERROR(FIND(" ", Nacsport!G512 &amp; " ", FIND(";", Nacsport!G512)+1) - FIND(";", Nacsport!G512)-1,LEN(Nacsport!G512))),"")</f>
        <v>43</v>
      </c>
      <c r="O511" s="1" t="str">
        <f>+CONCATENATE(Nacsport!K512,Nacsport!L512,Nacsport!M512,Nacsport!N512,Nacsport!O512,Nacsport!P512,Nacsport!Q512,Nacsport!R512,Nacsport!S512,Nacsport!T512,Nacsport!U512,Nacsport!V512,Nacsport!W512,Nacsport!X512,Nacsport!Y512,Nacsport!Z512)</f>
        <v/>
      </c>
      <c r="P511" s="1" t="str">
        <f>IF(ISNA(LOOKUP(2,1/(Nacsport!AA512:BY512&lt;&gt;""),Nacsport!AA512:BY512)),"",LOOKUP(2,1/(Nacsport!AA512:BY512&lt;&gt;""),Nacsport!AA512:BY512))</f>
        <v/>
      </c>
      <c r="Q511" s="1" t="str">
        <f t="array" ref="Q511">+IF(+COUNTIF(Nacsport!AA512:BY512,"*")&gt;1,INDEX(Nacsport!Z512:BX512,MATCH(TRUE,Nacsport!Z512:BX512&gt;0,0)),"")</f>
        <v/>
      </c>
      <c r="R511" s="1" t="str">
        <f>+CONCATENATE(Nacsport!BZ512,Nacsport!CA512)</f>
        <v/>
      </c>
      <c r="S511" s="1" t="str">
        <f>+CONCATENATE(Nacsport!CB512,Nacsport!CC512,Nacsport!CD512)</f>
        <v/>
      </c>
      <c r="T511" s="1" t="str">
        <f>+CONCATENATE(Nacsport!CE512,Nacsport!CF512,Nacsport!CG512,Nacsport!CH512)</f>
        <v/>
      </c>
      <c r="U511" s="1" t="str">
        <f>+CONCATENATE(Nacsport!CI512,Nacsport!CJ512,Nacsport!CK512,Nacsport!CL512,Nacsport!CM512,Nacsport!CN512,Nacsport!CO512,Nacsport!CP512)</f>
        <v/>
      </c>
      <c r="V511" s="1" t="str">
        <f>+CONCATENATE(Nacsport!CQ512,Nacsport!CR512,Nacsport!CS512,Nacsport!CT512,Nacsport!CU512,Nacsport!CV512)</f>
        <v/>
      </c>
      <c r="W511" s="1" t="str">
        <f>+CONCATENATE(Nacsport!CW512,Nacsport!CX512,Nacsport!CY512,Nacsport!CZ512,Nacsport!DA512,Nacsport!DB512,Nacsport!DC512)</f>
        <v/>
      </c>
      <c r="X511" s="1" t="str">
        <f>+CONCATENATE(Nacsport!DD512,Nacsport!DE512,Nacsport!DF512,Nacsport!DG512,Nacsport!DH512,Nacsport!DI512,Nacsport!DJ512,Nacsport!DK512,Nacsport!DL512,Nacsport!DM512,Nacsport!DN512)</f>
        <v/>
      </c>
      <c r="Y511" s="1" t="str">
        <f>+CONCATENATE(Nacsport!DO512,Nacsport!DP512,Nacsport!DQ512,Nacsport!DR512,Nacsport!DS512,Nacsport!DT512,Nacsport!DU512,Nacsport!DV512,)</f>
        <v/>
      </c>
      <c r="Z511" s="1" t="str">
        <f>+CONCATENATE(Nacsport!DW512,Nacsport!DX512,Nacsport!DY512,Nacsport!DZ512)</f>
        <v/>
      </c>
      <c r="AA511" s="1" t="str">
        <f>+CONCATENATE(Nacsport!EA512,Nacsport!EB512,Nacsport!EC512,Nacsport!ED512,Nacsport!EE512)</f>
        <v/>
      </c>
      <c r="AB511" s="1" t="str">
        <f>+CONCATENATE(Nacsport!EF512,Nacsport!EG512,Nacsport!EH512,Nacsport!EI512,Nacsport!EJ512,Nacsport!EK512)</f>
        <v/>
      </c>
      <c r="AC511" s="1" t="str">
        <f>+CONCATENATE(Nacsport!EL512,Nacsport!EM512,Nacsport!EN512,Nacsport!EO512,Nacsport!EP512,Nacsport!EQ512,Nacsport!ER512)</f>
        <v/>
      </c>
      <c r="AD511" s="1" t="str">
        <f>+CONCATENATE(Nacsport!ES512,Nacsport!ET512,Nacsport!EU512,Nacsport!EV512,Nacsport!EW512,Nacsport!EX512,Nacsport!EY512,Nacsport!EZ512)</f>
        <v/>
      </c>
      <c r="AE511" s="1" t="str">
        <f>+CONCATENATE(Nacsport!FA512,Nacsport!FB512,Nacsport!FC512)</f>
        <v/>
      </c>
      <c r="AF511" s="1" t="str">
        <f>+CONCATENATE(Nacsport!FD512,Nacsport!FE512)</f>
        <v/>
      </c>
      <c r="AG511" s="1" t="str">
        <f>+CONCATENATE(Nacsport!FF512,Nacsport!FG512,Nacsport!FH512,Nacsport!FI512,Nacsport!FJ512)</f>
        <v/>
      </c>
      <c r="AH511" s="1" t="str">
        <f t="shared" si="39"/>
        <v/>
      </c>
      <c r="AI511" s="1" t="str">
        <f>+CONCATENATE(Nacsport!FK512,Nacsport!FL512)</f>
        <v/>
      </c>
      <c r="AJ511" s="34" t="str">
        <f>+CONCATENATE(Nacsport!FM512,Nacsport!FN512)</f>
        <v/>
      </c>
      <c r="AK511" s="1" t="str">
        <f>+IF(OR(K511="ATTACCO",K511="DIFESA"),+CONCATENATE(Nacsport!FO512,Nacsport!FP511,Nacsport!FQ512,Nacsport!FR512,Nacsport!FS512,Nacsport!FT512,Nacsport!FU512,),"")</f>
        <v/>
      </c>
      <c r="AL511" s="1" t="str">
        <f>+IF(OR(K511="ATAQUE",K511="DEFENSA"),+CONCATENATE(Nacsport!FV512,Nacsport!FW512,Nacsport!FX512,Nacsport!FY512,Nacsport!FZ512,Nacsport!GA512,Nacsport!GB512,),"")</f>
        <v/>
      </c>
      <c r="AM511" s="1" t="str">
        <f>+CONCATENATE(Nacsport!GC512,Nacsport!GD512,Nacsport!GE512,Nacsport!GF512,Nacsport!GG512,Nacsport!GH512,Nacsport!GI512,Nacsport!GJ512,)</f>
        <v/>
      </c>
      <c r="AN511" s="1" t="str">
        <f>IF(K511="PUNTOS",LOOKUP(2,1/($K$3:K511="ATAQUE"),$AN$3:AN511),IF(+COUNTIF(Nacsport!GK512:'Nacsport'!GS512,"*")&gt;0,+COUNTIF(Nacsport!GK512:'Nacsport'!GS512,"*"),""))</f>
        <v/>
      </c>
      <c r="AO511" t="str">
        <f ca="1">+IF(K511="QUIEBRE",+IF(L511="SAN LUIS",+COUNTIF(K511:INDIRECT(ADDRESS((LOOKUP(2,1/($K$1:K511="ATAQUE"),Nacsport!$A$1:A512)),3,4)),"RUCK")+1,+COUNTIF(K511:INDIRECT(ADDRESS((LOOKUP(2,1/($K$1:K511="DEFENSA"),Nacsport!$A$1:A512)),3,4)),"RUCK")+1),"")</f>
        <v/>
      </c>
      <c r="AP511" t="str">
        <f ca="1">+IF(OR(K511="PUNTOS",K511="QUIEBRE"),+IF(L511="SAN LUIS",+COUNTIF(K511:INDIRECT(ADDRESS((LOOKUP(2,1/($K$1:K511="ATAQUE"),Nacsport!$A$1:A512)),3,4)),"PASE"),+COUNTIF(K511:INDIRECT(ADDRESS((LOOKUP(2,1/($K$1:K511="DEFENSA"),Nacsport!$A$1:A512)),3,4)),"PASE")),"")</f>
        <v/>
      </c>
      <c r="AQ511" t="str">
        <f>IF(K511="QUIEBRE",LOOKUP(2,1/($K$3:K511="ATAQUE"),$AL$3:AL511),IF(+COUNTIF(Nacsport!GK512:'Nacsport'!GS512,"*")&gt;0,+COUNTIF(Nacsport!GK512:'Nacsport'!GS512,"*"),""))</f>
        <v/>
      </c>
      <c r="AR511" s="1" t="str">
        <f>IF(OR(K511="ATTACCO",K511="DIFESA"),J511,IF(AND(OR(K511="PUNTOS",K511="RUCK",K511="QUIEBRE"),L511="AVEZZANO"),LOOKUP(2,1/($K$3:K511="ATTACCO"),$J$3:J512),IF(AND(OR(K511="PUNTOS",K511="RUCK",K511="QUIEBRE"),L511="RIVAL"),LOOKUP(2,1/($K$3:K511="DIFESA"),$J$3:J512),"")))</f>
        <v/>
      </c>
      <c r="AS511" s="17"/>
    </row>
    <row r="512" spans="1:45" ht="15.75" customHeight="1" x14ac:dyDescent="0.2">
      <c r="A512">
        <f>+Nacsport!A513</f>
        <v>513</v>
      </c>
      <c r="B512">
        <f t="shared" si="37"/>
        <v>511</v>
      </c>
      <c r="C512">
        <f t="shared" si="38"/>
        <v>511</v>
      </c>
      <c r="D512" s="12">
        <v>1</v>
      </c>
      <c r="E512" s="1" t="s">
        <v>1295</v>
      </c>
      <c r="F512" s="14">
        <f>CONVERT(LEFT(Nacsport!E513,2),"mn","hr")/24+CONVERT(MID(Nacsport!E513,4,2),"sec","hr")/24</f>
        <v>6.5243055555555568E-2</v>
      </c>
      <c r="G512" s="15">
        <f>CONVERT((CONVERT(LEFT(Nacsport!F513,2),"mn","hr")/24+CONVERT(MID(Nacsport!F513,4,2),"sec","hr")/24)-(CONVERT(LEFT(Nacsport!E513,2),"mn","hr")/24+CONVERT(MID(Nacsport!E513,4,2),"sec","hr")/24),"hr","sec")*24</f>
        <v>2.9999999999992699</v>
      </c>
      <c r="H512" s="15">
        <f t="shared" si="35"/>
        <v>5632.0000000000018</v>
      </c>
      <c r="I512" s="15">
        <f t="shared" si="36"/>
        <v>93.950000000000017</v>
      </c>
      <c r="J512" s="1">
        <f>+Nacsport!B513</f>
        <v>28</v>
      </c>
      <c r="K512" s="1" t="str">
        <f>+Nacsport!C513</f>
        <v>MISSED-TACKLE</v>
      </c>
      <c r="L512" s="1" t="str">
        <f>+CONCATENATE(Nacsport!I513,Nacsport!J513)</f>
        <v>OPPONENT</v>
      </c>
      <c r="M512" s="29" t="str">
        <f>IF(Nacsport!G513&lt;&gt;"",LEFT(Nacsport!G513,FIND(";",Nacsport!G513)-1),"")</f>
        <v/>
      </c>
      <c r="N512" s="1" t="str">
        <f>IFERROR(MID(Nacsport!G513,FIND(";", Nacsport!G513)+1,IFERROR(FIND(" ", Nacsport!G513 &amp; " ", FIND(";", Nacsport!G513)+1) - FIND(";", Nacsport!G513)-1,LEN(Nacsport!G513))),"")</f>
        <v/>
      </c>
      <c r="O512" s="1" t="str">
        <f>+CONCATENATE(Nacsport!K513,Nacsport!L513,Nacsport!M513,Nacsport!N513,Nacsport!O513,Nacsport!P513,Nacsport!Q513,Nacsport!R513,Nacsport!S513,Nacsport!T513,Nacsport!U513,Nacsport!V513,Nacsport!W513,Nacsport!X513,Nacsport!Y513,Nacsport!Z513)</f>
        <v/>
      </c>
      <c r="P512" s="1" t="str">
        <f>IF(ISNA(LOOKUP(2,1/(Nacsport!AA513:BY513&lt;&gt;""),Nacsport!AA513:BY513)),"",LOOKUP(2,1/(Nacsport!AA513:BY513&lt;&gt;""),Nacsport!AA513:BY513))</f>
        <v/>
      </c>
      <c r="Q512" s="1" t="str">
        <f t="array" ref="Q512">+IF(+COUNTIF(Nacsport!AA513:BY513,"*")&gt;1,INDEX(Nacsport!Z513:BX513,MATCH(TRUE,Nacsport!Z513:BX513&gt;0,0)),"")</f>
        <v/>
      </c>
      <c r="R512" s="1" t="str">
        <f>+CONCATENATE(Nacsport!BZ513,Nacsport!CA513)</f>
        <v/>
      </c>
      <c r="S512" s="1" t="str">
        <f>+CONCATENATE(Nacsport!CB513,Nacsport!CC513,Nacsport!CD513)</f>
        <v/>
      </c>
      <c r="T512" s="1" t="str">
        <f>+CONCATENATE(Nacsport!CE513,Nacsport!CF513,Nacsport!CG513,Nacsport!CH513)</f>
        <v/>
      </c>
      <c r="U512" s="1" t="str">
        <f>+CONCATENATE(Nacsport!CI513,Nacsport!CJ513,Nacsport!CK513,Nacsport!CL513,Nacsport!CM513,Nacsport!CN513,Nacsport!CO513,Nacsport!CP513)</f>
        <v/>
      </c>
      <c r="V512" s="1" t="str">
        <f>+CONCATENATE(Nacsport!CQ513,Nacsport!CR513,Nacsport!CS513,Nacsport!CT513,Nacsport!CU513,Nacsport!CV513)</f>
        <v/>
      </c>
      <c r="W512" s="1" t="str">
        <f>+CONCATENATE(Nacsport!CW513,Nacsport!CX513,Nacsport!CY513,Nacsport!CZ513,Nacsport!DA513,Nacsport!DB513,Nacsport!DC513)</f>
        <v/>
      </c>
      <c r="X512" s="1" t="str">
        <f>+CONCATENATE(Nacsport!DD513,Nacsport!DE513,Nacsport!DF513,Nacsport!DG513,Nacsport!DH513,Nacsport!DI513,Nacsport!DJ513,Nacsport!DK513,Nacsport!DL513,Nacsport!DM513,Nacsport!DN513)</f>
        <v/>
      </c>
      <c r="Y512" s="1" t="str">
        <f>+CONCATENATE(Nacsport!DO513,Nacsport!DP513,Nacsport!DQ513,Nacsport!DR513,Nacsport!DS513,Nacsport!DT513,Nacsport!DU513,Nacsport!DV513,)</f>
        <v/>
      </c>
      <c r="Z512" s="1" t="str">
        <f>+CONCATENATE(Nacsport!DW513,Nacsport!DX513,Nacsport!DY513,Nacsport!DZ513)</f>
        <v/>
      </c>
      <c r="AA512" s="1" t="str">
        <f>+CONCATENATE(Nacsport!EA513,Nacsport!EB513,Nacsport!EC513,Nacsport!ED513,Nacsport!EE513)</f>
        <v/>
      </c>
      <c r="AB512" s="1" t="str">
        <f>+CONCATENATE(Nacsport!EF513,Nacsport!EG513,Nacsport!EH513,Nacsport!EI513,Nacsport!EJ513,Nacsport!EK513)</f>
        <v/>
      </c>
      <c r="AC512" s="1" t="str">
        <f>+CONCATENATE(Nacsport!EL513,Nacsport!EM513,Nacsport!EN513,Nacsport!EO513,Nacsport!EP513,Nacsport!EQ513,Nacsport!ER513)</f>
        <v/>
      </c>
      <c r="AD512" s="1" t="str">
        <f>+CONCATENATE(Nacsport!ES513,Nacsport!ET513,Nacsport!EU513,Nacsport!EV513,Nacsport!EW513,Nacsport!EX513,Nacsport!EY513,Nacsport!EZ513)</f>
        <v/>
      </c>
      <c r="AE512" s="1" t="str">
        <f>+CONCATENATE(Nacsport!FA513,Nacsport!FB513,Nacsport!FC513)</f>
        <v/>
      </c>
      <c r="AF512" s="1" t="str">
        <f>+CONCATENATE(Nacsport!FD513,Nacsport!FE513)</f>
        <v/>
      </c>
      <c r="AG512" s="1" t="str">
        <f>+CONCATENATE(Nacsport!FF513,Nacsport!FG513,Nacsport!FH513,Nacsport!FI513,Nacsport!FJ513)</f>
        <v/>
      </c>
      <c r="AH512" s="1" t="str">
        <f t="shared" si="39"/>
        <v/>
      </c>
      <c r="AI512" s="1" t="str">
        <f>+CONCATENATE(Nacsport!FK513,Nacsport!FL513)</f>
        <v/>
      </c>
      <c r="AJ512" s="34" t="str">
        <f>+CONCATENATE(Nacsport!FM513,Nacsport!FN513)</f>
        <v/>
      </c>
      <c r="AK512" s="1" t="str">
        <f>+IF(OR(K512="ATTACCO",K512="DIFESA"),+CONCATENATE(Nacsport!FO513,Nacsport!FP512,Nacsport!FQ513,Nacsport!FR513,Nacsport!FS513,Nacsport!FT513,Nacsport!FU513,),"")</f>
        <v/>
      </c>
      <c r="AL512" s="1" t="str">
        <f>+IF(OR(K512="ATAQUE",K512="DEFENSA"),+CONCATENATE(Nacsport!FV513,Nacsport!FW513,Nacsport!FX513,Nacsport!FY513,Nacsport!FZ513,Nacsport!GA513,Nacsport!GB513,),"")</f>
        <v/>
      </c>
      <c r="AM512" s="1" t="str">
        <f>+CONCATENATE(Nacsport!GC513,Nacsport!GD513,Nacsport!GE513,Nacsport!GF513,Nacsport!GG513,Nacsport!GH513,Nacsport!GI513,Nacsport!GJ513,)</f>
        <v/>
      </c>
      <c r="AN512" s="1" t="str">
        <f>IF(K512="PUNTOS",LOOKUP(2,1/($K$3:K512="ATAQUE"),$AN$3:AN512),IF(+COUNTIF(Nacsport!GK513:'Nacsport'!GS513,"*")&gt;0,+COUNTIF(Nacsport!GK513:'Nacsport'!GS513,"*"),""))</f>
        <v/>
      </c>
      <c r="AO512" t="str">
        <f ca="1">+IF(K512="QUIEBRE",+IF(L512="SAN LUIS",+COUNTIF(K512:INDIRECT(ADDRESS((LOOKUP(2,1/($K$1:K512="ATAQUE"),Nacsport!$A$1:A513)),3,4)),"RUCK")+1,+COUNTIF(K512:INDIRECT(ADDRESS((LOOKUP(2,1/($K$1:K512="DEFENSA"),Nacsport!$A$1:A513)),3,4)),"RUCK")+1),"")</f>
        <v/>
      </c>
      <c r="AP512" t="str">
        <f ca="1">+IF(OR(K512="PUNTOS",K512="QUIEBRE"),+IF(L512="SAN LUIS",+COUNTIF(K512:INDIRECT(ADDRESS((LOOKUP(2,1/($K$1:K512="ATAQUE"),Nacsport!$A$1:A513)),3,4)),"PASE"),+COUNTIF(K512:INDIRECT(ADDRESS((LOOKUP(2,1/($K$1:K512="DEFENSA"),Nacsport!$A$1:A513)),3,4)),"PASE")),"")</f>
        <v/>
      </c>
      <c r="AQ512" t="str">
        <f>IF(K512="QUIEBRE",LOOKUP(2,1/($K$3:K512="ATAQUE"),$AL$3:AL512),IF(+COUNTIF(Nacsport!GK513:'Nacsport'!GS513,"*")&gt;0,+COUNTIF(Nacsport!GK513:'Nacsport'!GS513,"*"),""))</f>
        <v/>
      </c>
      <c r="AR512" s="1" t="str">
        <f>IF(OR(K512="ATTACCO",K512="DIFESA"),J512,IF(AND(OR(K512="PUNTOS",K512="RUCK",K512="QUIEBRE"),L512="AVEZZANO"),LOOKUP(2,1/($K$3:K512="ATTACCO"),$J$3:J513),IF(AND(OR(K512="PUNTOS",K512="RUCK",K512="QUIEBRE"),L512="RIVAL"),LOOKUP(2,1/($K$3:K512="DIFESA"),$J$3:J513),"")))</f>
        <v/>
      </c>
      <c r="AS512" s="17"/>
    </row>
    <row r="513" spans="1:45" ht="15.75" customHeight="1" x14ac:dyDescent="0.2">
      <c r="A513">
        <f>+Nacsport!A514</f>
        <v>514</v>
      </c>
      <c r="B513">
        <f t="shared" si="37"/>
        <v>512</v>
      </c>
      <c r="C513">
        <f t="shared" si="38"/>
        <v>512</v>
      </c>
      <c r="D513" s="12">
        <v>1</v>
      </c>
      <c r="E513" s="1" t="s">
        <v>1295</v>
      </c>
      <c r="F513" s="14">
        <f>CONVERT(LEFT(Nacsport!E514,2),"mn","hr")/24+CONVERT(MID(Nacsport!E514,4,2),"sec","hr")/24</f>
        <v>6.5277777777777782E-2</v>
      </c>
      <c r="G513" s="15">
        <f>(CONVERT((CONVERT(LEFT(Nacsport!F514,2),"mn","hr")/24+CONVERT(MID(Nacsport!F514,4,2),"sec","hr")/24)-(CONVERT(LEFT(Nacsport!E514,2),"mn","hr")/24+CONVERT(MID(Nacsport!E514,4,2),"sec","hr")/24),"hr","sec")*24)+2</f>
        <v>5.000000000000469</v>
      </c>
      <c r="H513" s="15">
        <f t="shared" si="35"/>
        <v>5635.0000000000009</v>
      </c>
      <c r="I513" s="15">
        <f t="shared" si="36"/>
        <v>94</v>
      </c>
      <c r="J513" s="1">
        <f>+Nacsport!B514</f>
        <v>70</v>
      </c>
      <c r="K513" s="1" t="str">
        <f>+Nacsport!C514</f>
        <v>TACKLE</v>
      </c>
      <c r="L513" s="1" t="str">
        <f>+CONCATENATE(Nacsport!I514,Nacsport!J514)</f>
        <v>OPPONENT</v>
      </c>
      <c r="M513" s="29" t="str">
        <f>IF(Nacsport!G514&lt;&gt;"",LEFT(Nacsport!G514,FIND(";",Nacsport!G514)-1),"")</f>
        <v/>
      </c>
      <c r="N513" s="1" t="str">
        <f>IFERROR(MID(Nacsport!G514,FIND(";", Nacsport!G514)+1,IFERROR(FIND(" ", Nacsport!G514 &amp; " ", FIND(";", Nacsport!G514)+1) - FIND(";", Nacsport!G514)-1,LEN(Nacsport!G514))),"")</f>
        <v/>
      </c>
      <c r="O513" s="1" t="str">
        <f>+CONCATENATE(Nacsport!K514,Nacsport!L514,Nacsport!M514,Nacsport!N514,Nacsport!O514,Nacsport!P514,Nacsport!Q514,Nacsport!R514,Nacsport!S514,Nacsport!T514,Nacsport!U514,Nacsport!V514,Nacsport!W514,Nacsport!X514,Nacsport!Y514,Nacsport!Z514)</f>
        <v/>
      </c>
      <c r="P513" s="1" t="str">
        <f>IF(ISNA(LOOKUP(2,1/(Nacsport!AA514:BY514&lt;&gt;""),Nacsport!AA514:BY514)),"",LOOKUP(2,1/(Nacsport!AA514:BY514&lt;&gt;""),Nacsport!AA514:BY514))</f>
        <v/>
      </c>
      <c r="Q513" s="1" t="str">
        <f t="array" ref="Q513">+IF(+COUNTIF(Nacsport!AA514:BY514,"*")&gt;1,INDEX(Nacsport!Z514:BX514,MATCH(TRUE,Nacsport!Z514:BX514&gt;0,0)),"")</f>
        <v/>
      </c>
      <c r="R513" s="1" t="str">
        <f>+CONCATENATE(Nacsport!BZ514,Nacsport!CA514)</f>
        <v/>
      </c>
      <c r="S513" s="1" t="str">
        <f>+CONCATENATE(Nacsport!CB514,Nacsport!CC514,Nacsport!CD514)</f>
        <v/>
      </c>
      <c r="T513" s="1" t="str">
        <f>+CONCATENATE(Nacsport!CE514,Nacsport!CF514,Nacsport!CG514,Nacsport!CH514)</f>
        <v/>
      </c>
      <c r="U513" s="1" t="str">
        <f>+CONCATENATE(Nacsport!CI514,Nacsport!CJ514,Nacsport!CK514,Nacsport!CL514,Nacsport!CM514,Nacsport!CN514,Nacsport!CO514,Nacsport!CP514)</f>
        <v/>
      </c>
      <c r="V513" s="1" t="str">
        <f>+CONCATENATE(Nacsport!CQ514,Nacsport!CR514,Nacsport!CS514,Nacsport!CT514,Nacsport!CU514,Nacsport!CV514)</f>
        <v/>
      </c>
      <c r="W513" s="1" t="str">
        <f>+CONCATENATE(Nacsport!CW514,Nacsport!CX514,Nacsport!CY514,Nacsport!CZ514,Nacsport!DA514,Nacsport!DB514,Nacsport!DC514)</f>
        <v/>
      </c>
      <c r="X513" s="1" t="str">
        <f>+CONCATENATE(Nacsport!DD514,Nacsport!DE514,Nacsport!DF514,Nacsport!DG514,Nacsport!DH514,Nacsport!DI514,Nacsport!DJ514,Nacsport!DK514,Nacsport!DL514,Nacsport!DM514,Nacsport!DN514)</f>
        <v/>
      </c>
      <c r="Y513" s="1" t="str">
        <f>+CONCATENATE(Nacsport!DO514,Nacsport!DP514,Nacsport!DQ514,Nacsport!DR514,Nacsport!DS514,Nacsport!DT514,Nacsport!DU514,Nacsport!DV514,)</f>
        <v/>
      </c>
      <c r="Z513" s="1" t="str">
        <f>+CONCATENATE(Nacsport!DW514,Nacsport!DX514,Nacsport!DY514,Nacsport!DZ514)</f>
        <v/>
      </c>
      <c r="AA513" s="1" t="str">
        <f>+CONCATENATE(Nacsport!EA514,Nacsport!EB514,Nacsport!EC514,Nacsport!ED514,Nacsport!EE514)</f>
        <v/>
      </c>
      <c r="AB513" s="1" t="str">
        <f>+CONCATENATE(Nacsport!EF514,Nacsport!EG514,Nacsport!EH514,Nacsport!EI514,Nacsport!EJ514,Nacsport!EK514)</f>
        <v/>
      </c>
      <c r="AC513" s="1" t="str">
        <f>+CONCATENATE(Nacsport!EL514,Nacsport!EM514,Nacsport!EN514,Nacsport!EO514,Nacsport!EP514,Nacsport!EQ514,Nacsport!ER514)</f>
        <v/>
      </c>
      <c r="AD513" s="1" t="str">
        <f>+CONCATENATE(Nacsport!ES514,Nacsport!ET514,Nacsport!EU514,Nacsport!EV514,Nacsport!EW514,Nacsport!EX514,Nacsport!EY514,Nacsport!EZ514)</f>
        <v/>
      </c>
      <c r="AE513" s="1" t="str">
        <f>+CONCATENATE(Nacsport!FA514,Nacsport!FB514,Nacsport!FC514)</f>
        <v/>
      </c>
      <c r="AF513" s="1" t="str">
        <f>+CONCATENATE(Nacsport!FD514,Nacsport!FE514)</f>
        <v/>
      </c>
      <c r="AG513" s="1" t="str">
        <f>+CONCATENATE(Nacsport!FF514,Nacsport!FG514,Nacsport!FH514,Nacsport!FI514,Nacsport!FJ514)</f>
        <v/>
      </c>
      <c r="AH513" s="1" t="str">
        <f t="shared" si="39"/>
        <v/>
      </c>
      <c r="AI513" s="1" t="str">
        <f>+CONCATENATE(Nacsport!FK514,Nacsport!FL514)</f>
        <v/>
      </c>
      <c r="AJ513" s="34" t="str">
        <f>+CONCATENATE(Nacsport!FM514,Nacsport!FN514)</f>
        <v/>
      </c>
      <c r="AK513" s="1" t="str">
        <f>+IF(OR(K513="ATTACCO",K513="DIFESA"),+CONCATENATE(Nacsport!FO514,Nacsport!FP513,Nacsport!FQ514,Nacsport!FR514,Nacsport!FS514,Nacsport!FT514,Nacsport!FU514,),"")</f>
        <v/>
      </c>
      <c r="AL513" s="1" t="str">
        <f>+IF(OR(K513="ATAQUE",K513="DEFENSA"),+CONCATENATE(Nacsport!FV514,Nacsport!FW514,Nacsport!FX514,Nacsport!FY514,Nacsport!FZ514,Nacsport!GA514,Nacsport!GB514,),"")</f>
        <v/>
      </c>
      <c r="AM513" s="1" t="str">
        <f>+CONCATENATE(Nacsport!GC514,Nacsport!GD514,Nacsport!GE514,Nacsport!GF514,Nacsport!GG514,Nacsport!GH514,Nacsport!GI514,Nacsport!GJ514,)</f>
        <v/>
      </c>
      <c r="AN513" s="1" t="str">
        <f>IF(K513="PUNTOS",LOOKUP(2,1/($K$3:K513="ATAQUE"),$AN$3:AN513),IF(+COUNTIF(Nacsport!GK514:'Nacsport'!GS514,"*")&gt;0,+COUNTIF(Nacsport!GK514:'Nacsport'!GS514,"*"),""))</f>
        <v/>
      </c>
      <c r="AO513" t="str">
        <f ca="1">+IF(K513="QUIEBRE",+IF(L513="SAN LUIS",+COUNTIF(K513:INDIRECT(ADDRESS((LOOKUP(2,1/($K$1:K513="ATAQUE"),Nacsport!$A$1:A514)),3,4)),"RUCK")+1,+COUNTIF(K513:INDIRECT(ADDRESS((LOOKUP(2,1/($K$1:K513="DEFENSA"),Nacsport!$A$1:A514)),3,4)),"RUCK")+1),"")</f>
        <v/>
      </c>
      <c r="AP513" t="str">
        <f ca="1">+IF(OR(K513="PUNTOS",K513="QUIEBRE"),+IF(L513="SAN LUIS",+COUNTIF(K513:INDIRECT(ADDRESS((LOOKUP(2,1/($K$1:K513="ATAQUE"),Nacsport!$A$1:A514)),3,4)),"PASE"),+COUNTIF(K513:INDIRECT(ADDRESS((LOOKUP(2,1/($K$1:K513="DEFENSA"),Nacsport!$A$1:A514)),3,4)),"PASE")),"")</f>
        <v/>
      </c>
      <c r="AQ513" t="str">
        <f>IF(K513="QUIEBRE",LOOKUP(2,1/($K$3:K513="ATAQUE"),$AL$3:AL513),IF(+COUNTIF(Nacsport!GK514:'Nacsport'!GS514,"*")&gt;0,+COUNTIF(Nacsport!GK514:'Nacsport'!GS514,"*"),""))</f>
        <v/>
      </c>
      <c r="AR513" s="1" t="str">
        <f>IF(OR(K513="ATTACCO",K513="DIFESA"),J513,IF(AND(OR(K513="PUNTOS",K513="RUCK",K513="QUIEBRE"),L513="AVEZZANO"),LOOKUP(2,1/($K$3:K513="ATTACCO"),$J$3:J514),IF(AND(OR(K513="PUNTOS",K513="RUCK",K513="QUIEBRE"),L513="RIVAL"),LOOKUP(2,1/($K$3:K513="DIFESA"),$J$3:J514),"")))</f>
        <v/>
      </c>
      <c r="AS513" s="17"/>
    </row>
    <row r="514" spans="1:45" ht="15.75" customHeight="1" x14ac:dyDescent="0.2">
      <c r="A514">
        <f>+Nacsport!A515</f>
        <v>515</v>
      </c>
      <c r="B514">
        <f t="shared" si="37"/>
        <v>513</v>
      </c>
      <c r="C514">
        <f t="shared" si="38"/>
        <v>513</v>
      </c>
      <c r="D514" s="12">
        <v>1</v>
      </c>
      <c r="E514" s="1" t="s">
        <v>1295</v>
      </c>
      <c r="F514" s="14">
        <f>CONVERT(LEFT(Nacsport!E515,2),"mn","hr")/24+CONVERT(MID(Nacsport!E515,4,2),"sec","hr")/24</f>
        <v>6.5289351851851862E-2</v>
      </c>
      <c r="G514" s="15">
        <f>CONVERT((CONVERT(LEFT(Nacsport!F515,2),"mn","hr")/24+CONVERT(MID(Nacsport!F515,4,2),"sec","hr")/24)-(CONVERT(LEFT(Nacsport!E515,2),"mn","hr")/24+CONVERT(MID(Nacsport!E515,4,2),"sec","hr")/24),"hr","sec")*24</f>
        <v>2.9999999999992699</v>
      </c>
      <c r="H514" s="15">
        <f t="shared" si="35"/>
        <v>5636.0000000000009</v>
      </c>
      <c r="I514" s="15">
        <f t="shared" si="36"/>
        <v>94.01666666666668</v>
      </c>
      <c r="J514" s="1">
        <f>+Nacsport!B515</f>
        <v>65</v>
      </c>
      <c r="K514" s="1" t="str">
        <f>+Nacsport!C515</f>
        <v>RUCK</v>
      </c>
      <c r="L514" s="1" t="str">
        <f>+CONCATENATE(Nacsport!I515,Nacsport!J515)</f>
        <v>SAN BENEDETTO</v>
      </c>
      <c r="M514" s="29" t="str">
        <f>IF(Nacsport!G515&lt;&gt;"",LEFT(Nacsport!G515,FIND(";",Nacsport!G515)-1),"")</f>
        <v>49</v>
      </c>
      <c r="N514" s="1" t="str">
        <f>IFERROR(MID(Nacsport!G515,FIND(";", Nacsport!G515)+1,IFERROR(FIND(" ", Nacsport!G515 &amp; " ", FIND(";", Nacsport!G515)+1) - FIND(";", Nacsport!G515)-1,LEN(Nacsport!G515))),"")</f>
        <v>43</v>
      </c>
      <c r="O514" s="1" t="str">
        <f>+CONCATENATE(Nacsport!K515,Nacsport!L515,Nacsport!M515,Nacsport!N515,Nacsport!O515,Nacsport!P515,Nacsport!Q515,Nacsport!R515,Nacsport!S515,Nacsport!T515,Nacsport!U515,Nacsport!V515,Nacsport!W515,Nacsport!X515,Nacsport!Y515,Nacsport!Z515)</f>
        <v>T2C</v>
      </c>
      <c r="P514" s="1" t="str">
        <f>IF(ISNA(LOOKUP(2,1/(Nacsport!AA515:BY515&lt;&gt;""),Nacsport!AA515:BY515)),"",LOOKUP(2,1/(Nacsport!AA515:BY515&lt;&gt;""),Nacsport!AA515:BY515))</f>
        <v/>
      </c>
      <c r="Q514" s="1" t="str">
        <f t="array" ref="Q514">+IF(+COUNTIF(Nacsport!AA515:BY515,"*")&gt;1,INDEX(Nacsport!Z515:BX515,MATCH(TRUE,Nacsport!Z515:BX515&gt;0,0)),"")</f>
        <v/>
      </c>
      <c r="R514" s="1" t="str">
        <f>+CONCATENATE(Nacsport!BZ515,Nacsport!CA515)</f>
        <v/>
      </c>
      <c r="S514" s="1" t="str">
        <f>+CONCATENATE(Nacsport!CB515,Nacsport!CC515,Nacsport!CD515)</f>
        <v/>
      </c>
      <c r="T514" s="1" t="str">
        <f>+CONCATENATE(Nacsport!CE515,Nacsport!CF515,Nacsport!CG515,Nacsport!CH515)</f>
        <v/>
      </c>
      <c r="U514" s="1" t="str">
        <f>+CONCATENATE(Nacsport!CI515,Nacsport!CJ515,Nacsport!CK515,Nacsport!CL515,Nacsport!CM515,Nacsport!CN515,Nacsport!CO515,Nacsport!CP515)</f>
        <v/>
      </c>
      <c r="V514" s="1" t="str">
        <f>+CONCATENATE(Nacsport!CQ515,Nacsport!CR515,Nacsport!CS515,Nacsport!CT515,Nacsport!CU515,Nacsport!CV515)</f>
        <v/>
      </c>
      <c r="W514" s="1" t="str">
        <f>+CONCATENATE(Nacsport!CW515,Nacsport!CX515,Nacsport!CY515,Nacsport!CZ515,Nacsport!DA515,Nacsport!DB515,Nacsport!DC515)</f>
        <v/>
      </c>
      <c r="X514" s="1" t="str">
        <f>+CONCATENATE(Nacsport!DD515,Nacsport!DE515,Nacsport!DF515,Nacsport!DG515,Nacsport!DH515,Nacsport!DI515,Nacsport!DJ515,Nacsport!DK515,Nacsport!DL515,Nacsport!DM515,Nacsport!DN515)</f>
        <v/>
      </c>
      <c r="Y514" s="1" t="str">
        <f>+CONCATENATE(Nacsport!DO515,Nacsport!DP515,Nacsport!DQ515,Nacsport!DR515,Nacsport!DS515,Nacsport!DT515,Nacsport!DU515,Nacsport!DV515,)</f>
        <v/>
      </c>
      <c r="Z514" s="1" t="str">
        <f>+CONCATENATE(Nacsport!DW515,Nacsport!DX515,Nacsport!DY515,Nacsport!DZ515)</f>
        <v/>
      </c>
      <c r="AA514" s="1" t="str">
        <f>+CONCATENATE(Nacsport!EA515,Nacsport!EB515,Nacsport!EC515,Nacsport!ED515,Nacsport!EE515)</f>
        <v/>
      </c>
      <c r="AB514" s="1" t="str">
        <f>+CONCATENATE(Nacsport!EF515,Nacsport!EG515,Nacsport!EH515,Nacsport!EI515,Nacsport!EJ515,Nacsport!EK515)</f>
        <v/>
      </c>
      <c r="AC514" s="1" t="str">
        <f>+CONCATENATE(Nacsport!EL515,Nacsport!EM515,Nacsport!EN515,Nacsport!EO515,Nacsport!EP515,Nacsport!EQ515,Nacsport!ER515)</f>
        <v/>
      </c>
      <c r="AD514" s="1" t="str">
        <f>+CONCATENATE(Nacsport!ES515,Nacsport!ET515,Nacsport!EU515,Nacsport!EV515,Nacsport!EW515,Nacsport!EX515,Nacsport!EY515,Nacsport!EZ515)</f>
        <v/>
      </c>
      <c r="AE514" s="1" t="str">
        <f>+CONCATENATE(Nacsport!FA515,Nacsport!FB515,Nacsport!FC515)</f>
        <v/>
      </c>
      <c r="AF514" s="1" t="str">
        <f>+CONCATENATE(Nacsport!FD515,Nacsport!FE515)</f>
        <v>FAST</v>
      </c>
      <c r="AG514" s="1" t="str">
        <f>+CONCATENATE(Nacsport!FF515,Nacsport!FG515,Nacsport!FH515,Nacsport!FI515,Nacsport!FJ515)</f>
        <v/>
      </c>
      <c r="AH514" s="1" t="str">
        <f t="shared" si="39"/>
        <v/>
      </c>
      <c r="AI514" s="1" t="str">
        <f>+CONCATENATE(Nacsport!FK515,Nacsport!FL515)</f>
        <v/>
      </c>
      <c r="AJ514" s="34" t="str">
        <f>+CONCATENATE(Nacsport!FM515,Nacsport!FN515)</f>
        <v/>
      </c>
      <c r="AK514" s="1" t="str">
        <f>+IF(OR(K514="ATTACCO",K514="DIFESA"),+CONCATENATE(Nacsport!FO515,Nacsport!FP514,Nacsport!FQ515,Nacsport!FR515,Nacsport!FS515,Nacsport!FT515,Nacsport!FU515,),"")</f>
        <v/>
      </c>
      <c r="AL514" s="1" t="str">
        <f>+IF(OR(K514="ATAQUE",K514="DEFENSA"),+CONCATENATE(Nacsport!FV515,Nacsport!FW515,Nacsport!FX515,Nacsport!FY515,Nacsport!FZ515,Nacsport!GA515,Nacsport!GB515,),"")</f>
        <v/>
      </c>
      <c r="AM514" s="1" t="str">
        <f>+CONCATENATE(Nacsport!GC515,Nacsport!GD515,Nacsport!GE515,Nacsport!GF515,Nacsport!GG515,Nacsport!GH515,Nacsport!GI515,Nacsport!GJ515,)</f>
        <v/>
      </c>
      <c r="AN514" s="1" t="str">
        <f>IF(K514="PUNTOS",LOOKUP(2,1/($K$3:K514="ATAQUE"),$AN$3:AN514),IF(+COUNTIF(Nacsport!GK515:'Nacsport'!GS515,"*")&gt;0,+COUNTIF(Nacsport!GK515:'Nacsport'!GS515,"*"),""))</f>
        <v/>
      </c>
      <c r="AO514" t="str">
        <f ca="1">+IF(K514="QUIEBRE",+IF(L514="SAN LUIS",+COUNTIF(K514:INDIRECT(ADDRESS((LOOKUP(2,1/($K$1:K514="ATAQUE"),Nacsport!$A$1:A515)),3,4)),"RUCK")+1,+COUNTIF(K514:INDIRECT(ADDRESS((LOOKUP(2,1/($K$1:K514="DEFENSA"),Nacsport!$A$1:A515)),3,4)),"RUCK")+1),"")</f>
        <v/>
      </c>
      <c r="AP514" t="str">
        <f ca="1">+IF(OR(K514="PUNTOS",K514="QUIEBRE"),+IF(L514="SAN LUIS",+COUNTIF(K514:INDIRECT(ADDRESS((LOOKUP(2,1/($K$1:K514="ATAQUE"),Nacsport!$A$1:A515)),3,4)),"PASE"),+COUNTIF(K514:INDIRECT(ADDRESS((LOOKUP(2,1/($K$1:K514="DEFENSA"),Nacsport!$A$1:A515)),3,4)),"PASE")),"")</f>
        <v/>
      </c>
      <c r="AQ514" t="str">
        <f>IF(K514="QUIEBRE",LOOKUP(2,1/($K$3:K514="ATAQUE"),$AL$3:AL514),IF(+COUNTIF(Nacsport!GK515:'Nacsport'!GS515,"*")&gt;0,+COUNTIF(Nacsport!GK515:'Nacsport'!GS515,"*"),""))</f>
        <v/>
      </c>
      <c r="AR514" s="1" t="str">
        <f>IF(OR(K514="ATTACCO",K514="DIFESA"),J514,IF(AND(OR(K514="PUNTOS",K514="RUCK",K514="QUIEBRE"),L514="AVEZZANO"),LOOKUP(2,1/($K$3:K514="ATTACCO"),$J$3:J515),IF(AND(OR(K514="PUNTOS",K514="RUCK",K514="QUIEBRE"),L514="RIVAL"),LOOKUP(2,1/($K$3:K514="DIFESA"),$J$3:J515),"")))</f>
        <v/>
      </c>
      <c r="AS514" s="17"/>
    </row>
    <row r="515" spans="1:45" ht="15.75" customHeight="1" x14ac:dyDescent="0.2">
      <c r="A515">
        <f>+Nacsport!A516</f>
        <v>516</v>
      </c>
      <c r="B515">
        <f t="shared" si="37"/>
        <v>514</v>
      </c>
      <c r="C515">
        <f t="shared" si="38"/>
        <v>514</v>
      </c>
      <c r="D515" s="12">
        <v>1</v>
      </c>
      <c r="E515" s="1" t="s">
        <v>1295</v>
      </c>
      <c r="F515" s="14">
        <f>CONVERT(LEFT(Nacsport!E516,2),"mn","hr")/24+CONVERT(MID(Nacsport!E516,4,2),"sec","hr")/24</f>
        <v>6.5324074074074076E-2</v>
      </c>
      <c r="G515" s="15">
        <f>CONVERT((CONVERT(LEFT(Nacsport!F516,2),"mn","hr")/24+CONVERT(MID(Nacsport!F516,4,2),"sec","hr")/24)-(CONVERT(LEFT(Nacsport!E516,2),"mn","hr")/24+CONVERT(MID(Nacsport!E516,4,2),"sec","hr")/24),"hr","sec")*24</f>
        <v>5.0000000000003819</v>
      </c>
      <c r="H515" s="15">
        <f t="shared" ref="H515:H543" si="40">(+CONVERT(F515,"hr","sec")*24)-5</f>
        <v>5639</v>
      </c>
      <c r="I515" s="15">
        <f t="shared" si="36"/>
        <v>94.066666666666677</v>
      </c>
      <c r="J515" s="1">
        <f>+Nacsport!B516</f>
        <v>24</v>
      </c>
      <c r="K515" s="1" t="str">
        <f>+Nacsport!C516</f>
        <v>TURNOVER-</v>
      </c>
      <c r="L515" s="1" t="str">
        <f>+CONCATENATE(Nacsport!I516,Nacsport!J516)</f>
        <v>SAN BENEDETTO</v>
      </c>
      <c r="M515" s="29" t="str">
        <f>IF(Nacsport!G516&lt;&gt;"",LEFT(Nacsport!G516,FIND(";",Nacsport!G516)-1),"")</f>
        <v/>
      </c>
      <c r="N515" s="1" t="str">
        <f>IFERROR(MID(Nacsport!G516,FIND(";", Nacsport!G516)+1,IFERROR(FIND(" ", Nacsport!G516 &amp; " ", FIND(";", Nacsport!G516)+1) - FIND(";", Nacsport!G516)-1,LEN(Nacsport!G516))),"")</f>
        <v/>
      </c>
      <c r="O515" s="1" t="str">
        <f>+CONCATENATE(Nacsport!K516,Nacsport!L516,Nacsport!M516,Nacsport!N516,Nacsport!O516,Nacsport!P516,Nacsport!Q516,Nacsport!R516,Nacsport!S516,Nacsport!T516,Nacsport!U516,Nacsport!V516,Nacsport!W516,Nacsport!X516,Nacsport!Y516,Nacsport!Z516)</f>
        <v/>
      </c>
      <c r="P515" s="1" t="str">
        <f>IF(ISNA(LOOKUP(2,1/(Nacsport!AA516:BY516&lt;&gt;""),Nacsport!AA516:BY516)),"",LOOKUP(2,1/(Nacsport!AA516:BY516&lt;&gt;""),Nacsport!AA516:BY516))</f>
        <v>20</v>
      </c>
      <c r="Q515" s="1" t="str">
        <f t="array" ref="Q515">+IF(+COUNTIF(Nacsport!AA516:BY516,"*")&gt;1,INDEX(Nacsport!Z516:BX516,MATCH(TRUE,Nacsport!Z516:BX516&gt;0,0)),"")</f>
        <v/>
      </c>
      <c r="R515" s="1" t="str">
        <f>+CONCATENATE(Nacsport!BZ516,Nacsport!CA516)</f>
        <v/>
      </c>
      <c r="S515" s="1" t="str">
        <f>+CONCATENATE(Nacsport!CB516,Nacsport!CC516,Nacsport!CD516)</f>
        <v/>
      </c>
      <c r="T515" s="1" t="str">
        <f>+CONCATENATE(Nacsport!CE516,Nacsport!CF516,Nacsport!CG516,Nacsport!CH516)</f>
        <v/>
      </c>
      <c r="U515" s="1" t="str">
        <f>+CONCATENATE(Nacsport!CI516,Nacsport!CJ516,Nacsport!CK516,Nacsport!CL516,Nacsport!CM516,Nacsport!CN516,Nacsport!CO516,Nacsport!CP516)</f>
        <v/>
      </c>
      <c r="V515" s="1" t="str">
        <f>+CONCATENATE(Nacsport!CQ516,Nacsport!CR516,Nacsport!CS516,Nacsport!CT516,Nacsport!CU516,Nacsport!CV516)</f>
        <v/>
      </c>
      <c r="W515" s="1" t="str">
        <f>+CONCATENATE(Nacsport!CW516,Nacsport!CX516,Nacsport!CY516,Nacsport!CZ516,Nacsport!DA516,Nacsport!DB516,Nacsport!DC516)</f>
        <v/>
      </c>
      <c r="X515" s="1" t="str">
        <f>+CONCATENATE(Nacsport!DD516,Nacsport!DE516,Nacsport!DF516,Nacsport!DG516,Nacsport!DH516,Nacsport!DI516,Nacsport!DJ516,Nacsport!DK516,Nacsport!DL516,Nacsport!DM516,Nacsport!DN516)</f>
        <v/>
      </c>
      <c r="Y515" s="1" t="str">
        <f>+CONCATENATE(Nacsport!DO516,Nacsport!DP516,Nacsport!DQ516,Nacsport!DR516,Nacsport!DS516,Nacsport!DT516,Nacsport!DU516,Nacsport!DV516,)</f>
        <v/>
      </c>
      <c r="Z515" s="1" t="str">
        <f>+CONCATENATE(Nacsport!DW516,Nacsport!DX516,Nacsport!DY516,Nacsport!DZ516)</f>
        <v/>
      </c>
      <c r="AA515" s="1" t="str">
        <f>+CONCATENATE(Nacsport!EA516,Nacsport!EB516,Nacsport!EC516,Nacsport!ED516,Nacsport!EE516)</f>
        <v/>
      </c>
      <c r="AB515" s="1" t="str">
        <f>+CONCATENATE(Nacsport!EF516,Nacsport!EG516,Nacsport!EH516,Nacsport!EI516,Nacsport!EJ516,Nacsport!EK516)</f>
        <v>ROBBED</v>
      </c>
      <c r="AC515" s="1" t="str">
        <f>+CONCATENATE(Nacsport!EL516,Nacsport!EM516,Nacsport!EN516,Nacsport!EO516,Nacsport!EP516,Nacsport!EQ516,Nacsport!ER516)</f>
        <v/>
      </c>
      <c r="AD515" s="1" t="str">
        <f>+CONCATENATE(Nacsport!ES516,Nacsport!ET516,Nacsport!EU516,Nacsport!EV516,Nacsport!EW516,Nacsport!EX516,Nacsport!EY516,Nacsport!EZ516)</f>
        <v/>
      </c>
      <c r="AE515" s="1" t="str">
        <f>+CONCATENATE(Nacsport!FA516,Nacsport!FB516,Nacsport!FC516)</f>
        <v/>
      </c>
      <c r="AF515" s="1" t="str">
        <f>+CONCATENATE(Nacsport!FD516,Nacsport!FE516)</f>
        <v/>
      </c>
      <c r="AG515" s="1" t="str">
        <f>+CONCATENATE(Nacsport!FF516,Nacsport!FG516,Nacsport!FH516,Nacsport!FI516,Nacsport!FJ516)</f>
        <v/>
      </c>
      <c r="AH515" s="1" t="str">
        <f t="shared" si="39"/>
        <v/>
      </c>
      <c r="AI515" s="1" t="str">
        <f>+CONCATENATE(Nacsport!FK516,Nacsport!FL516)</f>
        <v/>
      </c>
      <c r="AJ515" s="34" t="str">
        <f>+CONCATENATE(Nacsport!FM516,Nacsport!FN516)</f>
        <v/>
      </c>
      <c r="AK515" s="1" t="str">
        <f>+IF(OR(K515="ATTACCO",K515="DIFESA"),+CONCATENATE(Nacsport!FO516,Nacsport!FP515,Nacsport!FQ516,Nacsport!FR516,Nacsport!FS516,Nacsport!FT516,Nacsport!FU516,),"")</f>
        <v/>
      </c>
      <c r="AL515" s="1" t="str">
        <f>+IF(OR(K515="ATAQUE",K515="DEFENSA"),+CONCATENATE(Nacsport!FV516,Nacsport!FW516,Nacsport!FX516,Nacsport!FY516,Nacsport!FZ516,Nacsport!GA516,Nacsport!GB516,),"")</f>
        <v/>
      </c>
      <c r="AM515" s="1" t="str">
        <f>+CONCATENATE(Nacsport!GC516,Nacsport!GD516,Nacsport!GE516,Nacsport!GF516,Nacsport!GG516,Nacsport!GH516,Nacsport!GI516,Nacsport!GJ516,)</f>
        <v/>
      </c>
      <c r="AN515" s="1" t="str">
        <f>IF(K515="PUNTOS",LOOKUP(2,1/($K$3:K515="ATAQUE"),$AN$3:AN515),IF(+COUNTIF(Nacsport!GK516:'Nacsport'!GS516,"*")&gt;0,+COUNTIF(Nacsport!GK516:'Nacsport'!GS516,"*"),""))</f>
        <v/>
      </c>
      <c r="AO515" t="str">
        <f ca="1">+IF(K515="QUIEBRE",+IF(L515="SAN LUIS",+COUNTIF(K515:INDIRECT(ADDRESS((LOOKUP(2,1/($K$1:K515="ATAQUE"),Nacsport!$A$1:A516)),3,4)),"RUCK")+1,+COUNTIF(K515:INDIRECT(ADDRESS((LOOKUP(2,1/($K$1:K515="DEFENSA"),Nacsport!$A$1:A516)),3,4)),"RUCK")+1),"")</f>
        <v/>
      </c>
      <c r="AP515" t="str">
        <f ca="1">+IF(OR(K515="PUNTOS",K515="QUIEBRE"),+IF(L515="SAN LUIS",+COUNTIF(K515:INDIRECT(ADDRESS((LOOKUP(2,1/($K$1:K515="ATAQUE"),Nacsport!$A$1:A516)),3,4)),"PASE"),+COUNTIF(K515:INDIRECT(ADDRESS((LOOKUP(2,1/($K$1:K515="DEFENSA"),Nacsport!$A$1:A516)),3,4)),"PASE")),"")</f>
        <v/>
      </c>
      <c r="AQ515" t="str">
        <f>IF(K515="QUIEBRE",LOOKUP(2,1/($K$3:K515="ATAQUE"),$AL$3:AL515),IF(+COUNTIF(Nacsport!GK516:'Nacsport'!GS516,"*")&gt;0,+COUNTIF(Nacsport!GK516:'Nacsport'!GS516,"*"),""))</f>
        <v/>
      </c>
      <c r="AR515" s="1" t="str">
        <f>IF(OR(K515="ATTACCO",K515="DIFESA"),J515,IF(AND(OR(K515="PUNTOS",K515="RUCK",K515="QUIEBRE"),L515="AVEZZANO"),LOOKUP(2,1/($K$3:K515="ATTACCO"),$J$3:J516),IF(AND(OR(K515="PUNTOS",K515="RUCK",K515="QUIEBRE"),L515="RIVAL"),LOOKUP(2,1/($K$3:K515="DIFESA"),$J$3:J516),"")))</f>
        <v/>
      </c>
      <c r="AS515" s="17"/>
    </row>
    <row r="516" spans="1:45" ht="15.75" customHeight="1" x14ac:dyDescent="0.2">
      <c r="A516">
        <f>+Nacsport!A517</f>
        <v>517</v>
      </c>
      <c r="B516">
        <f t="shared" si="37"/>
        <v>515</v>
      </c>
      <c r="C516">
        <f t="shared" si="38"/>
        <v>515</v>
      </c>
      <c r="D516" s="12">
        <v>1</v>
      </c>
      <c r="E516" s="1" t="s">
        <v>1295</v>
      </c>
      <c r="F516" s="14">
        <f>CONVERT(LEFT(Nacsport!E517,2),"mn","hr")/24+CONVERT(MID(Nacsport!E517,4,2),"sec","hr")/24</f>
        <v>6.5335648148148157E-2</v>
      </c>
      <c r="G516" s="15">
        <f>CONVERT((CONVERT(LEFT(Nacsport!F517,2),"mn","hr")/24+CONVERT(MID(Nacsport!F517,4,2),"sec","hr")/24)-(CONVERT(LEFT(Nacsport!E517,2),"mn","hr")/24+CONVERT(MID(Nacsport!E517,4,2),"sec","hr")/24),"hr","sec")*24</f>
        <v>0.99999999999935696</v>
      </c>
      <c r="H516" s="15">
        <f t="shared" si="40"/>
        <v>5640.0000000000009</v>
      </c>
      <c r="I516" s="15">
        <f t="shared" ref="I516:I542" si="41">+CONVERT(F516,"hr","mn")*24</f>
        <v>94.083333333333357</v>
      </c>
      <c r="J516" s="1">
        <f>+Nacsport!B517</f>
        <v>54</v>
      </c>
      <c r="K516" s="1" t="str">
        <f>+Nacsport!C517</f>
        <v>END</v>
      </c>
      <c r="L516" s="1" t="str">
        <f>+CONCATENATE(Nacsport!I517,Nacsport!J517)</f>
        <v/>
      </c>
      <c r="M516" s="29" t="str">
        <f>IF(Nacsport!G517&lt;&gt;"",LEFT(Nacsport!G517,FIND(";",Nacsport!G517)-1),"")</f>
        <v/>
      </c>
      <c r="N516" s="1" t="str">
        <f>IFERROR(MID(Nacsport!G517,FIND(";", Nacsport!G517)+1,IFERROR(FIND(" ", Nacsport!G517 &amp; " ", FIND(";", Nacsport!G517)+1) - FIND(";", Nacsport!G517)-1,LEN(Nacsport!G517))),"")</f>
        <v/>
      </c>
      <c r="O516" s="1" t="str">
        <f>+CONCATENATE(Nacsport!K517,Nacsport!L517,Nacsport!M517,Nacsport!N517,Nacsport!O517,Nacsport!P517,Nacsport!Q517,Nacsport!R517,Nacsport!S517,Nacsport!T517,Nacsport!U517,Nacsport!V517,Nacsport!W517,Nacsport!X517,Nacsport!Y517,Nacsport!Z517)</f>
        <v/>
      </c>
      <c r="P516" s="1" t="str">
        <f>IF(ISNA(LOOKUP(2,1/(Nacsport!AA517:BY517&lt;&gt;""),Nacsport!AA517:BY517)),"",LOOKUP(2,1/(Nacsport!AA517:BY517&lt;&gt;""),Nacsport!AA517:BY517))</f>
        <v/>
      </c>
      <c r="Q516" s="1" t="str">
        <f t="array" ref="Q516">+IF(+COUNTIF(Nacsport!AA517:BY517,"*")&gt;1,INDEX(Nacsport!Z517:BX517,MATCH(TRUE,Nacsport!Z517:BX517&gt;0,0)),"")</f>
        <v/>
      </c>
      <c r="R516" s="1" t="str">
        <f>+CONCATENATE(Nacsport!BZ517,Nacsport!CA517)</f>
        <v/>
      </c>
      <c r="S516" s="1" t="str">
        <f>+CONCATENATE(Nacsport!CB517,Nacsport!CC517,Nacsport!CD517)</f>
        <v/>
      </c>
      <c r="T516" s="1" t="str">
        <f>+CONCATENATE(Nacsport!CE517,Nacsport!CF517,Nacsport!CG517,Nacsport!CH517)</f>
        <v/>
      </c>
      <c r="U516" s="1" t="str">
        <f>+CONCATENATE(Nacsport!CI517,Nacsport!CJ517,Nacsport!CK517,Nacsport!CL517,Nacsport!CM517,Nacsport!CN517,Nacsport!CO517,Nacsport!CP517)</f>
        <v/>
      </c>
      <c r="V516" s="1" t="str">
        <f>+CONCATENATE(Nacsport!CQ517,Nacsport!CR517,Nacsport!CS517,Nacsport!CT517,Nacsport!CU517,Nacsport!CV517)</f>
        <v/>
      </c>
      <c r="W516" s="1" t="str">
        <f>+CONCATENATE(Nacsport!CW517,Nacsport!CX517,Nacsport!CY517,Nacsport!CZ517,Nacsport!DA517,Nacsport!DB517,Nacsport!DC517)</f>
        <v/>
      </c>
      <c r="X516" s="1" t="str">
        <f>+CONCATENATE(Nacsport!DD517,Nacsport!DE517,Nacsport!DF517,Nacsport!DG517,Nacsport!DH517,Nacsport!DI517,Nacsport!DJ517,Nacsport!DK517,Nacsport!DL517,Nacsport!DM517,Nacsport!DN517)</f>
        <v/>
      </c>
      <c r="Y516" s="1" t="str">
        <f>+CONCATENATE(Nacsport!DO517,Nacsport!DP517,Nacsport!DQ517,Nacsport!DR517,Nacsport!DS517,Nacsport!DT517,Nacsport!DU517,Nacsport!DV517,)</f>
        <v/>
      </c>
      <c r="Z516" s="1" t="str">
        <f>+CONCATENATE(Nacsport!DW517,Nacsport!DX517,Nacsport!DY517,Nacsport!DZ517)</f>
        <v/>
      </c>
      <c r="AA516" s="1" t="str">
        <f>+CONCATENATE(Nacsport!EA517,Nacsport!EB517,Nacsport!EC517,Nacsport!ED517,Nacsport!EE517)</f>
        <v/>
      </c>
      <c r="AB516" s="1" t="str">
        <f>+CONCATENATE(Nacsport!EF517,Nacsport!EG517,Nacsport!EH517,Nacsport!EI517,Nacsport!EJ517,Nacsport!EK517)</f>
        <v/>
      </c>
      <c r="AC516" s="1" t="str">
        <f>+CONCATENATE(Nacsport!EL517,Nacsport!EM517,Nacsport!EN517,Nacsport!EO517,Nacsport!EP517,Nacsport!EQ517,Nacsport!ER517)</f>
        <v/>
      </c>
      <c r="AD516" s="1" t="str">
        <f>+CONCATENATE(Nacsport!ES517,Nacsport!ET517,Nacsport!EU517,Nacsport!EV517,Nacsport!EW517,Nacsport!EX517,Nacsport!EY517,Nacsport!EZ517)</f>
        <v/>
      </c>
      <c r="AE516" s="1" t="str">
        <f>+CONCATENATE(Nacsport!FA517,Nacsport!FB517,Nacsport!FC517)</f>
        <v/>
      </c>
      <c r="AF516" s="1" t="str">
        <f>+CONCATENATE(Nacsport!FD517,Nacsport!FE517)</f>
        <v/>
      </c>
      <c r="AG516" s="1" t="str">
        <f>+CONCATENATE(Nacsport!FF517,Nacsport!FG517,Nacsport!FH517,Nacsport!FI517,Nacsport!FJ517)</f>
        <v/>
      </c>
      <c r="AH516" s="1" t="str">
        <f t="shared" si="39"/>
        <v/>
      </c>
      <c r="AI516" s="1" t="str">
        <f>+CONCATENATE(Nacsport!FK517,Nacsport!FL517)</f>
        <v/>
      </c>
      <c r="AJ516" s="34" t="str">
        <f>+CONCATENATE(Nacsport!FM517,Nacsport!FN517)</f>
        <v/>
      </c>
      <c r="AK516" s="1" t="str">
        <f>+IF(OR(K516="ATTACCO",K516="DIFESA"),+CONCATENATE(Nacsport!FO517,Nacsport!FP516,Nacsport!FQ517,Nacsport!FR517,Nacsport!FS517,Nacsport!FT517,Nacsport!FU517,),"")</f>
        <v/>
      </c>
      <c r="AL516" s="1" t="str">
        <f>+IF(OR(K516="ATAQUE",K516="DEFENSA"),+CONCATENATE(Nacsport!FV517,Nacsport!FW517,Nacsport!FX517,Nacsport!FY517,Nacsport!FZ517,Nacsport!GA517,Nacsport!GB517,),"")</f>
        <v/>
      </c>
      <c r="AM516" s="1" t="str">
        <f>+CONCATENATE(Nacsport!GC517,Nacsport!GD517,Nacsport!GE517,Nacsport!GF517,Nacsport!GG517,Nacsport!GH517,Nacsport!GI517,Nacsport!GJ517,)</f>
        <v/>
      </c>
      <c r="AN516" s="1" t="str">
        <f>IF(K516="PUNTOS",LOOKUP(2,1/($K$3:K516="ATAQUE"),$AN$3:AN516),IF(+COUNTIF(Nacsport!GK517:'Nacsport'!GS517,"*")&gt;0,+COUNTIF(Nacsport!GK517:'Nacsport'!GS517,"*"),""))</f>
        <v/>
      </c>
      <c r="AO516" t="str">
        <f ca="1">+IF(K516="QUIEBRE",+IF(L516="SAN LUIS",+COUNTIF(K516:INDIRECT(ADDRESS((LOOKUP(2,1/($K$1:K516="ATAQUE"),Nacsport!$A$1:A517)),3,4)),"RUCK")+1,+COUNTIF(K516:INDIRECT(ADDRESS((LOOKUP(2,1/($K$1:K516="DEFENSA"),Nacsport!$A$1:A517)),3,4)),"RUCK")+1),"")</f>
        <v/>
      </c>
      <c r="AP516" t="str">
        <f ca="1">+IF(OR(K516="PUNTOS",K516="QUIEBRE"),+IF(L516="SAN LUIS",+COUNTIF(K516:INDIRECT(ADDRESS((LOOKUP(2,1/($K$1:K516="ATAQUE"),Nacsport!$A$1:A517)),3,4)),"PASE"),+COUNTIF(K516:INDIRECT(ADDRESS((LOOKUP(2,1/($K$1:K516="DEFENSA"),Nacsport!$A$1:A517)),3,4)),"PASE")),"")</f>
        <v/>
      </c>
      <c r="AQ516" t="str">
        <f>IF(K516="QUIEBRE",LOOKUP(2,1/($K$3:K516="ATAQUE"),$AL$3:AL516),IF(+COUNTIF(Nacsport!GK517:'Nacsport'!GS517,"*")&gt;0,+COUNTIF(Nacsport!GK517:'Nacsport'!GS517,"*"),""))</f>
        <v/>
      </c>
      <c r="AR516" s="1" t="str">
        <f>IF(OR(K516="ATTACCO",K516="DIFESA"),J516,IF(AND(OR(K516="PUNTOS",K516="RUCK",K516="QUIEBRE"),L516="AVEZZANO"),LOOKUP(2,1/($K$3:K516="ATTACCO"),$J$3:J517),IF(AND(OR(K516="PUNTOS",K516="RUCK",K516="QUIEBRE"),L516="RIVAL"),LOOKUP(2,1/($K$3:K516="DIFESA"),$J$3:J517),"")))</f>
        <v/>
      </c>
      <c r="AS516" s="17"/>
    </row>
    <row r="517" spans="1:45" ht="15.75" customHeight="1" x14ac:dyDescent="0.2">
      <c r="A517">
        <f>+Nacsport!A518</f>
        <v>518</v>
      </c>
      <c r="B517">
        <f t="shared" si="37"/>
        <v>516</v>
      </c>
      <c r="C517">
        <f t="shared" si="38"/>
        <v>516</v>
      </c>
      <c r="D517" s="12">
        <v>1</v>
      </c>
      <c r="E517" s="1" t="s">
        <v>1295</v>
      </c>
      <c r="F517" s="14">
        <f>CONVERT(LEFT(Nacsport!E518,2),"mn","hr")/24+CONVERT(MID(Nacsport!E518,4,2),"sec","hr")/24</f>
        <v>6.5451388888888892E-2</v>
      </c>
      <c r="G517" s="15">
        <f>CONVERT((CONVERT(LEFT(Nacsport!F518,2),"mn","hr")/24+CONVERT(MID(Nacsport!F518,4,2),"sec","hr")/24)-(CONVERT(LEFT(Nacsport!E518,2),"mn","hr")/24+CONVERT(MID(Nacsport!E518,4,2),"sec","hr")/24),"hr","sec")*24</f>
        <v>5.9999999999997389</v>
      </c>
      <c r="H517" s="15">
        <f t="shared" si="40"/>
        <v>5650</v>
      </c>
      <c r="I517" s="15">
        <f t="shared" si="41"/>
        <v>94.25</v>
      </c>
      <c r="J517" s="1">
        <f>+Nacsport!B518</f>
        <v>19</v>
      </c>
      <c r="K517" s="1" t="str">
        <f>+Nacsport!C518</f>
        <v>POINTS</v>
      </c>
      <c r="L517" s="1" t="str">
        <f>+CONCATENATE(Nacsport!I518,Nacsport!J518)</f>
        <v>OPPONENT</v>
      </c>
      <c r="M517" s="29" t="str">
        <f>IF(Nacsport!G518&lt;&gt;"",LEFT(Nacsport!G518,FIND(";",Nacsport!G518)-1),"")</f>
        <v>35</v>
      </c>
      <c r="N517" s="1" t="str">
        <f>IFERROR(MID(Nacsport!G518,FIND(";", Nacsport!G518)+1,IFERROR(FIND(" ", Nacsport!G518 &amp; " ", FIND(";", Nacsport!G518)+1) - FIND(";", Nacsport!G518)-1,LEN(Nacsport!G518))),"")</f>
        <v>99</v>
      </c>
      <c r="O517" s="1" t="str">
        <f>+CONCATENATE(Nacsport!K518,Nacsport!L518,Nacsport!M518,Nacsport!N518,Nacsport!O518,Nacsport!P518,Nacsport!Q518,Nacsport!R518,Nacsport!S518,Nacsport!T518,Nacsport!U518,Nacsport!V518,Nacsport!W518,Nacsport!X518,Nacsport!Y518,Nacsport!Z518)</f>
        <v>RC</v>
      </c>
      <c r="P517" s="1" t="str">
        <f>IF(ISNA(LOOKUP(2,1/(Nacsport!AA518:BY518&lt;&gt;""),Nacsport!AA518:BY518)),"",LOOKUP(2,1/(Nacsport!AA518:BY518&lt;&gt;""),Nacsport!AA518:BY518))</f>
        <v/>
      </c>
      <c r="Q517" s="1" t="str">
        <f t="array" ref="Q517">+IF(+COUNTIF(Nacsport!AA518:BY518,"*")&gt;1,INDEX(Nacsport!Z518:BX518,MATCH(TRUE,Nacsport!Z518:BX518&gt;0,0)),"")</f>
        <v/>
      </c>
      <c r="R517" s="1" t="str">
        <f>+CONCATENATE(Nacsport!BZ518,Nacsport!CA518)</f>
        <v/>
      </c>
      <c r="S517" s="1" t="str">
        <f>+CONCATENATE(Nacsport!CB518,Nacsport!CC518,Nacsport!CD518)</f>
        <v/>
      </c>
      <c r="T517" s="1" t="str">
        <f>+CONCATENATE(Nacsport!CE518,Nacsport!CF518,Nacsport!CG518,Nacsport!CH518)</f>
        <v/>
      </c>
      <c r="U517" s="1" t="str">
        <f>+CONCATENATE(Nacsport!CI518,Nacsport!CJ518,Nacsport!CK518,Nacsport!CL518,Nacsport!CM518,Nacsport!CN518,Nacsport!CO518,Nacsport!CP518)</f>
        <v/>
      </c>
      <c r="V517" s="1" t="str">
        <f>+CONCATENATE(Nacsport!CQ518,Nacsport!CR518,Nacsport!CS518,Nacsport!CT518,Nacsport!CU518,Nacsport!CV518)</f>
        <v/>
      </c>
      <c r="W517" s="1" t="str">
        <f>+CONCATENATE(Nacsport!CW518,Nacsport!CX518,Nacsport!CY518,Nacsport!CZ518,Nacsport!DA518,Nacsport!DB518,Nacsport!DC518)</f>
        <v/>
      </c>
      <c r="X517" s="1" t="str">
        <f>+CONCATENATE(Nacsport!DD518,Nacsport!DE518,Nacsport!DF518,Nacsport!DG518,Nacsport!DH518,Nacsport!DI518,Nacsport!DJ518,Nacsport!DK518,Nacsport!DL518,Nacsport!DM518,Nacsport!DN518)</f>
        <v/>
      </c>
      <c r="Y517" s="1" t="str">
        <f>+CONCATENATE(Nacsport!DO518,Nacsport!DP518,Nacsport!DQ518,Nacsport!DR518,Nacsport!DS518,Nacsport!DT518,Nacsport!DU518,Nacsport!DV518,)</f>
        <v/>
      </c>
      <c r="Z517" s="1" t="str">
        <f>+CONCATENATE(Nacsport!DW518,Nacsport!DX518,Nacsport!DY518,Nacsport!DZ518)</f>
        <v/>
      </c>
      <c r="AA517" s="1" t="str">
        <f>+CONCATENATE(Nacsport!EA518,Nacsport!EB518,Nacsport!EC518,Nacsport!ED518,Nacsport!EE518)</f>
        <v/>
      </c>
      <c r="AB517" s="1" t="str">
        <f>+CONCATENATE(Nacsport!EF518,Nacsport!EG518,Nacsport!EH518,Nacsport!EI518,Nacsport!EJ518,Nacsport!EK518)</f>
        <v/>
      </c>
      <c r="AC517" s="1" t="str">
        <f>+CONCATENATE(Nacsport!EL518,Nacsport!EM518,Nacsport!EN518,Nacsport!EO518,Nacsport!EP518,Nacsport!EQ518,Nacsport!ER518)</f>
        <v/>
      </c>
      <c r="AD517" s="1" t="str">
        <f>+CONCATENATE(Nacsport!ES518,Nacsport!ET518,Nacsport!EU518,Nacsport!EV518,Nacsport!EW518,Nacsport!EX518,Nacsport!EY518,Nacsport!EZ518)</f>
        <v/>
      </c>
      <c r="AE517" s="1" t="str">
        <f>+CONCATENATE(Nacsport!FA518,Nacsport!FB518,Nacsport!FC518)</f>
        <v/>
      </c>
      <c r="AF517" s="1" t="str">
        <f>+CONCATENATE(Nacsport!FD518,Nacsport!FE518)</f>
        <v/>
      </c>
      <c r="AG517" s="1" t="str">
        <f>+CONCATENATE(Nacsport!FF518,Nacsport!FG518,Nacsport!FH518,Nacsport!FI518,Nacsport!FJ518)</f>
        <v>TRY</v>
      </c>
      <c r="AH517" s="1">
        <f t="shared" si="39"/>
        <v>5</v>
      </c>
      <c r="AI517" s="1" t="str">
        <f>+CONCATENATE(Nacsport!FK518,Nacsport!FL518)</f>
        <v/>
      </c>
      <c r="AJ517" s="34" t="str">
        <f>+CONCATENATE(Nacsport!FM518,Nacsport!FN518)</f>
        <v/>
      </c>
      <c r="AK517" s="1" t="str">
        <f>+IF(OR(K517="ATTACCO",K517="DIFESA"),+CONCATENATE(Nacsport!FO518,Nacsport!FP517,Nacsport!FQ518,Nacsport!FR518,Nacsport!FS518,Nacsport!FT518,Nacsport!FU518,),"")</f>
        <v/>
      </c>
      <c r="AL517" s="1" t="str">
        <f>+IF(OR(K517="ATAQUE",K517="DEFENSA"),+CONCATENATE(Nacsport!FV518,Nacsport!FW518,Nacsport!FX518,Nacsport!FY518,Nacsport!FZ518,Nacsport!GA518,Nacsport!GB518,),"")</f>
        <v/>
      </c>
      <c r="AM517" s="1" t="str">
        <f>+CONCATENATE(Nacsport!GC518,Nacsport!GD518,Nacsport!GE518,Nacsport!GF518,Nacsport!GG518,Nacsport!GH518,Nacsport!GI518,Nacsport!GJ518,)</f>
        <v/>
      </c>
      <c r="AN517" s="1" t="str">
        <f>IF(K517="PUNTOS",LOOKUP(2,1/($K$3:K517="ATAQUE"),$AN$3:AN517),IF(+COUNTIF(Nacsport!GK518:'Nacsport'!GS518,"*")&gt;0,+COUNTIF(Nacsport!GK518:'Nacsport'!GS518,"*"),""))</f>
        <v/>
      </c>
      <c r="AO517" t="str">
        <f ca="1">+IF(K517="QUIEBRE",+IF(L517="SAN LUIS",+COUNTIF(K517:INDIRECT(ADDRESS((LOOKUP(2,1/($K$1:K517="ATAQUE"),Nacsport!$A$1:A518)),3,4)),"RUCK")+1,+COUNTIF(K517:INDIRECT(ADDRESS((LOOKUP(2,1/($K$1:K517="DEFENSA"),Nacsport!$A$1:A518)),3,4)),"RUCK")+1),"")</f>
        <v/>
      </c>
      <c r="AP517" t="str">
        <f ca="1">+IF(OR(K517="PUNTOS",K517="QUIEBRE"),+IF(L517="SAN LUIS",+COUNTIF(K517:INDIRECT(ADDRESS((LOOKUP(2,1/($K$1:K517="ATAQUE"),Nacsport!$A$1:A518)),3,4)),"PASE"),+COUNTIF(K517:INDIRECT(ADDRESS((LOOKUP(2,1/($K$1:K517="DEFENSA"),Nacsport!$A$1:A518)),3,4)),"PASE")),"")</f>
        <v/>
      </c>
      <c r="AQ517" t="str">
        <f>IF(K517="QUIEBRE",LOOKUP(2,1/($K$3:K517="ATAQUE"),$AL$3:AL517),IF(+COUNTIF(Nacsport!GK518:'Nacsport'!GS518,"*")&gt;0,+COUNTIF(Nacsport!GK518:'Nacsport'!GS518,"*"),""))</f>
        <v/>
      </c>
      <c r="AR517" s="1" t="str">
        <f>IF(OR(K517="ATTACCO",K517="DIFESA"),J517,IF(AND(OR(K517="PUNTOS",K517="RUCK",K517="QUIEBRE"),L517="AVEZZANO"),LOOKUP(2,1/($K$3:K517="ATTACCO"),$J$3:J518),IF(AND(OR(K517="PUNTOS",K517="RUCK",K517="QUIEBRE"),L517="RIVAL"),LOOKUP(2,1/($K$3:K517="DIFESA"),$J$3:J518),"")))</f>
        <v/>
      </c>
      <c r="AS517" s="17"/>
    </row>
    <row r="518" spans="1:45" ht="15.75" customHeight="1" x14ac:dyDescent="0.2">
      <c r="A518">
        <f>+Nacsport!A519</f>
        <v>519</v>
      </c>
      <c r="B518">
        <f t="shared" si="37"/>
        <v>517</v>
      </c>
      <c r="C518">
        <f t="shared" si="38"/>
        <v>517</v>
      </c>
      <c r="D518" s="12">
        <v>1</v>
      </c>
      <c r="E518" s="1" t="s">
        <v>1295</v>
      </c>
      <c r="F518" s="14">
        <f>CONVERT(LEFT(Nacsport!E519,2),"mn","hr")/24+CONVERT(MID(Nacsport!E519,4,2),"sec","hr")/24</f>
        <v>6.5532407407407414E-2</v>
      </c>
      <c r="G518" s="15">
        <f>CONVERT((CONVERT(LEFT(Nacsport!F519,2),"mn","hr")/24+CONVERT(MID(Nacsport!F519,4,2),"sec","hr")/24)-(CONVERT(LEFT(Nacsport!E519,2),"mn","hr")/24+CONVERT(MID(Nacsport!E519,4,2),"sec","hr")/24),"hr","sec")*24</f>
        <v>0</v>
      </c>
      <c r="H518" s="15">
        <f t="shared" si="40"/>
        <v>5657</v>
      </c>
      <c r="I518" s="15">
        <f t="shared" si="41"/>
        <v>94.366666666666674</v>
      </c>
      <c r="J518" s="1">
        <f>+Nacsport!B519</f>
        <v>20</v>
      </c>
      <c r="K518" s="1" t="str">
        <f>+Nacsport!C519</f>
        <v>POINTS</v>
      </c>
      <c r="L518" s="1" t="str">
        <f>+CONCATENATE(Nacsport!I519,Nacsport!J519)</f>
        <v>OPPONENT</v>
      </c>
      <c r="M518" s="29" t="str">
        <f>IF(Nacsport!G519&lt;&gt;"",LEFT(Nacsport!G519,FIND(";",Nacsport!G519)-1),"")</f>
        <v>34</v>
      </c>
      <c r="N518" s="1" t="str">
        <f>IFERROR(MID(Nacsport!G519,FIND(";", Nacsport!G519)+1,IFERROR(FIND(" ", Nacsport!G519 &amp; " ", FIND(";", Nacsport!G519)+1) - FIND(";", Nacsport!G519)-1,LEN(Nacsport!G519))),"")</f>
        <v>94</v>
      </c>
      <c r="O518" s="1" t="str">
        <f>+CONCATENATE(Nacsport!K519,Nacsport!L519,Nacsport!M519,Nacsport!N519,Nacsport!O519,Nacsport!P519,Nacsport!Q519,Nacsport!R519,Nacsport!S519,Nacsport!T519,Nacsport!U519,Nacsport!V519,Nacsport!W519,Nacsport!X519,Nacsport!Y519,Nacsport!Z519)</f>
        <v>RB</v>
      </c>
      <c r="P518" s="1" t="str">
        <f>IF(ISNA(LOOKUP(2,1/(Nacsport!AA519:BY519&lt;&gt;""),Nacsport!AA519:BY519)),"",LOOKUP(2,1/(Nacsport!AA519:BY519&lt;&gt;""),Nacsport!AA519:BY519))</f>
        <v/>
      </c>
      <c r="Q518" s="1" t="str">
        <f t="array" ref="Q518">+IF(+COUNTIF(Nacsport!AA519:BY519,"*")&gt;1,INDEX(Nacsport!Z519:BX519,MATCH(TRUE,Nacsport!Z519:BX519&gt;0,0)),"")</f>
        <v/>
      </c>
      <c r="R518" s="1" t="str">
        <f>+CONCATENATE(Nacsport!BZ519,Nacsport!CA519)</f>
        <v/>
      </c>
      <c r="S518" s="1" t="str">
        <f>+CONCATENATE(Nacsport!CB519,Nacsport!CC519,Nacsport!CD519)</f>
        <v/>
      </c>
      <c r="T518" s="1" t="str">
        <f>+CONCATENATE(Nacsport!CE519,Nacsport!CF519,Nacsport!CG519,Nacsport!CH519)</f>
        <v/>
      </c>
      <c r="U518" s="1" t="str">
        <f>+CONCATENATE(Nacsport!CI519,Nacsport!CJ519,Nacsport!CK519,Nacsport!CL519,Nacsport!CM519,Nacsport!CN519,Nacsport!CO519,Nacsport!CP519)</f>
        <v/>
      </c>
      <c r="V518" s="1" t="str">
        <f>+CONCATENATE(Nacsport!CQ519,Nacsport!CR519,Nacsport!CS519,Nacsport!CT519,Nacsport!CU519,Nacsport!CV519)</f>
        <v/>
      </c>
      <c r="W518" s="1" t="str">
        <f>+CONCATENATE(Nacsport!CW519,Nacsport!CX519,Nacsport!CY519,Nacsport!CZ519,Nacsport!DA519,Nacsport!DB519,Nacsport!DC519)</f>
        <v/>
      </c>
      <c r="X518" s="1" t="str">
        <f>+CONCATENATE(Nacsport!DD519,Nacsport!DE519,Nacsport!DF519,Nacsport!DG519,Nacsport!DH519,Nacsport!DI519,Nacsport!DJ519,Nacsport!DK519,Nacsport!DL519,Nacsport!DM519,Nacsport!DN519)</f>
        <v/>
      </c>
      <c r="Y518" s="1" t="str">
        <f>+CONCATENATE(Nacsport!DO519,Nacsport!DP519,Nacsport!DQ519,Nacsport!DR519,Nacsport!DS519,Nacsport!DT519,Nacsport!DU519,Nacsport!DV519,)</f>
        <v/>
      </c>
      <c r="Z518" s="1" t="str">
        <f>+CONCATENATE(Nacsport!DW519,Nacsport!DX519,Nacsport!DY519,Nacsport!DZ519)</f>
        <v/>
      </c>
      <c r="AA518" s="1" t="str">
        <f>+CONCATENATE(Nacsport!EA519,Nacsport!EB519,Nacsport!EC519,Nacsport!ED519,Nacsport!EE519)</f>
        <v/>
      </c>
      <c r="AB518" s="1" t="str">
        <f>+CONCATENATE(Nacsport!EF519,Nacsport!EG519,Nacsport!EH519,Nacsport!EI519,Nacsport!EJ519,Nacsport!EK519)</f>
        <v/>
      </c>
      <c r="AC518" s="1" t="str">
        <f>+CONCATENATE(Nacsport!EL519,Nacsport!EM519,Nacsport!EN519,Nacsport!EO519,Nacsport!EP519,Nacsport!EQ519,Nacsport!ER519)</f>
        <v/>
      </c>
      <c r="AD518" s="1" t="str">
        <f>+CONCATENATE(Nacsport!ES519,Nacsport!ET519,Nacsport!EU519,Nacsport!EV519,Nacsport!EW519,Nacsport!EX519,Nacsport!EY519,Nacsport!EZ519)</f>
        <v/>
      </c>
      <c r="AE518" s="1" t="str">
        <f>+CONCATENATE(Nacsport!FA519,Nacsport!FB519,Nacsport!FC519)</f>
        <v/>
      </c>
      <c r="AF518" s="1" t="str">
        <f>+CONCATENATE(Nacsport!FD519,Nacsport!FE519)</f>
        <v/>
      </c>
      <c r="AG518" s="1" t="str">
        <f>+CONCATENATE(Nacsport!FF519,Nacsport!FG519,Nacsport!FH519,Nacsport!FI519,Nacsport!FJ519)</f>
        <v>CONVERSION</v>
      </c>
      <c r="AH518" s="1">
        <f t="shared" si="39"/>
        <v>2</v>
      </c>
      <c r="AI518" s="1" t="str">
        <f>+CONCATENATE(Nacsport!FK519,Nacsport!FL519)</f>
        <v/>
      </c>
      <c r="AJ518" s="34" t="str">
        <f>+CONCATENATE(Nacsport!FM519,Nacsport!FN519)</f>
        <v/>
      </c>
      <c r="AK518" s="1" t="str">
        <f>+IF(OR(K518="ATTACCO",K518="DIFESA"),+CONCATENATE(Nacsport!FO519,Nacsport!FP518,Nacsport!FQ519,Nacsport!FR519,Nacsport!FS519,Nacsport!FT519,Nacsport!FU519,),"")</f>
        <v/>
      </c>
      <c r="AL518" s="1" t="str">
        <f>+IF(OR(K518="ATAQUE",K518="DEFENSA"),+CONCATENATE(Nacsport!FV519,Nacsport!FW519,Nacsport!FX519,Nacsport!FY519,Nacsport!FZ519,Nacsport!GA519,Nacsport!GB519,),"")</f>
        <v/>
      </c>
      <c r="AM518" s="1" t="str">
        <f>+CONCATENATE(Nacsport!GC519,Nacsport!GD519,Nacsport!GE519,Nacsport!GF519,Nacsport!GG519,Nacsport!GH519,Nacsport!GI519,Nacsport!GJ519,)</f>
        <v/>
      </c>
      <c r="AN518" s="1" t="str">
        <f>IF(K518="PUNTOS",LOOKUP(2,1/($K$3:K518="ATAQUE"),$AN$3:AN518),IF(+COUNTIF(Nacsport!GK519:'Nacsport'!GS519,"*")&gt;0,+COUNTIF(Nacsport!GK519:'Nacsport'!GS519,"*"),""))</f>
        <v/>
      </c>
      <c r="AO518" t="str">
        <f ca="1">+IF(K518="QUIEBRE",+IF(L518="SAN LUIS",+COUNTIF(K518:INDIRECT(ADDRESS((LOOKUP(2,1/($K$1:K518="ATAQUE"),Nacsport!$A$1:A519)),3,4)),"RUCK")+1,+COUNTIF(K518:INDIRECT(ADDRESS((LOOKUP(2,1/($K$1:K518="DEFENSA"),Nacsport!$A$1:A519)),3,4)),"RUCK")+1),"")</f>
        <v/>
      </c>
      <c r="AP518" t="str">
        <f ca="1">+IF(OR(K518="PUNTOS",K518="QUIEBRE"),+IF(L518="SAN LUIS",+COUNTIF(K518:INDIRECT(ADDRESS((LOOKUP(2,1/($K$1:K518="ATAQUE"),Nacsport!$A$1:A519)),3,4)),"PASE"),+COUNTIF(K518:INDIRECT(ADDRESS((LOOKUP(2,1/($K$1:K518="DEFENSA"),Nacsport!$A$1:A519)),3,4)),"PASE")),"")</f>
        <v/>
      </c>
      <c r="AQ518" t="str">
        <f>IF(K518="QUIEBRE",LOOKUP(2,1/($K$3:K518="ATAQUE"),$AL$3:AL518),IF(+COUNTIF(Nacsport!GK519:'Nacsport'!GS519,"*")&gt;0,+COUNTIF(Nacsport!GK519:'Nacsport'!GS519,"*"),""))</f>
        <v/>
      </c>
      <c r="AR518" s="1" t="str">
        <f>IF(OR(K518="ATTACCO",K518="DIFESA"),J518,IF(AND(OR(K518="PUNTOS",K518="RUCK",K518="QUIEBRE"),L518="AVEZZANO"),LOOKUP(2,1/($K$3:K518="ATTACCO"),$J$3:J519),IF(AND(OR(K518="PUNTOS",K518="RUCK",K518="QUIEBRE"),L518="RIVAL"),LOOKUP(2,1/($K$3:K518="DIFESA"),$J$3:J519),"")))</f>
        <v/>
      </c>
      <c r="AS518" s="17"/>
    </row>
    <row r="519" spans="1:45" ht="15.75" customHeight="1" x14ac:dyDescent="0.2">
      <c r="A519">
        <f>+Nacsport!A520</f>
        <v>520</v>
      </c>
      <c r="B519">
        <f t="shared" si="37"/>
        <v>518</v>
      </c>
      <c r="C519">
        <f t="shared" si="38"/>
        <v>518</v>
      </c>
      <c r="D519" s="12">
        <v>1</v>
      </c>
      <c r="E519" s="1" t="s">
        <v>1295</v>
      </c>
      <c r="F519" s="14">
        <f>CONVERT(LEFT(Nacsport!E520,2),"mn","hr")/24+CONVERT(MID(Nacsport!E520,4,2),"sec","hr")/24</f>
        <v>6.5868055555555555E-2</v>
      </c>
      <c r="G519" s="15">
        <f>CONVERT((CONVERT(LEFT(Nacsport!F520,2),"mn","hr")/24+CONVERT(MID(Nacsport!F520,4,2),"sec","hr")/24)-(CONVERT(LEFT(Nacsport!E520,2),"mn","hr")/24+CONVERT(MID(Nacsport!E520,4,2),"sec","hr")/24),"hr","sec")*24</f>
        <v>3.9999999999998259</v>
      </c>
      <c r="H519" s="15">
        <f t="shared" si="40"/>
        <v>5686</v>
      </c>
      <c r="I519" s="15">
        <f t="shared" si="41"/>
        <v>94.85</v>
      </c>
      <c r="J519" s="1">
        <f>+Nacsport!B520</f>
        <v>16</v>
      </c>
      <c r="K519" s="1" t="str">
        <f>+Nacsport!C520</f>
        <v>KICK OFF</v>
      </c>
      <c r="L519" s="1" t="str">
        <f>+CONCATENATE(Nacsport!I520,Nacsport!J520)</f>
        <v>SAN BENEDETTO</v>
      </c>
      <c r="M519" s="29" t="str">
        <f>IF(Nacsport!G520&lt;&gt;"",LEFT(Nacsport!G520,FIND(";",Nacsport!G520)-1),"")</f>
        <v/>
      </c>
      <c r="N519" s="1" t="str">
        <f>IFERROR(MID(Nacsport!G520,FIND(";", Nacsport!G520)+1,IFERROR(FIND(" ", Nacsport!G520 &amp; " ", FIND(";", Nacsport!G520)+1) - FIND(";", Nacsport!G520)-1,LEN(Nacsport!G520))),"")</f>
        <v/>
      </c>
      <c r="O519" s="1" t="str">
        <f>+CONCATENATE(Nacsport!K520,Nacsport!L520,Nacsport!M520,Nacsport!N520,Nacsport!O520,Nacsport!P520,Nacsport!Q520,Nacsport!R520,Nacsport!S520,Nacsport!T520,Nacsport!U520,Nacsport!V520,Nacsport!W520,Nacsport!X520,Nacsport!Y520,Nacsport!Z520)</f>
        <v/>
      </c>
      <c r="P519" s="1" t="str">
        <f>IF(ISNA(LOOKUP(2,1/(Nacsport!AA520:BY520&lt;&gt;""),Nacsport!AA520:BY520)),"",LOOKUP(2,1/(Nacsport!AA520:BY520&lt;&gt;""),Nacsport!AA520:BY520))</f>
        <v/>
      </c>
      <c r="Q519" s="1" t="str">
        <f t="array" ref="Q519">+IF(+COUNTIF(Nacsport!AA520:BY520,"*")&gt;1,INDEX(Nacsport!Z520:BX520,MATCH(TRUE,Nacsport!Z520:BX520&gt;0,0)),"")</f>
        <v/>
      </c>
      <c r="R519" s="1" t="str">
        <f>+CONCATENATE(Nacsport!BZ520,Nacsport!CA520)</f>
        <v/>
      </c>
      <c r="S519" s="1" t="str">
        <f>+CONCATENATE(Nacsport!CB520,Nacsport!CC520,Nacsport!CD520)</f>
        <v/>
      </c>
      <c r="T519" s="1" t="str">
        <f>+CONCATENATE(Nacsport!CE520,Nacsport!CF520,Nacsport!CG520,Nacsport!CH520)</f>
        <v/>
      </c>
      <c r="U519" s="1" t="str">
        <f>+CONCATENATE(Nacsport!CI520,Nacsport!CJ520,Nacsport!CK520,Nacsport!CL520,Nacsport!CM520,Nacsport!CN520,Nacsport!CO520,Nacsport!CP520)</f>
        <v/>
      </c>
      <c r="V519" s="1" t="str">
        <f>+CONCATENATE(Nacsport!CQ520,Nacsport!CR520,Nacsport!CS520,Nacsport!CT520,Nacsport!CU520,Nacsport!CV520)</f>
        <v/>
      </c>
      <c r="W519" s="1" t="str">
        <f>+CONCATENATE(Nacsport!CW520,Nacsport!CX520,Nacsport!CY520,Nacsport!CZ520,Nacsport!DA520,Nacsport!DB520,Nacsport!DC520)</f>
        <v/>
      </c>
      <c r="X519" s="1" t="str">
        <f>+CONCATENATE(Nacsport!DD520,Nacsport!DE520,Nacsport!DF520,Nacsport!DG520,Nacsport!DH520,Nacsport!DI520,Nacsport!DJ520,Nacsport!DK520,Nacsport!DL520,Nacsport!DM520,Nacsport!DN520)</f>
        <v/>
      </c>
      <c r="Y519" s="1" t="str">
        <f>+CONCATENATE(Nacsport!DO520,Nacsport!DP520,Nacsport!DQ520,Nacsport!DR520,Nacsport!DS520,Nacsport!DT520,Nacsport!DU520,Nacsport!DV520,)</f>
        <v/>
      </c>
      <c r="Z519" s="1" t="str">
        <f>+CONCATENATE(Nacsport!DW520,Nacsport!DX520,Nacsport!DY520,Nacsport!DZ520)</f>
        <v/>
      </c>
      <c r="AA519" s="1" t="str">
        <f>+CONCATENATE(Nacsport!EA520,Nacsport!EB520,Nacsport!EC520,Nacsport!ED520,Nacsport!EE520)</f>
        <v/>
      </c>
      <c r="AB519" s="1" t="str">
        <f>+CONCATENATE(Nacsport!EF520,Nacsport!EG520,Nacsport!EH520,Nacsport!EI520,Nacsport!EJ520,Nacsport!EK520)</f>
        <v/>
      </c>
      <c r="AC519" s="1" t="str">
        <f>+CONCATENATE(Nacsport!EL520,Nacsport!EM520,Nacsport!EN520,Nacsport!EO520,Nacsport!EP520,Nacsport!EQ520,Nacsport!ER520)</f>
        <v/>
      </c>
      <c r="AD519" s="1" t="str">
        <f>+CONCATENATE(Nacsport!ES520,Nacsport!ET520,Nacsport!EU520,Nacsport!EV520,Nacsport!EW520,Nacsport!EX520,Nacsport!EY520,Nacsport!EZ520)</f>
        <v/>
      </c>
      <c r="AE519" s="1" t="str">
        <f>+CONCATENATE(Nacsport!FA520,Nacsport!FB520,Nacsport!FC520)</f>
        <v/>
      </c>
      <c r="AF519" s="1" t="str">
        <f>+CONCATENATE(Nacsport!FD520,Nacsport!FE520)</f>
        <v/>
      </c>
      <c r="AG519" s="1" t="str">
        <f>+CONCATENATE(Nacsport!FF520,Nacsport!FG520,Nacsport!FH520,Nacsport!FI520,Nacsport!FJ520)</f>
        <v/>
      </c>
      <c r="AH519" s="1" t="str">
        <f t="shared" si="39"/>
        <v/>
      </c>
      <c r="AI519" s="1" t="str">
        <f>+CONCATENATE(Nacsport!FK520,Nacsport!FL520)</f>
        <v/>
      </c>
      <c r="AJ519" s="34" t="str">
        <f>+CONCATENATE(Nacsport!FM520,Nacsport!FN520)</f>
        <v/>
      </c>
      <c r="AK519" s="1" t="str">
        <f>+IF(OR(K519="ATTACCO",K519="DIFESA"),+CONCATENATE(Nacsport!FO520,Nacsport!FP519,Nacsport!FQ520,Nacsport!FR520,Nacsport!FS520,Nacsport!FT520,Nacsport!FU520,),"")</f>
        <v/>
      </c>
      <c r="AL519" s="1" t="str">
        <f>+IF(OR(K519="ATAQUE",K519="DEFENSA"),+CONCATENATE(Nacsport!FV520,Nacsport!FW520,Nacsport!FX520,Nacsport!FY520,Nacsport!FZ520,Nacsport!GA520,Nacsport!GB520,),"")</f>
        <v/>
      </c>
      <c r="AM519" s="1" t="str">
        <f>+CONCATENATE(Nacsport!GC520,Nacsport!GD520,Nacsport!GE520,Nacsport!GF520,Nacsport!GG520,Nacsport!GH520,Nacsport!GI520,Nacsport!GJ520,)</f>
        <v/>
      </c>
      <c r="AN519" s="1" t="str">
        <f>IF(K519="PUNTOS",LOOKUP(2,1/($K$3:K519="ATAQUE"),$AN$3:AN519),IF(+COUNTIF(Nacsport!GK520:'Nacsport'!GS520,"*")&gt;0,+COUNTIF(Nacsport!GK520:'Nacsport'!GS520,"*"),""))</f>
        <v/>
      </c>
      <c r="AO519" t="str">
        <f ca="1">+IF(K519="QUIEBRE",+IF(L519="SAN LUIS",+COUNTIF(K519:INDIRECT(ADDRESS((LOOKUP(2,1/($K$1:K519="ATAQUE"),Nacsport!$A$1:A520)),3,4)),"RUCK")+1,+COUNTIF(K519:INDIRECT(ADDRESS((LOOKUP(2,1/($K$1:K519="DEFENSA"),Nacsport!$A$1:A520)),3,4)),"RUCK")+1),"")</f>
        <v/>
      </c>
      <c r="AP519" t="str">
        <f ca="1">+IF(OR(K519="PUNTOS",K519="QUIEBRE"),+IF(L519="SAN LUIS",+COUNTIF(K519:INDIRECT(ADDRESS((LOOKUP(2,1/($K$1:K519="ATAQUE"),Nacsport!$A$1:A520)),3,4)),"PASE"),+COUNTIF(K519:INDIRECT(ADDRESS((LOOKUP(2,1/($K$1:K519="DEFENSA"),Nacsport!$A$1:A520)),3,4)),"PASE")),"")</f>
        <v/>
      </c>
      <c r="AQ519" t="str">
        <f>IF(K519="QUIEBRE",LOOKUP(2,1/($K$3:K519="ATAQUE"),$AL$3:AL519),IF(+COUNTIF(Nacsport!GK520:'Nacsport'!GS520,"*")&gt;0,+COUNTIF(Nacsport!GK520:'Nacsport'!GS520,"*"),""))</f>
        <v/>
      </c>
      <c r="AR519" s="1" t="str">
        <f>IF(OR(K519="ATTACCO",K519="DIFESA"),J519,IF(AND(OR(K519="PUNTOS",K519="RUCK",K519="QUIEBRE"),L519="AVEZZANO"),LOOKUP(2,1/($K$3:K519="ATTACCO"),$J$3:J520),IF(AND(OR(K519="PUNTOS",K519="RUCK",K519="QUIEBRE"),L519="RIVAL"),LOOKUP(2,1/($K$3:K519="DIFESA"),$J$3:J520),"")))</f>
        <v/>
      </c>
      <c r="AS519" s="17"/>
    </row>
    <row r="520" spans="1:45" ht="15.75" customHeight="1" x14ac:dyDescent="0.2">
      <c r="A520">
        <f>+Nacsport!A521</f>
        <v>521</v>
      </c>
      <c r="B520">
        <f t="shared" si="37"/>
        <v>519</v>
      </c>
      <c r="C520">
        <f t="shared" si="38"/>
        <v>519</v>
      </c>
      <c r="D520" s="12">
        <v>1</v>
      </c>
      <c r="E520" s="1" t="s">
        <v>1295</v>
      </c>
      <c r="F520" s="14">
        <f>CONVERT(LEFT(Nacsport!E521,2),"mn","hr")/24+CONVERT(MID(Nacsport!E521,4,2),"sec","hr")/24</f>
        <v>6.5879629629629635E-2</v>
      </c>
      <c r="G520" s="15">
        <f>CONVERT((CONVERT(LEFT(Nacsport!F521,2),"mn","hr")/24+CONVERT(MID(Nacsport!F521,4,2),"sec","hr")/24)-(CONVERT(LEFT(Nacsport!E521,2),"mn","hr")/24+CONVERT(MID(Nacsport!E521,4,2),"sec","hr")/24),"hr","sec")*24</f>
        <v>11.999999999999478</v>
      </c>
      <c r="H520" s="15">
        <f t="shared" si="40"/>
        <v>5687</v>
      </c>
      <c r="I520" s="15">
        <f t="shared" si="41"/>
        <v>94.866666666666674</v>
      </c>
      <c r="J520" s="1">
        <f>+Nacsport!B521</f>
        <v>36</v>
      </c>
      <c r="K520" s="1" t="str">
        <f>+Nacsport!C521</f>
        <v>DEFENCE</v>
      </c>
      <c r="L520" s="1" t="str">
        <f>+CONCATENATE(Nacsport!I521,Nacsport!J521)</f>
        <v/>
      </c>
      <c r="M520" s="29" t="str">
        <f>IF(Nacsport!G521&lt;&gt;"",LEFT(Nacsport!G521,FIND(";",Nacsport!G521)-1),"")</f>
        <v>13</v>
      </c>
      <c r="N520" s="1" t="str">
        <f>IFERROR(MID(Nacsport!G521,FIND(";", Nacsport!G521)+1,IFERROR(FIND(" ", Nacsport!G521 &amp; " ", FIND(";", Nacsport!G521)+1) - FIND(";", Nacsport!G521)-1,LEN(Nacsport!G521))),"")</f>
        <v>29</v>
      </c>
      <c r="O520" s="1" t="str">
        <f>+CONCATENATE(Nacsport!K521,Nacsport!L521,Nacsport!M521,Nacsport!N521,Nacsport!O521,Nacsport!P521,Nacsport!Q521,Nacsport!R521,Nacsport!S521,Nacsport!T521,Nacsport!U521,Nacsport!V521,Nacsport!W521,Nacsport!X521,Nacsport!Y521,Nacsport!Z521)</f>
        <v/>
      </c>
      <c r="P520" s="1" t="str">
        <f>IF(ISNA(LOOKUP(2,1/(Nacsport!AA521:BY521&lt;&gt;""),Nacsport!AA521:BY521)),"",LOOKUP(2,1/(Nacsport!AA521:BY521&lt;&gt;""),Nacsport!AA521:BY521))</f>
        <v/>
      </c>
      <c r="Q520" s="1" t="str">
        <f t="array" ref="Q520">+IF(+COUNTIF(Nacsport!AA521:BY521,"*")&gt;1,INDEX(Nacsport!Z521:BX521,MATCH(TRUE,Nacsport!Z521:BX521&gt;0,0)),"")</f>
        <v/>
      </c>
      <c r="R520" s="1" t="str">
        <f>+CONCATENATE(Nacsport!BZ521,Nacsport!CA521)</f>
        <v/>
      </c>
      <c r="S520" s="1" t="str">
        <f>+CONCATENATE(Nacsport!CB521,Nacsport!CC521,Nacsport!CD521)</f>
        <v/>
      </c>
      <c r="T520" s="1" t="str">
        <f>+CONCATENATE(Nacsport!CE521,Nacsport!CF521,Nacsport!CG521,Nacsport!CH521)</f>
        <v/>
      </c>
      <c r="U520" s="1" t="str">
        <f>+CONCATENATE(Nacsport!CI521,Nacsport!CJ521,Nacsport!CK521,Nacsport!CL521,Nacsport!CM521,Nacsport!CN521,Nacsport!CO521,Nacsport!CP521)</f>
        <v/>
      </c>
      <c r="V520" s="1" t="str">
        <f>+CONCATENATE(Nacsport!CQ521,Nacsport!CR521,Nacsport!CS521,Nacsport!CT521,Nacsport!CU521,Nacsport!CV521)</f>
        <v/>
      </c>
      <c r="W520" s="1" t="str">
        <f>+CONCATENATE(Nacsport!CW521,Nacsport!CX521,Nacsport!CY521,Nacsport!CZ521,Nacsport!DA521,Nacsport!DB521,Nacsport!DC521)</f>
        <v/>
      </c>
      <c r="X520" s="1" t="str">
        <f>+CONCATENATE(Nacsport!DD521,Nacsport!DE521,Nacsport!DF521,Nacsport!DG521,Nacsport!DH521,Nacsport!DI521,Nacsport!DJ521,Nacsport!DK521,Nacsport!DL521,Nacsport!DM521,Nacsport!DN521)</f>
        <v/>
      </c>
      <c r="Y520" s="1" t="str">
        <f>+CONCATENATE(Nacsport!DO521,Nacsport!DP521,Nacsport!DQ521,Nacsport!DR521,Nacsport!DS521,Nacsport!DT521,Nacsport!DU521,Nacsport!DV521,)</f>
        <v/>
      </c>
      <c r="Z520" s="1" t="str">
        <f>+CONCATENATE(Nacsport!DW521,Nacsport!DX521,Nacsport!DY521,Nacsport!DZ521)</f>
        <v/>
      </c>
      <c r="AA520" s="1" t="str">
        <f>+CONCATENATE(Nacsport!EA521,Nacsport!EB521,Nacsport!EC521,Nacsport!ED521,Nacsport!EE521)</f>
        <v/>
      </c>
      <c r="AB520" s="1" t="str">
        <f>+CONCATENATE(Nacsport!EF521,Nacsport!EG521,Nacsport!EH521,Nacsport!EI521,Nacsport!EJ521,Nacsport!EK521)</f>
        <v/>
      </c>
      <c r="AC520" s="1" t="str">
        <f>+CONCATENATE(Nacsport!EL521,Nacsport!EM521,Nacsport!EN521,Nacsport!EO521,Nacsport!EP521,Nacsport!EQ521,Nacsport!ER521)</f>
        <v/>
      </c>
      <c r="AD520" s="1" t="str">
        <f>+CONCATENATE(Nacsport!ES521,Nacsport!ET521,Nacsport!EU521,Nacsport!EV521,Nacsport!EW521,Nacsport!EX521,Nacsport!EY521,Nacsport!EZ521)</f>
        <v/>
      </c>
      <c r="AE520" s="1" t="str">
        <f>+CONCATENATE(Nacsport!FA521,Nacsport!FB521,Nacsport!FC521)</f>
        <v/>
      </c>
      <c r="AF520" s="1" t="str">
        <f>+CONCATENATE(Nacsport!FD521,Nacsport!FE521)</f>
        <v/>
      </c>
      <c r="AG520" s="1" t="str">
        <f>+CONCATENATE(Nacsport!FF521,Nacsport!FG521,Nacsport!FH521,Nacsport!FI521,Nacsport!FJ521)</f>
        <v/>
      </c>
      <c r="AH520" s="1" t="str">
        <f t="shared" si="39"/>
        <v/>
      </c>
      <c r="AI520" s="1" t="str">
        <f>+CONCATENATE(Nacsport!FK521,Nacsport!FL521)</f>
        <v/>
      </c>
      <c r="AJ520" s="34" t="str">
        <f>+CONCATENATE(Nacsport!FM521,Nacsport!FN521)</f>
        <v/>
      </c>
      <c r="AK520" s="1" t="str">
        <f>+IF(OR(K520="ATTACCO",K520="DIFESA"),+CONCATENATE(Nacsport!FO521,Nacsport!FP520,Nacsport!FQ521,Nacsport!FR521,Nacsport!FS521,Nacsport!FT521,Nacsport!FU521,),"")</f>
        <v/>
      </c>
      <c r="AL520" s="1" t="str">
        <f>+IF(OR(K520="ATAQUE",K520="DEFENSA"),+CONCATENATE(Nacsport!FV521,Nacsport!FW521,Nacsport!FX521,Nacsport!FY521,Nacsport!FZ521,Nacsport!GA521,Nacsport!GB521,),"")</f>
        <v/>
      </c>
      <c r="AM520" s="1" t="str">
        <f>+CONCATENATE(Nacsport!GC521,Nacsport!GD521,Nacsport!GE521,Nacsport!GF521,Nacsport!GG521,Nacsport!GH521,Nacsport!GI521,Nacsport!GJ521,)</f>
        <v/>
      </c>
      <c r="AN520" s="1" t="str">
        <f>IF(K520="PUNTOS",LOOKUP(2,1/($K$3:K520="ATAQUE"),$AN$3:AN520),IF(+COUNTIF(Nacsport!GK521:'Nacsport'!GS521,"*")&gt;0,+COUNTIF(Nacsport!GK521:'Nacsport'!GS521,"*"),""))</f>
        <v/>
      </c>
      <c r="AO520" t="str">
        <f ca="1">+IF(K520="QUIEBRE",+IF(L520="SAN LUIS",+COUNTIF(K520:INDIRECT(ADDRESS((LOOKUP(2,1/($K$1:K520="ATAQUE"),Nacsport!$A$1:A521)),3,4)),"RUCK")+1,+COUNTIF(K520:INDIRECT(ADDRESS((LOOKUP(2,1/($K$1:K520="DEFENSA"),Nacsport!$A$1:A521)),3,4)),"RUCK")+1),"")</f>
        <v/>
      </c>
      <c r="AP520" t="str">
        <f ca="1">+IF(OR(K520="PUNTOS",K520="QUIEBRE"),+IF(L520="SAN LUIS",+COUNTIF(K520:INDIRECT(ADDRESS((LOOKUP(2,1/($K$1:K520="ATAQUE"),Nacsport!$A$1:A521)),3,4)),"PASE"),+COUNTIF(K520:INDIRECT(ADDRESS((LOOKUP(2,1/($K$1:K520="DEFENSA"),Nacsport!$A$1:A521)),3,4)),"PASE")),"")</f>
        <v/>
      </c>
      <c r="AQ520" t="str">
        <f>IF(K520="QUIEBRE",LOOKUP(2,1/($K$3:K520="ATAQUE"),$AL$3:AL520),IF(+COUNTIF(Nacsport!GK521:'Nacsport'!GS521,"*")&gt;0,+COUNTIF(Nacsport!GK521:'Nacsport'!GS521,"*"),""))</f>
        <v/>
      </c>
      <c r="AR520" s="1" t="str">
        <f>IF(OR(K520="ATTACCO",K520="DIFESA"),J520,IF(AND(OR(K520="PUNTOS",K520="RUCK",K520="QUIEBRE"),L520="AVEZZANO"),LOOKUP(2,1/($K$3:K520="ATTACCO"),$J$3:J521),IF(AND(OR(K520="PUNTOS",K520="RUCK",K520="QUIEBRE"),L520="RIVAL"),LOOKUP(2,1/($K$3:K520="DIFESA"),$J$3:J521),"")))</f>
        <v/>
      </c>
      <c r="AS520" s="17"/>
    </row>
    <row r="521" spans="1:45" ht="15.75" customHeight="1" x14ac:dyDescent="0.2">
      <c r="A521">
        <f>+Nacsport!A522</f>
        <v>522</v>
      </c>
      <c r="B521">
        <f t="shared" si="37"/>
        <v>520</v>
      </c>
      <c r="C521">
        <f t="shared" si="38"/>
        <v>520</v>
      </c>
      <c r="D521" s="12">
        <v>1</v>
      </c>
      <c r="E521" s="1" t="s">
        <v>1295</v>
      </c>
      <c r="F521" s="14">
        <f>CONVERT(LEFT(Nacsport!E522,2),"mn","hr")/24+CONVERT(MID(Nacsport!E522,4,2),"sec","hr")/24</f>
        <v>6.5879629629629635E-2</v>
      </c>
      <c r="G521" s="15">
        <f>CONVERT((CONVERT(LEFT(Nacsport!F522,2),"mn","hr")/24+CONVERT(MID(Nacsport!F522,4,2),"sec","hr")/24)-(CONVERT(LEFT(Nacsport!E522,2),"mn","hr")/24+CONVERT(MID(Nacsport!E522,4,2),"sec","hr")/24),"hr","sec")*24</f>
        <v>11.999999999999478</v>
      </c>
      <c r="H521" s="15">
        <f t="shared" si="40"/>
        <v>5687</v>
      </c>
      <c r="I521" s="15">
        <f t="shared" si="41"/>
        <v>94.866666666666674</v>
      </c>
      <c r="J521" s="1">
        <f>+Nacsport!B522</f>
        <v>56</v>
      </c>
      <c r="K521" s="1" t="str">
        <f>+Nacsport!C522</f>
        <v>SHORT-MATCH</v>
      </c>
      <c r="L521" s="1" t="str">
        <f>+CONCATENATE(Nacsport!I522,Nacsport!J522)</f>
        <v/>
      </c>
      <c r="M521" s="29" t="str">
        <f>IF(Nacsport!G522&lt;&gt;"",LEFT(Nacsport!G522,FIND(";",Nacsport!G522)-1),"")</f>
        <v>13</v>
      </c>
      <c r="N521" s="1" t="str">
        <f>IFERROR(MID(Nacsport!G522,FIND(";", Nacsport!G522)+1,IFERROR(FIND(" ", Nacsport!G522 &amp; " ", FIND(";", Nacsport!G522)+1) - FIND(";", Nacsport!G522)-1,LEN(Nacsport!G522))),"")</f>
        <v>29</v>
      </c>
      <c r="O521" s="1" t="str">
        <f>+CONCATENATE(Nacsport!K522,Nacsport!L522,Nacsport!M522,Nacsport!N522,Nacsport!O522,Nacsport!P522,Nacsport!Q522,Nacsport!R522,Nacsport!S522,Nacsport!T522,Nacsport!U522,Nacsport!V522,Nacsport!W522,Nacsport!X522,Nacsport!Y522,Nacsport!Z522)</f>
        <v/>
      </c>
      <c r="P521" s="1" t="str">
        <f>IF(ISNA(LOOKUP(2,1/(Nacsport!AA522:BY522&lt;&gt;""),Nacsport!AA522:BY522)),"",LOOKUP(2,1/(Nacsport!AA522:BY522&lt;&gt;""),Nacsport!AA522:BY522))</f>
        <v/>
      </c>
      <c r="Q521" s="1" t="str">
        <f t="array" ref="Q521">+IF(+COUNTIF(Nacsport!AA522:BY522,"*")&gt;1,INDEX(Nacsport!Z522:BX522,MATCH(TRUE,Nacsport!Z522:BX522&gt;0,0)),"")</f>
        <v/>
      </c>
      <c r="R521" s="1" t="str">
        <f>+CONCATENATE(Nacsport!BZ522,Nacsport!CA522)</f>
        <v/>
      </c>
      <c r="S521" s="1" t="str">
        <f>+CONCATENATE(Nacsport!CB522,Nacsport!CC522,Nacsport!CD522)</f>
        <v/>
      </c>
      <c r="T521" s="1" t="str">
        <f>+CONCATENATE(Nacsport!CE522,Nacsport!CF522,Nacsport!CG522,Nacsport!CH522)</f>
        <v/>
      </c>
      <c r="U521" s="1" t="str">
        <f>+CONCATENATE(Nacsport!CI522,Nacsport!CJ522,Nacsport!CK522,Nacsport!CL522,Nacsport!CM522,Nacsport!CN522,Nacsport!CO522,Nacsport!CP522)</f>
        <v/>
      </c>
      <c r="V521" s="1" t="str">
        <f>+CONCATENATE(Nacsport!CQ522,Nacsport!CR522,Nacsport!CS522,Nacsport!CT522,Nacsport!CU522,Nacsport!CV522)</f>
        <v/>
      </c>
      <c r="W521" s="1" t="str">
        <f>+CONCATENATE(Nacsport!CW522,Nacsport!CX522,Nacsport!CY522,Nacsport!CZ522,Nacsport!DA522,Nacsport!DB522,Nacsport!DC522)</f>
        <v/>
      </c>
      <c r="X521" s="1" t="str">
        <f>+CONCATENATE(Nacsport!DD522,Nacsport!DE522,Nacsport!DF522,Nacsport!DG522,Nacsport!DH522,Nacsport!DI522,Nacsport!DJ522,Nacsport!DK522,Nacsport!DL522,Nacsport!DM522,Nacsport!DN522)</f>
        <v/>
      </c>
      <c r="Y521" s="1" t="str">
        <f>+CONCATENATE(Nacsport!DO522,Nacsport!DP522,Nacsport!DQ522,Nacsport!DR522,Nacsport!DS522,Nacsport!DT522,Nacsport!DU522,Nacsport!DV522,)</f>
        <v/>
      </c>
      <c r="Z521" s="1" t="str">
        <f>+CONCATENATE(Nacsport!DW522,Nacsport!DX522,Nacsport!DY522,Nacsport!DZ522)</f>
        <v/>
      </c>
      <c r="AA521" s="1" t="str">
        <f>+CONCATENATE(Nacsport!EA522,Nacsport!EB522,Nacsport!EC522,Nacsport!ED522,Nacsport!EE522)</f>
        <v/>
      </c>
      <c r="AB521" s="1" t="str">
        <f>+CONCATENATE(Nacsport!EF522,Nacsport!EG522,Nacsport!EH522,Nacsport!EI522,Nacsport!EJ522,Nacsport!EK522)</f>
        <v/>
      </c>
      <c r="AC521" s="1" t="str">
        <f>+CONCATENATE(Nacsport!EL522,Nacsport!EM522,Nacsport!EN522,Nacsport!EO522,Nacsport!EP522,Nacsport!EQ522,Nacsport!ER522)</f>
        <v/>
      </c>
      <c r="AD521" s="1" t="str">
        <f>+CONCATENATE(Nacsport!ES522,Nacsport!ET522,Nacsport!EU522,Nacsport!EV522,Nacsport!EW522,Nacsport!EX522,Nacsport!EY522,Nacsport!EZ522)</f>
        <v/>
      </c>
      <c r="AE521" s="1" t="str">
        <f>+CONCATENATE(Nacsport!FA522,Nacsport!FB522,Nacsport!FC522)</f>
        <v/>
      </c>
      <c r="AF521" s="1" t="str">
        <f>+CONCATENATE(Nacsport!FD522,Nacsport!FE522)</f>
        <v/>
      </c>
      <c r="AG521" s="1" t="str">
        <f>+CONCATENATE(Nacsport!FF522,Nacsport!FG522,Nacsport!FH522,Nacsport!FI522,Nacsport!FJ522)</f>
        <v/>
      </c>
      <c r="AH521" s="1" t="str">
        <f t="shared" si="39"/>
        <v/>
      </c>
      <c r="AI521" s="1" t="str">
        <f>+CONCATENATE(Nacsport!FK522,Nacsport!FL522)</f>
        <v/>
      </c>
      <c r="AJ521" s="34" t="str">
        <f>+CONCATENATE(Nacsport!FM522,Nacsport!FN522)</f>
        <v/>
      </c>
      <c r="AK521" s="1" t="str">
        <f>+IF(OR(K521="ATTACCO",K521="DIFESA"),+CONCATENATE(Nacsport!FO522,Nacsport!FP521,Nacsport!FQ522,Nacsport!FR522,Nacsport!FS522,Nacsport!FT522,Nacsport!FU522,),"")</f>
        <v/>
      </c>
      <c r="AL521" s="1" t="str">
        <f>+IF(OR(K521="ATAQUE",K521="DEFENSA"),+CONCATENATE(Nacsport!FV522,Nacsport!FW522,Nacsport!FX522,Nacsport!FY522,Nacsport!FZ522,Nacsport!GA522,Nacsport!GB522,),"")</f>
        <v/>
      </c>
      <c r="AM521" s="1" t="str">
        <f>+CONCATENATE(Nacsport!GC522,Nacsport!GD522,Nacsport!GE522,Nacsport!GF522,Nacsport!GG522,Nacsport!GH522,Nacsport!GI522,Nacsport!GJ522,)</f>
        <v/>
      </c>
      <c r="AN521" s="1" t="str">
        <f>IF(K521="PUNTOS",LOOKUP(2,1/($K$3:K521="ATAQUE"),$AN$3:AN521),IF(+COUNTIF(Nacsport!GK522:'Nacsport'!GS522,"*")&gt;0,+COUNTIF(Nacsport!GK522:'Nacsport'!GS522,"*"),""))</f>
        <v/>
      </c>
      <c r="AO521" t="str">
        <f ca="1">+IF(K521="QUIEBRE",+IF(L521="SAN LUIS",+COUNTIF(K521:INDIRECT(ADDRESS((LOOKUP(2,1/($K$1:K521="ATAQUE"),Nacsport!$A$1:A522)),3,4)),"RUCK")+1,+COUNTIF(K521:INDIRECT(ADDRESS((LOOKUP(2,1/($K$1:K521="DEFENSA"),Nacsport!$A$1:A522)),3,4)),"RUCK")+1),"")</f>
        <v/>
      </c>
      <c r="AP521" t="str">
        <f ca="1">+IF(OR(K521="PUNTOS",K521="QUIEBRE"),+IF(L521="SAN LUIS",+COUNTIF(K521:INDIRECT(ADDRESS((LOOKUP(2,1/($K$1:K521="ATAQUE"),Nacsport!$A$1:A522)),3,4)),"PASE"),+COUNTIF(K521:INDIRECT(ADDRESS((LOOKUP(2,1/($K$1:K521="DEFENSA"),Nacsport!$A$1:A522)),3,4)),"PASE")),"")</f>
        <v/>
      </c>
      <c r="AQ521" t="str">
        <f>IF(K521="QUIEBRE",LOOKUP(2,1/($K$3:K521="ATAQUE"),$AL$3:AL521),IF(+COUNTIF(Nacsport!GK522:'Nacsport'!GS522,"*")&gt;0,+COUNTIF(Nacsport!GK522:'Nacsport'!GS522,"*"),""))</f>
        <v/>
      </c>
      <c r="AR521" s="1" t="str">
        <f>IF(OR(K521="ATTACCO",K521="DIFESA"),J521,IF(AND(OR(K521="PUNTOS",K521="RUCK",K521="QUIEBRE"),L521="AVEZZANO"),LOOKUP(2,1/($K$3:K521="ATTACCO"),$J$3:J522),IF(AND(OR(K521="PUNTOS",K521="RUCK",K521="QUIEBRE"),L521="RIVAL"),LOOKUP(2,1/($K$3:K521="DIFESA"),$J$3:J522),"")))</f>
        <v/>
      </c>
      <c r="AS521" s="17"/>
    </row>
    <row r="522" spans="1:45" ht="15.75" customHeight="1" x14ac:dyDescent="0.2">
      <c r="A522">
        <f>+Nacsport!A523</f>
        <v>523</v>
      </c>
      <c r="B522">
        <f t="shared" si="37"/>
        <v>521</v>
      </c>
      <c r="C522">
        <f t="shared" si="38"/>
        <v>521</v>
      </c>
      <c r="D522" s="12">
        <v>1</v>
      </c>
      <c r="E522" s="1" t="s">
        <v>1295</v>
      </c>
      <c r="F522" s="14">
        <f>CONVERT(LEFT(Nacsport!E523,2),"mn","hr")/24+CONVERT(MID(Nacsport!E523,4,2),"sec","hr")/24</f>
        <v>6.5949074074074077E-2</v>
      </c>
      <c r="G522" s="15">
        <f>(CONVERT((CONVERT(LEFT(Nacsport!F523,2),"mn","hr")/24+CONVERT(MID(Nacsport!F523,4,2),"sec","hr")/24)-(CONVERT(LEFT(Nacsport!E523,2),"mn","hr")/24+CONVERT(MID(Nacsport!E523,4,2),"sec","hr")/24),"hr","sec")*24)+2</f>
        <v>5.000000000000469</v>
      </c>
      <c r="H522" s="15">
        <f t="shared" si="40"/>
        <v>5693</v>
      </c>
      <c r="I522" s="15">
        <f t="shared" si="41"/>
        <v>94.966666666666669</v>
      </c>
      <c r="J522" s="1">
        <f>+Nacsport!B523</f>
        <v>71</v>
      </c>
      <c r="K522" s="1" t="str">
        <f>+Nacsport!C523</f>
        <v>TACKLE</v>
      </c>
      <c r="L522" s="1" t="str">
        <f>+CONCATENATE(Nacsport!I523,Nacsport!J523)</f>
        <v>SAN BENEDETTO</v>
      </c>
      <c r="M522" s="29" t="str">
        <f>IF(Nacsport!G523&lt;&gt;"",LEFT(Nacsport!G523,FIND(";",Nacsport!G523)-1),"")</f>
        <v/>
      </c>
      <c r="N522" s="1" t="str">
        <f>IFERROR(MID(Nacsport!G523,FIND(";", Nacsport!G523)+1,IFERROR(FIND(" ", Nacsport!G523 &amp; " ", FIND(";", Nacsport!G523)+1) - FIND(";", Nacsport!G523)-1,LEN(Nacsport!G523))),"")</f>
        <v/>
      </c>
      <c r="O522" s="1" t="str">
        <f>+CONCATENATE(Nacsport!K523,Nacsport!L523,Nacsport!M523,Nacsport!N523,Nacsport!O523,Nacsport!P523,Nacsport!Q523,Nacsport!R523,Nacsport!S523,Nacsport!T523,Nacsport!U523,Nacsport!V523,Nacsport!W523,Nacsport!X523,Nacsport!Y523,Nacsport!Z523)</f>
        <v/>
      </c>
      <c r="P522" s="1" t="str">
        <f>IF(ISNA(LOOKUP(2,1/(Nacsport!AA523:BY523&lt;&gt;""),Nacsport!AA523:BY523)),"",LOOKUP(2,1/(Nacsport!AA523:BY523&lt;&gt;""),Nacsport!AA523:BY523))</f>
        <v>9</v>
      </c>
      <c r="Q522" s="1" t="str">
        <f t="array" ref="Q522">+IF(+COUNTIF(Nacsport!AA523:BY523,"*")&gt;1,INDEX(Nacsport!Z523:BX523,MATCH(TRUE,Nacsport!Z523:BX523&gt;0,0)),"")</f>
        <v/>
      </c>
      <c r="R522" s="1" t="str">
        <f>+CONCATENATE(Nacsport!BZ523,Nacsport!CA523)</f>
        <v/>
      </c>
      <c r="S522" s="1" t="str">
        <f>+CONCATENATE(Nacsport!CB523,Nacsport!CC523,Nacsport!CD523)</f>
        <v>NEGATIVE</v>
      </c>
      <c r="T522" s="1" t="str">
        <f>+CONCATENATE(Nacsport!CE523,Nacsport!CF523,Nacsport!CG523,Nacsport!CH523)</f>
        <v/>
      </c>
      <c r="U522" s="1" t="str">
        <f>+CONCATENATE(Nacsport!CI523,Nacsport!CJ523,Nacsport!CK523,Nacsport!CL523,Nacsport!CM523,Nacsport!CN523,Nacsport!CO523,Nacsport!CP523)</f>
        <v/>
      </c>
      <c r="V522" s="1" t="str">
        <f>+CONCATENATE(Nacsport!CQ523,Nacsport!CR523,Nacsport!CS523,Nacsport!CT523,Nacsport!CU523,Nacsport!CV523)</f>
        <v/>
      </c>
      <c r="W522" s="1" t="str">
        <f>+CONCATENATE(Nacsport!CW523,Nacsport!CX523,Nacsport!CY523,Nacsport!CZ523,Nacsport!DA523,Nacsport!DB523,Nacsport!DC523)</f>
        <v/>
      </c>
      <c r="X522" s="1" t="str">
        <f>+CONCATENATE(Nacsport!DD523,Nacsport!DE523,Nacsport!DF523,Nacsport!DG523,Nacsport!DH523,Nacsport!DI523,Nacsport!DJ523,Nacsport!DK523,Nacsport!DL523,Nacsport!DM523,Nacsport!DN523)</f>
        <v/>
      </c>
      <c r="Y522" s="1" t="str">
        <f>+CONCATENATE(Nacsport!DO523,Nacsport!DP523,Nacsport!DQ523,Nacsport!DR523,Nacsport!DS523,Nacsport!DT523,Nacsport!DU523,Nacsport!DV523,)</f>
        <v/>
      </c>
      <c r="Z522" s="1" t="str">
        <f>+CONCATENATE(Nacsport!DW523,Nacsport!DX523,Nacsport!DY523,Nacsport!DZ523)</f>
        <v/>
      </c>
      <c r="AA522" s="1" t="str">
        <f>+CONCATENATE(Nacsport!EA523,Nacsport!EB523,Nacsport!EC523,Nacsport!ED523,Nacsport!EE523)</f>
        <v/>
      </c>
      <c r="AB522" s="1" t="str">
        <f>+CONCATENATE(Nacsport!EF523,Nacsport!EG523,Nacsport!EH523,Nacsport!EI523,Nacsport!EJ523,Nacsport!EK523)</f>
        <v/>
      </c>
      <c r="AC522" s="1" t="str">
        <f>+CONCATENATE(Nacsport!EL523,Nacsport!EM523,Nacsport!EN523,Nacsport!EO523,Nacsport!EP523,Nacsport!EQ523,Nacsport!ER523)</f>
        <v/>
      </c>
      <c r="AD522" s="1" t="str">
        <f>+CONCATENATE(Nacsport!ES523,Nacsport!ET523,Nacsport!EU523,Nacsport!EV523,Nacsport!EW523,Nacsport!EX523,Nacsport!EY523,Nacsport!EZ523)</f>
        <v/>
      </c>
      <c r="AE522" s="1" t="str">
        <f>+CONCATENATE(Nacsport!FA523,Nacsport!FB523,Nacsport!FC523)</f>
        <v/>
      </c>
      <c r="AF522" s="1" t="str">
        <f>+CONCATENATE(Nacsport!FD523,Nacsport!FE523)</f>
        <v/>
      </c>
      <c r="AG522" s="1" t="str">
        <f>+CONCATENATE(Nacsport!FF523,Nacsport!FG523,Nacsport!FH523,Nacsport!FI523,Nacsport!FJ523)</f>
        <v/>
      </c>
      <c r="AH522" s="1" t="str">
        <f t="shared" si="39"/>
        <v/>
      </c>
      <c r="AI522" s="1" t="str">
        <f>+CONCATENATE(Nacsport!FK523,Nacsport!FL523)</f>
        <v/>
      </c>
      <c r="AJ522" s="34" t="str">
        <f>+CONCATENATE(Nacsport!FM523,Nacsport!FN523)</f>
        <v/>
      </c>
      <c r="AK522" s="1" t="str">
        <f>+IF(OR(K522="ATTACCO",K522="DIFESA"),+CONCATENATE(Nacsport!FO523,Nacsport!FP522,Nacsport!FQ523,Nacsport!FR523,Nacsport!FS523,Nacsport!FT523,Nacsport!FU523,),"")</f>
        <v/>
      </c>
      <c r="AL522" s="1" t="str">
        <f>+IF(OR(K522="ATAQUE",K522="DEFENSA"),+CONCATENATE(Nacsport!FV523,Nacsport!FW523,Nacsport!FX523,Nacsport!FY523,Nacsport!FZ523,Nacsport!GA523,Nacsport!GB523,),"")</f>
        <v/>
      </c>
      <c r="AM522" s="1" t="str">
        <f>+CONCATENATE(Nacsport!GC523,Nacsport!GD523,Nacsport!GE523,Nacsport!GF523,Nacsport!GG523,Nacsport!GH523,Nacsport!GI523,Nacsport!GJ523,)</f>
        <v/>
      </c>
      <c r="AN522" s="1" t="str">
        <f>IF(K522="PUNTOS",LOOKUP(2,1/($K$3:K522="ATAQUE"),$AN$3:AN522),IF(+COUNTIF(Nacsport!GK523:'Nacsport'!GS523,"*")&gt;0,+COUNTIF(Nacsport!GK523:'Nacsport'!GS523,"*"),""))</f>
        <v/>
      </c>
      <c r="AO522" t="str">
        <f ca="1">+IF(K522="QUIEBRE",+IF(L522="SAN LUIS",+COUNTIF(K522:INDIRECT(ADDRESS((LOOKUP(2,1/($K$1:K522="ATAQUE"),Nacsport!$A$1:A523)),3,4)),"RUCK")+1,+COUNTIF(K522:INDIRECT(ADDRESS((LOOKUP(2,1/($K$1:K522="DEFENSA"),Nacsport!$A$1:A523)),3,4)),"RUCK")+1),"")</f>
        <v/>
      </c>
      <c r="AP522" t="str">
        <f ca="1">+IF(OR(K522="PUNTOS",K522="QUIEBRE"),+IF(L522="SAN LUIS",+COUNTIF(K522:INDIRECT(ADDRESS((LOOKUP(2,1/($K$1:K522="ATAQUE"),Nacsport!$A$1:A523)),3,4)),"PASE"),+COUNTIF(K522:INDIRECT(ADDRESS((LOOKUP(2,1/($K$1:K522="DEFENSA"),Nacsport!$A$1:A523)),3,4)),"PASE")),"")</f>
        <v/>
      </c>
      <c r="AQ522" t="str">
        <f>IF(K522="QUIEBRE",LOOKUP(2,1/($K$3:K522="ATAQUE"),$AL$3:AL522),IF(+COUNTIF(Nacsport!GK523:'Nacsport'!GS523,"*")&gt;0,+COUNTIF(Nacsport!GK523:'Nacsport'!GS523,"*"),""))</f>
        <v/>
      </c>
      <c r="AR522" s="1" t="str">
        <f>IF(OR(K522="ATTACCO",K522="DIFESA"),J522,IF(AND(OR(K522="PUNTOS",K522="RUCK",K522="QUIEBRE"),L522="AVEZZANO"),LOOKUP(2,1/($K$3:K522="ATTACCO"),$J$3:J523),IF(AND(OR(K522="PUNTOS",K522="RUCK",K522="QUIEBRE"),L522="RIVAL"),LOOKUP(2,1/($K$3:K522="DIFESA"),$J$3:J523),"")))</f>
        <v/>
      </c>
      <c r="AS522" s="17"/>
    </row>
    <row r="523" spans="1:45" ht="15.75" customHeight="1" x14ac:dyDescent="0.2">
      <c r="A523">
        <f>+Nacsport!A524</f>
        <v>524</v>
      </c>
      <c r="B523">
        <f t="shared" si="37"/>
        <v>522</v>
      </c>
      <c r="C523">
        <f t="shared" si="38"/>
        <v>522</v>
      </c>
      <c r="D523" s="12">
        <v>1</v>
      </c>
      <c r="E523" s="1" t="s">
        <v>1295</v>
      </c>
      <c r="F523" s="14">
        <f>CONVERT(LEFT(Nacsport!E524,2),"mn","hr")/24+CONVERT(MID(Nacsport!E524,4,2),"sec","hr")/24</f>
        <v>6.5995370370370371E-2</v>
      </c>
      <c r="G523" s="15">
        <f>CONVERT((CONVERT(LEFT(Nacsport!F524,2),"mn","hr")/24+CONVERT(MID(Nacsport!F524,4,2),"sec","hr")/24)-(CONVERT(LEFT(Nacsport!E524,2),"mn","hr")/24+CONVERT(MID(Nacsport!E524,4,2),"sec","hr")/24),"hr","sec")*24</f>
        <v>3.000000000000469</v>
      </c>
      <c r="H523" s="15">
        <f t="shared" si="40"/>
        <v>5697</v>
      </c>
      <c r="I523" s="15">
        <f t="shared" si="41"/>
        <v>95.033333333333346</v>
      </c>
      <c r="J523" s="1">
        <f>+Nacsport!B524</f>
        <v>66</v>
      </c>
      <c r="K523" s="1" t="str">
        <f>+Nacsport!C524</f>
        <v>RUCK</v>
      </c>
      <c r="L523" s="1" t="str">
        <f>+CONCATENATE(Nacsport!I524,Nacsport!J524)</f>
        <v>OPPONENT</v>
      </c>
      <c r="M523" s="29" t="str">
        <f>IF(Nacsport!G524&lt;&gt;"",LEFT(Nacsport!G524,FIND(";",Nacsport!G524)-1),"")</f>
        <v>13</v>
      </c>
      <c r="N523" s="1" t="str">
        <f>IFERROR(MID(Nacsport!G524,FIND(";", Nacsport!G524)+1,IFERROR(FIND(" ", Nacsport!G524 &amp; " ", FIND(";", Nacsport!G524)+1) - FIND(";", Nacsport!G524)-1,LEN(Nacsport!G524))),"")</f>
        <v>29</v>
      </c>
      <c r="O523" s="1" t="str">
        <f>+CONCATENATE(Nacsport!K524,Nacsport!L524,Nacsport!M524,Nacsport!N524,Nacsport!O524,Nacsport!P524,Nacsport!Q524,Nacsport!R524,Nacsport!S524,Nacsport!T524,Nacsport!U524,Nacsport!V524,Nacsport!W524,Nacsport!X524,Nacsport!Y524,Nacsport!Z524)</f>
        <v>T2A</v>
      </c>
      <c r="P523" s="1" t="str">
        <f>IF(ISNA(LOOKUP(2,1/(Nacsport!AA524:BY524&lt;&gt;""),Nacsport!AA524:BY524)),"",LOOKUP(2,1/(Nacsport!AA524:BY524&lt;&gt;""),Nacsport!AA524:BY524))</f>
        <v/>
      </c>
      <c r="Q523" s="1" t="str">
        <f t="array" ref="Q523">+IF(+COUNTIF(Nacsport!AA524:BY524,"*")&gt;1,INDEX(Nacsport!Z524:BX524,MATCH(TRUE,Nacsport!Z524:BX524&gt;0,0)),"")</f>
        <v/>
      </c>
      <c r="R523" s="1" t="str">
        <f>+CONCATENATE(Nacsport!BZ524,Nacsport!CA524)</f>
        <v/>
      </c>
      <c r="S523" s="1" t="str">
        <f>+CONCATENATE(Nacsport!CB524,Nacsport!CC524,Nacsport!CD524)</f>
        <v/>
      </c>
      <c r="T523" s="1" t="str">
        <f>+CONCATENATE(Nacsport!CE524,Nacsport!CF524,Nacsport!CG524,Nacsport!CH524)</f>
        <v/>
      </c>
      <c r="U523" s="1" t="str">
        <f>+CONCATENATE(Nacsport!CI524,Nacsport!CJ524,Nacsport!CK524,Nacsport!CL524,Nacsport!CM524,Nacsport!CN524,Nacsport!CO524,Nacsport!CP524)</f>
        <v/>
      </c>
      <c r="V523" s="1" t="str">
        <f>+CONCATENATE(Nacsport!CQ524,Nacsport!CR524,Nacsport!CS524,Nacsport!CT524,Nacsport!CU524,Nacsport!CV524)</f>
        <v/>
      </c>
      <c r="W523" s="1" t="str">
        <f>+CONCATENATE(Nacsport!CW524,Nacsport!CX524,Nacsport!CY524,Nacsport!CZ524,Nacsport!DA524,Nacsport!DB524,Nacsport!DC524)</f>
        <v/>
      </c>
      <c r="X523" s="1" t="str">
        <f>+CONCATENATE(Nacsport!DD524,Nacsport!DE524,Nacsport!DF524,Nacsport!DG524,Nacsport!DH524,Nacsport!DI524,Nacsport!DJ524,Nacsport!DK524,Nacsport!DL524,Nacsport!DM524,Nacsport!DN524)</f>
        <v/>
      </c>
      <c r="Y523" s="1" t="str">
        <f>+CONCATENATE(Nacsport!DO524,Nacsport!DP524,Nacsport!DQ524,Nacsport!DR524,Nacsport!DS524,Nacsport!DT524,Nacsport!DU524,Nacsport!DV524,)</f>
        <v/>
      </c>
      <c r="Z523" s="1" t="str">
        <f>+CONCATENATE(Nacsport!DW524,Nacsport!DX524,Nacsport!DY524,Nacsport!DZ524)</f>
        <v/>
      </c>
      <c r="AA523" s="1" t="str">
        <f>+CONCATENATE(Nacsport!EA524,Nacsport!EB524,Nacsport!EC524,Nacsport!ED524,Nacsport!EE524)</f>
        <v/>
      </c>
      <c r="AB523" s="1" t="str">
        <f>+CONCATENATE(Nacsport!EF524,Nacsport!EG524,Nacsport!EH524,Nacsport!EI524,Nacsport!EJ524,Nacsport!EK524)</f>
        <v/>
      </c>
      <c r="AC523" s="1" t="str">
        <f>+CONCATENATE(Nacsport!EL524,Nacsport!EM524,Nacsport!EN524,Nacsport!EO524,Nacsport!EP524,Nacsport!EQ524,Nacsport!ER524)</f>
        <v/>
      </c>
      <c r="AD523" s="1" t="str">
        <f>+CONCATENATE(Nacsport!ES524,Nacsport!ET524,Nacsport!EU524,Nacsport!EV524,Nacsport!EW524,Nacsport!EX524,Nacsport!EY524,Nacsport!EZ524)</f>
        <v/>
      </c>
      <c r="AE523" s="1" t="str">
        <f>+CONCATENATE(Nacsport!FA524,Nacsport!FB524,Nacsport!FC524)</f>
        <v/>
      </c>
      <c r="AF523" s="1" t="str">
        <f>+CONCATENATE(Nacsport!FD524,Nacsport!FE524)</f>
        <v>SLOW</v>
      </c>
      <c r="AG523" s="1" t="str">
        <f>+CONCATENATE(Nacsport!FF524,Nacsport!FG524,Nacsport!FH524,Nacsport!FI524,Nacsport!FJ524)</f>
        <v/>
      </c>
      <c r="AH523" s="1" t="str">
        <f t="shared" si="39"/>
        <v/>
      </c>
      <c r="AI523" s="1" t="str">
        <f>+CONCATENATE(Nacsport!FK524,Nacsport!FL524)</f>
        <v/>
      </c>
      <c r="AJ523" s="34" t="str">
        <f>+CONCATENATE(Nacsport!FM524,Nacsport!FN524)</f>
        <v/>
      </c>
      <c r="AK523" s="1" t="str">
        <f>+IF(OR(K523="ATTACCO",K523="DIFESA"),+CONCATENATE(Nacsport!FO524,Nacsport!FP523,Nacsport!FQ524,Nacsport!FR524,Nacsport!FS524,Nacsport!FT524,Nacsport!FU524,),"")</f>
        <v/>
      </c>
      <c r="AL523" s="1" t="str">
        <f>+IF(OR(K523="ATAQUE",K523="DEFENSA"),+CONCATENATE(Nacsport!FV524,Nacsport!FW524,Nacsport!FX524,Nacsport!FY524,Nacsport!FZ524,Nacsport!GA524,Nacsport!GB524,),"")</f>
        <v/>
      </c>
      <c r="AM523" s="1" t="str">
        <f>+CONCATENATE(Nacsport!GC524,Nacsport!GD524,Nacsport!GE524,Nacsport!GF524,Nacsport!GG524,Nacsport!GH524,Nacsport!GI524,Nacsport!GJ524,)</f>
        <v/>
      </c>
      <c r="AN523" s="1" t="str">
        <f>IF(K523="PUNTOS",LOOKUP(2,1/($K$3:K523="ATAQUE"),$AN$3:AN523),IF(+COUNTIF(Nacsport!GK524:'Nacsport'!GS524,"*")&gt;0,+COUNTIF(Nacsport!GK524:'Nacsport'!GS524,"*"),""))</f>
        <v/>
      </c>
      <c r="AO523" t="str">
        <f ca="1">+IF(K523="QUIEBRE",+IF(L523="SAN LUIS",+COUNTIF(K523:INDIRECT(ADDRESS((LOOKUP(2,1/($K$1:K523="ATAQUE"),Nacsport!$A$1:A524)),3,4)),"RUCK")+1,+COUNTIF(K523:INDIRECT(ADDRESS((LOOKUP(2,1/($K$1:K523="DEFENSA"),Nacsport!$A$1:A524)),3,4)),"RUCK")+1),"")</f>
        <v/>
      </c>
      <c r="AP523" t="str">
        <f ca="1">+IF(OR(K523="PUNTOS",K523="QUIEBRE"),+IF(L523="SAN LUIS",+COUNTIF(K523:INDIRECT(ADDRESS((LOOKUP(2,1/($K$1:K523="ATAQUE"),Nacsport!$A$1:A524)),3,4)),"PASE"),+COUNTIF(K523:INDIRECT(ADDRESS((LOOKUP(2,1/($K$1:K523="DEFENSA"),Nacsport!$A$1:A524)),3,4)),"PASE")),"")</f>
        <v/>
      </c>
      <c r="AQ523" t="str">
        <f>IF(K523="QUIEBRE",LOOKUP(2,1/($K$3:K523="ATAQUE"),$AL$3:AL523),IF(+COUNTIF(Nacsport!GK524:'Nacsport'!GS524,"*")&gt;0,+COUNTIF(Nacsport!GK524:'Nacsport'!GS524,"*"),""))</f>
        <v/>
      </c>
      <c r="AR523" s="1" t="str">
        <f>IF(OR(K523="ATTACCO",K523="DIFESA"),J523,IF(AND(OR(K523="PUNTOS",K523="RUCK",K523="QUIEBRE"),L523="AVEZZANO"),LOOKUP(2,1/($K$3:K523="ATTACCO"),$J$3:J524),IF(AND(OR(K523="PUNTOS",K523="RUCK",K523="QUIEBRE"),L523="RIVAL"),LOOKUP(2,1/($K$3:K523="DIFESA"),$J$3:J524),"")))</f>
        <v/>
      </c>
      <c r="AS523" s="17"/>
    </row>
    <row r="524" spans="1:45" ht="15.75" customHeight="1" x14ac:dyDescent="0.2">
      <c r="A524">
        <f>+Nacsport!A525</f>
        <v>525</v>
      </c>
      <c r="B524">
        <f t="shared" si="37"/>
        <v>523</v>
      </c>
      <c r="C524">
        <f t="shared" si="38"/>
        <v>523</v>
      </c>
      <c r="D524" s="12">
        <v>1</v>
      </c>
      <c r="E524" s="1" t="s">
        <v>1295</v>
      </c>
      <c r="F524" s="14">
        <f>CONVERT(LEFT(Nacsport!E525,2),"mn","hr")/24+CONVERT(MID(Nacsport!E525,4,2),"sec","hr")/24</f>
        <v>6.6018518518518518E-2</v>
      </c>
      <c r="G524" s="15">
        <v>8</v>
      </c>
      <c r="H524" s="15">
        <f t="shared" si="40"/>
        <v>5699</v>
      </c>
      <c r="I524" s="15">
        <f t="shared" si="41"/>
        <v>95.066666666666663</v>
      </c>
      <c r="J524" s="1">
        <f>+Nacsport!B525</f>
        <v>22</v>
      </c>
      <c r="K524" s="1" t="str">
        <f>+Nacsport!C525</f>
        <v>PENALTY</v>
      </c>
      <c r="L524" s="1" t="str">
        <f>+CONCATENATE(Nacsport!I525,Nacsport!J525)</f>
        <v>SAN BENEDETTO</v>
      </c>
      <c r="M524" s="29" t="str">
        <f>IF(Nacsport!G525&lt;&gt;"",LEFT(Nacsport!G525,FIND(";",Nacsport!G525)-1),"")</f>
        <v>11</v>
      </c>
      <c r="N524" s="1" t="str">
        <f>IFERROR(MID(Nacsport!G525,FIND(";", Nacsport!G525)+1,IFERROR(FIND(" ", Nacsport!G525 &amp; " ", FIND(";", Nacsport!G525)+1) - FIND(";", Nacsport!G525)-1,LEN(Nacsport!G525))),"")</f>
        <v>31</v>
      </c>
      <c r="O524" s="1" t="str">
        <f>+CONCATENATE(Nacsport!K525,Nacsport!L525,Nacsport!M525,Nacsport!N525,Nacsport!O525,Nacsport!P525,Nacsport!Q525,Nacsport!R525,Nacsport!S525,Nacsport!T525,Nacsport!U525,Nacsport!V525,Nacsport!W525,Nacsport!X525,Nacsport!Y525,Nacsport!Z525)</f>
        <v/>
      </c>
      <c r="P524" s="1">
        <f>IF(ISNA(LOOKUP(2,1/(Nacsport!AA525:BY525&lt;&gt;""),Nacsport!AA525:BY525)),"",LOOKUP(2,1/(Nacsport!AA525:BY525&lt;&gt;""),Nacsport!AA525:BY525))</f>
        <v>27</v>
      </c>
      <c r="Q524" s="1" t="str">
        <f t="array" ref="Q524">+IF(+COUNTIF(Nacsport!AA525:BY525,"*")&gt;1,INDEX(Nacsport!Z525:BX525,MATCH(TRUE,Nacsport!Z525:BX525&gt;0,0)),"")</f>
        <v/>
      </c>
      <c r="R524" s="1" t="str">
        <f>+CONCATENATE(Nacsport!BZ525,Nacsport!CA525)</f>
        <v/>
      </c>
      <c r="S524" s="1" t="str">
        <f>+CONCATENATE(Nacsport!CB525,Nacsport!CC525,Nacsport!CD525)</f>
        <v/>
      </c>
      <c r="T524" s="1" t="str">
        <f>+CONCATENATE(Nacsport!CE525,Nacsport!CF525,Nacsport!CG525,Nacsport!CH525)</f>
        <v/>
      </c>
      <c r="U524" s="1" t="str">
        <f>+CONCATENATE(Nacsport!CI525,Nacsport!CJ525,Nacsport!CK525,Nacsport!CL525,Nacsport!CM525,Nacsport!CN525,Nacsport!CO525,Nacsport!CP525)</f>
        <v/>
      </c>
      <c r="V524" s="1" t="str">
        <f>+CONCATENATE(Nacsport!CQ525,Nacsport!CR525,Nacsport!CS525,Nacsport!CT525,Nacsport!CU525,Nacsport!CV525)</f>
        <v/>
      </c>
      <c r="W524" s="1" t="str">
        <f>+CONCATENATE(Nacsport!CW525,Nacsport!CX525,Nacsport!CY525,Nacsport!CZ525,Nacsport!DA525,Nacsport!DB525,Nacsport!DC525)</f>
        <v/>
      </c>
      <c r="X524" s="1" t="str">
        <f>+CONCATENATE(Nacsport!DD525,Nacsport!DE525,Nacsport!DF525,Nacsport!DG525,Nacsport!DH525,Nacsport!DI525,Nacsport!DJ525,Nacsport!DK525,Nacsport!DL525,Nacsport!DM525,Nacsport!DN525)</f>
        <v/>
      </c>
      <c r="Y524" s="1" t="str">
        <f>+CONCATENATE(Nacsport!DO525,Nacsport!DP525,Nacsport!DQ525,Nacsport!DR525,Nacsport!DS525,Nacsport!DT525,Nacsport!DU525,Nacsport!DV525,)</f>
        <v/>
      </c>
      <c r="Z524" s="1" t="str">
        <f>+CONCATENATE(Nacsport!DW525,Nacsport!DX525,Nacsport!DY525,Nacsport!DZ525)</f>
        <v/>
      </c>
      <c r="AA524" s="1" t="str">
        <f>+CONCATENATE(Nacsport!EA525,Nacsport!EB525,Nacsport!EC525,Nacsport!ED525,Nacsport!EE525)</f>
        <v/>
      </c>
      <c r="AB524" s="1" t="str">
        <f>+CONCATENATE(Nacsport!EF525,Nacsport!EG525,Nacsport!EH525,Nacsport!EI525,Nacsport!EJ525,Nacsport!EK525)</f>
        <v/>
      </c>
      <c r="AC524" s="1" t="str">
        <f>+CONCATENATE(Nacsport!EL525,Nacsport!EM525,Nacsport!EN525,Nacsport!EO525,Nacsport!EP525,Nacsport!EQ525,Nacsport!ER525)</f>
        <v>RUCK DEFENCE</v>
      </c>
      <c r="AD524" s="1" t="str">
        <f>+CONCATENATE(Nacsport!ES525,Nacsport!ET525,Nacsport!EU525,Nacsport!EV525,Nacsport!EW525,Nacsport!EX525,Nacsport!EY525,Nacsport!EZ525)</f>
        <v/>
      </c>
      <c r="AE524" s="1" t="str">
        <f>+CONCATENATE(Nacsport!FA525,Nacsport!FB525,Nacsport!FC525)</f>
        <v/>
      </c>
      <c r="AF524" s="1" t="str">
        <f>+CONCATENATE(Nacsport!FD525,Nacsport!FE525)</f>
        <v/>
      </c>
      <c r="AG524" s="1" t="str">
        <f>+CONCATENATE(Nacsport!FF525,Nacsport!FG525,Nacsport!FH525,Nacsport!FI525,Nacsport!FJ525)</f>
        <v/>
      </c>
      <c r="AH524" s="1" t="str">
        <f t="shared" si="39"/>
        <v/>
      </c>
      <c r="AI524" s="1" t="str">
        <f>+CONCATENATE(Nacsport!FK525,Nacsport!FL525)</f>
        <v/>
      </c>
      <c r="AJ524" s="34" t="str">
        <f>+CONCATENATE(Nacsport!FM525,Nacsport!FN525)</f>
        <v/>
      </c>
      <c r="AK524" s="1" t="str">
        <f>+IF(OR(K524="ATTACCO",K524="DIFESA"),+CONCATENATE(Nacsport!FO525,Nacsport!FP524,Nacsport!FQ525,Nacsport!FR525,Nacsport!FS525,Nacsport!FT525,Nacsport!FU525,),"")</f>
        <v/>
      </c>
      <c r="AL524" s="1" t="str">
        <f>+IF(OR(K524="ATAQUE",K524="DEFENSA"),+CONCATENATE(Nacsport!FV525,Nacsport!FW525,Nacsport!FX525,Nacsport!FY525,Nacsport!FZ525,Nacsport!GA525,Nacsport!GB525,),"")</f>
        <v/>
      </c>
      <c r="AM524" s="1" t="str">
        <f>+CONCATENATE(Nacsport!GC525,Nacsport!GD525,Nacsport!GE525,Nacsport!GF525,Nacsport!GG525,Nacsport!GH525,Nacsport!GI525,Nacsport!GJ525,)</f>
        <v/>
      </c>
      <c r="AN524" s="1" t="str">
        <f>IF(K524="PUNTOS",LOOKUP(2,1/($K$3:K524="ATAQUE"),$AN$3:AN524),IF(+COUNTIF(Nacsport!GK525:'Nacsport'!GS525,"*")&gt;0,+COUNTIF(Nacsport!GK525:'Nacsport'!GS525,"*"),""))</f>
        <v/>
      </c>
      <c r="AO524" t="str">
        <f ca="1">+IF(K524="QUIEBRE",+IF(L524="SAN LUIS",+COUNTIF(K524:INDIRECT(ADDRESS((LOOKUP(2,1/($K$1:K524="ATAQUE"),Nacsport!$A$1:A525)),3,4)),"RUCK")+1,+COUNTIF(K524:INDIRECT(ADDRESS((LOOKUP(2,1/($K$1:K524="DEFENSA"),Nacsport!$A$1:A525)),3,4)),"RUCK")+1),"")</f>
        <v/>
      </c>
      <c r="AP524" t="str">
        <f ca="1">+IF(OR(K524="PUNTOS",K524="QUIEBRE"),+IF(L524="SAN LUIS",+COUNTIF(K524:INDIRECT(ADDRESS((LOOKUP(2,1/($K$1:K524="ATAQUE"),Nacsport!$A$1:A525)),3,4)),"PASE"),+COUNTIF(K524:INDIRECT(ADDRESS((LOOKUP(2,1/($K$1:K524="DEFENSA"),Nacsport!$A$1:A525)),3,4)),"PASE")),"")</f>
        <v/>
      </c>
      <c r="AQ524" t="str">
        <f>IF(K524="QUIEBRE",LOOKUP(2,1/($K$3:K524="ATAQUE"),$AL$3:AL524),IF(+COUNTIF(Nacsport!GK525:'Nacsport'!GS525,"*")&gt;0,+COUNTIF(Nacsport!GK525:'Nacsport'!GS525,"*"),""))</f>
        <v/>
      </c>
      <c r="AR524" s="1" t="str">
        <f>IF(OR(K524="ATTACCO",K524="DIFESA"),J524,IF(AND(OR(K524="PUNTOS",K524="RUCK",K524="QUIEBRE"),L524="AVEZZANO"),LOOKUP(2,1/($K$3:K524="ATTACCO"),$J$3:J525),IF(AND(OR(K524="PUNTOS",K524="RUCK",K524="QUIEBRE"),L524="RIVAL"),LOOKUP(2,1/($K$3:K524="DIFESA"),$J$3:J525),"")))</f>
        <v/>
      </c>
      <c r="AS524" s="17"/>
    </row>
    <row r="525" spans="1:45" ht="15.75" customHeight="1" x14ac:dyDescent="0.2">
      <c r="A525">
        <f>+Nacsport!A526</f>
        <v>526</v>
      </c>
      <c r="B525">
        <f t="shared" si="37"/>
        <v>524</v>
      </c>
      <c r="C525">
        <f t="shared" si="38"/>
        <v>524</v>
      </c>
      <c r="D525" s="12">
        <v>1</v>
      </c>
      <c r="E525" s="1" t="s">
        <v>1295</v>
      </c>
      <c r="F525" s="14">
        <f>CONVERT(LEFT(Nacsport!E526,2),"mn","hr")/24+CONVERT(MID(Nacsport!E526,4,2),"sec","hr")/24</f>
        <v>6.6018518518518518E-2</v>
      </c>
      <c r="G525" s="15">
        <f>CONVERT((CONVERT(LEFT(Nacsport!F526,2),"mn","hr")/24+CONVERT(MID(Nacsport!F526,4,2),"sec","hr")/24)-(CONVERT(LEFT(Nacsport!E526,2),"mn","hr")/24+CONVERT(MID(Nacsport!E526,4,2),"sec","hr")/24),"hr","sec")*24</f>
        <v>1.000000000000556</v>
      </c>
      <c r="H525" s="15">
        <f t="shared" si="40"/>
        <v>5699</v>
      </c>
      <c r="I525" s="15">
        <f t="shared" si="41"/>
        <v>95.066666666666663</v>
      </c>
      <c r="J525" s="1">
        <f>+Nacsport!B526</f>
        <v>55</v>
      </c>
      <c r="K525" s="1" t="str">
        <f>+Nacsport!C526</f>
        <v>END</v>
      </c>
      <c r="L525" s="1" t="str">
        <f>+CONCATENATE(Nacsport!I526,Nacsport!J526)</f>
        <v/>
      </c>
      <c r="M525" s="29" t="str">
        <f>IF(Nacsport!G526&lt;&gt;"",LEFT(Nacsport!G526,FIND(";",Nacsport!G526)-1),"")</f>
        <v/>
      </c>
      <c r="N525" s="1" t="str">
        <f>IFERROR(MID(Nacsport!G526,FIND(";", Nacsport!G526)+1,IFERROR(FIND(" ", Nacsport!G526 &amp; " ", FIND(";", Nacsport!G526)+1) - FIND(";", Nacsport!G526)-1,LEN(Nacsport!G526))),"")</f>
        <v/>
      </c>
      <c r="O525" s="1" t="str">
        <f>+CONCATENATE(Nacsport!K526,Nacsport!L526,Nacsport!M526,Nacsport!N526,Nacsport!O526,Nacsport!P526,Nacsport!Q526,Nacsport!R526,Nacsport!S526,Nacsport!T526,Nacsport!U526,Nacsport!V526,Nacsport!W526,Nacsport!X526,Nacsport!Y526,Nacsport!Z526)</f>
        <v/>
      </c>
      <c r="P525" s="1" t="str">
        <f>IF(ISNA(LOOKUP(2,1/(Nacsport!AA526:BY526&lt;&gt;""),Nacsport!AA526:BY526)),"",LOOKUP(2,1/(Nacsport!AA526:BY526&lt;&gt;""),Nacsport!AA526:BY526))</f>
        <v/>
      </c>
      <c r="Q525" s="1" t="str">
        <f t="array" ref="Q525">+IF(+COUNTIF(Nacsport!AA526:BY526,"*")&gt;1,INDEX(Nacsport!Z526:BX526,MATCH(TRUE,Nacsport!Z526:BX526&gt;0,0)),"")</f>
        <v/>
      </c>
      <c r="R525" s="1" t="str">
        <f>+CONCATENATE(Nacsport!BZ526,Nacsport!CA526)</f>
        <v/>
      </c>
      <c r="S525" s="1" t="str">
        <f>+CONCATENATE(Nacsport!CB526,Nacsport!CC526,Nacsport!CD526)</f>
        <v/>
      </c>
      <c r="T525" s="1" t="str">
        <f>+CONCATENATE(Nacsport!CE526,Nacsport!CF526,Nacsport!CG526,Nacsport!CH526)</f>
        <v/>
      </c>
      <c r="U525" s="1" t="str">
        <f>+CONCATENATE(Nacsport!CI526,Nacsport!CJ526,Nacsport!CK526,Nacsport!CL526,Nacsport!CM526,Nacsport!CN526,Nacsport!CO526,Nacsport!CP526)</f>
        <v/>
      </c>
      <c r="V525" s="1" t="str">
        <f>+CONCATENATE(Nacsport!CQ526,Nacsport!CR526,Nacsport!CS526,Nacsport!CT526,Nacsport!CU526,Nacsport!CV526)</f>
        <v/>
      </c>
      <c r="W525" s="1" t="str">
        <f>+CONCATENATE(Nacsport!CW526,Nacsport!CX526,Nacsport!CY526,Nacsport!CZ526,Nacsport!DA526,Nacsport!DB526,Nacsport!DC526)</f>
        <v/>
      </c>
      <c r="X525" s="1" t="str">
        <f>+CONCATENATE(Nacsport!DD526,Nacsport!DE526,Nacsport!DF526,Nacsport!DG526,Nacsport!DH526,Nacsport!DI526,Nacsport!DJ526,Nacsport!DK526,Nacsport!DL526,Nacsport!DM526,Nacsport!DN526)</f>
        <v/>
      </c>
      <c r="Y525" s="1" t="str">
        <f>+CONCATENATE(Nacsport!DO526,Nacsport!DP526,Nacsport!DQ526,Nacsport!DR526,Nacsport!DS526,Nacsport!DT526,Nacsport!DU526,Nacsport!DV526,)</f>
        <v/>
      </c>
      <c r="Z525" s="1" t="str">
        <f>+CONCATENATE(Nacsport!DW526,Nacsport!DX526,Nacsport!DY526,Nacsport!DZ526)</f>
        <v/>
      </c>
      <c r="AA525" s="1" t="str">
        <f>+CONCATENATE(Nacsport!EA526,Nacsport!EB526,Nacsport!EC526,Nacsport!ED526,Nacsport!EE526)</f>
        <v/>
      </c>
      <c r="AB525" s="1" t="str">
        <f>+CONCATENATE(Nacsport!EF526,Nacsport!EG526,Nacsport!EH526,Nacsport!EI526,Nacsport!EJ526,Nacsport!EK526)</f>
        <v/>
      </c>
      <c r="AC525" s="1" t="str">
        <f>+CONCATENATE(Nacsport!EL526,Nacsport!EM526,Nacsport!EN526,Nacsport!EO526,Nacsport!EP526,Nacsport!EQ526,Nacsport!ER526)</f>
        <v/>
      </c>
      <c r="AD525" s="1" t="str">
        <f>+CONCATENATE(Nacsport!ES526,Nacsport!ET526,Nacsport!EU526,Nacsport!EV526,Nacsport!EW526,Nacsport!EX526,Nacsport!EY526,Nacsport!EZ526)</f>
        <v/>
      </c>
      <c r="AE525" s="1" t="str">
        <f>+CONCATENATE(Nacsport!FA526,Nacsport!FB526,Nacsport!FC526)</f>
        <v/>
      </c>
      <c r="AF525" s="1" t="str">
        <f>+CONCATENATE(Nacsport!FD526,Nacsport!FE526)</f>
        <v/>
      </c>
      <c r="AG525" s="1" t="str">
        <f>+CONCATENATE(Nacsport!FF526,Nacsport!FG526,Nacsport!FH526,Nacsport!FI526,Nacsport!FJ526)</f>
        <v/>
      </c>
      <c r="AH525" s="1" t="str">
        <f t="shared" si="39"/>
        <v/>
      </c>
      <c r="AI525" s="1" t="str">
        <f>+CONCATENATE(Nacsport!FK526,Nacsport!FL526)</f>
        <v/>
      </c>
      <c r="AJ525" s="34" t="str">
        <f>+CONCATENATE(Nacsport!FM526,Nacsport!FN526)</f>
        <v/>
      </c>
      <c r="AK525" s="1" t="str">
        <f>+IF(OR(K525="ATTACCO",K525="DIFESA"),+CONCATENATE(Nacsport!FO526,Nacsport!FP525,Nacsport!FQ526,Nacsport!FR526,Nacsport!FS526,Nacsport!FT526,Nacsport!FU526,),"")</f>
        <v/>
      </c>
      <c r="AL525" s="1" t="str">
        <f>+IF(OR(K525="ATAQUE",K525="DEFENSA"),+CONCATENATE(Nacsport!FV526,Nacsport!FW526,Nacsport!FX526,Nacsport!FY526,Nacsport!FZ526,Nacsport!GA526,Nacsport!GB526,),"")</f>
        <v/>
      </c>
      <c r="AM525" s="1" t="str">
        <f>+CONCATENATE(Nacsport!GC526,Nacsport!GD526,Nacsport!GE526,Nacsport!GF526,Nacsport!GG526,Nacsport!GH526,Nacsport!GI526,Nacsport!GJ526,)</f>
        <v/>
      </c>
      <c r="AN525" s="1" t="str">
        <f>IF(K525="PUNTOS",LOOKUP(2,1/($K$3:K525="ATAQUE"),$AN$3:AN525),IF(+COUNTIF(Nacsport!GK526:'Nacsport'!GS526,"*")&gt;0,+COUNTIF(Nacsport!GK526:'Nacsport'!GS526,"*"),""))</f>
        <v/>
      </c>
      <c r="AO525" t="str">
        <f ca="1">+IF(K525="QUIEBRE",+IF(L525="SAN LUIS",+COUNTIF(K525:INDIRECT(ADDRESS((LOOKUP(2,1/($K$1:K525="ATAQUE"),Nacsport!$A$1:A526)),3,4)),"RUCK")+1,+COUNTIF(K525:INDIRECT(ADDRESS((LOOKUP(2,1/($K$1:K525="DEFENSA"),Nacsport!$A$1:A526)),3,4)),"RUCK")+1),"")</f>
        <v/>
      </c>
      <c r="AP525" t="str">
        <f ca="1">+IF(OR(K525="PUNTOS",K525="QUIEBRE"),+IF(L525="SAN LUIS",+COUNTIF(K525:INDIRECT(ADDRESS((LOOKUP(2,1/($K$1:K525="ATAQUE"),Nacsport!$A$1:A526)),3,4)),"PASE"),+COUNTIF(K525:INDIRECT(ADDRESS((LOOKUP(2,1/($K$1:K525="DEFENSA"),Nacsport!$A$1:A526)),3,4)),"PASE")),"")</f>
        <v/>
      </c>
      <c r="AQ525" t="str">
        <f>IF(K525="QUIEBRE",LOOKUP(2,1/($K$3:K525="ATAQUE"),$AL$3:AL525),IF(+COUNTIF(Nacsport!GK526:'Nacsport'!GS526,"*")&gt;0,+COUNTIF(Nacsport!GK526:'Nacsport'!GS526,"*"),""))</f>
        <v/>
      </c>
      <c r="AR525" s="1" t="str">
        <f>IF(OR(K525="ATTACCO",K525="DIFESA"),J525,IF(AND(OR(K525="PUNTOS",K525="RUCK",K525="QUIEBRE"),L525="AVEZZANO"),LOOKUP(2,1/($K$3:K525="ATTACCO"),$J$3:J526),IF(AND(OR(K525="PUNTOS",K525="RUCK",K525="QUIEBRE"),L525="RIVAL"),LOOKUP(2,1/($K$3:K525="DIFESA"),$J$3:J526),"")))</f>
        <v/>
      </c>
      <c r="AS525" s="17"/>
    </row>
    <row r="526" spans="1:45" ht="15.75" customHeight="1" x14ac:dyDescent="0.2">
      <c r="A526">
        <f>+Nacsport!A527</f>
        <v>527</v>
      </c>
      <c r="B526">
        <f t="shared" si="37"/>
        <v>525</v>
      </c>
      <c r="C526">
        <f t="shared" si="38"/>
        <v>525</v>
      </c>
      <c r="D526" s="12">
        <v>1</v>
      </c>
      <c r="E526" s="1" t="s">
        <v>1295</v>
      </c>
      <c r="F526" s="14">
        <f>CONVERT(LEFT(Nacsport!E527,2),"mn","hr")/24+CONVERT(MID(Nacsport!E527,4,2),"sec","hr")/24</f>
        <v>6.6504629629629636E-2</v>
      </c>
      <c r="G526" s="15">
        <f>CONVERT((CONVERT(LEFT(Nacsport!F527,2),"mn","hr")/24+CONVERT(MID(Nacsport!F527,4,2),"sec","hr")/24)-(CONVERT(LEFT(Nacsport!E527,2),"mn","hr")/24+CONVERT(MID(Nacsport!E527,4,2),"sec","hr")/24),"hr","sec")*24</f>
        <v>14.999999999999947</v>
      </c>
      <c r="H526" s="15">
        <f t="shared" si="40"/>
        <v>5741</v>
      </c>
      <c r="I526" s="15">
        <f t="shared" si="41"/>
        <v>95.76666666666668</v>
      </c>
      <c r="J526" s="1">
        <f>+Nacsport!B527</f>
        <v>37</v>
      </c>
      <c r="K526" s="1" t="str">
        <f>+Nacsport!C527</f>
        <v>DEFENCE</v>
      </c>
      <c r="L526" s="1" t="str">
        <f>+CONCATENATE(Nacsport!I527,Nacsport!J527)</f>
        <v/>
      </c>
      <c r="M526" s="29" t="str">
        <f>IF(Nacsport!G527&lt;&gt;"",LEFT(Nacsport!G527,FIND(";",Nacsport!G527)-1),"")</f>
        <v>1</v>
      </c>
      <c r="N526" s="1" t="str">
        <f>IFERROR(MID(Nacsport!G527,FIND(";", Nacsport!G527)+1,IFERROR(FIND(" ", Nacsport!G527 &amp; " ", FIND(";", Nacsport!G527)+1) - FIND(";", Nacsport!G527)-1,LEN(Nacsport!G527))),"")</f>
        <v>58</v>
      </c>
      <c r="O526" s="1" t="str">
        <f>+CONCATENATE(Nacsport!K527,Nacsport!L527,Nacsport!M527,Nacsport!N527,Nacsport!O527,Nacsport!P527,Nacsport!Q527,Nacsport!R527,Nacsport!S527,Nacsport!T527,Nacsport!U527,Nacsport!V527,Nacsport!W527,Nacsport!X527,Nacsport!Y527,Nacsport!Z527)</f>
        <v/>
      </c>
      <c r="P526" s="1" t="str">
        <f>IF(ISNA(LOOKUP(2,1/(Nacsport!AA527:BY527&lt;&gt;""),Nacsport!AA527:BY527)),"",LOOKUP(2,1/(Nacsport!AA527:BY527&lt;&gt;""),Nacsport!AA527:BY527))</f>
        <v/>
      </c>
      <c r="Q526" s="1" t="str">
        <f t="array" ref="Q526">+IF(+COUNTIF(Nacsport!AA527:BY527,"*")&gt;1,INDEX(Nacsport!Z527:BX527,MATCH(TRUE,Nacsport!Z527:BX527&gt;0,0)),"")</f>
        <v/>
      </c>
      <c r="R526" s="1" t="str">
        <f>+CONCATENATE(Nacsport!BZ527,Nacsport!CA527)</f>
        <v/>
      </c>
      <c r="S526" s="1" t="str">
        <f>+CONCATENATE(Nacsport!CB527,Nacsport!CC527,Nacsport!CD527)</f>
        <v/>
      </c>
      <c r="T526" s="1" t="str">
        <f>+CONCATENATE(Nacsport!CE527,Nacsport!CF527,Nacsport!CG527,Nacsport!CH527)</f>
        <v/>
      </c>
      <c r="U526" s="1" t="str">
        <f>+CONCATENATE(Nacsport!CI527,Nacsport!CJ527,Nacsport!CK527,Nacsport!CL527,Nacsport!CM527,Nacsport!CN527,Nacsport!CO527,Nacsport!CP527)</f>
        <v/>
      </c>
      <c r="V526" s="1" t="str">
        <f>+CONCATENATE(Nacsport!CQ527,Nacsport!CR527,Nacsport!CS527,Nacsport!CT527,Nacsport!CU527,Nacsport!CV527)</f>
        <v/>
      </c>
      <c r="W526" s="1" t="str">
        <f>+CONCATENATE(Nacsport!CW527,Nacsport!CX527,Nacsport!CY527,Nacsport!CZ527,Nacsport!DA527,Nacsport!DB527,Nacsport!DC527)</f>
        <v/>
      </c>
      <c r="X526" s="1" t="str">
        <f>+CONCATENATE(Nacsport!DD527,Nacsport!DE527,Nacsport!DF527,Nacsport!DG527,Nacsport!DH527,Nacsport!DI527,Nacsport!DJ527,Nacsport!DK527,Nacsport!DL527,Nacsport!DM527,Nacsport!DN527)</f>
        <v/>
      </c>
      <c r="Y526" s="1" t="str">
        <f>+CONCATENATE(Nacsport!DO527,Nacsport!DP527,Nacsport!DQ527,Nacsport!DR527,Nacsport!DS527,Nacsport!DT527,Nacsport!DU527,Nacsport!DV527,)</f>
        <v/>
      </c>
      <c r="Z526" s="1" t="str">
        <f>+CONCATENATE(Nacsport!DW527,Nacsport!DX527,Nacsport!DY527,Nacsport!DZ527)</f>
        <v/>
      </c>
      <c r="AA526" s="1" t="str">
        <f>+CONCATENATE(Nacsport!EA527,Nacsport!EB527,Nacsport!EC527,Nacsport!ED527,Nacsport!EE527)</f>
        <v/>
      </c>
      <c r="AB526" s="1" t="str">
        <f>+CONCATENATE(Nacsport!EF527,Nacsport!EG527,Nacsport!EH527,Nacsport!EI527,Nacsport!EJ527,Nacsport!EK527)</f>
        <v/>
      </c>
      <c r="AC526" s="1" t="str">
        <f>+CONCATENATE(Nacsport!EL527,Nacsport!EM527,Nacsport!EN527,Nacsport!EO527,Nacsport!EP527,Nacsport!EQ527,Nacsport!ER527)</f>
        <v/>
      </c>
      <c r="AD526" s="1" t="str">
        <f>+CONCATENATE(Nacsport!ES527,Nacsport!ET527,Nacsport!EU527,Nacsport!EV527,Nacsport!EW527,Nacsport!EX527,Nacsport!EY527,Nacsport!EZ527)</f>
        <v/>
      </c>
      <c r="AE526" s="1" t="str">
        <f>+CONCATENATE(Nacsport!FA527,Nacsport!FB527,Nacsport!FC527)</f>
        <v/>
      </c>
      <c r="AF526" s="1" t="str">
        <f>+CONCATENATE(Nacsport!FD527,Nacsport!FE527)</f>
        <v/>
      </c>
      <c r="AG526" s="1" t="str">
        <f>+CONCATENATE(Nacsport!FF527,Nacsport!FG527,Nacsport!FH527,Nacsport!FI527,Nacsport!FJ527)</f>
        <v/>
      </c>
      <c r="AH526" s="1" t="str">
        <f t="shared" si="39"/>
        <v/>
      </c>
      <c r="AI526" s="1" t="str">
        <f>+CONCATENATE(Nacsport!FK527,Nacsport!FL527)</f>
        <v/>
      </c>
      <c r="AJ526" s="34" t="str">
        <f>+CONCATENATE(Nacsport!FM527,Nacsport!FN527)</f>
        <v/>
      </c>
      <c r="AK526" s="1" t="str">
        <f>+IF(OR(K526="ATTACCO",K526="DIFESA"),+CONCATENATE(Nacsport!FO527,Nacsport!FP526,Nacsport!FQ527,Nacsport!FR527,Nacsport!FS527,Nacsport!FT527,Nacsport!FU527,),"")</f>
        <v/>
      </c>
      <c r="AL526" s="1" t="str">
        <f>+IF(OR(K526="ATAQUE",K526="DEFENSA"),+CONCATENATE(Nacsport!FV527,Nacsport!FW527,Nacsport!FX527,Nacsport!FY527,Nacsport!FZ527,Nacsport!GA527,Nacsport!GB527,),"")</f>
        <v/>
      </c>
      <c r="AM526" s="1" t="str">
        <f>+CONCATENATE(Nacsport!GC527,Nacsport!GD527,Nacsport!GE527,Nacsport!GF527,Nacsport!GG527,Nacsport!GH527,Nacsport!GI527,Nacsport!GJ527,)</f>
        <v/>
      </c>
      <c r="AN526" s="1" t="str">
        <f>IF(K526="PUNTOS",LOOKUP(2,1/($K$3:K526="ATAQUE"),$AN$3:AN526),IF(+COUNTIF(Nacsport!GK527:'Nacsport'!GS527,"*")&gt;0,+COUNTIF(Nacsport!GK527:'Nacsport'!GS527,"*"),""))</f>
        <v/>
      </c>
      <c r="AO526" t="str">
        <f ca="1">+IF(K526="QUIEBRE",+IF(L526="SAN LUIS",+COUNTIF(K526:INDIRECT(ADDRESS((LOOKUP(2,1/($K$1:K526="ATAQUE"),Nacsport!$A$1:A527)),3,4)),"RUCK")+1,+COUNTIF(K526:INDIRECT(ADDRESS((LOOKUP(2,1/($K$1:K526="DEFENSA"),Nacsport!$A$1:A527)),3,4)),"RUCK")+1),"")</f>
        <v/>
      </c>
      <c r="AP526" t="str">
        <f ca="1">+IF(OR(K526="PUNTOS",K526="QUIEBRE"),+IF(L526="SAN LUIS",+COUNTIF(K526:INDIRECT(ADDRESS((LOOKUP(2,1/($K$1:K526="ATAQUE"),Nacsport!$A$1:A527)),3,4)),"PASE"),+COUNTIF(K526:INDIRECT(ADDRESS((LOOKUP(2,1/($K$1:K526="DEFENSA"),Nacsport!$A$1:A527)),3,4)),"PASE")),"")</f>
        <v/>
      </c>
      <c r="AQ526" t="str">
        <f>IF(K526="QUIEBRE",LOOKUP(2,1/($K$3:K526="ATAQUE"),$AL$3:AL526),IF(+COUNTIF(Nacsport!GK527:'Nacsport'!GS527,"*")&gt;0,+COUNTIF(Nacsport!GK527:'Nacsport'!GS527,"*"),""))</f>
        <v/>
      </c>
      <c r="AR526" s="1" t="str">
        <f>IF(OR(K526="ATTACCO",K526="DIFESA"),J526,IF(AND(OR(K526="PUNTOS",K526="RUCK",K526="QUIEBRE"),L526="AVEZZANO"),LOOKUP(2,1/($K$3:K526="ATTACCO"),$J$3:J527),IF(AND(OR(K526="PUNTOS",K526="RUCK",K526="QUIEBRE"),L526="RIVAL"),LOOKUP(2,1/($K$3:K526="DIFESA"),$J$3:J527),"")))</f>
        <v/>
      </c>
      <c r="AS526" s="17"/>
    </row>
    <row r="527" spans="1:45" ht="15.75" customHeight="1" x14ac:dyDescent="0.2">
      <c r="A527">
        <f>+Nacsport!A528</f>
        <v>528</v>
      </c>
      <c r="B527">
        <f t="shared" si="37"/>
        <v>526</v>
      </c>
      <c r="C527">
        <f t="shared" si="38"/>
        <v>526</v>
      </c>
      <c r="D527" s="12">
        <v>1</v>
      </c>
      <c r="E527" s="1" t="s">
        <v>1295</v>
      </c>
      <c r="F527" s="14">
        <f>CONVERT(LEFT(Nacsport!E528,2),"mn","hr")/24+CONVERT(MID(Nacsport!E528,4,2),"sec","hr")/24</f>
        <v>6.6504629629629636E-2</v>
      </c>
      <c r="G527" s="15">
        <f>CONVERT((CONVERT(LEFT(Nacsport!F528,2),"mn","hr")/24+CONVERT(MID(Nacsport!F528,4,2),"sec","hr")/24)-(CONVERT(LEFT(Nacsport!E528,2),"mn","hr")/24+CONVERT(MID(Nacsport!E528,4,2),"sec","hr")/24),"hr","sec")*24</f>
        <v>14.999999999999947</v>
      </c>
      <c r="H527" s="15">
        <f t="shared" si="40"/>
        <v>5741</v>
      </c>
      <c r="I527" s="15">
        <f t="shared" si="41"/>
        <v>95.76666666666668</v>
      </c>
      <c r="J527" s="1">
        <f>+Nacsport!B528</f>
        <v>57</v>
      </c>
      <c r="K527" s="1" t="str">
        <f>+Nacsport!C528</f>
        <v>SHORT-MATCH</v>
      </c>
      <c r="L527" s="1" t="str">
        <f>+CONCATENATE(Nacsport!I528,Nacsport!J528)</f>
        <v/>
      </c>
      <c r="M527" s="29" t="str">
        <f>IF(Nacsport!G528&lt;&gt;"",LEFT(Nacsport!G528,FIND(";",Nacsport!G528)-1),"")</f>
        <v>1</v>
      </c>
      <c r="N527" s="1" t="str">
        <f>IFERROR(MID(Nacsport!G528,FIND(";", Nacsport!G528)+1,IFERROR(FIND(" ", Nacsport!G528 &amp; " ", FIND(";", Nacsport!G528)+1) - FIND(";", Nacsport!G528)-1,LEN(Nacsport!G528))),"")</f>
        <v>58</v>
      </c>
      <c r="O527" s="1" t="str">
        <f>+CONCATENATE(Nacsport!K528,Nacsport!L528,Nacsport!M528,Nacsport!N528,Nacsport!O528,Nacsport!P528,Nacsport!Q528,Nacsport!R528,Nacsport!S528,Nacsport!T528,Nacsport!U528,Nacsport!V528,Nacsport!W528,Nacsport!X528,Nacsport!Y528,Nacsport!Z528)</f>
        <v/>
      </c>
      <c r="P527" s="1" t="str">
        <f>IF(ISNA(LOOKUP(2,1/(Nacsport!AA528:BY528&lt;&gt;""),Nacsport!AA528:BY528)),"",LOOKUP(2,1/(Nacsport!AA528:BY528&lt;&gt;""),Nacsport!AA528:BY528))</f>
        <v/>
      </c>
      <c r="Q527" s="1" t="str">
        <f t="array" ref="Q527">+IF(+COUNTIF(Nacsport!AA528:BY528,"*")&gt;1,INDEX(Nacsport!Z528:BX528,MATCH(TRUE,Nacsport!Z528:BX528&gt;0,0)),"")</f>
        <v/>
      </c>
      <c r="R527" s="1" t="str">
        <f>+CONCATENATE(Nacsport!BZ528,Nacsport!CA528)</f>
        <v/>
      </c>
      <c r="S527" s="1" t="str">
        <f>+CONCATENATE(Nacsport!CB528,Nacsport!CC528,Nacsport!CD528)</f>
        <v/>
      </c>
      <c r="T527" s="1" t="str">
        <f>+CONCATENATE(Nacsport!CE528,Nacsport!CF528,Nacsport!CG528,Nacsport!CH528)</f>
        <v/>
      </c>
      <c r="U527" s="1" t="str">
        <f>+CONCATENATE(Nacsport!CI528,Nacsport!CJ528,Nacsport!CK528,Nacsport!CL528,Nacsport!CM528,Nacsport!CN528,Nacsport!CO528,Nacsport!CP528)</f>
        <v/>
      </c>
      <c r="V527" s="1" t="str">
        <f>+CONCATENATE(Nacsport!CQ528,Nacsport!CR528,Nacsport!CS528,Nacsport!CT528,Nacsport!CU528,Nacsport!CV528)</f>
        <v/>
      </c>
      <c r="W527" s="1" t="str">
        <f>+CONCATENATE(Nacsport!CW528,Nacsport!CX528,Nacsport!CY528,Nacsport!CZ528,Nacsport!DA528,Nacsport!DB528,Nacsport!DC528)</f>
        <v/>
      </c>
      <c r="X527" s="1" t="str">
        <f>+CONCATENATE(Nacsport!DD528,Nacsport!DE528,Nacsport!DF528,Nacsport!DG528,Nacsport!DH528,Nacsport!DI528,Nacsport!DJ528,Nacsport!DK528,Nacsport!DL528,Nacsport!DM528,Nacsport!DN528)</f>
        <v/>
      </c>
      <c r="Y527" s="1" t="str">
        <f>+CONCATENATE(Nacsport!DO528,Nacsport!DP528,Nacsport!DQ528,Nacsport!DR528,Nacsport!DS528,Nacsport!DT528,Nacsport!DU528,Nacsport!DV528,)</f>
        <v/>
      </c>
      <c r="Z527" s="1" t="str">
        <f>+CONCATENATE(Nacsport!DW528,Nacsport!DX528,Nacsport!DY528,Nacsport!DZ528)</f>
        <v/>
      </c>
      <c r="AA527" s="1" t="str">
        <f>+CONCATENATE(Nacsport!EA528,Nacsport!EB528,Nacsport!EC528,Nacsport!ED528,Nacsport!EE528)</f>
        <v/>
      </c>
      <c r="AB527" s="1" t="str">
        <f>+CONCATENATE(Nacsport!EF528,Nacsport!EG528,Nacsport!EH528,Nacsport!EI528,Nacsport!EJ528,Nacsport!EK528)</f>
        <v/>
      </c>
      <c r="AC527" s="1" t="str">
        <f>+CONCATENATE(Nacsport!EL528,Nacsport!EM528,Nacsport!EN528,Nacsport!EO528,Nacsport!EP528,Nacsport!EQ528,Nacsport!ER528)</f>
        <v/>
      </c>
      <c r="AD527" s="1" t="str">
        <f>+CONCATENATE(Nacsport!ES528,Nacsport!ET528,Nacsport!EU528,Nacsport!EV528,Nacsport!EW528,Nacsport!EX528,Nacsport!EY528,Nacsport!EZ528)</f>
        <v/>
      </c>
      <c r="AE527" s="1" t="str">
        <f>+CONCATENATE(Nacsport!FA528,Nacsport!FB528,Nacsport!FC528)</f>
        <v/>
      </c>
      <c r="AF527" s="1" t="str">
        <f>+CONCATENATE(Nacsport!FD528,Nacsport!FE528)</f>
        <v/>
      </c>
      <c r="AG527" s="1" t="str">
        <f>+CONCATENATE(Nacsport!FF528,Nacsport!FG528,Nacsport!FH528,Nacsport!FI528,Nacsport!FJ528)</f>
        <v/>
      </c>
      <c r="AH527" s="1" t="str">
        <f t="shared" si="39"/>
        <v/>
      </c>
      <c r="AI527" s="1" t="str">
        <f>+CONCATENATE(Nacsport!FK528,Nacsport!FL528)</f>
        <v/>
      </c>
      <c r="AJ527" s="34" t="str">
        <f>+CONCATENATE(Nacsport!FM528,Nacsport!FN528)</f>
        <v/>
      </c>
      <c r="AK527" s="1" t="str">
        <f>+IF(OR(K527="ATTACCO",K527="DIFESA"),+CONCATENATE(Nacsport!FO528,Nacsport!FP527,Nacsport!FQ528,Nacsport!FR528,Nacsport!FS528,Nacsport!FT528,Nacsport!FU528,),"")</f>
        <v/>
      </c>
      <c r="AL527" s="1" t="str">
        <f>+IF(OR(K527="ATAQUE",K527="DEFENSA"),+CONCATENATE(Nacsport!FV528,Nacsport!FW528,Nacsport!FX528,Nacsport!FY528,Nacsport!FZ528,Nacsport!GA528,Nacsport!GB528,),"")</f>
        <v/>
      </c>
      <c r="AM527" s="1" t="str">
        <f>+CONCATENATE(Nacsport!GC528,Nacsport!GD528,Nacsport!GE528,Nacsport!GF528,Nacsport!GG528,Nacsport!GH528,Nacsport!GI528,Nacsport!GJ528,)</f>
        <v/>
      </c>
      <c r="AN527" s="1" t="str">
        <f>IF(K527="PUNTOS",LOOKUP(2,1/($K$3:K527="ATAQUE"),$AN$3:AN527),IF(+COUNTIF(Nacsport!GK528:'Nacsport'!GS528,"*")&gt;0,+COUNTIF(Nacsport!GK528:'Nacsport'!GS528,"*"),""))</f>
        <v/>
      </c>
      <c r="AO527" t="str">
        <f ca="1">+IF(K527="QUIEBRE",+IF(L527="SAN LUIS",+COUNTIF(K527:INDIRECT(ADDRESS((LOOKUP(2,1/($K$1:K527="ATAQUE"),Nacsport!$A$1:A528)),3,4)),"RUCK")+1,+COUNTIF(K527:INDIRECT(ADDRESS((LOOKUP(2,1/($K$1:K527="DEFENSA"),Nacsport!$A$1:A528)),3,4)),"RUCK")+1),"")</f>
        <v/>
      </c>
      <c r="AP527" t="str">
        <f ca="1">+IF(OR(K527="PUNTOS",K527="QUIEBRE"),+IF(L527="SAN LUIS",+COUNTIF(K527:INDIRECT(ADDRESS((LOOKUP(2,1/($K$1:K527="ATAQUE"),Nacsport!$A$1:A528)),3,4)),"PASE"),+COUNTIF(K527:INDIRECT(ADDRESS((LOOKUP(2,1/($K$1:K527="DEFENSA"),Nacsport!$A$1:A528)),3,4)),"PASE")),"")</f>
        <v/>
      </c>
      <c r="AQ527" t="str">
        <f>IF(K527="QUIEBRE",LOOKUP(2,1/($K$3:K527="ATAQUE"),$AL$3:AL527),IF(+COUNTIF(Nacsport!GK528:'Nacsport'!GS528,"*")&gt;0,+COUNTIF(Nacsport!GK528:'Nacsport'!GS528,"*"),""))</f>
        <v/>
      </c>
      <c r="AR527" s="1" t="str">
        <f>IF(OR(K527="ATTACCO",K527="DIFESA"),J527,IF(AND(OR(K527="PUNTOS",K527="RUCK",K527="QUIEBRE"),L527="AVEZZANO"),LOOKUP(2,1/($K$3:K527="ATTACCO"),$J$3:J528),IF(AND(OR(K527="PUNTOS",K527="RUCK",K527="QUIEBRE"),L527="RIVAL"),LOOKUP(2,1/($K$3:K527="DIFESA"),$J$3:J528),"")))</f>
        <v/>
      </c>
      <c r="AS527" s="17"/>
    </row>
    <row r="528" spans="1:45" ht="15.75" customHeight="1" x14ac:dyDescent="0.2">
      <c r="A528">
        <f>+Nacsport!A529</f>
        <v>529</v>
      </c>
      <c r="B528">
        <f t="shared" si="37"/>
        <v>527</v>
      </c>
      <c r="C528">
        <f t="shared" si="38"/>
        <v>527</v>
      </c>
      <c r="D528" s="12">
        <v>1</v>
      </c>
      <c r="E528" s="1" t="s">
        <v>1295</v>
      </c>
      <c r="F528" s="14">
        <f>CONVERT(LEFT(Nacsport!E529,2),"mn","hr")/24+CONVERT(MID(Nacsport!E529,4,2),"sec","hr")/24</f>
        <v>6.6574074074074077E-2</v>
      </c>
      <c r="G528" s="15">
        <f>CONVERT((CONVERT(LEFT(Nacsport!F529,2),"mn","hr")/24+CONVERT(MID(Nacsport!F529,4,2),"sec","hr")/24)-(CONVERT(LEFT(Nacsport!E529,2),"mn","hr")/24+CONVERT(MID(Nacsport!E529,4,2),"sec","hr")/24),"hr","sec")*24</f>
        <v>7.0000000000002949</v>
      </c>
      <c r="H528" s="15">
        <f t="shared" si="40"/>
        <v>5747</v>
      </c>
      <c r="I528" s="15">
        <f t="shared" si="41"/>
        <v>95.866666666666674</v>
      </c>
      <c r="J528" s="1">
        <f>+Nacsport!B529</f>
        <v>24</v>
      </c>
      <c r="K528" s="1" t="str">
        <f>+Nacsport!C529</f>
        <v>LINEOUT</v>
      </c>
      <c r="L528" s="1" t="str">
        <f>+CONCATENATE(Nacsport!I529,Nacsport!J529)</f>
        <v>OPPONENT</v>
      </c>
      <c r="M528" s="29" t="str">
        <f>IF(Nacsport!G529&lt;&gt;"",LEFT(Nacsport!G529,FIND(";",Nacsport!G529)-1),"")</f>
        <v>1</v>
      </c>
      <c r="N528" s="1" t="str">
        <f>IFERROR(MID(Nacsport!G529,FIND(";", Nacsport!G529)+1,IFERROR(FIND(" ", Nacsport!G529 &amp; " ", FIND(";", Nacsport!G529)+1) - FIND(";", Nacsport!G529)-1,LEN(Nacsport!G529))),"")</f>
        <v>58</v>
      </c>
      <c r="O528" s="1" t="str">
        <f>+CONCATENATE(Nacsport!K529,Nacsport!L529,Nacsport!M529,Nacsport!N529,Nacsport!O529,Nacsport!P529,Nacsport!Q529,Nacsport!R529,Nacsport!S529,Nacsport!T529,Nacsport!U529,Nacsport!V529,Nacsport!W529,Nacsport!X529,Nacsport!Y529,Nacsport!Z529)</f>
        <v>T1A</v>
      </c>
      <c r="P528" s="1" t="str">
        <f>IF(ISNA(LOOKUP(2,1/(Nacsport!AA529:BY529&lt;&gt;""),Nacsport!AA529:BY529)),"",LOOKUP(2,1/(Nacsport!AA529:BY529&lt;&gt;""),Nacsport!AA529:BY529))</f>
        <v/>
      </c>
      <c r="Q528" s="1" t="str">
        <f t="array" ref="Q528">+IF(+COUNTIF(Nacsport!AA529:BY529,"*")&gt;1,INDEX(Nacsport!Z529:BX529,MATCH(TRUE,Nacsport!Z529:BX529&gt;0,0)),"")</f>
        <v/>
      </c>
      <c r="R528" s="1" t="str">
        <f>+CONCATENATE(Nacsport!BZ529,Nacsport!CA529)</f>
        <v/>
      </c>
      <c r="S528" s="1" t="str">
        <f>+CONCATENATE(Nacsport!CB529,Nacsport!CC529,Nacsport!CD529)</f>
        <v/>
      </c>
      <c r="T528" s="1" t="str">
        <f>+CONCATENATE(Nacsport!CE529,Nacsport!CF529,Nacsport!CG529,Nacsport!CH529)</f>
        <v>CLEAN</v>
      </c>
      <c r="U528" s="1" t="str">
        <f>+CONCATENATE(Nacsport!CI529,Nacsport!CJ529,Nacsport!CK529,Nacsport!CL529,Nacsport!CM529,Nacsport!CN529,Nacsport!CO529,Nacsport!CP529)</f>
        <v>L5</v>
      </c>
      <c r="V528" s="1" t="str">
        <f>+CONCATENATE(Nacsport!CQ529,Nacsport!CR529,Nacsport!CS529,Nacsport!CT529,Nacsport!CU529,Nacsport!CV529)</f>
        <v>ZERO</v>
      </c>
      <c r="W528" s="1" t="str">
        <f>+CONCATENATE(Nacsport!CW529,Nacsport!CX529,Nacsport!CY529,Nacsport!CZ529,Nacsport!DA529,Nacsport!DB529,Nacsport!DC529)</f>
        <v/>
      </c>
      <c r="X528" s="1" t="str">
        <f>+CONCATENATE(Nacsport!DD529,Nacsport!DE529,Nacsport!DF529,Nacsport!DG529,Nacsport!DH529,Nacsport!DI529,Nacsport!DJ529,Nacsport!DK529,Nacsport!DL529,Nacsport!DM529,Nacsport!DN529)</f>
        <v/>
      </c>
      <c r="Y528" s="1" t="str">
        <f>+CONCATENATE(Nacsport!DO529,Nacsport!DP529,Nacsport!DQ529,Nacsport!DR529,Nacsport!DS529,Nacsport!DT529,Nacsport!DU529,Nacsport!DV529,)</f>
        <v/>
      </c>
      <c r="Z528" s="1" t="str">
        <f>+CONCATENATE(Nacsport!DW529,Nacsport!DX529,Nacsport!DY529,Nacsport!DZ529)</f>
        <v/>
      </c>
      <c r="AA528" s="1" t="str">
        <f>+CONCATENATE(Nacsport!EA529,Nacsport!EB529,Nacsport!EC529,Nacsport!ED529,Nacsport!EE529)</f>
        <v/>
      </c>
      <c r="AB528" s="1" t="str">
        <f>+CONCATENATE(Nacsport!EF529,Nacsport!EG529,Nacsport!EH529,Nacsport!EI529,Nacsport!EJ529,Nacsport!EK529)</f>
        <v/>
      </c>
      <c r="AC528" s="1" t="str">
        <f>+CONCATENATE(Nacsport!EL529,Nacsport!EM529,Nacsport!EN529,Nacsport!EO529,Nacsport!EP529,Nacsport!EQ529,Nacsport!ER529)</f>
        <v/>
      </c>
      <c r="AD528" s="1" t="str">
        <f>+CONCATENATE(Nacsport!ES529,Nacsport!ET529,Nacsport!EU529,Nacsport!EV529,Nacsport!EW529,Nacsport!EX529,Nacsport!EY529,Nacsport!EZ529)</f>
        <v/>
      </c>
      <c r="AE528" s="1" t="str">
        <f>+CONCATENATE(Nacsport!FA529,Nacsport!FB529,Nacsport!FC529)</f>
        <v/>
      </c>
      <c r="AF528" s="1" t="str">
        <f>+CONCATENATE(Nacsport!FD529,Nacsport!FE529)</f>
        <v/>
      </c>
      <c r="AG528" s="1" t="str">
        <f>+CONCATENATE(Nacsport!FF529,Nacsport!FG529,Nacsport!FH529,Nacsport!FI529,Nacsport!FJ529)</f>
        <v/>
      </c>
      <c r="AH528" s="1" t="str">
        <f t="shared" si="39"/>
        <v/>
      </c>
      <c r="AI528" s="1" t="str">
        <f>+CONCATENATE(Nacsport!FK529,Nacsport!FL529)</f>
        <v/>
      </c>
      <c r="AJ528" s="34" t="str">
        <f>+CONCATENATE(Nacsport!FM529,Nacsport!FN529)</f>
        <v/>
      </c>
      <c r="AK528" s="1" t="str">
        <f>+IF(OR(K528="ATTACCO",K528="DIFESA"),+CONCATENATE(Nacsport!FO529,Nacsport!FP528,Nacsport!FQ529,Nacsport!FR529,Nacsport!FS529,Nacsport!FT529,Nacsport!FU529,),"")</f>
        <v/>
      </c>
      <c r="AL528" s="1" t="str">
        <f>+IF(OR(K528="ATAQUE",K528="DEFENSA"),+CONCATENATE(Nacsport!FV529,Nacsport!FW529,Nacsport!FX529,Nacsport!FY529,Nacsport!FZ529,Nacsport!GA529,Nacsport!GB529,),"")</f>
        <v/>
      </c>
      <c r="AM528" s="1" t="str">
        <f>+CONCATENATE(Nacsport!GC529,Nacsport!GD529,Nacsport!GE529,Nacsport!GF529,Nacsport!GG529,Nacsport!GH529,Nacsport!GI529,Nacsport!GJ529,)</f>
        <v/>
      </c>
      <c r="AN528" s="1" t="str">
        <f>IF(K528="PUNTOS",LOOKUP(2,1/($K$3:K528="ATAQUE"),$AN$3:AN528),IF(+COUNTIF(Nacsport!GK529:'Nacsport'!GS529,"*")&gt;0,+COUNTIF(Nacsport!GK529:'Nacsport'!GS529,"*"),""))</f>
        <v/>
      </c>
      <c r="AO528" t="str">
        <f ca="1">+IF(K528="QUIEBRE",+IF(L528="SAN LUIS",+COUNTIF(K528:INDIRECT(ADDRESS((LOOKUP(2,1/($K$1:K528="ATAQUE"),Nacsport!$A$1:A529)),3,4)),"RUCK")+1,+COUNTIF(K528:INDIRECT(ADDRESS((LOOKUP(2,1/($K$1:K528="DEFENSA"),Nacsport!$A$1:A529)),3,4)),"RUCK")+1),"")</f>
        <v/>
      </c>
      <c r="AP528" t="str">
        <f ca="1">+IF(OR(K528="PUNTOS",K528="QUIEBRE"),+IF(L528="SAN LUIS",+COUNTIF(K528:INDIRECT(ADDRESS((LOOKUP(2,1/($K$1:K528="ATAQUE"),Nacsport!$A$1:A529)),3,4)),"PASE"),+COUNTIF(K528:INDIRECT(ADDRESS((LOOKUP(2,1/($K$1:K528="DEFENSA"),Nacsport!$A$1:A529)),3,4)),"PASE")),"")</f>
        <v/>
      </c>
      <c r="AQ528" t="str">
        <f>IF(K528="QUIEBRE",LOOKUP(2,1/($K$3:K528="ATAQUE"),$AL$3:AL528),IF(+COUNTIF(Nacsport!GK529:'Nacsport'!GS529,"*")&gt;0,+COUNTIF(Nacsport!GK529:'Nacsport'!GS529,"*"),""))</f>
        <v/>
      </c>
      <c r="AR528" s="1" t="str">
        <f>IF(OR(K528="ATTACCO",K528="DIFESA"),J528,IF(AND(OR(K528="PUNTOS",K528="RUCK",K528="QUIEBRE"),L528="AVEZZANO"),LOOKUP(2,1/($K$3:K528="ATTACCO"),$J$3:J529),IF(AND(OR(K528="PUNTOS",K528="RUCK",K528="QUIEBRE"),L528="RIVAL"),LOOKUP(2,1/($K$3:K528="DIFESA"),$J$3:J529),"")))</f>
        <v/>
      </c>
      <c r="AS528" s="17"/>
    </row>
    <row r="529" spans="1:45" ht="15.75" customHeight="1" x14ac:dyDescent="0.2">
      <c r="A529">
        <f>+Nacsport!A530</f>
        <v>530</v>
      </c>
      <c r="B529">
        <f t="shared" si="37"/>
        <v>528</v>
      </c>
      <c r="C529">
        <f t="shared" si="38"/>
        <v>528</v>
      </c>
      <c r="D529" s="12">
        <v>1</v>
      </c>
      <c r="E529" s="1" t="s">
        <v>1295</v>
      </c>
      <c r="F529" s="14">
        <f>CONVERT(LEFT(Nacsport!E530,2),"mn","hr")/24+CONVERT(MID(Nacsport!E530,4,2),"sec","hr")/24</f>
        <v>6.6643518518518519E-2</v>
      </c>
      <c r="G529" s="15">
        <f>(CONVERT((CONVERT(LEFT(Nacsport!F530,2),"mn","hr")/24+CONVERT(MID(Nacsport!F530,4,2),"sec","hr")/24)-(CONVERT(LEFT(Nacsport!E530,2),"mn","hr")/24+CONVERT(MID(Nacsport!E530,4,2),"sec","hr")/24),"hr","sec")*24)+2</f>
        <v>5.000000000000469</v>
      </c>
      <c r="H529" s="15">
        <f t="shared" si="40"/>
        <v>5753</v>
      </c>
      <c r="I529" s="15">
        <f t="shared" si="41"/>
        <v>95.966666666666669</v>
      </c>
      <c r="J529" s="1">
        <f>+Nacsport!B530</f>
        <v>72</v>
      </c>
      <c r="K529" s="1" t="str">
        <f>+Nacsport!C530</f>
        <v>TACKLE</v>
      </c>
      <c r="L529" s="1" t="str">
        <f>+CONCATENATE(Nacsport!I530,Nacsport!J530)</f>
        <v>SAN BENEDETTO</v>
      </c>
      <c r="M529" s="29" t="str">
        <f>IF(Nacsport!G530&lt;&gt;"",LEFT(Nacsport!G530,FIND(";",Nacsport!G530)-1),"")</f>
        <v/>
      </c>
      <c r="N529" s="1" t="str">
        <f>IFERROR(MID(Nacsport!G530,FIND(";", Nacsport!G530)+1,IFERROR(FIND(" ", Nacsport!G530 &amp; " ", FIND(";", Nacsport!G530)+1) - FIND(";", Nacsport!G530)-1,LEN(Nacsport!G530))),"")</f>
        <v/>
      </c>
      <c r="O529" s="1" t="str">
        <f>+CONCATENATE(Nacsport!K530,Nacsport!L530,Nacsport!M530,Nacsport!N530,Nacsport!O530,Nacsport!P530,Nacsport!Q530,Nacsport!R530,Nacsport!S530,Nacsport!T530,Nacsport!U530,Nacsport!V530,Nacsport!W530,Nacsport!X530,Nacsport!Y530,Nacsport!Z530)</f>
        <v/>
      </c>
      <c r="P529" s="1" t="str">
        <f>IF(ISNA(LOOKUP(2,1/(Nacsport!AA530:BY530&lt;&gt;""),Nacsport!AA530:BY530)),"",LOOKUP(2,1/(Nacsport!AA530:BY530&lt;&gt;""),Nacsport!AA530:BY530))</f>
        <v>6</v>
      </c>
      <c r="Q529" s="1" t="str">
        <f t="array" ref="Q529">+IF(+COUNTIF(Nacsport!AA530:BY530,"*")&gt;1,INDEX(Nacsport!Z530:BX530,MATCH(TRUE,Nacsport!Z530:BX530&gt;0,0)),"")</f>
        <v/>
      </c>
      <c r="R529" s="1" t="str">
        <f>+CONCATENATE(Nacsport!BZ530,Nacsport!CA530)</f>
        <v/>
      </c>
      <c r="S529" s="1" t="str">
        <f>+CONCATENATE(Nacsport!CB530,Nacsport!CC530,Nacsport!CD530)</f>
        <v>NEGATIVE</v>
      </c>
      <c r="T529" s="1" t="str">
        <f>+CONCATENATE(Nacsport!CE530,Nacsport!CF530,Nacsport!CG530,Nacsport!CH530)</f>
        <v/>
      </c>
      <c r="U529" s="1" t="str">
        <f>+CONCATENATE(Nacsport!CI530,Nacsport!CJ530,Nacsport!CK530,Nacsport!CL530,Nacsport!CM530,Nacsport!CN530,Nacsport!CO530,Nacsport!CP530)</f>
        <v/>
      </c>
      <c r="V529" s="1" t="str">
        <f>+CONCATENATE(Nacsport!CQ530,Nacsport!CR530,Nacsport!CS530,Nacsport!CT530,Nacsport!CU530,Nacsport!CV530)</f>
        <v/>
      </c>
      <c r="W529" s="1" t="str">
        <f>+CONCATENATE(Nacsport!CW530,Nacsport!CX530,Nacsport!CY530,Nacsport!CZ530,Nacsport!DA530,Nacsport!DB530,Nacsport!DC530)</f>
        <v/>
      </c>
      <c r="X529" s="1" t="str">
        <f>+CONCATENATE(Nacsport!DD530,Nacsport!DE530,Nacsport!DF530,Nacsport!DG530,Nacsport!DH530,Nacsport!DI530,Nacsport!DJ530,Nacsport!DK530,Nacsport!DL530,Nacsport!DM530,Nacsport!DN530)</f>
        <v/>
      </c>
      <c r="Y529" s="1" t="str">
        <f>+CONCATENATE(Nacsport!DO530,Nacsport!DP530,Nacsport!DQ530,Nacsport!DR530,Nacsport!DS530,Nacsport!DT530,Nacsport!DU530,Nacsport!DV530,)</f>
        <v/>
      </c>
      <c r="Z529" s="1" t="str">
        <f>+CONCATENATE(Nacsport!DW530,Nacsport!DX530,Nacsport!DY530,Nacsport!DZ530)</f>
        <v/>
      </c>
      <c r="AA529" s="1" t="str">
        <f>+CONCATENATE(Nacsport!EA530,Nacsport!EB530,Nacsport!EC530,Nacsport!ED530,Nacsport!EE530)</f>
        <v/>
      </c>
      <c r="AB529" s="1" t="str">
        <f>+CONCATENATE(Nacsport!EF530,Nacsport!EG530,Nacsport!EH530,Nacsport!EI530,Nacsport!EJ530,Nacsport!EK530)</f>
        <v/>
      </c>
      <c r="AC529" s="1" t="str">
        <f>+CONCATENATE(Nacsport!EL530,Nacsport!EM530,Nacsport!EN530,Nacsport!EO530,Nacsport!EP530,Nacsport!EQ530,Nacsport!ER530)</f>
        <v/>
      </c>
      <c r="AD529" s="1" t="str">
        <f>+CONCATENATE(Nacsport!ES530,Nacsport!ET530,Nacsport!EU530,Nacsport!EV530,Nacsport!EW530,Nacsport!EX530,Nacsport!EY530,Nacsport!EZ530)</f>
        <v/>
      </c>
      <c r="AE529" s="1" t="str">
        <f>+CONCATENATE(Nacsport!FA530,Nacsport!FB530,Nacsport!FC530)</f>
        <v/>
      </c>
      <c r="AF529" s="1" t="str">
        <f>+CONCATENATE(Nacsport!FD530,Nacsport!FE530)</f>
        <v/>
      </c>
      <c r="AG529" s="1" t="str">
        <f>+CONCATENATE(Nacsport!FF530,Nacsport!FG530,Nacsport!FH530,Nacsport!FI530,Nacsport!FJ530)</f>
        <v/>
      </c>
      <c r="AH529" s="1" t="str">
        <f t="shared" si="39"/>
        <v/>
      </c>
      <c r="AI529" s="1" t="str">
        <f>+CONCATENATE(Nacsport!FK530,Nacsport!FL530)</f>
        <v/>
      </c>
      <c r="AJ529" s="34" t="str">
        <f>+CONCATENATE(Nacsport!FM530,Nacsport!FN530)</f>
        <v/>
      </c>
      <c r="AK529" s="1" t="str">
        <f>+IF(OR(K529="ATTACCO",K529="DIFESA"),+CONCATENATE(Nacsport!FO530,Nacsport!FP529,Nacsport!FQ530,Nacsport!FR530,Nacsport!FS530,Nacsport!FT530,Nacsport!FU530,),"")</f>
        <v/>
      </c>
      <c r="AL529" s="1" t="str">
        <f>+IF(OR(K529="ATAQUE",K529="DEFENSA"),+CONCATENATE(Nacsport!FV530,Nacsport!FW530,Nacsport!FX530,Nacsport!FY530,Nacsport!FZ530,Nacsport!GA530,Nacsport!GB530,),"")</f>
        <v/>
      </c>
      <c r="AM529" s="1" t="str">
        <f>+CONCATENATE(Nacsport!GC530,Nacsport!GD530,Nacsport!GE530,Nacsport!GF530,Nacsport!GG530,Nacsport!GH530,Nacsport!GI530,Nacsport!GJ530,)</f>
        <v/>
      </c>
      <c r="AN529" s="1" t="str">
        <f>IF(K529="PUNTOS",LOOKUP(2,1/($K$3:K529="ATAQUE"),$AN$3:AN529),IF(+COUNTIF(Nacsport!GK530:'Nacsport'!GS530,"*")&gt;0,+COUNTIF(Nacsport!GK530:'Nacsport'!GS530,"*"),""))</f>
        <v/>
      </c>
      <c r="AO529" t="str">
        <f ca="1">+IF(K529="QUIEBRE",+IF(L529="SAN LUIS",+COUNTIF(K529:INDIRECT(ADDRESS((LOOKUP(2,1/($K$1:K529="ATAQUE"),Nacsport!$A$1:A530)),3,4)),"RUCK")+1,+COUNTIF(K529:INDIRECT(ADDRESS((LOOKUP(2,1/($K$1:K529="DEFENSA"),Nacsport!$A$1:A530)),3,4)),"RUCK")+1),"")</f>
        <v/>
      </c>
      <c r="AP529" t="str">
        <f ca="1">+IF(OR(K529="PUNTOS",K529="QUIEBRE"),+IF(L529="SAN LUIS",+COUNTIF(K529:INDIRECT(ADDRESS((LOOKUP(2,1/($K$1:K529="ATAQUE"),Nacsport!$A$1:A530)),3,4)),"PASE"),+COUNTIF(K529:INDIRECT(ADDRESS((LOOKUP(2,1/($K$1:K529="DEFENSA"),Nacsport!$A$1:A530)),3,4)),"PASE")),"")</f>
        <v/>
      </c>
      <c r="AQ529" t="str">
        <f>IF(K529="QUIEBRE",LOOKUP(2,1/($K$3:K529="ATAQUE"),$AL$3:AL529),IF(+COUNTIF(Nacsport!GK530:'Nacsport'!GS530,"*")&gt;0,+COUNTIF(Nacsport!GK530:'Nacsport'!GS530,"*"),""))</f>
        <v/>
      </c>
      <c r="AR529" s="1" t="str">
        <f>IF(OR(K529="ATTACCO",K529="DIFESA"),J529,IF(AND(OR(K529="PUNTOS",K529="RUCK",K529="QUIEBRE"),L529="AVEZZANO"),LOOKUP(2,1/($K$3:K529="ATTACCO"),$J$3:J530),IF(AND(OR(K529="PUNTOS",K529="RUCK",K529="QUIEBRE"),L529="RIVAL"),LOOKUP(2,1/($K$3:K529="DIFESA"),$J$3:J530),"")))</f>
        <v/>
      </c>
      <c r="AS529" s="17"/>
    </row>
    <row r="530" spans="1:45" ht="15.75" customHeight="1" x14ac:dyDescent="0.2">
      <c r="A530">
        <f>+Nacsport!A531</f>
        <v>531</v>
      </c>
      <c r="B530">
        <f t="shared" si="37"/>
        <v>529</v>
      </c>
      <c r="C530">
        <f t="shared" si="38"/>
        <v>529</v>
      </c>
      <c r="D530" s="12">
        <v>1</v>
      </c>
      <c r="E530" s="1" t="s">
        <v>1295</v>
      </c>
      <c r="F530" s="14">
        <f>CONVERT(LEFT(Nacsport!E531,2),"mn","hr")/24+CONVERT(MID(Nacsport!E531,4,2),"sec","hr")/24</f>
        <v>6.6666666666666666E-2</v>
      </c>
      <c r="G530" s="15">
        <f>CONVERT((CONVERT(LEFT(Nacsport!F531,2),"mn","hr")/24+CONVERT(MID(Nacsport!F531,4,2),"sec","hr")/24)-(CONVERT(LEFT(Nacsport!E531,2),"mn","hr")/24+CONVERT(MID(Nacsport!E531,4,2),"sec","hr")/24),"hr","sec")*24</f>
        <v>5.0000000000003819</v>
      </c>
      <c r="H530" s="15">
        <f t="shared" si="40"/>
        <v>5755</v>
      </c>
      <c r="I530" s="15">
        <f t="shared" si="41"/>
        <v>96</v>
      </c>
      <c r="J530" s="1">
        <f>+Nacsport!B531</f>
        <v>20</v>
      </c>
      <c r="K530" s="1" t="str">
        <f>+Nacsport!C531</f>
        <v>TURNOVER+</v>
      </c>
      <c r="L530" s="1" t="str">
        <f>+CONCATENATE(Nacsport!I531,Nacsport!J531)</f>
        <v>SAN BENEDETTO</v>
      </c>
      <c r="M530" s="29" t="str">
        <f>IF(Nacsport!G531&lt;&gt;"",LEFT(Nacsport!G531,FIND(";",Nacsport!G531)-1),"")</f>
        <v/>
      </c>
      <c r="N530" s="1" t="str">
        <f>IFERROR(MID(Nacsport!G531,FIND(";", Nacsport!G531)+1,IFERROR(FIND(" ", Nacsport!G531 &amp; " ", FIND(";", Nacsport!G531)+1) - FIND(";", Nacsport!G531)-1,LEN(Nacsport!G531))),"")</f>
        <v/>
      </c>
      <c r="O530" s="1" t="str">
        <f>+CONCATENATE(Nacsport!K531,Nacsport!L531,Nacsport!M531,Nacsport!N531,Nacsport!O531,Nacsport!P531,Nacsport!Q531,Nacsport!R531,Nacsport!S531,Nacsport!T531,Nacsport!U531,Nacsport!V531,Nacsport!W531,Nacsport!X531,Nacsport!Y531,Nacsport!Z531)</f>
        <v/>
      </c>
      <c r="P530" s="1" t="str">
        <f>IF(ISNA(LOOKUP(2,1/(Nacsport!AA531:BY531&lt;&gt;""),Nacsport!AA531:BY531)),"",LOOKUP(2,1/(Nacsport!AA531:BY531&lt;&gt;""),Nacsport!AA531:BY531))</f>
        <v/>
      </c>
      <c r="Q530" s="1" t="str">
        <f t="array" ref="Q530">+IF(+COUNTIF(Nacsport!AA531:BY531,"*")&gt;1,INDEX(Nacsport!Z531:BX531,MATCH(TRUE,Nacsport!Z531:BX531&gt;0,0)),"")</f>
        <v/>
      </c>
      <c r="R530" s="1" t="str">
        <f>+CONCATENATE(Nacsport!BZ531,Nacsport!CA531)</f>
        <v/>
      </c>
      <c r="S530" s="1" t="str">
        <f>+CONCATENATE(Nacsport!CB531,Nacsport!CC531,Nacsport!CD531)</f>
        <v/>
      </c>
      <c r="T530" s="1" t="str">
        <f>+CONCATENATE(Nacsport!CE531,Nacsport!CF531,Nacsport!CG531,Nacsport!CH531)</f>
        <v/>
      </c>
      <c r="U530" s="1" t="str">
        <f>+CONCATENATE(Nacsport!CI531,Nacsport!CJ531,Nacsport!CK531,Nacsport!CL531,Nacsport!CM531,Nacsport!CN531,Nacsport!CO531,Nacsport!CP531)</f>
        <v/>
      </c>
      <c r="V530" s="1" t="str">
        <f>+CONCATENATE(Nacsport!CQ531,Nacsport!CR531,Nacsport!CS531,Nacsport!CT531,Nacsport!CU531,Nacsport!CV531)</f>
        <v/>
      </c>
      <c r="W530" s="1" t="str">
        <f>+CONCATENATE(Nacsport!CW531,Nacsport!CX531,Nacsport!CY531,Nacsport!CZ531,Nacsport!DA531,Nacsport!DB531,Nacsport!DC531)</f>
        <v/>
      </c>
      <c r="X530" s="1" t="str">
        <f>+CONCATENATE(Nacsport!DD531,Nacsport!DE531,Nacsport!DF531,Nacsport!DG531,Nacsport!DH531,Nacsport!DI531,Nacsport!DJ531,Nacsport!DK531,Nacsport!DL531,Nacsport!DM531,Nacsport!DN531)</f>
        <v/>
      </c>
      <c r="Y530" s="1" t="str">
        <f>+CONCATENATE(Nacsport!DO531,Nacsport!DP531,Nacsport!DQ531,Nacsport!DR531,Nacsport!DS531,Nacsport!DT531,Nacsport!DU531,Nacsport!DV531,)</f>
        <v/>
      </c>
      <c r="Z530" s="1" t="str">
        <f>+CONCATENATE(Nacsport!DW531,Nacsport!DX531,Nacsport!DY531,Nacsport!DZ531)</f>
        <v/>
      </c>
      <c r="AA530" s="1" t="str">
        <f>+CONCATENATE(Nacsport!EA531,Nacsport!EB531,Nacsport!EC531,Nacsport!ED531,Nacsport!EE531)</f>
        <v/>
      </c>
      <c r="AB530" s="1" t="str">
        <f>+CONCATENATE(Nacsport!EF531,Nacsport!EG531,Nacsport!EH531,Nacsport!EI531,Nacsport!EJ531,Nacsport!EK531)</f>
        <v>KNOCK-ON</v>
      </c>
      <c r="AC530" s="1" t="str">
        <f>+CONCATENATE(Nacsport!EL531,Nacsport!EM531,Nacsport!EN531,Nacsport!EO531,Nacsport!EP531,Nacsport!EQ531,Nacsport!ER531)</f>
        <v/>
      </c>
      <c r="AD530" s="1" t="str">
        <f>+CONCATENATE(Nacsport!ES531,Nacsport!ET531,Nacsport!EU531,Nacsport!EV531,Nacsport!EW531,Nacsport!EX531,Nacsport!EY531,Nacsport!EZ531)</f>
        <v/>
      </c>
      <c r="AE530" s="1" t="str">
        <f>+CONCATENATE(Nacsport!FA531,Nacsport!FB531,Nacsport!FC531)</f>
        <v/>
      </c>
      <c r="AF530" s="1" t="str">
        <f>+CONCATENATE(Nacsport!FD531,Nacsport!FE531)</f>
        <v/>
      </c>
      <c r="AG530" s="1" t="str">
        <f>+CONCATENATE(Nacsport!FF531,Nacsport!FG531,Nacsport!FH531,Nacsport!FI531,Nacsport!FJ531)</f>
        <v/>
      </c>
      <c r="AH530" s="1" t="str">
        <f t="shared" si="39"/>
        <v/>
      </c>
      <c r="AI530" s="1" t="str">
        <f>+CONCATENATE(Nacsport!FK531,Nacsport!FL531)</f>
        <v/>
      </c>
      <c r="AJ530" s="34" t="str">
        <f>+CONCATENATE(Nacsport!FM531,Nacsport!FN531)</f>
        <v/>
      </c>
      <c r="AK530" s="1" t="str">
        <f>+IF(OR(K530="ATTACCO",K530="DIFESA"),+CONCATENATE(Nacsport!FO531,Nacsport!FP530,Nacsport!FQ531,Nacsport!FR531,Nacsport!FS531,Nacsport!FT531,Nacsport!FU531,),"")</f>
        <v/>
      </c>
      <c r="AL530" s="1" t="str">
        <f>+IF(OR(K530="ATAQUE",K530="DEFENSA"),+CONCATENATE(Nacsport!FV531,Nacsport!FW531,Nacsport!FX531,Nacsport!FY531,Nacsport!FZ531,Nacsport!GA531,Nacsport!GB531,),"")</f>
        <v/>
      </c>
      <c r="AM530" s="1" t="str">
        <f>+CONCATENATE(Nacsport!GC531,Nacsport!GD531,Nacsport!GE531,Nacsport!GF531,Nacsport!GG531,Nacsport!GH531,Nacsport!GI531,Nacsport!GJ531,)</f>
        <v/>
      </c>
      <c r="AN530" s="1" t="str">
        <f>IF(K530="PUNTOS",LOOKUP(2,1/($K$3:K530="ATAQUE"),$AN$3:AN530),IF(+COUNTIF(Nacsport!GK531:'Nacsport'!GS531,"*")&gt;0,+COUNTIF(Nacsport!GK531:'Nacsport'!GS531,"*"),""))</f>
        <v/>
      </c>
      <c r="AO530" t="str">
        <f ca="1">+IF(K530="QUIEBRE",+IF(L530="SAN LUIS",+COUNTIF(K530:INDIRECT(ADDRESS((LOOKUP(2,1/($K$1:K530="ATAQUE"),Nacsport!$A$1:A531)),3,4)),"RUCK")+1,+COUNTIF(K530:INDIRECT(ADDRESS((LOOKUP(2,1/($K$1:K530="DEFENSA"),Nacsport!$A$1:A531)),3,4)),"RUCK")+1),"")</f>
        <v/>
      </c>
      <c r="AP530" t="str">
        <f ca="1">+IF(OR(K530="PUNTOS",K530="QUIEBRE"),+IF(L530="SAN LUIS",+COUNTIF(K530:INDIRECT(ADDRESS((LOOKUP(2,1/($K$1:K530="ATAQUE"),Nacsport!$A$1:A531)),3,4)),"PASE"),+COUNTIF(K530:INDIRECT(ADDRESS((LOOKUP(2,1/($K$1:K530="DEFENSA"),Nacsport!$A$1:A531)),3,4)),"PASE")),"")</f>
        <v/>
      </c>
      <c r="AQ530" t="str">
        <f>IF(K530="QUIEBRE",LOOKUP(2,1/($K$3:K530="ATAQUE"),$AL$3:AL530),IF(+COUNTIF(Nacsport!GK531:'Nacsport'!GS531,"*")&gt;0,+COUNTIF(Nacsport!GK531:'Nacsport'!GS531,"*"),""))</f>
        <v/>
      </c>
      <c r="AR530" s="1" t="str">
        <f>IF(OR(K530="ATTACCO",K530="DIFESA"),J530,IF(AND(OR(K530="PUNTOS",K530="RUCK",K530="QUIEBRE"),L530="AVEZZANO"),LOOKUP(2,1/($K$3:K530="ATTACCO"),$J$3:J531),IF(AND(OR(K530="PUNTOS",K530="RUCK",K530="QUIEBRE"),L530="RIVAL"),LOOKUP(2,1/($K$3:K530="DIFESA"),$J$3:J531),"")))</f>
        <v/>
      </c>
      <c r="AS530" s="17"/>
    </row>
    <row r="531" spans="1:45" ht="15.75" customHeight="1" x14ac:dyDescent="0.2">
      <c r="A531">
        <f>+Nacsport!A532</f>
        <v>532</v>
      </c>
      <c r="B531">
        <f t="shared" si="37"/>
        <v>530</v>
      </c>
      <c r="C531">
        <f t="shared" si="38"/>
        <v>530</v>
      </c>
      <c r="D531" s="12">
        <v>1</v>
      </c>
      <c r="E531" s="1" t="s">
        <v>1295</v>
      </c>
      <c r="F531" s="14">
        <f>CONVERT(LEFT(Nacsport!E532,2),"mn","hr")/24+CONVERT(MID(Nacsport!E532,4,2),"sec","hr")/24</f>
        <v>6.6678240740740746E-2</v>
      </c>
      <c r="G531" s="15">
        <f>CONVERT((CONVERT(LEFT(Nacsport!F532,2),"mn","hr")/24+CONVERT(MID(Nacsport!F532,4,2),"sec","hr")/24)-(CONVERT(LEFT(Nacsport!E532,2),"mn","hr")/24+CONVERT(MID(Nacsport!E532,4,2),"sec","hr")/24),"hr","sec")*24</f>
        <v>0.99999999999935696</v>
      </c>
      <c r="H531" s="15">
        <f t="shared" si="40"/>
        <v>5756</v>
      </c>
      <c r="I531" s="15">
        <f t="shared" si="41"/>
        <v>96.01666666666668</v>
      </c>
      <c r="J531" s="1">
        <f>+Nacsport!B532</f>
        <v>56</v>
      </c>
      <c r="K531" s="1" t="str">
        <f>+Nacsport!C532</f>
        <v>END</v>
      </c>
      <c r="L531" s="1" t="str">
        <f>+CONCATENATE(Nacsport!I532,Nacsport!J532)</f>
        <v/>
      </c>
      <c r="M531" s="29" t="str">
        <f>IF(Nacsport!G532&lt;&gt;"",LEFT(Nacsport!G532,FIND(";",Nacsport!G532)-1),"")</f>
        <v/>
      </c>
      <c r="N531" s="1" t="str">
        <f>IFERROR(MID(Nacsport!G532,FIND(";", Nacsport!G532)+1,IFERROR(FIND(" ", Nacsport!G532 &amp; " ", FIND(";", Nacsport!G532)+1) - FIND(";", Nacsport!G532)-1,LEN(Nacsport!G532))),"")</f>
        <v/>
      </c>
      <c r="O531" s="1" t="str">
        <f>+CONCATENATE(Nacsport!K532,Nacsport!L532,Nacsport!M532,Nacsport!N532,Nacsport!O532,Nacsport!P532,Nacsport!Q532,Nacsport!R532,Nacsport!S532,Nacsport!T532,Nacsport!U532,Nacsport!V532,Nacsport!W532,Nacsport!X532,Nacsport!Y532,Nacsport!Z532)</f>
        <v/>
      </c>
      <c r="P531" s="1" t="str">
        <f>IF(ISNA(LOOKUP(2,1/(Nacsport!AA532:BY532&lt;&gt;""),Nacsport!AA532:BY532)),"",LOOKUP(2,1/(Nacsport!AA532:BY532&lt;&gt;""),Nacsport!AA532:BY532))</f>
        <v/>
      </c>
      <c r="Q531" s="1" t="str">
        <f t="array" ref="Q531">+IF(+COUNTIF(Nacsport!AA532:BY532,"*")&gt;1,INDEX(Nacsport!Z532:BX532,MATCH(TRUE,Nacsport!Z532:BX532&gt;0,0)),"")</f>
        <v/>
      </c>
      <c r="R531" s="1" t="str">
        <f>+CONCATENATE(Nacsport!BZ532,Nacsport!CA532)</f>
        <v/>
      </c>
      <c r="S531" s="1" t="str">
        <f>+CONCATENATE(Nacsport!CB532,Nacsport!CC532,Nacsport!CD532)</f>
        <v/>
      </c>
      <c r="T531" s="1" t="str">
        <f>+CONCATENATE(Nacsport!CE532,Nacsport!CF532,Nacsport!CG532,Nacsport!CH532)</f>
        <v/>
      </c>
      <c r="U531" s="1" t="str">
        <f>+CONCATENATE(Nacsport!CI532,Nacsport!CJ532,Nacsport!CK532,Nacsport!CL532,Nacsport!CM532,Nacsport!CN532,Nacsport!CO532,Nacsport!CP532)</f>
        <v/>
      </c>
      <c r="V531" s="1" t="str">
        <f>+CONCATENATE(Nacsport!CQ532,Nacsport!CR532,Nacsport!CS532,Nacsport!CT532,Nacsport!CU532,Nacsport!CV532)</f>
        <v/>
      </c>
      <c r="W531" s="1" t="str">
        <f>+CONCATENATE(Nacsport!CW532,Nacsport!CX532,Nacsport!CY532,Nacsport!CZ532,Nacsport!DA532,Nacsport!DB532,Nacsport!DC532)</f>
        <v/>
      </c>
      <c r="X531" s="1" t="str">
        <f>+CONCATENATE(Nacsport!DD532,Nacsport!DE532,Nacsport!DF532,Nacsport!DG532,Nacsport!DH532,Nacsport!DI532,Nacsport!DJ532,Nacsport!DK532,Nacsport!DL532,Nacsport!DM532,Nacsport!DN532)</f>
        <v/>
      </c>
      <c r="Y531" s="1" t="str">
        <f>+CONCATENATE(Nacsport!DO532,Nacsport!DP532,Nacsport!DQ532,Nacsport!DR532,Nacsport!DS532,Nacsport!DT532,Nacsport!DU532,Nacsport!DV532,)</f>
        <v/>
      </c>
      <c r="Z531" s="1" t="str">
        <f>+CONCATENATE(Nacsport!DW532,Nacsport!DX532,Nacsport!DY532,Nacsport!DZ532)</f>
        <v/>
      </c>
      <c r="AA531" s="1" t="str">
        <f>+CONCATENATE(Nacsport!EA532,Nacsport!EB532,Nacsport!EC532,Nacsport!ED532,Nacsport!EE532)</f>
        <v/>
      </c>
      <c r="AB531" s="1" t="str">
        <f>+CONCATENATE(Nacsport!EF532,Nacsport!EG532,Nacsport!EH532,Nacsport!EI532,Nacsport!EJ532,Nacsport!EK532)</f>
        <v/>
      </c>
      <c r="AC531" s="1" t="str">
        <f>+CONCATENATE(Nacsport!EL532,Nacsport!EM532,Nacsport!EN532,Nacsport!EO532,Nacsport!EP532,Nacsport!EQ532,Nacsport!ER532)</f>
        <v/>
      </c>
      <c r="AD531" s="1" t="str">
        <f>+CONCATENATE(Nacsport!ES532,Nacsport!ET532,Nacsport!EU532,Nacsport!EV532,Nacsport!EW532,Nacsport!EX532,Nacsport!EY532,Nacsport!EZ532)</f>
        <v/>
      </c>
      <c r="AE531" s="1" t="str">
        <f>+CONCATENATE(Nacsport!FA532,Nacsport!FB532,Nacsport!FC532)</f>
        <v/>
      </c>
      <c r="AF531" s="1" t="str">
        <f>+CONCATENATE(Nacsport!FD532,Nacsport!FE532)</f>
        <v/>
      </c>
      <c r="AG531" s="1" t="str">
        <f>+CONCATENATE(Nacsport!FF532,Nacsport!FG532,Nacsport!FH532,Nacsport!FI532,Nacsport!FJ532)</f>
        <v/>
      </c>
      <c r="AH531" s="1" t="str">
        <f t="shared" si="39"/>
        <v/>
      </c>
      <c r="AI531" s="1" t="str">
        <f>+CONCATENATE(Nacsport!FK532,Nacsport!FL532)</f>
        <v/>
      </c>
      <c r="AJ531" s="34" t="str">
        <f>+CONCATENATE(Nacsport!FM532,Nacsport!FN532)</f>
        <v/>
      </c>
      <c r="AK531" s="1" t="str">
        <f>+IF(OR(K531="ATTACCO",K531="DIFESA"),+CONCATENATE(Nacsport!FO532,Nacsport!FP531,Nacsport!FQ532,Nacsport!FR532,Nacsport!FS532,Nacsport!FT532,Nacsport!FU532,),"")</f>
        <v/>
      </c>
      <c r="AL531" s="1" t="str">
        <f>+IF(OR(K531="ATAQUE",K531="DEFENSA"),+CONCATENATE(Nacsport!FV532,Nacsport!FW532,Nacsport!FX532,Nacsport!FY532,Nacsport!FZ532,Nacsport!GA532,Nacsport!GB532,),"")</f>
        <v/>
      </c>
      <c r="AM531" s="1" t="str">
        <f>+CONCATENATE(Nacsport!GC532,Nacsport!GD532,Nacsport!GE532,Nacsport!GF532,Nacsport!GG532,Nacsport!GH532,Nacsport!GI532,Nacsport!GJ532,)</f>
        <v/>
      </c>
      <c r="AN531" s="1" t="str">
        <f>IF(K531="PUNTOS",LOOKUP(2,1/($K$3:K531="ATAQUE"),$AN$3:AN531),IF(+COUNTIF(Nacsport!GK532:'Nacsport'!GS532,"*")&gt;0,+COUNTIF(Nacsport!GK532:'Nacsport'!GS532,"*"),""))</f>
        <v/>
      </c>
      <c r="AO531" t="str">
        <f ca="1">+IF(K531="QUIEBRE",+IF(L531="SAN LUIS",+COUNTIF(K531:INDIRECT(ADDRESS((LOOKUP(2,1/($K$1:K531="ATAQUE"),Nacsport!$A$1:A532)),3,4)),"RUCK")+1,+COUNTIF(K531:INDIRECT(ADDRESS((LOOKUP(2,1/($K$1:K531="DEFENSA"),Nacsport!$A$1:A532)),3,4)),"RUCK")+1),"")</f>
        <v/>
      </c>
      <c r="AP531" t="str">
        <f ca="1">+IF(OR(K531="PUNTOS",K531="QUIEBRE"),+IF(L531="SAN LUIS",+COUNTIF(K531:INDIRECT(ADDRESS((LOOKUP(2,1/($K$1:K531="ATAQUE"),Nacsport!$A$1:A532)),3,4)),"PASE"),+COUNTIF(K531:INDIRECT(ADDRESS((LOOKUP(2,1/($K$1:K531="DEFENSA"),Nacsport!$A$1:A532)),3,4)),"PASE")),"")</f>
        <v/>
      </c>
      <c r="AQ531" t="str">
        <f>IF(K531="QUIEBRE",LOOKUP(2,1/($K$3:K531="ATAQUE"),$AL$3:AL531),IF(+COUNTIF(Nacsport!GK532:'Nacsport'!GS532,"*")&gt;0,+COUNTIF(Nacsport!GK532:'Nacsport'!GS532,"*"),""))</f>
        <v/>
      </c>
      <c r="AR531" s="1" t="str">
        <f>IF(OR(K531="ATTACCO",K531="DIFESA"),J531,IF(AND(OR(K531="PUNTOS",K531="RUCK",K531="QUIEBRE"),L531="AVEZZANO"),LOOKUP(2,1/($K$3:K531="ATTACCO"),$J$3:J532),IF(AND(OR(K531="PUNTOS",K531="RUCK",K531="QUIEBRE"),L531="RIVAL"),LOOKUP(2,1/($K$3:K531="DIFESA"),$J$3:J532),"")))</f>
        <v/>
      </c>
      <c r="AS531" s="17"/>
    </row>
    <row r="532" spans="1:45" ht="15.75" customHeight="1" x14ac:dyDescent="0.2">
      <c r="A532">
        <f>+Nacsport!A533</f>
        <v>533</v>
      </c>
      <c r="B532">
        <f t="shared" si="37"/>
        <v>531</v>
      </c>
      <c r="C532">
        <f t="shared" si="38"/>
        <v>531</v>
      </c>
      <c r="D532" s="12">
        <v>1</v>
      </c>
      <c r="E532" s="1" t="s">
        <v>1295</v>
      </c>
      <c r="F532" s="14">
        <f>CONVERT(LEFT(Nacsport!E533,2),"mn","hr")/24+CONVERT(MID(Nacsport!E533,4,2),"sec","hr")/24</f>
        <v>6.7094907407407409E-2</v>
      </c>
      <c r="G532" s="15">
        <f>CONVERT((CONVERT(LEFT(Nacsport!F533,2),"mn","hr")/24+CONVERT(MID(Nacsport!F533,4,2),"sec","hr")/24)-(CONVERT(LEFT(Nacsport!E533,2),"mn","hr")/24+CONVERT(MID(Nacsport!E533,4,2),"sec","hr")/24),"hr","sec")*24</f>
        <v>11.000000000000121</v>
      </c>
      <c r="H532" s="15">
        <f t="shared" si="40"/>
        <v>5792</v>
      </c>
      <c r="I532" s="15">
        <f t="shared" si="41"/>
        <v>96.616666666666674</v>
      </c>
      <c r="J532" s="1">
        <f>+Nacsport!B533</f>
        <v>42</v>
      </c>
      <c r="K532" s="1" t="str">
        <f>+Nacsport!C533</f>
        <v>ATTACK</v>
      </c>
      <c r="L532" s="1" t="str">
        <f>+CONCATENATE(Nacsport!I533,Nacsport!J533)</f>
        <v/>
      </c>
      <c r="M532" s="29" t="str">
        <f>IF(Nacsport!G533&lt;&gt;"",LEFT(Nacsport!G533,FIND(";",Nacsport!G533)-1),"")</f>
        <v>41</v>
      </c>
      <c r="N532" s="1" t="str">
        <f>IFERROR(MID(Nacsport!G533,FIND(";", Nacsport!G533)+1,IFERROR(FIND(" ", Nacsport!G533 &amp; " ", FIND(";", Nacsport!G533)+1) - FIND(";", Nacsport!G533)-1,LEN(Nacsport!G533))),"")</f>
        <v>77</v>
      </c>
      <c r="O532" s="1" t="str">
        <f>+CONCATENATE(Nacsport!K533,Nacsport!L533,Nacsport!M533,Nacsport!N533,Nacsport!O533,Nacsport!P533,Nacsport!Q533,Nacsport!R533,Nacsport!S533,Nacsport!T533,Nacsport!U533,Nacsport!V533,Nacsport!W533,Nacsport!X533,Nacsport!Y533,Nacsport!Z533)</f>
        <v/>
      </c>
      <c r="P532" s="1" t="str">
        <f>IF(ISNA(LOOKUP(2,1/(Nacsport!AA533:BY533&lt;&gt;""),Nacsport!AA533:BY533)),"",LOOKUP(2,1/(Nacsport!AA533:BY533&lt;&gt;""),Nacsport!AA533:BY533))</f>
        <v/>
      </c>
      <c r="Q532" s="1" t="str">
        <f t="array" ref="Q532">+IF(+COUNTIF(Nacsport!AA533:BY533,"*")&gt;1,INDEX(Nacsport!Z533:BX533,MATCH(TRUE,Nacsport!Z533:BX533&gt;0,0)),"")</f>
        <v/>
      </c>
      <c r="R532" s="1" t="str">
        <f>+CONCATENATE(Nacsport!BZ533,Nacsport!CA533)</f>
        <v/>
      </c>
      <c r="S532" s="1" t="str">
        <f>+CONCATENATE(Nacsport!CB533,Nacsport!CC533,Nacsport!CD533)</f>
        <v/>
      </c>
      <c r="T532" s="1" t="str">
        <f>+CONCATENATE(Nacsport!CE533,Nacsport!CF533,Nacsport!CG533,Nacsport!CH533)</f>
        <v/>
      </c>
      <c r="U532" s="1" t="str">
        <f>+CONCATENATE(Nacsport!CI533,Nacsport!CJ533,Nacsport!CK533,Nacsport!CL533,Nacsport!CM533,Nacsport!CN533,Nacsport!CO533,Nacsport!CP533)</f>
        <v/>
      </c>
      <c r="V532" s="1" t="str">
        <f>+CONCATENATE(Nacsport!CQ533,Nacsport!CR533,Nacsport!CS533,Nacsport!CT533,Nacsport!CU533,Nacsport!CV533)</f>
        <v/>
      </c>
      <c r="W532" s="1" t="str">
        <f>+CONCATENATE(Nacsport!CW533,Nacsport!CX533,Nacsport!CY533,Nacsport!CZ533,Nacsport!DA533,Nacsport!DB533,Nacsport!DC533)</f>
        <v/>
      </c>
      <c r="X532" s="1" t="str">
        <f>+CONCATENATE(Nacsport!DD533,Nacsport!DE533,Nacsport!DF533,Nacsport!DG533,Nacsport!DH533,Nacsport!DI533,Nacsport!DJ533,Nacsport!DK533,Nacsport!DL533,Nacsport!DM533,Nacsport!DN533)</f>
        <v/>
      </c>
      <c r="Y532" s="1" t="str">
        <f>+CONCATENATE(Nacsport!DO533,Nacsport!DP533,Nacsport!DQ533,Nacsport!DR533,Nacsport!DS533,Nacsport!DT533,Nacsport!DU533,Nacsport!DV533,)</f>
        <v/>
      </c>
      <c r="Z532" s="1" t="str">
        <f>+CONCATENATE(Nacsport!DW533,Nacsport!DX533,Nacsport!DY533,Nacsport!DZ533)</f>
        <v/>
      </c>
      <c r="AA532" s="1" t="str">
        <f>+CONCATENATE(Nacsport!EA533,Nacsport!EB533,Nacsport!EC533,Nacsport!ED533,Nacsport!EE533)</f>
        <v/>
      </c>
      <c r="AB532" s="1" t="str">
        <f>+CONCATENATE(Nacsport!EF533,Nacsport!EG533,Nacsport!EH533,Nacsport!EI533,Nacsport!EJ533,Nacsport!EK533)</f>
        <v/>
      </c>
      <c r="AC532" s="1" t="str">
        <f>+CONCATENATE(Nacsport!EL533,Nacsport!EM533,Nacsport!EN533,Nacsport!EO533,Nacsport!EP533,Nacsport!EQ533,Nacsport!ER533)</f>
        <v/>
      </c>
      <c r="AD532" s="1" t="str">
        <f>+CONCATENATE(Nacsport!ES533,Nacsport!ET533,Nacsport!EU533,Nacsport!EV533,Nacsport!EW533,Nacsport!EX533,Nacsport!EY533,Nacsport!EZ533)</f>
        <v/>
      </c>
      <c r="AE532" s="1" t="str">
        <f>+CONCATENATE(Nacsport!FA533,Nacsport!FB533,Nacsport!FC533)</f>
        <v/>
      </c>
      <c r="AF532" s="1" t="str">
        <f>+CONCATENATE(Nacsport!FD533,Nacsport!FE533)</f>
        <v/>
      </c>
      <c r="AG532" s="1" t="str">
        <f>+CONCATENATE(Nacsport!FF533,Nacsport!FG533,Nacsport!FH533,Nacsport!FI533,Nacsport!FJ533)</f>
        <v/>
      </c>
      <c r="AH532" s="1" t="str">
        <f t="shared" si="39"/>
        <v/>
      </c>
      <c r="AI532" s="1" t="str">
        <f>+CONCATENATE(Nacsport!FK533,Nacsport!FL533)</f>
        <v/>
      </c>
      <c r="AJ532" s="34" t="str">
        <f>+CONCATENATE(Nacsport!FM533,Nacsport!FN533)</f>
        <v/>
      </c>
      <c r="AK532" s="1" t="str">
        <f>+IF(OR(K532="ATTACCO",K532="DIFESA"),+CONCATENATE(Nacsport!FO533,Nacsport!FP532,Nacsport!FQ533,Nacsport!FR533,Nacsport!FS533,Nacsport!FT533,Nacsport!FU533,),"")</f>
        <v/>
      </c>
      <c r="AL532" s="1" t="str">
        <f>+IF(OR(K532="ATAQUE",K532="DEFENSA"),+CONCATENATE(Nacsport!FV533,Nacsport!FW533,Nacsport!FX533,Nacsport!FY533,Nacsport!FZ533,Nacsport!GA533,Nacsport!GB533,),"")</f>
        <v/>
      </c>
      <c r="AM532" s="1" t="str">
        <f>+CONCATENATE(Nacsport!GC533,Nacsport!GD533,Nacsport!GE533,Nacsport!GF533,Nacsport!GG533,Nacsport!GH533,Nacsport!GI533,Nacsport!GJ533,)</f>
        <v/>
      </c>
      <c r="AN532" s="1" t="str">
        <f>IF(K532="PUNTOS",LOOKUP(2,1/($K$3:K532="ATAQUE"),$AN$3:AN532),IF(+COUNTIF(Nacsport!GK533:'Nacsport'!GS533,"*")&gt;0,+COUNTIF(Nacsport!GK533:'Nacsport'!GS533,"*"),""))</f>
        <v/>
      </c>
      <c r="AO532" t="str">
        <f ca="1">+IF(K532="QUIEBRE",+IF(L532="SAN LUIS",+COUNTIF(K532:INDIRECT(ADDRESS((LOOKUP(2,1/($K$1:K532="ATAQUE"),Nacsport!$A$1:A533)),3,4)),"RUCK")+1,+COUNTIF(K532:INDIRECT(ADDRESS((LOOKUP(2,1/($K$1:K532="DEFENSA"),Nacsport!$A$1:A533)),3,4)),"RUCK")+1),"")</f>
        <v/>
      </c>
      <c r="AP532" t="str">
        <f ca="1">+IF(OR(K532="PUNTOS",K532="QUIEBRE"),+IF(L532="SAN LUIS",+COUNTIF(K532:INDIRECT(ADDRESS((LOOKUP(2,1/($K$1:K532="ATAQUE"),Nacsport!$A$1:A533)),3,4)),"PASE"),+COUNTIF(K532:INDIRECT(ADDRESS((LOOKUP(2,1/($K$1:K532="DEFENSA"),Nacsport!$A$1:A533)),3,4)),"PASE")),"")</f>
        <v/>
      </c>
      <c r="AQ532" t="str">
        <f>IF(K532="QUIEBRE",LOOKUP(2,1/($K$3:K532="ATAQUE"),$AL$3:AL532),IF(+COUNTIF(Nacsport!GK533:'Nacsport'!GS533,"*")&gt;0,+COUNTIF(Nacsport!GK533:'Nacsport'!GS533,"*"),""))</f>
        <v/>
      </c>
      <c r="AR532" s="1" t="str">
        <f>IF(OR(K532="ATTACCO",K532="DIFESA"),J532,IF(AND(OR(K532="PUNTOS",K532="RUCK",K532="QUIEBRE"),L532="AVEZZANO"),LOOKUP(2,1/($K$3:K532="ATTACCO"),$J$3:J533),IF(AND(OR(K532="PUNTOS",K532="RUCK",K532="QUIEBRE"),L532="RIVAL"),LOOKUP(2,1/($K$3:K532="DIFESA"),$J$3:J533),"")))</f>
        <v/>
      </c>
      <c r="AS532" s="17"/>
    </row>
    <row r="533" spans="1:45" ht="15.75" customHeight="1" x14ac:dyDescent="0.2">
      <c r="A533">
        <f>+Nacsport!A534</f>
        <v>534</v>
      </c>
      <c r="B533">
        <f t="shared" si="37"/>
        <v>532</v>
      </c>
      <c r="C533">
        <f t="shared" si="38"/>
        <v>532</v>
      </c>
      <c r="D533" s="12">
        <v>1</v>
      </c>
      <c r="E533" s="1" t="s">
        <v>1295</v>
      </c>
      <c r="F533" s="14">
        <f>CONVERT(LEFT(Nacsport!E534,2),"mn","hr")/24+CONVERT(MID(Nacsport!E534,4,2),"sec","hr")/24</f>
        <v>6.7094907407407409E-2</v>
      </c>
      <c r="G533" s="15">
        <f>CONVERT((CONVERT(LEFT(Nacsport!F534,2),"mn","hr")/24+CONVERT(MID(Nacsport!F534,4,2),"sec","hr")/24)-(CONVERT(LEFT(Nacsport!E534,2),"mn","hr")/24+CONVERT(MID(Nacsport!E534,4,2),"sec","hr")/24),"hr","sec")*24</f>
        <v>11.000000000000121</v>
      </c>
      <c r="H533" s="15">
        <f t="shared" si="40"/>
        <v>5792</v>
      </c>
      <c r="I533" s="15">
        <f t="shared" si="41"/>
        <v>96.616666666666674</v>
      </c>
      <c r="J533" s="1">
        <f>+Nacsport!B534</f>
        <v>58</v>
      </c>
      <c r="K533" s="1" t="str">
        <f>+Nacsport!C534</f>
        <v>SHORT-MATCH</v>
      </c>
      <c r="L533" s="1" t="str">
        <f>+CONCATENATE(Nacsport!I534,Nacsport!J534)</f>
        <v/>
      </c>
      <c r="M533" s="29" t="str">
        <f>IF(Nacsport!G534&lt;&gt;"",LEFT(Nacsport!G534,FIND(";",Nacsport!G534)-1),"")</f>
        <v>41</v>
      </c>
      <c r="N533" s="1" t="str">
        <f>IFERROR(MID(Nacsport!G534,FIND(";", Nacsport!G534)+1,IFERROR(FIND(" ", Nacsport!G534 &amp; " ", FIND(";", Nacsport!G534)+1) - FIND(";", Nacsport!G534)-1,LEN(Nacsport!G534))),"")</f>
        <v>77</v>
      </c>
      <c r="O533" s="1" t="str">
        <f>+CONCATENATE(Nacsport!K534,Nacsport!L534,Nacsport!M534,Nacsport!N534,Nacsport!O534,Nacsport!P534,Nacsport!Q534,Nacsport!R534,Nacsport!S534,Nacsport!T534,Nacsport!U534,Nacsport!V534,Nacsport!W534,Nacsport!X534,Nacsport!Y534,Nacsport!Z534)</f>
        <v/>
      </c>
      <c r="P533" s="1" t="str">
        <f>IF(ISNA(LOOKUP(2,1/(Nacsport!AA534:BY534&lt;&gt;""),Nacsport!AA534:BY534)),"",LOOKUP(2,1/(Nacsport!AA534:BY534&lt;&gt;""),Nacsport!AA534:BY534))</f>
        <v/>
      </c>
      <c r="Q533" s="1" t="str">
        <f t="array" ref="Q533">+IF(+COUNTIF(Nacsport!AA534:BY534,"*")&gt;1,INDEX(Nacsport!Z534:BX534,MATCH(TRUE,Nacsport!Z534:BX534&gt;0,0)),"")</f>
        <v/>
      </c>
      <c r="R533" s="1" t="str">
        <f>+CONCATENATE(Nacsport!BZ534,Nacsport!CA534)</f>
        <v/>
      </c>
      <c r="S533" s="1" t="str">
        <f>+CONCATENATE(Nacsport!CB534,Nacsport!CC534,Nacsport!CD534)</f>
        <v/>
      </c>
      <c r="T533" s="1" t="str">
        <f>+CONCATENATE(Nacsport!CE534,Nacsport!CF534,Nacsport!CG534,Nacsport!CH534)</f>
        <v/>
      </c>
      <c r="U533" s="1" t="str">
        <f>+CONCATENATE(Nacsport!CI534,Nacsport!CJ534,Nacsport!CK534,Nacsport!CL534,Nacsport!CM534,Nacsport!CN534,Nacsport!CO534,Nacsport!CP534)</f>
        <v/>
      </c>
      <c r="V533" s="1" t="str">
        <f>+CONCATENATE(Nacsport!CQ534,Nacsport!CR534,Nacsport!CS534,Nacsport!CT534,Nacsport!CU534,Nacsport!CV534)</f>
        <v/>
      </c>
      <c r="W533" s="1" t="str">
        <f>+CONCATENATE(Nacsport!CW534,Nacsport!CX534,Nacsport!CY534,Nacsport!CZ534,Nacsport!DA534,Nacsport!DB534,Nacsport!DC534)</f>
        <v/>
      </c>
      <c r="X533" s="1" t="str">
        <f>+CONCATENATE(Nacsport!DD534,Nacsport!DE534,Nacsport!DF534,Nacsport!DG534,Nacsport!DH534,Nacsport!DI534,Nacsport!DJ534,Nacsport!DK534,Nacsport!DL534,Nacsport!DM534,Nacsport!DN534)</f>
        <v/>
      </c>
      <c r="Y533" s="1" t="str">
        <f>+CONCATENATE(Nacsport!DO534,Nacsport!DP534,Nacsport!DQ534,Nacsport!DR534,Nacsport!DS534,Nacsport!DT534,Nacsport!DU534,Nacsport!DV534,)</f>
        <v/>
      </c>
      <c r="Z533" s="1" t="str">
        <f>+CONCATENATE(Nacsport!DW534,Nacsport!DX534,Nacsport!DY534,Nacsport!DZ534)</f>
        <v/>
      </c>
      <c r="AA533" s="1" t="str">
        <f>+CONCATENATE(Nacsport!EA534,Nacsport!EB534,Nacsport!EC534,Nacsport!ED534,Nacsport!EE534)</f>
        <v/>
      </c>
      <c r="AB533" s="1" t="str">
        <f>+CONCATENATE(Nacsport!EF534,Nacsport!EG534,Nacsport!EH534,Nacsport!EI534,Nacsport!EJ534,Nacsport!EK534)</f>
        <v/>
      </c>
      <c r="AC533" s="1" t="str">
        <f>+CONCATENATE(Nacsport!EL534,Nacsport!EM534,Nacsport!EN534,Nacsport!EO534,Nacsport!EP534,Nacsport!EQ534,Nacsport!ER534)</f>
        <v/>
      </c>
      <c r="AD533" s="1" t="str">
        <f>+CONCATENATE(Nacsport!ES534,Nacsport!ET534,Nacsport!EU534,Nacsport!EV534,Nacsport!EW534,Nacsport!EX534,Nacsport!EY534,Nacsport!EZ534)</f>
        <v/>
      </c>
      <c r="AE533" s="1" t="str">
        <f>+CONCATENATE(Nacsport!FA534,Nacsport!FB534,Nacsport!FC534)</f>
        <v/>
      </c>
      <c r="AF533" s="1" t="str">
        <f>+CONCATENATE(Nacsport!FD534,Nacsport!FE534)</f>
        <v/>
      </c>
      <c r="AG533" s="1" t="str">
        <f>+CONCATENATE(Nacsport!FF534,Nacsport!FG534,Nacsport!FH534,Nacsport!FI534,Nacsport!FJ534)</f>
        <v/>
      </c>
      <c r="AH533" s="1" t="str">
        <f t="shared" si="39"/>
        <v/>
      </c>
      <c r="AI533" s="1" t="str">
        <f>+CONCATENATE(Nacsport!FK534,Nacsport!FL534)</f>
        <v/>
      </c>
      <c r="AJ533" s="34" t="str">
        <f>+CONCATENATE(Nacsport!FM534,Nacsport!FN534)</f>
        <v/>
      </c>
      <c r="AK533" s="1" t="str">
        <f>+IF(OR(K533="ATTACCO",K533="DIFESA"),+CONCATENATE(Nacsport!FO534,Nacsport!FP533,Nacsport!FQ534,Nacsport!FR534,Nacsport!FS534,Nacsport!FT534,Nacsport!FU534,),"")</f>
        <v/>
      </c>
      <c r="AL533" s="1" t="str">
        <f>+IF(OR(K533="ATAQUE",K533="DEFENSA"),+CONCATENATE(Nacsport!FV534,Nacsport!FW534,Nacsport!FX534,Nacsport!FY534,Nacsport!FZ534,Nacsport!GA534,Nacsport!GB534,),"")</f>
        <v/>
      </c>
      <c r="AM533" s="1" t="str">
        <f>+CONCATENATE(Nacsport!GC534,Nacsport!GD534,Nacsport!GE534,Nacsport!GF534,Nacsport!GG534,Nacsport!GH534,Nacsport!GI534,Nacsport!GJ534,)</f>
        <v/>
      </c>
      <c r="AN533" s="1" t="str">
        <f>IF(K533="PUNTOS",LOOKUP(2,1/($K$3:K533="ATAQUE"),$AN$3:AN533),IF(+COUNTIF(Nacsport!GK534:'Nacsport'!GS534,"*")&gt;0,+COUNTIF(Nacsport!GK534:'Nacsport'!GS534,"*"),""))</f>
        <v/>
      </c>
      <c r="AO533" t="str">
        <f ca="1">+IF(K533="QUIEBRE",+IF(L533="SAN LUIS",+COUNTIF(K533:INDIRECT(ADDRESS((LOOKUP(2,1/($K$1:K533="ATAQUE"),Nacsport!$A$1:A534)),3,4)),"RUCK")+1,+COUNTIF(K533:INDIRECT(ADDRESS((LOOKUP(2,1/($K$1:K533="DEFENSA"),Nacsport!$A$1:A534)),3,4)),"RUCK")+1),"")</f>
        <v/>
      </c>
      <c r="AP533" t="str">
        <f ca="1">+IF(OR(K533="PUNTOS",K533="QUIEBRE"),+IF(L533="SAN LUIS",+COUNTIF(K533:INDIRECT(ADDRESS((LOOKUP(2,1/($K$1:K533="ATAQUE"),Nacsport!$A$1:A534)),3,4)),"PASE"),+COUNTIF(K533:INDIRECT(ADDRESS((LOOKUP(2,1/($K$1:K533="DEFENSA"),Nacsport!$A$1:A534)),3,4)),"PASE")),"")</f>
        <v/>
      </c>
      <c r="AQ533" t="str">
        <f>IF(K533="QUIEBRE",LOOKUP(2,1/($K$3:K533="ATAQUE"),$AL$3:AL533),IF(+COUNTIF(Nacsport!GK534:'Nacsport'!GS534,"*")&gt;0,+COUNTIF(Nacsport!GK534:'Nacsport'!GS534,"*"),""))</f>
        <v/>
      </c>
      <c r="AR533" s="1" t="str">
        <f>IF(OR(K533="ATTACCO",K533="DIFESA"),J533,IF(AND(OR(K533="PUNTOS",K533="RUCK",K533="QUIEBRE"),L533="AVEZZANO"),LOOKUP(2,1/($K$3:K533="ATTACCO"),$J$3:J534),IF(AND(OR(K533="PUNTOS",K533="RUCK",K533="QUIEBRE"),L533="RIVAL"),LOOKUP(2,1/($K$3:K533="DIFESA"),$J$3:J534),"")))</f>
        <v/>
      </c>
      <c r="AS533" s="17"/>
    </row>
    <row r="534" spans="1:45" ht="15.75" customHeight="1" x14ac:dyDescent="0.2">
      <c r="A534">
        <f>+Nacsport!A535</f>
        <v>535</v>
      </c>
      <c r="B534">
        <f t="shared" si="37"/>
        <v>533</v>
      </c>
      <c r="C534">
        <f t="shared" si="38"/>
        <v>533</v>
      </c>
      <c r="D534" s="12">
        <v>1</v>
      </c>
      <c r="E534" s="1" t="s">
        <v>1295</v>
      </c>
      <c r="F534" s="14">
        <f>CONVERT(LEFT(Nacsport!E535,2),"mn","hr")/24+CONVERT(MID(Nacsport!E535,4,2),"sec","hr")/24</f>
        <v>6.7152777777777783E-2</v>
      </c>
      <c r="G534" s="15">
        <f>CONVERT((CONVERT(LEFT(Nacsport!F535,2),"mn","hr")/24+CONVERT(MID(Nacsport!F535,4,2),"sec","hr")/24)-(CONVERT(LEFT(Nacsport!E535,2),"mn","hr")/24+CONVERT(MID(Nacsport!E535,4,2),"sec","hr")/24),"hr","sec")*24</f>
        <v>3.9999999999998259</v>
      </c>
      <c r="H534" s="15">
        <f t="shared" si="40"/>
        <v>5797.0000000000009</v>
      </c>
      <c r="I534" s="15">
        <f t="shared" si="41"/>
        <v>96.7</v>
      </c>
      <c r="J534" s="1">
        <f>+Nacsport!B535</f>
        <v>16</v>
      </c>
      <c r="K534" s="1" t="str">
        <f>+Nacsport!C535</f>
        <v>SCRUM</v>
      </c>
      <c r="L534" s="1" t="str">
        <f>+CONCATENATE(Nacsport!I535,Nacsport!J535)</f>
        <v>SAN BENEDETTO</v>
      </c>
      <c r="M534" s="29" t="str">
        <f>IF(Nacsport!G535&lt;&gt;"",LEFT(Nacsport!G535,FIND(";",Nacsport!G535)-1),"")</f>
        <v>41</v>
      </c>
      <c r="N534" s="1" t="str">
        <f>IFERROR(MID(Nacsport!G535,FIND(";", Nacsport!G535)+1,IFERROR(FIND(" ", Nacsport!G535 &amp; " ", FIND(";", Nacsport!G535)+1) - FIND(";", Nacsport!G535)-1,LEN(Nacsport!G535))),"")</f>
        <v>77</v>
      </c>
      <c r="O534" s="1" t="str">
        <f>+CONCATENATE(Nacsport!K535,Nacsport!L535,Nacsport!M535,Nacsport!N535,Nacsport!O535,Nacsport!P535,Nacsport!Q535,Nacsport!R535,Nacsport!S535,Nacsport!T535,Nacsport!U535,Nacsport!V535,Nacsport!W535,Nacsport!X535,Nacsport!Y535,Nacsport!Z535)</f>
        <v>T1C</v>
      </c>
      <c r="P534" s="1" t="str">
        <f>IF(ISNA(LOOKUP(2,1/(Nacsport!AA535:BY535&lt;&gt;""),Nacsport!AA535:BY535)),"",LOOKUP(2,1/(Nacsport!AA535:BY535&lt;&gt;""),Nacsport!AA535:BY535))</f>
        <v/>
      </c>
      <c r="Q534" s="1" t="str">
        <f t="array" ref="Q534">+IF(+COUNTIF(Nacsport!AA535:BY535,"*")&gt;1,INDEX(Nacsport!Z535:BX535,MATCH(TRUE,Nacsport!Z535:BX535&gt;0,0)),"")</f>
        <v/>
      </c>
      <c r="R534" s="1" t="str">
        <f>+CONCATENATE(Nacsport!BZ535,Nacsport!CA535)</f>
        <v>WIN</v>
      </c>
      <c r="S534" s="1" t="str">
        <f>+CONCATENATE(Nacsport!CB535,Nacsport!CC535,Nacsport!CD535)</f>
        <v>NEUTRAL</v>
      </c>
      <c r="T534" s="1" t="str">
        <f>+CONCATENATE(Nacsport!CE535,Nacsport!CF535,Nacsport!CG535,Nacsport!CH535)</f>
        <v/>
      </c>
      <c r="U534" s="1" t="str">
        <f>+CONCATENATE(Nacsport!CI535,Nacsport!CJ535,Nacsport!CK535,Nacsport!CL535,Nacsport!CM535,Nacsport!CN535,Nacsport!CO535,Nacsport!CP535)</f>
        <v/>
      </c>
      <c r="V534" s="1" t="str">
        <f>+CONCATENATE(Nacsport!CQ535,Nacsport!CR535,Nacsport!CS535,Nacsport!CT535,Nacsport!CU535,Nacsport!CV535)</f>
        <v/>
      </c>
      <c r="W534" s="1" t="str">
        <f>+CONCATENATE(Nacsport!CW535,Nacsport!CX535,Nacsport!CY535,Nacsport!CZ535,Nacsport!DA535,Nacsport!DB535,Nacsport!DC535)</f>
        <v/>
      </c>
      <c r="X534" s="1" t="str">
        <f>+CONCATENATE(Nacsport!DD535,Nacsport!DE535,Nacsport!DF535,Nacsport!DG535,Nacsport!DH535,Nacsport!DI535,Nacsport!DJ535,Nacsport!DK535,Nacsport!DL535,Nacsport!DM535,Nacsport!DN535)</f>
        <v/>
      </c>
      <c r="Y534" s="1" t="str">
        <f>+CONCATENATE(Nacsport!DO535,Nacsport!DP535,Nacsport!DQ535,Nacsport!DR535,Nacsport!DS535,Nacsport!DT535,Nacsport!DU535,Nacsport!DV535,)</f>
        <v/>
      </c>
      <c r="Z534" s="1" t="str">
        <f>+CONCATENATE(Nacsport!DW535,Nacsport!DX535,Nacsport!DY535,Nacsport!DZ535)</f>
        <v/>
      </c>
      <c r="AA534" s="1" t="str">
        <f>+CONCATENATE(Nacsport!EA535,Nacsport!EB535,Nacsport!EC535,Nacsport!ED535,Nacsport!EE535)</f>
        <v/>
      </c>
      <c r="AB534" s="1" t="str">
        <f>+CONCATENATE(Nacsport!EF535,Nacsport!EG535,Nacsport!EH535,Nacsport!EI535,Nacsport!EJ535,Nacsport!EK535)</f>
        <v/>
      </c>
      <c r="AC534" s="1" t="str">
        <f>+CONCATENATE(Nacsport!EL535,Nacsport!EM535,Nacsport!EN535,Nacsport!EO535,Nacsport!EP535,Nacsport!EQ535,Nacsport!ER535)</f>
        <v/>
      </c>
      <c r="AD534" s="1" t="str">
        <f>+CONCATENATE(Nacsport!ES535,Nacsport!ET535,Nacsport!EU535,Nacsport!EV535,Nacsport!EW535,Nacsport!EX535,Nacsport!EY535,Nacsport!EZ535)</f>
        <v/>
      </c>
      <c r="AE534" s="1" t="str">
        <f>+CONCATENATE(Nacsport!FA535,Nacsport!FB535,Nacsport!FC535)</f>
        <v/>
      </c>
      <c r="AF534" s="1" t="str">
        <f>+CONCATENATE(Nacsport!FD535,Nacsport!FE535)</f>
        <v/>
      </c>
      <c r="AG534" s="1" t="str">
        <f>+CONCATENATE(Nacsport!FF535,Nacsport!FG535,Nacsport!FH535,Nacsport!FI535,Nacsport!FJ535)</f>
        <v/>
      </c>
      <c r="AH534" s="1" t="str">
        <f t="shared" si="39"/>
        <v/>
      </c>
      <c r="AI534" s="1" t="str">
        <f>+CONCATENATE(Nacsport!FK535,Nacsport!FL535)</f>
        <v/>
      </c>
      <c r="AJ534" s="34" t="str">
        <f>+CONCATENATE(Nacsport!FM535,Nacsport!FN535)</f>
        <v/>
      </c>
      <c r="AK534" s="1" t="str">
        <f>+IF(OR(K534="ATTACCO",K534="DIFESA"),+CONCATENATE(Nacsport!FO535,Nacsport!FP534,Nacsport!FQ535,Nacsport!FR535,Nacsport!FS535,Nacsport!FT535,Nacsport!FU535,),"")</f>
        <v/>
      </c>
      <c r="AL534" s="1" t="str">
        <f>+IF(OR(K534="ATAQUE",K534="DEFENSA"),+CONCATENATE(Nacsport!FV535,Nacsport!FW535,Nacsport!FX535,Nacsport!FY535,Nacsport!FZ535,Nacsport!GA535,Nacsport!GB535,),"")</f>
        <v/>
      </c>
      <c r="AM534" s="1" t="str">
        <f>+CONCATENATE(Nacsport!GC535,Nacsport!GD535,Nacsport!GE535,Nacsport!GF535,Nacsport!GG535,Nacsport!GH535,Nacsport!GI535,Nacsport!GJ535,)</f>
        <v/>
      </c>
      <c r="AN534" s="1" t="str">
        <f>IF(K534="PUNTOS",LOOKUP(2,1/($K$3:K534="ATAQUE"),$AN$3:AN534),IF(+COUNTIF(Nacsport!GK535:'Nacsport'!GS535,"*")&gt;0,+COUNTIF(Nacsport!GK535:'Nacsport'!GS535,"*"),""))</f>
        <v/>
      </c>
      <c r="AO534" t="str">
        <f ca="1">+IF(K534="QUIEBRE",+IF(L534="SAN LUIS",+COUNTIF(K534:INDIRECT(ADDRESS((LOOKUP(2,1/($K$1:K534="ATAQUE"),Nacsport!$A$1:A535)),3,4)),"RUCK")+1,+COUNTIF(K534:INDIRECT(ADDRESS((LOOKUP(2,1/($K$1:K534="DEFENSA"),Nacsport!$A$1:A535)),3,4)),"RUCK")+1),"")</f>
        <v/>
      </c>
      <c r="AP534" t="str">
        <f ca="1">+IF(OR(K534="PUNTOS",K534="QUIEBRE"),+IF(L534="SAN LUIS",+COUNTIF(K534:INDIRECT(ADDRESS((LOOKUP(2,1/($K$1:K534="ATAQUE"),Nacsport!$A$1:A535)),3,4)),"PASE"),+COUNTIF(K534:INDIRECT(ADDRESS((LOOKUP(2,1/($K$1:K534="DEFENSA"),Nacsport!$A$1:A535)),3,4)),"PASE")),"")</f>
        <v/>
      </c>
      <c r="AQ534" t="str">
        <f>IF(K534="QUIEBRE",LOOKUP(2,1/($K$3:K534="ATAQUE"),$AL$3:AL534),IF(+COUNTIF(Nacsport!GK535:'Nacsport'!GS535,"*")&gt;0,+COUNTIF(Nacsport!GK535:'Nacsport'!GS535,"*"),""))</f>
        <v/>
      </c>
      <c r="AR534" s="1" t="str">
        <f>IF(OR(K534="ATTACCO",K534="DIFESA"),J534,IF(AND(OR(K534="PUNTOS",K534="RUCK",K534="QUIEBRE"),L534="AVEZZANO"),LOOKUP(2,1/($K$3:K534="ATTACCO"),$J$3:J535),IF(AND(OR(K534="PUNTOS",K534="RUCK",K534="QUIEBRE"),L534="RIVAL"),LOOKUP(2,1/($K$3:K534="DIFESA"),$J$3:J535),"")))</f>
        <v/>
      </c>
      <c r="AS534" s="17"/>
    </row>
    <row r="535" spans="1:45" ht="15.75" customHeight="1" x14ac:dyDescent="0.2">
      <c r="A535">
        <f>+Nacsport!A536</f>
        <v>536</v>
      </c>
      <c r="B535">
        <f t="shared" si="37"/>
        <v>534</v>
      </c>
      <c r="C535">
        <f t="shared" si="38"/>
        <v>534</v>
      </c>
      <c r="D535" s="12">
        <v>1</v>
      </c>
      <c r="E535" s="1" t="s">
        <v>1295</v>
      </c>
      <c r="F535" s="14">
        <f>CONVERT(LEFT(Nacsport!E536,2),"mn","hr")/24+CONVERT(MID(Nacsport!E536,4,2),"sec","hr")/24</f>
        <v>6.7222222222222225E-2</v>
      </c>
      <c r="G535" s="15">
        <f>CONVERT((CONVERT(LEFT(Nacsport!F536,2),"mn","hr")/24+CONVERT(MID(Nacsport!F536,4,2),"sec","hr")/24)-(CONVERT(LEFT(Nacsport!E536,2),"mn","hr")/24+CONVERT(MID(Nacsport!E536,4,2),"sec","hr")/24),"hr","sec")*24</f>
        <v>4.9999999999991829</v>
      </c>
      <c r="H535" s="15">
        <f t="shared" si="40"/>
        <v>5803</v>
      </c>
      <c r="I535" s="15">
        <f t="shared" si="41"/>
        <v>96.8</v>
      </c>
      <c r="J535" s="1">
        <f>+Nacsport!B536</f>
        <v>25</v>
      </c>
      <c r="K535" s="1" t="str">
        <f>+Nacsport!C536</f>
        <v>TURNOVER-</v>
      </c>
      <c r="L535" s="1" t="str">
        <f>+CONCATENATE(Nacsport!I536,Nacsport!J536)</f>
        <v>SAN BENEDETTO</v>
      </c>
      <c r="M535" s="29" t="str">
        <f>IF(Nacsport!G536&lt;&gt;"",LEFT(Nacsport!G536,FIND(";",Nacsport!G536)-1),"")</f>
        <v/>
      </c>
      <c r="N535" s="1" t="str">
        <f>IFERROR(MID(Nacsport!G536,FIND(";", Nacsport!G536)+1,IFERROR(FIND(" ", Nacsport!G536 &amp; " ", FIND(";", Nacsport!G536)+1) - FIND(";", Nacsport!G536)-1,LEN(Nacsport!G536))),"")</f>
        <v/>
      </c>
      <c r="O535" s="1" t="str">
        <f>+CONCATENATE(Nacsport!K536,Nacsport!L536,Nacsport!M536,Nacsport!N536,Nacsport!O536,Nacsport!P536,Nacsport!Q536,Nacsport!R536,Nacsport!S536,Nacsport!T536,Nacsport!U536,Nacsport!V536,Nacsport!W536,Nacsport!X536,Nacsport!Y536,Nacsport!Z536)</f>
        <v/>
      </c>
      <c r="P535" s="1" t="str">
        <f>IF(ISNA(LOOKUP(2,1/(Nacsport!AA536:BY536&lt;&gt;""),Nacsport!AA536:BY536)),"",LOOKUP(2,1/(Nacsport!AA536:BY536&lt;&gt;""),Nacsport!AA536:BY536))</f>
        <v>20</v>
      </c>
      <c r="Q535" s="1" t="str">
        <f t="array" ref="Q535">+IF(+COUNTIF(Nacsport!AA536:BY536,"*")&gt;1,INDEX(Nacsport!Z536:BX536,MATCH(TRUE,Nacsport!Z536:BX536&gt;0,0)),"")</f>
        <v/>
      </c>
      <c r="R535" s="1" t="str">
        <f>+CONCATENATE(Nacsport!BZ536,Nacsport!CA536)</f>
        <v/>
      </c>
      <c r="S535" s="1" t="str">
        <f>+CONCATENATE(Nacsport!CB536,Nacsport!CC536,Nacsport!CD536)</f>
        <v/>
      </c>
      <c r="T535" s="1" t="str">
        <f>+CONCATENATE(Nacsport!CE536,Nacsport!CF536,Nacsport!CG536,Nacsport!CH536)</f>
        <v/>
      </c>
      <c r="U535" s="1" t="str">
        <f>+CONCATENATE(Nacsport!CI536,Nacsport!CJ536,Nacsport!CK536,Nacsport!CL536,Nacsport!CM536,Nacsport!CN536,Nacsport!CO536,Nacsport!CP536)</f>
        <v/>
      </c>
      <c r="V535" s="1" t="str">
        <f>+CONCATENATE(Nacsport!CQ536,Nacsport!CR536,Nacsport!CS536,Nacsport!CT536,Nacsport!CU536,Nacsport!CV536)</f>
        <v/>
      </c>
      <c r="W535" s="1" t="str">
        <f>+CONCATENATE(Nacsport!CW536,Nacsport!CX536,Nacsport!CY536,Nacsport!CZ536,Nacsport!DA536,Nacsport!DB536,Nacsport!DC536)</f>
        <v/>
      </c>
      <c r="X535" s="1" t="str">
        <f>+CONCATENATE(Nacsport!DD536,Nacsport!DE536,Nacsport!DF536,Nacsport!DG536,Nacsport!DH536,Nacsport!DI536,Nacsport!DJ536,Nacsport!DK536,Nacsport!DL536,Nacsport!DM536,Nacsport!DN536)</f>
        <v/>
      </c>
      <c r="Y535" s="1" t="str">
        <f>+CONCATENATE(Nacsport!DO536,Nacsport!DP536,Nacsport!DQ536,Nacsport!DR536,Nacsport!DS536,Nacsport!DT536,Nacsport!DU536,Nacsport!DV536,)</f>
        <v/>
      </c>
      <c r="Z535" s="1" t="str">
        <f>+CONCATENATE(Nacsport!DW536,Nacsport!DX536,Nacsport!DY536,Nacsport!DZ536)</f>
        <v/>
      </c>
      <c r="AA535" s="1" t="str">
        <f>+CONCATENATE(Nacsport!EA536,Nacsport!EB536,Nacsport!EC536,Nacsport!ED536,Nacsport!EE536)</f>
        <v/>
      </c>
      <c r="AB535" s="1" t="str">
        <f>+CONCATENATE(Nacsport!EF536,Nacsport!EG536,Nacsport!EH536,Nacsport!EI536,Nacsport!EJ536,Nacsport!EK536)</f>
        <v>KNOCK-ON</v>
      </c>
      <c r="AC535" s="1" t="str">
        <f>+CONCATENATE(Nacsport!EL536,Nacsport!EM536,Nacsport!EN536,Nacsport!EO536,Nacsport!EP536,Nacsport!EQ536,Nacsport!ER536)</f>
        <v/>
      </c>
      <c r="AD535" s="1" t="str">
        <f>+CONCATENATE(Nacsport!ES536,Nacsport!ET536,Nacsport!EU536,Nacsport!EV536,Nacsport!EW536,Nacsport!EX536,Nacsport!EY536,Nacsport!EZ536)</f>
        <v/>
      </c>
      <c r="AE535" s="1" t="str">
        <f>+CONCATENATE(Nacsport!FA536,Nacsport!FB536,Nacsport!FC536)</f>
        <v/>
      </c>
      <c r="AF535" s="1" t="str">
        <f>+CONCATENATE(Nacsport!FD536,Nacsport!FE536)</f>
        <v/>
      </c>
      <c r="AG535" s="1" t="str">
        <f>+CONCATENATE(Nacsport!FF536,Nacsport!FG536,Nacsport!FH536,Nacsport!FI536,Nacsport!FJ536)</f>
        <v/>
      </c>
      <c r="AH535" s="1" t="str">
        <f t="shared" si="39"/>
        <v/>
      </c>
      <c r="AI535" s="1" t="str">
        <f>+CONCATENATE(Nacsport!FK536,Nacsport!FL536)</f>
        <v/>
      </c>
      <c r="AJ535" s="34" t="str">
        <f>+CONCATENATE(Nacsport!FM536,Nacsport!FN536)</f>
        <v/>
      </c>
      <c r="AK535" s="1" t="str">
        <f>+IF(OR(K535="ATTACCO",K535="DIFESA"),+CONCATENATE(Nacsport!FO536,Nacsport!FP535,Nacsport!FQ536,Nacsport!FR536,Nacsport!FS536,Nacsport!FT536,Nacsport!FU536,),"")</f>
        <v/>
      </c>
      <c r="AL535" s="1" t="str">
        <f>+IF(OR(K535="ATAQUE",K535="DEFENSA"),+CONCATENATE(Nacsport!FV536,Nacsport!FW536,Nacsport!FX536,Nacsport!FY536,Nacsport!FZ536,Nacsport!GA536,Nacsport!GB536,),"")</f>
        <v/>
      </c>
      <c r="AM535" s="1" t="str">
        <f>+CONCATENATE(Nacsport!GC536,Nacsport!GD536,Nacsport!GE536,Nacsport!GF536,Nacsport!GG536,Nacsport!GH536,Nacsport!GI536,Nacsport!GJ536,)</f>
        <v/>
      </c>
      <c r="AN535" s="1" t="str">
        <f>IF(K535="PUNTOS",LOOKUP(2,1/($K$3:K535="ATAQUE"),$AN$3:AN535),IF(+COUNTIF(Nacsport!GK536:'Nacsport'!GS536,"*")&gt;0,+COUNTIF(Nacsport!GK536:'Nacsport'!GS536,"*"),""))</f>
        <v/>
      </c>
      <c r="AO535" t="str">
        <f ca="1">+IF(K535="QUIEBRE",+IF(L535="SAN LUIS",+COUNTIF(K535:INDIRECT(ADDRESS((LOOKUP(2,1/($K$1:K535="ATAQUE"),Nacsport!$A$1:A536)),3,4)),"RUCK")+1,+COUNTIF(K535:INDIRECT(ADDRESS((LOOKUP(2,1/($K$1:K535="DEFENSA"),Nacsport!$A$1:A536)),3,4)),"RUCK")+1),"")</f>
        <v/>
      </c>
      <c r="AP535" t="str">
        <f ca="1">+IF(OR(K535="PUNTOS",K535="QUIEBRE"),+IF(L535="SAN LUIS",+COUNTIF(K535:INDIRECT(ADDRESS((LOOKUP(2,1/($K$1:K535="ATAQUE"),Nacsport!$A$1:A536)),3,4)),"PASE"),+COUNTIF(K535:INDIRECT(ADDRESS((LOOKUP(2,1/($K$1:K535="DEFENSA"),Nacsport!$A$1:A536)),3,4)),"PASE")),"")</f>
        <v/>
      </c>
      <c r="AQ535" t="str">
        <f>IF(K535="QUIEBRE",LOOKUP(2,1/($K$3:K535="ATAQUE"),$AL$3:AL535),IF(+COUNTIF(Nacsport!GK536:'Nacsport'!GS536,"*")&gt;0,+COUNTIF(Nacsport!GK536:'Nacsport'!GS536,"*"),""))</f>
        <v/>
      </c>
      <c r="AR535" s="1" t="str">
        <f>IF(OR(K535="ATTACCO",K535="DIFESA"),J535,IF(AND(OR(K535="PUNTOS",K535="RUCK",K535="QUIEBRE"),L535="AVEZZANO"),LOOKUP(2,1/($K$3:K535="ATTACCO"),$J$3:J536),IF(AND(OR(K535="PUNTOS",K535="RUCK",K535="QUIEBRE"),L535="RIVAL"),LOOKUP(2,1/($K$3:K535="DIFESA"),$J$3:J536),"")))</f>
        <v/>
      </c>
      <c r="AS535" s="17"/>
    </row>
    <row r="536" spans="1:45" ht="15.75" customHeight="1" x14ac:dyDescent="0.2">
      <c r="A536">
        <f>+Nacsport!A537</f>
        <v>537</v>
      </c>
      <c r="B536">
        <f t="shared" si="37"/>
        <v>535</v>
      </c>
      <c r="C536">
        <f t="shared" si="38"/>
        <v>535</v>
      </c>
      <c r="D536" s="12">
        <v>1</v>
      </c>
      <c r="E536" s="1" t="s">
        <v>1295</v>
      </c>
      <c r="F536" s="14">
        <f>CONVERT(LEFT(Nacsport!E537,2),"mn","hr")/24+CONVERT(MID(Nacsport!E537,4,2),"sec","hr")/24</f>
        <v>6.7222222222222225E-2</v>
      </c>
      <c r="G536" s="15">
        <f>CONVERT((CONVERT(LEFT(Nacsport!F537,2),"mn","hr")/24+CONVERT(MID(Nacsport!F537,4,2),"sec","hr")/24)-(CONVERT(LEFT(Nacsport!E537,2),"mn","hr")/24+CONVERT(MID(Nacsport!E537,4,2),"sec","hr")/24),"hr","sec")*24</f>
        <v>0.99999999999935696</v>
      </c>
      <c r="H536" s="15">
        <f t="shared" si="40"/>
        <v>5803</v>
      </c>
      <c r="I536" s="15">
        <f t="shared" si="41"/>
        <v>96.8</v>
      </c>
      <c r="J536" s="1">
        <f>+Nacsport!B537</f>
        <v>57</v>
      </c>
      <c r="K536" s="1" t="str">
        <f>+Nacsport!C537</f>
        <v>END</v>
      </c>
      <c r="L536" s="1" t="str">
        <f>+CONCATENATE(Nacsport!I537,Nacsport!J537)</f>
        <v/>
      </c>
      <c r="M536" s="29" t="str">
        <f>IF(Nacsport!G537&lt;&gt;"",LEFT(Nacsport!G537,FIND(";",Nacsport!G537)-1),"")</f>
        <v/>
      </c>
      <c r="N536" s="1" t="str">
        <f>IFERROR(MID(Nacsport!G537,FIND(";", Nacsport!G537)+1,IFERROR(FIND(" ", Nacsport!G537 &amp; " ", FIND(";", Nacsport!G537)+1) - FIND(";", Nacsport!G537)-1,LEN(Nacsport!G537))),"")</f>
        <v/>
      </c>
      <c r="O536" s="1" t="str">
        <f>+CONCATENATE(Nacsport!K537,Nacsport!L537,Nacsport!M537,Nacsport!N537,Nacsport!O537,Nacsport!P537,Nacsport!Q537,Nacsport!R537,Nacsport!S537,Nacsport!T537,Nacsport!U537,Nacsport!V537,Nacsport!W537,Nacsport!X537,Nacsport!Y537,Nacsport!Z537)</f>
        <v/>
      </c>
      <c r="P536" s="1" t="str">
        <f>IF(ISNA(LOOKUP(2,1/(Nacsport!AA537:BY537&lt;&gt;""),Nacsport!AA537:BY537)),"",LOOKUP(2,1/(Nacsport!AA537:BY537&lt;&gt;""),Nacsport!AA537:BY537))</f>
        <v/>
      </c>
      <c r="Q536" s="1" t="str">
        <f t="array" ref="Q536">+IF(+COUNTIF(Nacsport!AA537:BY537,"*")&gt;1,INDEX(Nacsport!Z537:BX537,MATCH(TRUE,Nacsport!Z537:BX537&gt;0,0)),"")</f>
        <v/>
      </c>
      <c r="R536" s="1" t="str">
        <f>+CONCATENATE(Nacsport!BZ537,Nacsport!CA537)</f>
        <v/>
      </c>
      <c r="S536" s="1" t="str">
        <f>+CONCATENATE(Nacsport!CB537,Nacsport!CC537,Nacsport!CD537)</f>
        <v/>
      </c>
      <c r="T536" s="1" t="str">
        <f>+CONCATENATE(Nacsport!CE537,Nacsport!CF537,Nacsport!CG537,Nacsport!CH537)</f>
        <v/>
      </c>
      <c r="U536" s="1" t="str">
        <f>+CONCATENATE(Nacsport!CI537,Nacsport!CJ537,Nacsport!CK537,Nacsport!CL537,Nacsport!CM537,Nacsport!CN537,Nacsport!CO537,Nacsport!CP537)</f>
        <v/>
      </c>
      <c r="V536" s="1" t="str">
        <f>+CONCATENATE(Nacsport!CQ537,Nacsport!CR537,Nacsport!CS537,Nacsport!CT537,Nacsport!CU537,Nacsport!CV537)</f>
        <v/>
      </c>
      <c r="W536" s="1" t="str">
        <f>+CONCATENATE(Nacsport!CW537,Nacsport!CX537,Nacsport!CY537,Nacsport!CZ537,Nacsport!DA537,Nacsport!DB537,Nacsport!DC537)</f>
        <v/>
      </c>
      <c r="X536" s="1" t="str">
        <f>+CONCATENATE(Nacsport!DD537,Nacsport!DE537,Nacsport!DF537,Nacsport!DG537,Nacsport!DH537,Nacsport!DI537,Nacsport!DJ537,Nacsport!DK537,Nacsport!DL537,Nacsport!DM537,Nacsport!DN537)</f>
        <v/>
      </c>
      <c r="Y536" s="1" t="str">
        <f>+CONCATENATE(Nacsport!DO537,Nacsport!DP537,Nacsport!DQ537,Nacsport!DR537,Nacsport!DS537,Nacsport!DT537,Nacsport!DU537,Nacsport!DV537,)</f>
        <v/>
      </c>
      <c r="Z536" s="1" t="str">
        <f>+CONCATENATE(Nacsport!DW537,Nacsport!DX537,Nacsport!DY537,Nacsport!DZ537)</f>
        <v/>
      </c>
      <c r="AA536" s="1" t="str">
        <f>+CONCATENATE(Nacsport!EA537,Nacsport!EB537,Nacsport!EC537,Nacsport!ED537,Nacsport!EE537)</f>
        <v/>
      </c>
      <c r="AB536" s="1" t="str">
        <f>+CONCATENATE(Nacsport!EF537,Nacsport!EG537,Nacsport!EH537,Nacsport!EI537,Nacsport!EJ537,Nacsport!EK537)</f>
        <v/>
      </c>
      <c r="AC536" s="1" t="str">
        <f>+CONCATENATE(Nacsport!EL537,Nacsport!EM537,Nacsport!EN537,Nacsport!EO537,Nacsport!EP537,Nacsport!EQ537,Nacsport!ER537)</f>
        <v/>
      </c>
      <c r="AD536" s="1" t="str">
        <f>+CONCATENATE(Nacsport!ES537,Nacsport!ET537,Nacsport!EU537,Nacsport!EV537,Nacsport!EW537,Nacsport!EX537,Nacsport!EY537,Nacsport!EZ537)</f>
        <v/>
      </c>
      <c r="AE536" s="1" t="str">
        <f>+CONCATENATE(Nacsport!FA537,Nacsport!FB537,Nacsport!FC537)</f>
        <v/>
      </c>
      <c r="AF536" s="1" t="str">
        <f>+CONCATENATE(Nacsport!FD537,Nacsport!FE537)</f>
        <v/>
      </c>
      <c r="AG536" s="1" t="str">
        <f>+CONCATENATE(Nacsport!FF537,Nacsport!FG537,Nacsport!FH537,Nacsport!FI537,Nacsport!FJ537)</f>
        <v/>
      </c>
      <c r="AH536" s="1" t="str">
        <f t="shared" si="39"/>
        <v/>
      </c>
      <c r="AI536" s="1" t="str">
        <f>+CONCATENATE(Nacsport!FK537,Nacsport!FL537)</f>
        <v/>
      </c>
      <c r="AJ536" s="34" t="str">
        <f>+CONCATENATE(Nacsport!FM537,Nacsport!FN537)</f>
        <v/>
      </c>
      <c r="AK536" s="1" t="str">
        <f>+IF(OR(K536="ATTACCO",K536="DIFESA"),+CONCATENATE(Nacsport!FO537,Nacsport!FP536,Nacsport!FQ537,Nacsport!FR537,Nacsport!FS537,Nacsport!FT537,Nacsport!FU537,),"")</f>
        <v/>
      </c>
      <c r="AL536" s="1" t="str">
        <f>+IF(OR(K536="ATAQUE",K536="DEFENSA"),+CONCATENATE(Nacsport!FV537,Nacsport!FW537,Nacsport!FX537,Nacsport!FY537,Nacsport!FZ537,Nacsport!GA537,Nacsport!GB537,),"")</f>
        <v/>
      </c>
      <c r="AM536" s="1" t="str">
        <f>+CONCATENATE(Nacsport!GC537,Nacsport!GD537,Nacsport!GE537,Nacsport!GF537,Nacsport!GG537,Nacsport!GH537,Nacsport!GI537,Nacsport!GJ537,)</f>
        <v/>
      </c>
      <c r="AN536" s="1" t="str">
        <f>IF(K536="PUNTOS",LOOKUP(2,1/($K$3:K536="ATAQUE"),$AN$3:AN536),IF(+COUNTIF(Nacsport!GK537:'Nacsport'!GS537,"*")&gt;0,+COUNTIF(Nacsport!GK537:'Nacsport'!GS537,"*"),""))</f>
        <v/>
      </c>
      <c r="AO536" t="str">
        <f ca="1">+IF(K536="QUIEBRE",+IF(L536="SAN LUIS",+COUNTIF(K536:INDIRECT(ADDRESS((LOOKUP(2,1/($K$1:K536="ATAQUE"),Nacsport!$A$1:A537)),3,4)),"RUCK")+1,+COUNTIF(K536:INDIRECT(ADDRESS((LOOKUP(2,1/($K$1:K536="DEFENSA"),Nacsport!$A$1:A537)),3,4)),"RUCK")+1),"")</f>
        <v/>
      </c>
      <c r="AP536" t="str">
        <f ca="1">+IF(OR(K536="PUNTOS",K536="QUIEBRE"),+IF(L536="SAN LUIS",+COUNTIF(K536:INDIRECT(ADDRESS((LOOKUP(2,1/($K$1:K536="ATAQUE"),Nacsport!$A$1:A537)),3,4)),"PASE"),+COUNTIF(K536:INDIRECT(ADDRESS((LOOKUP(2,1/($K$1:K536="DEFENSA"),Nacsport!$A$1:A537)),3,4)),"PASE")),"")</f>
        <v/>
      </c>
      <c r="AQ536" t="str">
        <f>IF(K536="QUIEBRE",LOOKUP(2,1/($K$3:K536="ATAQUE"),$AL$3:AL536),IF(+COUNTIF(Nacsport!GK537:'Nacsport'!GS537,"*")&gt;0,+COUNTIF(Nacsport!GK537:'Nacsport'!GS537,"*"),""))</f>
        <v/>
      </c>
      <c r="AR536" s="1" t="str">
        <f>IF(OR(K536="ATTACCO",K536="DIFESA"),J536,IF(AND(OR(K536="PUNTOS",K536="RUCK",K536="QUIEBRE"),L536="AVEZZANO"),LOOKUP(2,1/($K$3:K536="ATTACCO"),$J$3:J537),IF(AND(OR(K536="PUNTOS",K536="RUCK",K536="QUIEBRE"),L536="RIVAL"),LOOKUP(2,1/($K$3:K536="DIFESA"),$J$3:J537),"")))</f>
        <v/>
      </c>
      <c r="AS536" s="17"/>
    </row>
    <row r="537" spans="1:45" ht="15.75" customHeight="1" x14ac:dyDescent="0.2">
      <c r="A537">
        <f>+Nacsport!A538</f>
        <v>538</v>
      </c>
      <c r="B537">
        <f t="shared" si="37"/>
        <v>536</v>
      </c>
      <c r="C537">
        <f t="shared" si="38"/>
        <v>536</v>
      </c>
      <c r="D537" s="12">
        <v>1</v>
      </c>
      <c r="E537" s="1" t="s">
        <v>1295</v>
      </c>
      <c r="F537" s="14">
        <f>CONVERT(LEFT(Nacsport!E538,2),"mn","hr")/24+CONVERT(MID(Nacsport!E538,4,2),"sec","hr")/24</f>
        <v>6.760416666666666E-2</v>
      </c>
      <c r="G537" s="15">
        <f>CONVERT((CONVERT(LEFT(Nacsport!F538,2),"mn","hr")/24+CONVERT(MID(Nacsport!F538,4,2),"sec","hr")/24)-(CONVERT(LEFT(Nacsport!E538,2),"mn","hr")/24+CONVERT(MID(Nacsport!E538,4,2),"sec","hr")/24),"hr","sec")*24</f>
        <v>3.9999999999998259</v>
      </c>
      <c r="H537" s="15">
        <f t="shared" si="40"/>
        <v>5835.9999999999991</v>
      </c>
      <c r="I537" s="15">
        <f t="shared" si="41"/>
        <v>97.35</v>
      </c>
      <c r="J537" s="1">
        <f>+Nacsport!B538</f>
        <v>17</v>
      </c>
      <c r="K537" s="1" t="str">
        <f>+Nacsport!C538</f>
        <v>SCRUM</v>
      </c>
      <c r="L537" s="1" t="str">
        <f>+CONCATENATE(Nacsport!I538,Nacsport!J538)</f>
        <v>OPPONENT</v>
      </c>
      <c r="M537" s="29" t="str">
        <f>IF(Nacsport!G538&lt;&gt;"",LEFT(Nacsport!G538,FIND(";",Nacsport!G538)-1),"")</f>
        <v>13</v>
      </c>
      <c r="N537" s="1" t="str">
        <f>IFERROR(MID(Nacsport!G538,FIND(";", Nacsport!G538)+1,IFERROR(FIND(" ", Nacsport!G538 &amp; " ", FIND(";", Nacsport!G538)+1) - FIND(";", Nacsport!G538)-1,LEN(Nacsport!G538))),"")</f>
        <v>68</v>
      </c>
      <c r="O537" s="1" t="str">
        <f>+CONCATENATE(Nacsport!K538,Nacsport!L538,Nacsport!M538,Nacsport!N538,Nacsport!O538,Nacsport!P538,Nacsport!Q538,Nacsport!R538,Nacsport!S538,Nacsport!T538,Nacsport!U538,Nacsport!V538,Nacsport!W538,Nacsport!X538,Nacsport!Y538,Nacsport!Z538)</f>
        <v>T1A</v>
      </c>
      <c r="P537" s="1" t="str">
        <f>IF(ISNA(LOOKUP(2,1/(Nacsport!AA538:BY538&lt;&gt;""),Nacsport!AA538:BY538)),"",LOOKUP(2,1/(Nacsport!AA538:BY538&lt;&gt;""),Nacsport!AA538:BY538))</f>
        <v/>
      </c>
      <c r="Q537" s="1" t="str">
        <f t="array" ref="Q537">+IF(+COUNTIF(Nacsport!AA538:BY538,"*")&gt;1,INDEX(Nacsport!Z538:BX538,MATCH(TRUE,Nacsport!Z538:BX538&gt;0,0)),"")</f>
        <v/>
      </c>
      <c r="R537" s="1" t="str">
        <f>+CONCATENATE(Nacsport!BZ538,Nacsport!CA538)</f>
        <v>WIN</v>
      </c>
      <c r="S537" s="1" t="str">
        <f>+CONCATENATE(Nacsport!CB538,Nacsport!CC538,Nacsport!CD538)</f>
        <v>NEUTRAL</v>
      </c>
      <c r="T537" s="1" t="str">
        <f>+CONCATENATE(Nacsport!CE538,Nacsport!CF538,Nacsport!CG538,Nacsport!CH538)</f>
        <v/>
      </c>
      <c r="U537" s="1" t="str">
        <f>+CONCATENATE(Nacsport!CI538,Nacsport!CJ538,Nacsport!CK538,Nacsport!CL538,Nacsport!CM538,Nacsport!CN538,Nacsport!CO538,Nacsport!CP538)</f>
        <v/>
      </c>
      <c r="V537" s="1" t="str">
        <f>+CONCATENATE(Nacsport!CQ538,Nacsport!CR538,Nacsport!CS538,Nacsport!CT538,Nacsport!CU538,Nacsport!CV538)</f>
        <v/>
      </c>
      <c r="W537" s="1" t="str">
        <f>+CONCATENATE(Nacsport!CW538,Nacsport!CX538,Nacsport!CY538,Nacsport!CZ538,Nacsport!DA538,Nacsport!DB538,Nacsport!DC538)</f>
        <v/>
      </c>
      <c r="X537" s="1" t="str">
        <f>+CONCATENATE(Nacsport!DD538,Nacsport!DE538,Nacsport!DF538,Nacsport!DG538,Nacsport!DH538,Nacsport!DI538,Nacsport!DJ538,Nacsport!DK538,Nacsport!DL538,Nacsport!DM538,Nacsport!DN538)</f>
        <v/>
      </c>
      <c r="Y537" s="1" t="str">
        <f>+CONCATENATE(Nacsport!DO538,Nacsport!DP538,Nacsport!DQ538,Nacsport!DR538,Nacsport!DS538,Nacsport!DT538,Nacsport!DU538,Nacsport!DV538,)</f>
        <v/>
      </c>
      <c r="Z537" s="1" t="str">
        <f>+CONCATENATE(Nacsport!DW538,Nacsport!DX538,Nacsport!DY538,Nacsport!DZ538)</f>
        <v/>
      </c>
      <c r="AA537" s="1" t="str">
        <f>+CONCATENATE(Nacsport!EA538,Nacsport!EB538,Nacsport!EC538,Nacsport!ED538,Nacsport!EE538)</f>
        <v/>
      </c>
      <c r="AB537" s="1" t="str">
        <f>+CONCATENATE(Nacsport!EF538,Nacsport!EG538,Nacsport!EH538,Nacsport!EI538,Nacsport!EJ538,Nacsport!EK538)</f>
        <v/>
      </c>
      <c r="AC537" s="1" t="str">
        <f>+CONCATENATE(Nacsport!EL538,Nacsport!EM538,Nacsport!EN538,Nacsport!EO538,Nacsport!EP538,Nacsport!EQ538,Nacsport!ER538)</f>
        <v/>
      </c>
      <c r="AD537" s="1" t="str">
        <f>+CONCATENATE(Nacsport!ES538,Nacsport!ET538,Nacsport!EU538,Nacsport!EV538,Nacsport!EW538,Nacsport!EX538,Nacsport!EY538,Nacsport!EZ538)</f>
        <v/>
      </c>
      <c r="AE537" s="1" t="str">
        <f>+CONCATENATE(Nacsport!FA538,Nacsport!FB538,Nacsport!FC538)</f>
        <v/>
      </c>
      <c r="AF537" s="1" t="str">
        <f>+CONCATENATE(Nacsport!FD538,Nacsport!FE538)</f>
        <v/>
      </c>
      <c r="AG537" s="1" t="str">
        <f>+CONCATENATE(Nacsport!FF538,Nacsport!FG538,Nacsport!FH538,Nacsport!FI538,Nacsport!FJ538)</f>
        <v/>
      </c>
      <c r="AH537" s="1" t="str">
        <f t="shared" si="39"/>
        <v/>
      </c>
      <c r="AI537" s="1" t="str">
        <f>+CONCATENATE(Nacsport!FK538,Nacsport!FL538)</f>
        <v/>
      </c>
      <c r="AJ537" s="34" t="str">
        <f>+CONCATENATE(Nacsport!FM538,Nacsport!FN538)</f>
        <v/>
      </c>
      <c r="AK537" s="1" t="str">
        <f>+IF(OR(K537="ATTACCO",K537="DIFESA"),+CONCATENATE(Nacsport!FO538,Nacsport!FP537,Nacsport!FQ538,Nacsport!FR538,Nacsport!FS538,Nacsport!FT538,Nacsport!FU538,),"")</f>
        <v/>
      </c>
      <c r="AL537" s="1" t="str">
        <f>+IF(OR(K537="ATAQUE",K537="DEFENSA"),+CONCATENATE(Nacsport!FV538,Nacsport!FW538,Nacsport!FX538,Nacsport!FY538,Nacsport!FZ538,Nacsport!GA538,Nacsport!GB538,),"")</f>
        <v/>
      </c>
      <c r="AM537" s="1" t="str">
        <f>+CONCATENATE(Nacsport!GC538,Nacsport!GD538,Nacsport!GE538,Nacsport!GF538,Nacsport!GG538,Nacsport!GH538,Nacsport!GI538,Nacsport!GJ538,)</f>
        <v/>
      </c>
      <c r="AN537" s="1" t="str">
        <f>IF(K537="PUNTOS",LOOKUP(2,1/($K$3:K537="ATAQUE"),$AN$3:AN537),IF(+COUNTIF(Nacsport!GK538:'Nacsport'!GS538,"*")&gt;0,+COUNTIF(Nacsport!GK538:'Nacsport'!GS538,"*"),""))</f>
        <v/>
      </c>
      <c r="AO537" t="str">
        <f ca="1">+IF(K537="QUIEBRE",+IF(L537="SAN LUIS",+COUNTIF(K537:INDIRECT(ADDRESS((LOOKUP(2,1/($K$1:K537="ATAQUE"),Nacsport!$A$1:A538)),3,4)),"RUCK")+1,+COUNTIF(K537:INDIRECT(ADDRESS((LOOKUP(2,1/($K$1:K537="DEFENSA"),Nacsport!$A$1:A538)),3,4)),"RUCK")+1),"")</f>
        <v/>
      </c>
      <c r="AP537" t="str">
        <f ca="1">+IF(OR(K537="PUNTOS",K537="QUIEBRE"),+IF(L537="SAN LUIS",+COUNTIF(K537:INDIRECT(ADDRESS((LOOKUP(2,1/($K$1:K537="ATAQUE"),Nacsport!$A$1:A538)),3,4)),"PASE"),+COUNTIF(K537:INDIRECT(ADDRESS((LOOKUP(2,1/($K$1:K537="DEFENSA"),Nacsport!$A$1:A538)),3,4)),"PASE")),"")</f>
        <v/>
      </c>
      <c r="AQ537" t="str">
        <f>IF(K537="QUIEBRE",LOOKUP(2,1/($K$3:K537="ATAQUE"),$AL$3:AL537),IF(+COUNTIF(Nacsport!GK538:'Nacsport'!GS538,"*")&gt;0,+COUNTIF(Nacsport!GK538:'Nacsport'!GS538,"*"),""))</f>
        <v/>
      </c>
      <c r="AR537" s="1" t="str">
        <f>IF(OR(K537="ATTACCO",K537="DIFESA"),J537,IF(AND(OR(K537="PUNTOS",K537="RUCK",K537="QUIEBRE"),L537="AVEZZANO"),LOOKUP(2,1/($K$3:K537="ATTACCO"),$J$3:J538),IF(AND(OR(K537="PUNTOS",K537="RUCK",K537="QUIEBRE"),L537="RIVAL"),LOOKUP(2,1/($K$3:K537="DIFESA"),$J$3:J538),"")))</f>
        <v/>
      </c>
      <c r="AS537" s="17"/>
    </row>
    <row r="538" spans="1:45" ht="15.75" customHeight="1" x14ac:dyDescent="0.2">
      <c r="A538">
        <f>+Nacsport!A539</f>
        <v>539</v>
      </c>
      <c r="B538">
        <f t="shared" si="37"/>
        <v>537</v>
      </c>
      <c r="C538">
        <f t="shared" si="38"/>
        <v>537</v>
      </c>
      <c r="D538" s="12">
        <v>1</v>
      </c>
      <c r="E538" s="1" t="s">
        <v>1295</v>
      </c>
      <c r="F538" s="14">
        <f>CONVERT(LEFT(Nacsport!E539,2),"mn","hr")/24+CONVERT(MID(Nacsport!E539,4,2),"sec","hr")/24</f>
        <v>6.760416666666666E-2</v>
      </c>
      <c r="G538" s="15">
        <f>CONVERT((CONVERT(LEFT(Nacsport!F539,2),"mn","hr")/24+CONVERT(MID(Nacsport!F539,4,2),"sec","hr")/24)-(CONVERT(LEFT(Nacsport!E539,2),"mn","hr")/24+CONVERT(MID(Nacsport!E539,4,2),"sec","hr")/24),"hr","sec")*24</f>
        <v>18.999999999999773</v>
      </c>
      <c r="H538" s="15">
        <f t="shared" si="40"/>
        <v>5835.9999999999991</v>
      </c>
      <c r="I538" s="15">
        <f t="shared" si="41"/>
        <v>97.35</v>
      </c>
      <c r="J538" s="1">
        <f>+Nacsport!B539</f>
        <v>38</v>
      </c>
      <c r="K538" s="1" t="str">
        <f>+Nacsport!C539</f>
        <v>DEFENCE</v>
      </c>
      <c r="L538" s="1" t="str">
        <f>+CONCATENATE(Nacsport!I539,Nacsport!J539)</f>
        <v/>
      </c>
      <c r="M538" s="29" t="str">
        <f>IF(Nacsport!G539&lt;&gt;"",LEFT(Nacsport!G539,FIND(";",Nacsport!G539)-1),"")</f>
        <v>13</v>
      </c>
      <c r="N538" s="1" t="str">
        <f>IFERROR(MID(Nacsport!G539,FIND(";", Nacsport!G539)+1,IFERROR(FIND(" ", Nacsport!G539 &amp; " ", FIND(";", Nacsport!G539)+1) - FIND(";", Nacsport!G539)-1,LEN(Nacsport!G539))),"")</f>
        <v>68</v>
      </c>
      <c r="O538" s="1" t="str">
        <f>+CONCATENATE(Nacsport!K539,Nacsport!L539,Nacsport!M539,Nacsport!N539,Nacsport!O539,Nacsport!P539,Nacsport!Q539,Nacsport!R539,Nacsport!S539,Nacsport!T539,Nacsport!U539,Nacsport!V539,Nacsport!W539,Nacsport!X539,Nacsport!Y539,Nacsport!Z539)</f>
        <v/>
      </c>
      <c r="P538" s="1" t="str">
        <f>IF(ISNA(LOOKUP(2,1/(Nacsport!AA539:BY539&lt;&gt;""),Nacsport!AA539:BY539)),"",LOOKUP(2,1/(Nacsport!AA539:BY539&lt;&gt;""),Nacsport!AA539:BY539))</f>
        <v/>
      </c>
      <c r="Q538" s="1" t="str">
        <f t="array" ref="Q538">+IF(+COUNTIF(Nacsport!AA539:BY539,"*")&gt;1,INDEX(Nacsport!Z539:BX539,MATCH(TRUE,Nacsport!Z539:BX539&gt;0,0)),"")</f>
        <v/>
      </c>
      <c r="R538" s="1" t="str">
        <f>+CONCATENATE(Nacsport!BZ539,Nacsport!CA539)</f>
        <v/>
      </c>
      <c r="S538" s="1" t="str">
        <f>+CONCATENATE(Nacsport!CB539,Nacsport!CC539,Nacsport!CD539)</f>
        <v/>
      </c>
      <c r="T538" s="1" t="str">
        <f>+CONCATENATE(Nacsport!CE539,Nacsport!CF539,Nacsport!CG539,Nacsport!CH539)</f>
        <v/>
      </c>
      <c r="U538" s="1" t="str">
        <f>+CONCATENATE(Nacsport!CI539,Nacsport!CJ539,Nacsport!CK539,Nacsport!CL539,Nacsport!CM539,Nacsport!CN539,Nacsport!CO539,Nacsport!CP539)</f>
        <v/>
      </c>
      <c r="V538" s="1" t="str">
        <f>+CONCATENATE(Nacsport!CQ539,Nacsport!CR539,Nacsport!CS539,Nacsport!CT539,Nacsport!CU539,Nacsport!CV539)</f>
        <v/>
      </c>
      <c r="W538" s="1" t="str">
        <f>+CONCATENATE(Nacsport!CW539,Nacsport!CX539,Nacsport!CY539,Nacsport!CZ539,Nacsport!DA539,Nacsport!DB539,Nacsport!DC539)</f>
        <v/>
      </c>
      <c r="X538" s="1" t="str">
        <f>+CONCATENATE(Nacsport!DD539,Nacsport!DE539,Nacsport!DF539,Nacsport!DG539,Nacsport!DH539,Nacsport!DI539,Nacsport!DJ539,Nacsport!DK539,Nacsport!DL539,Nacsport!DM539,Nacsport!DN539)</f>
        <v/>
      </c>
      <c r="Y538" s="1" t="str">
        <f>+CONCATENATE(Nacsport!DO539,Nacsport!DP539,Nacsport!DQ539,Nacsport!DR539,Nacsport!DS539,Nacsport!DT539,Nacsport!DU539,Nacsport!DV539,)</f>
        <v/>
      </c>
      <c r="Z538" s="1" t="str">
        <f>+CONCATENATE(Nacsport!DW539,Nacsport!DX539,Nacsport!DY539,Nacsport!DZ539)</f>
        <v/>
      </c>
      <c r="AA538" s="1" t="str">
        <f>+CONCATENATE(Nacsport!EA539,Nacsport!EB539,Nacsport!EC539,Nacsport!ED539,Nacsport!EE539)</f>
        <v/>
      </c>
      <c r="AB538" s="1" t="str">
        <f>+CONCATENATE(Nacsport!EF539,Nacsport!EG539,Nacsport!EH539,Nacsport!EI539,Nacsport!EJ539,Nacsport!EK539)</f>
        <v/>
      </c>
      <c r="AC538" s="1" t="str">
        <f>+CONCATENATE(Nacsport!EL539,Nacsport!EM539,Nacsport!EN539,Nacsport!EO539,Nacsport!EP539,Nacsport!EQ539,Nacsport!ER539)</f>
        <v/>
      </c>
      <c r="AD538" s="1" t="str">
        <f>+CONCATENATE(Nacsport!ES539,Nacsport!ET539,Nacsport!EU539,Nacsport!EV539,Nacsport!EW539,Nacsport!EX539,Nacsport!EY539,Nacsport!EZ539)</f>
        <v/>
      </c>
      <c r="AE538" s="1" t="str">
        <f>+CONCATENATE(Nacsport!FA539,Nacsport!FB539,Nacsport!FC539)</f>
        <v/>
      </c>
      <c r="AF538" s="1" t="str">
        <f>+CONCATENATE(Nacsport!FD539,Nacsport!FE539)</f>
        <v/>
      </c>
      <c r="AG538" s="1" t="str">
        <f>+CONCATENATE(Nacsport!FF539,Nacsport!FG539,Nacsport!FH539,Nacsport!FI539,Nacsport!FJ539)</f>
        <v/>
      </c>
      <c r="AH538" s="1" t="str">
        <f t="shared" si="39"/>
        <v/>
      </c>
      <c r="AI538" s="1" t="str">
        <f>+CONCATENATE(Nacsport!FK539,Nacsport!FL539)</f>
        <v/>
      </c>
      <c r="AJ538" s="34" t="str">
        <f>+CONCATENATE(Nacsport!FM539,Nacsport!FN539)</f>
        <v/>
      </c>
      <c r="AK538" s="1" t="str">
        <f>+IF(OR(K538="ATTACCO",K538="DIFESA"),+CONCATENATE(Nacsport!FO539,Nacsport!FP538,Nacsport!FQ539,Nacsport!FR539,Nacsport!FS539,Nacsport!FT539,Nacsport!FU539,),"")</f>
        <v/>
      </c>
      <c r="AL538" s="1" t="str">
        <f>+IF(OR(K538="ATAQUE",K538="DEFENSA"),+CONCATENATE(Nacsport!FV539,Nacsport!FW539,Nacsport!FX539,Nacsport!FY539,Nacsport!FZ539,Nacsport!GA539,Nacsport!GB539,),"")</f>
        <v/>
      </c>
      <c r="AM538" s="1" t="str">
        <f>+CONCATENATE(Nacsport!GC539,Nacsport!GD539,Nacsport!GE539,Nacsport!GF539,Nacsport!GG539,Nacsport!GH539,Nacsport!GI539,Nacsport!GJ539,)</f>
        <v/>
      </c>
      <c r="AN538" s="1" t="str">
        <f>IF(K538="PUNTOS",LOOKUP(2,1/($K$3:K538="ATAQUE"),$AN$3:AN538),IF(+COUNTIF(Nacsport!GK539:'Nacsport'!GS539,"*")&gt;0,+COUNTIF(Nacsport!GK539:'Nacsport'!GS539,"*"),""))</f>
        <v/>
      </c>
      <c r="AO538" t="str">
        <f ca="1">+IF(K538="QUIEBRE",+IF(L538="SAN LUIS",+COUNTIF(K538:INDIRECT(ADDRESS((LOOKUP(2,1/($K$1:K538="ATAQUE"),Nacsport!$A$1:A539)),3,4)),"RUCK")+1,+COUNTIF(K538:INDIRECT(ADDRESS((LOOKUP(2,1/($K$1:K538="DEFENSA"),Nacsport!$A$1:A539)),3,4)),"RUCK")+1),"")</f>
        <v/>
      </c>
      <c r="AP538" t="str">
        <f ca="1">+IF(OR(K538="PUNTOS",K538="QUIEBRE"),+IF(L538="SAN LUIS",+COUNTIF(K538:INDIRECT(ADDRESS((LOOKUP(2,1/($K$1:K538="ATAQUE"),Nacsport!$A$1:A539)),3,4)),"PASE"),+COUNTIF(K538:INDIRECT(ADDRESS((LOOKUP(2,1/($K$1:K538="DEFENSA"),Nacsport!$A$1:A539)),3,4)),"PASE")),"")</f>
        <v/>
      </c>
      <c r="AQ538" t="str">
        <f>IF(K538="QUIEBRE",LOOKUP(2,1/($K$3:K538="ATAQUE"),$AL$3:AL538),IF(+COUNTIF(Nacsport!GK539:'Nacsport'!GS539,"*")&gt;0,+COUNTIF(Nacsport!GK539:'Nacsport'!GS539,"*"),""))</f>
        <v/>
      </c>
      <c r="AR538" s="1" t="str">
        <f>IF(OR(K538="ATTACCO",K538="DIFESA"),J538,IF(AND(OR(K538="PUNTOS",K538="RUCK",K538="QUIEBRE"),L538="AVEZZANO"),LOOKUP(2,1/($K$3:K538="ATTACCO"),$J$3:J539),IF(AND(OR(K538="PUNTOS",K538="RUCK",K538="QUIEBRE"),L538="RIVAL"),LOOKUP(2,1/($K$3:K538="DIFESA"),$J$3:J539),"")))</f>
        <v/>
      </c>
      <c r="AS538" s="17"/>
    </row>
    <row r="539" spans="1:45" ht="15.75" customHeight="1" x14ac:dyDescent="0.2">
      <c r="A539">
        <f>+Nacsport!A540</f>
        <v>540</v>
      </c>
      <c r="B539">
        <f t="shared" si="37"/>
        <v>538</v>
      </c>
      <c r="C539">
        <f t="shared" si="38"/>
        <v>538</v>
      </c>
      <c r="D539" s="12">
        <v>1</v>
      </c>
      <c r="E539" s="1" t="s">
        <v>1295</v>
      </c>
      <c r="F539" s="14">
        <f>CONVERT(LEFT(Nacsport!E540,2),"mn","hr")/24+CONVERT(MID(Nacsport!E540,4,2),"sec","hr")/24</f>
        <v>6.760416666666666E-2</v>
      </c>
      <c r="G539" s="15">
        <f>CONVERT((CONVERT(LEFT(Nacsport!F540,2),"mn","hr")/24+CONVERT(MID(Nacsport!F540,4,2),"sec","hr")/24)-(CONVERT(LEFT(Nacsport!E540,2),"mn","hr")/24+CONVERT(MID(Nacsport!E540,4,2),"sec","hr")/24),"hr","sec")*24</f>
        <v>18.999999999999773</v>
      </c>
      <c r="H539" s="15">
        <f t="shared" si="40"/>
        <v>5835.9999999999991</v>
      </c>
      <c r="I539" s="15">
        <f t="shared" si="41"/>
        <v>97.35</v>
      </c>
      <c r="J539" s="1">
        <f>+Nacsport!B540</f>
        <v>59</v>
      </c>
      <c r="K539" s="1" t="str">
        <f>+Nacsport!C540</f>
        <v>SHORT-MATCH</v>
      </c>
      <c r="L539" s="1" t="str">
        <f>+CONCATENATE(Nacsport!I540,Nacsport!J540)</f>
        <v/>
      </c>
      <c r="M539" s="29" t="str">
        <f>IF(Nacsport!G540&lt;&gt;"",LEFT(Nacsport!G540,FIND(";",Nacsport!G540)-1),"")</f>
        <v>13</v>
      </c>
      <c r="N539" s="1" t="str">
        <f>IFERROR(MID(Nacsport!G540,FIND(";", Nacsport!G540)+1,IFERROR(FIND(" ", Nacsport!G540 &amp; " ", FIND(";", Nacsport!G540)+1) - FIND(";", Nacsport!G540)-1,LEN(Nacsport!G540))),"")</f>
        <v>68</v>
      </c>
      <c r="O539" s="1" t="str">
        <f>+CONCATENATE(Nacsport!K540,Nacsport!L540,Nacsport!M540,Nacsport!N540,Nacsport!O540,Nacsport!P540,Nacsport!Q540,Nacsport!R540,Nacsport!S540,Nacsport!T540,Nacsport!U540,Nacsport!V540,Nacsport!W540,Nacsport!X540,Nacsport!Y540,Nacsport!Z540)</f>
        <v/>
      </c>
      <c r="P539" s="1" t="str">
        <f>IF(ISNA(LOOKUP(2,1/(Nacsport!AA540:BY540&lt;&gt;""),Nacsport!AA540:BY540)),"",LOOKUP(2,1/(Nacsport!AA540:BY540&lt;&gt;""),Nacsport!AA540:BY540))</f>
        <v/>
      </c>
      <c r="Q539" s="1" t="str">
        <f t="array" ref="Q539">+IF(+COUNTIF(Nacsport!AA540:BY540,"*")&gt;1,INDEX(Nacsport!Z540:BX540,MATCH(TRUE,Nacsport!Z540:BX540&gt;0,0)),"")</f>
        <v/>
      </c>
      <c r="R539" s="1" t="str">
        <f>+CONCATENATE(Nacsport!BZ540,Nacsport!CA540)</f>
        <v/>
      </c>
      <c r="S539" s="1" t="str">
        <f>+CONCATENATE(Nacsport!CB540,Nacsport!CC540,Nacsport!CD540)</f>
        <v/>
      </c>
      <c r="T539" s="1" t="str">
        <f>+CONCATENATE(Nacsport!CE540,Nacsport!CF540,Nacsport!CG540,Nacsport!CH540)</f>
        <v/>
      </c>
      <c r="U539" s="1" t="str">
        <f>+CONCATENATE(Nacsport!CI540,Nacsport!CJ540,Nacsport!CK540,Nacsport!CL540,Nacsport!CM540,Nacsport!CN540,Nacsport!CO540,Nacsport!CP540)</f>
        <v/>
      </c>
      <c r="V539" s="1" t="str">
        <f>+CONCATENATE(Nacsport!CQ540,Nacsport!CR540,Nacsport!CS540,Nacsport!CT540,Nacsport!CU540,Nacsport!CV540)</f>
        <v/>
      </c>
      <c r="W539" s="1" t="str">
        <f>+CONCATENATE(Nacsport!CW540,Nacsport!CX540,Nacsport!CY540,Nacsport!CZ540,Nacsport!DA540,Nacsport!DB540,Nacsport!DC540)</f>
        <v/>
      </c>
      <c r="X539" s="1" t="str">
        <f>+CONCATENATE(Nacsport!DD540,Nacsport!DE540,Nacsport!DF540,Nacsport!DG540,Nacsport!DH540,Nacsport!DI540,Nacsport!DJ540,Nacsport!DK540,Nacsport!DL540,Nacsport!DM540,Nacsport!DN540)</f>
        <v/>
      </c>
      <c r="Y539" s="1" t="str">
        <f>+CONCATENATE(Nacsport!DO540,Nacsport!DP540,Nacsport!DQ540,Nacsport!DR540,Nacsport!DS540,Nacsport!DT540,Nacsport!DU540,Nacsport!DV540,)</f>
        <v/>
      </c>
      <c r="Z539" s="1" t="str">
        <f>+CONCATENATE(Nacsport!DW540,Nacsport!DX540,Nacsport!DY540,Nacsport!DZ540)</f>
        <v/>
      </c>
      <c r="AA539" s="1" t="str">
        <f>+CONCATENATE(Nacsport!EA540,Nacsport!EB540,Nacsport!EC540,Nacsport!ED540,Nacsport!EE540)</f>
        <v/>
      </c>
      <c r="AB539" s="1" t="str">
        <f>+CONCATENATE(Nacsport!EF540,Nacsport!EG540,Nacsport!EH540,Nacsport!EI540,Nacsport!EJ540,Nacsport!EK540)</f>
        <v/>
      </c>
      <c r="AC539" s="1" t="str">
        <f>+CONCATENATE(Nacsport!EL540,Nacsport!EM540,Nacsport!EN540,Nacsport!EO540,Nacsport!EP540,Nacsport!EQ540,Nacsport!ER540)</f>
        <v/>
      </c>
      <c r="AD539" s="1" t="str">
        <f>+CONCATENATE(Nacsport!ES540,Nacsport!ET540,Nacsport!EU540,Nacsport!EV540,Nacsport!EW540,Nacsport!EX540,Nacsport!EY540,Nacsport!EZ540)</f>
        <v/>
      </c>
      <c r="AE539" s="1" t="str">
        <f>+CONCATENATE(Nacsport!FA540,Nacsport!FB540,Nacsport!FC540)</f>
        <v/>
      </c>
      <c r="AF539" s="1" t="str">
        <f>+CONCATENATE(Nacsport!FD540,Nacsport!FE540)</f>
        <v/>
      </c>
      <c r="AG539" s="1" t="str">
        <f>+CONCATENATE(Nacsport!FF540,Nacsport!FG540,Nacsport!FH540,Nacsport!FI540,Nacsport!FJ540)</f>
        <v/>
      </c>
      <c r="AH539" s="1" t="str">
        <f t="shared" si="39"/>
        <v/>
      </c>
      <c r="AI539" s="1" t="str">
        <f>+CONCATENATE(Nacsport!FK540,Nacsport!FL540)</f>
        <v/>
      </c>
      <c r="AJ539" s="34" t="str">
        <f>+CONCATENATE(Nacsport!FM540,Nacsport!FN540)</f>
        <v/>
      </c>
      <c r="AK539" s="1" t="str">
        <f>+IF(OR(K539="ATTACCO",K539="DIFESA"),+CONCATENATE(Nacsport!FO540,Nacsport!FP539,Nacsport!FQ540,Nacsport!FR540,Nacsport!FS540,Nacsport!FT540,Nacsport!FU540,),"")</f>
        <v/>
      </c>
      <c r="AL539" s="1" t="str">
        <f>+IF(OR(K539="ATAQUE",K539="DEFENSA"),+CONCATENATE(Nacsport!FV540,Nacsport!FW540,Nacsport!FX540,Nacsport!FY540,Nacsport!FZ540,Nacsport!GA540,Nacsport!GB540,),"")</f>
        <v/>
      </c>
      <c r="AM539" s="1" t="str">
        <f>+CONCATENATE(Nacsport!GC540,Nacsport!GD540,Nacsport!GE540,Nacsport!GF540,Nacsport!GG540,Nacsport!GH540,Nacsport!GI540,Nacsport!GJ540,)</f>
        <v/>
      </c>
      <c r="AN539" s="1" t="str">
        <f>IF(K539="PUNTOS",LOOKUP(2,1/($K$3:K539="ATAQUE"),$AN$3:AN539),IF(+COUNTIF(Nacsport!GK540:'Nacsport'!GS540,"*")&gt;0,+COUNTIF(Nacsport!GK540:'Nacsport'!GS540,"*"),""))</f>
        <v/>
      </c>
      <c r="AO539" t="str">
        <f ca="1">+IF(K539="QUIEBRE",+IF(L539="SAN LUIS",+COUNTIF(K539:INDIRECT(ADDRESS((LOOKUP(2,1/($K$1:K539="ATAQUE"),Nacsport!$A$1:A540)),3,4)),"RUCK")+1,+COUNTIF(K539:INDIRECT(ADDRESS((LOOKUP(2,1/($K$1:K539="DEFENSA"),Nacsport!$A$1:A540)),3,4)),"RUCK")+1),"")</f>
        <v/>
      </c>
      <c r="AP539" t="str">
        <f ca="1">+IF(OR(K539="PUNTOS",K539="QUIEBRE"),+IF(L539="SAN LUIS",+COUNTIF(K539:INDIRECT(ADDRESS((LOOKUP(2,1/($K$1:K539="ATAQUE"),Nacsport!$A$1:A540)),3,4)),"PASE"),+COUNTIF(K539:INDIRECT(ADDRESS((LOOKUP(2,1/($K$1:K539="DEFENSA"),Nacsport!$A$1:A540)),3,4)),"PASE")),"")</f>
        <v/>
      </c>
      <c r="AQ539" t="str">
        <f>IF(K539="QUIEBRE",LOOKUP(2,1/($K$3:K539="ATAQUE"),$AL$3:AL539),IF(+COUNTIF(Nacsport!GK540:'Nacsport'!GS540,"*")&gt;0,+COUNTIF(Nacsport!GK540:'Nacsport'!GS540,"*"),""))</f>
        <v/>
      </c>
      <c r="AR539" s="1" t="str">
        <f>IF(OR(K539="ATTACCO",K539="DIFESA"),J539,IF(AND(OR(K539="PUNTOS",K539="RUCK",K539="QUIEBRE"),L539="AVEZZANO"),LOOKUP(2,1/($K$3:K539="ATTACCO"),$J$3:J540),IF(AND(OR(K539="PUNTOS",K539="RUCK",K539="QUIEBRE"),L539="RIVAL"),LOOKUP(2,1/($K$3:K539="DIFESA"),$J$3:J540),"")))</f>
        <v/>
      </c>
      <c r="AS539" s="17"/>
    </row>
    <row r="540" spans="1:45" ht="15.75" customHeight="1" x14ac:dyDescent="0.2">
      <c r="A540">
        <f>+Nacsport!A541</f>
        <v>541</v>
      </c>
      <c r="B540">
        <f t="shared" si="37"/>
        <v>539</v>
      </c>
      <c r="C540">
        <f t="shared" si="38"/>
        <v>539</v>
      </c>
      <c r="D540" s="12">
        <v>1</v>
      </c>
      <c r="E540" s="1" t="s">
        <v>1295</v>
      </c>
      <c r="F540" s="14">
        <f>CONVERT(LEFT(Nacsport!E541,2),"mn","hr")/24+CONVERT(MID(Nacsport!E541,4,2),"sec","hr")/24</f>
        <v>6.7685185185185182E-2</v>
      </c>
      <c r="G540" s="15">
        <f>(CONVERT((CONVERT(LEFT(Nacsport!F541,2),"mn","hr")/24+CONVERT(MID(Nacsport!F541,4,2),"sec","hr")/24)-(CONVERT(LEFT(Nacsport!E541,2),"mn","hr")/24+CONVERT(MID(Nacsport!E541,4,2),"sec","hr")/24),"hr","sec")*24)+2</f>
        <v>5.000000000000469</v>
      </c>
      <c r="H540" s="15">
        <f t="shared" si="40"/>
        <v>5843</v>
      </c>
      <c r="I540" s="15">
        <f t="shared" si="41"/>
        <v>97.466666666666669</v>
      </c>
      <c r="J540" s="1">
        <f>+Nacsport!B541</f>
        <v>73</v>
      </c>
      <c r="K540" s="1" t="str">
        <f>+Nacsport!C541</f>
        <v>TACKLE</v>
      </c>
      <c r="L540" s="1" t="str">
        <f>+CONCATENATE(Nacsport!I541,Nacsport!J541)</f>
        <v>SAN BENEDETTO</v>
      </c>
      <c r="M540" s="29" t="str">
        <f>IF(Nacsport!G541&lt;&gt;"",LEFT(Nacsport!G541,FIND(";",Nacsport!G541)-1),"")</f>
        <v/>
      </c>
      <c r="N540" s="1" t="str">
        <f>IFERROR(MID(Nacsport!G541,FIND(";", Nacsport!G541)+1,IFERROR(FIND(" ", Nacsport!G541 &amp; " ", FIND(";", Nacsport!G541)+1) - FIND(";", Nacsport!G541)-1,LEN(Nacsport!G541))),"")</f>
        <v/>
      </c>
      <c r="O540" s="1" t="str">
        <f>+CONCATENATE(Nacsport!K541,Nacsport!L541,Nacsport!M541,Nacsport!N541,Nacsport!O541,Nacsport!P541,Nacsport!Q541,Nacsport!R541,Nacsport!S541,Nacsport!T541,Nacsport!U541,Nacsport!V541,Nacsport!W541,Nacsport!X541,Nacsport!Y541,Nacsport!Z541)</f>
        <v/>
      </c>
      <c r="P540" s="1" t="str">
        <f>IF(ISNA(LOOKUP(2,1/(Nacsport!AA541:BY541&lt;&gt;""),Nacsport!AA541:BY541)),"",LOOKUP(2,1/(Nacsport!AA541:BY541&lt;&gt;""),Nacsport!AA541:BY541))</f>
        <v>13</v>
      </c>
      <c r="Q540" s="1" t="str">
        <f t="array" ref="Q540">+IF(+COUNTIF(Nacsport!AA541:BY541,"*")&gt;1,INDEX(Nacsport!Z541:BX541,MATCH(TRUE,Nacsport!Z541:BX541&gt;0,0)),"")</f>
        <v/>
      </c>
      <c r="R540" s="1" t="str">
        <f>+CONCATENATE(Nacsport!BZ541,Nacsport!CA541)</f>
        <v/>
      </c>
      <c r="S540" s="1" t="str">
        <f>+CONCATENATE(Nacsport!CB541,Nacsport!CC541,Nacsport!CD541)</f>
        <v>NEUTRAL</v>
      </c>
      <c r="T540" s="1" t="str">
        <f>+CONCATENATE(Nacsport!CE541,Nacsport!CF541,Nacsport!CG541,Nacsport!CH541)</f>
        <v/>
      </c>
      <c r="U540" s="1" t="str">
        <f>+CONCATENATE(Nacsport!CI541,Nacsport!CJ541,Nacsport!CK541,Nacsport!CL541,Nacsport!CM541,Nacsport!CN541,Nacsport!CO541,Nacsport!CP541)</f>
        <v/>
      </c>
      <c r="V540" s="1" t="str">
        <f>+CONCATENATE(Nacsport!CQ541,Nacsport!CR541,Nacsport!CS541,Nacsport!CT541,Nacsport!CU541,Nacsport!CV541)</f>
        <v/>
      </c>
      <c r="W540" s="1" t="str">
        <f>+CONCATENATE(Nacsport!CW541,Nacsport!CX541,Nacsport!CY541,Nacsport!CZ541,Nacsport!DA541,Nacsport!DB541,Nacsport!DC541)</f>
        <v/>
      </c>
      <c r="X540" s="1" t="str">
        <f>+CONCATENATE(Nacsport!DD541,Nacsport!DE541,Nacsport!DF541,Nacsport!DG541,Nacsport!DH541,Nacsport!DI541,Nacsport!DJ541,Nacsport!DK541,Nacsport!DL541,Nacsport!DM541,Nacsport!DN541)</f>
        <v/>
      </c>
      <c r="Y540" s="1" t="str">
        <f>+CONCATENATE(Nacsport!DO541,Nacsport!DP541,Nacsport!DQ541,Nacsport!DR541,Nacsport!DS541,Nacsport!DT541,Nacsport!DU541,Nacsport!DV541,)</f>
        <v/>
      </c>
      <c r="Z540" s="1" t="str">
        <f>+CONCATENATE(Nacsport!DW541,Nacsport!DX541,Nacsport!DY541,Nacsport!DZ541)</f>
        <v/>
      </c>
      <c r="AA540" s="1" t="str">
        <f>+CONCATENATE(Nacsport!EA541,Nacsport!EB541,Nacsport!EC541,Nacsport!ED541,Nacsport!EE541)</f>
        <v/>
      </c>
      <c r="AB540" s="1" t="str">
        <f>+CONCATENATE(Nacsport!EF541,Nacsport!EG541,Nacsport!EH541,Nacsport!EI541,Nacsport!EJ541,Nacsport!EK541)</f>
        <v/>
      </c>
      <c r="AC540" s="1" t="str">
        <f>+CONCATENATE(Nacsport!EL541,Nacsport!EM541,Nacsport!EN541,Nacsport!EO541,Nacsport!EP541,Nacsport!EQ541,Nacsport!ER541)</f>
        <v/>
      </c>
      <c r="AD540" s="1" t="str">
        <f>+CONCATENATE(Nacsport!ES541,Nacsport!ET541,Nacsport!EU541,Nacsport!EV541,Nacsport!EW541,Nacsport!EX541,Nacsport!EY541,Nacsport!EZ541)</f>
        <v/>
      </c>
      <c r="AE540" s="1" t="str">
        <f>+CONCATENATE(Nacsport!FA541,Nacsport!FB541,Nacsport!FC541)</f>
        <v/>
      </c>
      <c r="AF540" s="1" t="str">
        <f>+CONCATENATE(Nacsport!FD541,Nacsport!FE541)</f>
        <v/>
      </c>
      <c r="AG540" s="1" t="str">
        <f>+CONCATENATE(Nacsport!FF541,Nacsport!FG541,Nacsport!FH541,Nacsport!FI541,Nacsport!FJ541)</f>
        <v/>
      </c>
      <c r="AH540" s="1" t="str">
        <f t="shared" si="39"/>
        <v/>
      </c>
      <c r="AI540" s="1" t="str">
        <f>+CONCATENATE(Nacsport!FK541,Nacsport!FL541)</f>
        <v/>
      </c>
      <c r="AJ540" s="34" t="str">
        <f>+CONCATENATE(Nacsport!FM541,Nacsport!FN541)</f>
        <v/>
      </c>
      <c r="AK540" s="1" t="str">
        <f>+IF(OR(K540="ATTACCO",K540="DIFESA"),+CONCATENATE(Nacsport!FO541,Nacsport!FP540,Nacsport!FQ541,Nacsport!FR541,Nacsport!FS541,Nacsport!FT541,Nacsport!FU541,),"")</f>
        <v/>
      </c>
      <c r="AL540" s="1" t="str">
        <f>+IF(OR(K540="ATAQUE",K540="DEFENSA"),+CONCATENATE(Nacsport!FV541,Nacsport!FW541,Nacsport!FX541,Nacsport!FY541,Nacsport!FZ541,Nacsport!GA541,Nacsport!GB541,),"")</f>
        <v/>
      </c>
      <c r="AM540" s="1" t="str">
        <f>+CONCATENATE(Nacsport!GC541,Nacsport!GD541,Nacsport!GE541,Nacsport!GF541,Nacsport!GG541,Nacsport!GH541,Nacsport!GI541,Nacsport!GJ541,)</f>
        <v/>
      </c>
      <c r="AN540" s="1" t="str">
        <f>IF(K540="PUNTOS",LOOKUP(2,1/($K$3:K540="ATAQUE"),$AN$3:AN540),IF(+COUNTIF(Nacsport!GK541:'Nacsport'!GS541,"*")&gt;0,+COUNTIF(Nacsport!GK541:'Nacsport'!GS541,"*"),""))</f>
        <v/>
      </c>
      <c r="AO540" t="str">
        <f ca="1">+IF(K540="QUIEBRE",+IF(L540="SAN LUIS",+COUNTIF(K540:INDIRECT(ADDRESS((LOOKUP(2,1/($K$1:K540="ATAQUE"),Nacsport!$A$1:A541)),3,4)),"RUCK")+1,+COUNTIF(K540:INDIRECT(ADDRESS((LOOKUP(2,1/($K$1:K540="DEFENSA"),Nacsport!$A$1:A541)),3,4)),"RUCK")+1),"")</f>
        <v/>
      </c>
      <c r="AP540" t="str">
        <f ca="1">+IF(OR(K540="PUNTOS",K540="QUIEBRE"),+IF(L540="SAN LUIS",+COUNTIF(K540:INDIRECT(ADDRESS((LOOKUP(2,1/($K$1:K540="ATAQUE"),Nacsport!$A$1:A541)),3,4)),"PASE"),+COUNTIF(K540:INDIRECT(ADDRESS((LOOKUP(2,1/($K$1:K540="DEFENSA"),Nacsport!$A$1:A541)),3,4)),"PASE")),"")</f>
        <v/>
      </c>
      <c r="AQ540" t="str">
        <f>IF(K540="QUIEBRE",LOOKUP(2,1/($K$3:K540="ATAQUE"),$AL$3:AL540),IF(+COUNTIF(Nacsport!GK541:'Nacsport'!GS541,"*")&gt;0,+COUNTIF(Nacsport!GK541:'Nacsport'!GS541,"*"),""))</f>
        <v/>
      </c>
      <c r="AR540" s="1" t="str">
        <f>IF(OR(K540="ATTACCO",K540="DIFESA"),J540,IF(AND(OR(K540="PUNTOS",K540="RUCK",K540="QUIEBRE"),L540="AVEZZANO"),LOOKUP(2,1/($K$3:K540="ATTACCO"),$J$3:J541),IF(AND(OR(K540="PUNTOS",K540="RUCK",K540="QUIEBRE"),L540="RIVAL"),LOOKUP(2,1/($K$3:K540="DIFESA"),$J$3:J541),"")))</f>
        <v/>
      </c>
      <c r="AS540" s="17"/>
    </row>
    <row r="541" spans="1:45" ht="15.75" customHeight="1" x14ac:dyDescent="0.2">
      <c r="A541">
        <f>+Nacsport!A542</f>
        <v>542</v>
      </c>
      <c r="B541">
        <f t="shared" si="37"/>
        <v>540</v>
      </c>
      <c r="C541">
        <f t="shared" si="38"/>
        <v>540</v>
      </c>
      <c r="D541" s="12">
        <v>1</v>
      </c>
      <c r="E541" s="1" t="s">
        <v>1295</v>
      </c>
      <c r="F541" s="14">
        <f>CONVERT(LEFT(Nacsport!E542,2),"mn","hr")/24+CONVERT(MID(Nacsport!E542,4,2),"sec","hr")/24</f>
        <v>6.7685185185185182E-2</v>
      </c>
      <c r="G541" s="15">
        <f>CONVERT((CONVERT(LEFT(Nacsport!F542,2),"mn","hr")/24+CONVERT(MID(Nacsport!F542,4,2),"sec","hr")/24)-(CONVERT(LEFT(Nacsport!E542,2),"mn","hr")/24+CONVERT(MID(Nacsport!E542,4,2),"sec","hr")/24),"hr","sec")*24</f>
        <v>5.0000000000003819</v>
      </c>
      <c r="H541" s="15">
        <f t="shared" si="40"/>
        <v>5843</v>
      </c>
      <c r="I541" s="15">
        <f t="shared" si="41"/>
        <v>97.466666666666669</v>
      </c>
      <c r="J541" s="1">
        <f>+Nacsport!B542</f>
        <v>21</v>
      </c>
      <c r="K541" s="1" t="str">
        <f>+Nacsport!C542</f>
        <v>TURNOVER+</v>
      </c>
      <c r="L541" s="1" t="str">
        <f>+CONCATENATE(Nacsport!I542,Nacsport!J542)</f>
        <v>SAN BENEDETTO</v>
      </c>
      <c r="M541" s="29" t="str">
        <f>IF(Nacsport!G542&lt;&gt;"",LEFT(Nacsport!G542,FIND(";",Nacsport!G542)-1),"")</f>
        <v/>
      </c>
      <c r="N541" s="1" t="str">
        <f>IFERROR(MID(Nacsport!G542,FIND(";", Nacsport!G542)+1,IFERROR(FIND(" ", Nacsport!G542 &amp; " ", FIND(";", Nacsport!G542)+1) - FIND(";", Nacsport!G542)-1,LEN(Nacsport!G542))),"")</f>
        <v/>
      </c>
      <c r="O541" s="1" t="str">
        <f>+CONCATENATE(Nacsport!K542,Nacsport!L542,Nacsport!M542,Nacsport!N542,Nacsport!O542,Nacsport!P542,Nacsport!Q542,Nacsport!R542,Nacsport!S542,Nacsport!T542,Nacsport!U542,Nacsport!V542,Nacsport!W542,Nacsport!X542,Nacsport!Y542,Nacsport!Z542)</f>
        <v/>
      </c>
      <c r="P541" s="1" t="str">
        <f>IF(ISNA(LOOKUP(2,1/(Nacsport!AA542:BY542&lt;&gt;""),Nacsport!AA542:BY542)),"",LOOKUP(2,1/(Nacsport!AA542:BY542&lt;&gt;""),Nacsport!AA542:BY542))</f>
        <v/>
      </c>
      <c r="Q541" s="1" t="str">
        <f t="array" ref="Q541">+IF(+COUNTIF(Nacsport!AA542:BY542,"*")&gt;1,INDEX(Nacsport!Z542:BX542,MATCH(TRUE,Nacsport!Z542:BX542&gt;0,0)),"")</f>
        <v/>
      </c>
      <c r="R541" s="1" t="str">
        <f>+CONCATENATE(Nacsport!BZ542,Nacsport!CA542)</f>
        <v/>
      </c>
      <c r="S541" s="1" t="str">
        <f>+CONCATENATE(Nacsport!CB542,Nacsport!CC542,Nacsport!CD542)</f>
        <v/>
      </c>
      <c r="T541" s="1" t="str">
        <f>+CONCATENATE(Nacsport!CE542,Nacsport!CF542,Nacsport!CG542,Nacsport!CH542)</f>
        <v/>
      </c>
      <c r="U541" s="1" t="str">
        <f>+CONCATENATE(Nacsport!CI542,Nacsport!CJ542,Nacsport!CK542,Nacsport!CL542,Nacsport!CM542,Nacsport!CN542,Nacsport!CO542,Nacsport!CP542)</f>
        <v/>
      </c>
      <c r="V541" s="1" t="str">
        <f>+CONCATENATE(Nacsport!CQ542,Nacsport!CR542,Nacsport!CS542,Nacsport!CT542,Nacsport!CU542,Nacsport!CV542)</f>
        <v/>
      </c>
      <c r="W541" s="1" t="str">
        <f>+CONCATENATE(Nacsport!CW542,Nacsport!CX542,Nacsport!CY542,Nacsport!CZ542,Nacsport!DA542,Nacsport!DB542,Nacsport!DC542)</f>
        <v/>
      </c>
      <c r="X541" s="1" t="str">
        <f>+CONCATENATE(Nacsport!DD542,Nacsport!DE542,Nacsport!DF542,Nacsport!DG542,Nacsport!DH542,Nacsport!DI542,Nacsport!DJ542,Nacsport!DK542,Nacsport!DL542,Nacsport!DM542,Nacsport!DN542)</f>
        <v/>
      </c>
      <c r="Y541" s="1" t="str">
        <f>+CONCATENATE(Nacsport!DO542,Nacsport!DP542,Nacsport!DQ542,Nacsport!DR542,Nacsport!DS542,Nacsport!DT542,Nacsport!DU542,Nacsport!DV542,)</f>
        <v/>
      </c>
      <c r="Z541" s="1" t="str">
        <f>+CONCATENATE(Nacsport!DW542,Nacsport!DX542,Nacsport!DY542,Nacsport!DZ542)</f>
        <v/>
      </c>
      <c r="AA541" s="1" t="str">
        <f>+CONCATENATE(Nacsport!EA542,Nacsport!EB542,Nacsport!EC542,Nacsport!ED542,Nacsport!EE542)</f>
        <v/>
      </c>
      <c r="AB541" s="1" t="str">
        <f>+CONCATENATE(Nacsport!EF542,Nacsport!EG542,Nacsport!EH542,Nacsport!EI542,Nacsport!EJ542,Nacsport!EK542)</f>
        <v>KNOCK-ON</v>
      </c>
      <c r="AC541" s="1" t="str">
        <f>+CONCATENATE(Nacsport!EL542,Nacsport!EM542,Nacsport!EN542,Nacsport!EO542,Nacsport!EP542,Nacsport!EQ542,Nacsport!ER542)</f>
        <v/>
      </c>
      <c r="AD541" s="1" t="str">
        <f>+CONCATENATE(Nacsport!ES542,Nacsport!ET542,Nacsport!EU542,Nacsport!EV542,Nacsport!EW542,Nacsport!EX542,Nacsport!EY542,Nacsport!EZ542)</f>
        <v/>
      </c>
      <c r="AE541" s="1" t="str">
        <f>+CONCATENATE(Nacsport!FA542,Nacsport!FB542,Nacsport!FC542)</f>
        <v/>
      </c>
      <c r="AF541" s="1" t="str">
        <f>+CONCATENATE(Nacsport!FD542,Nacsport!FE542)</f>
        <v/>
      </c>
      <c r="AG541" s="1" t="str">
        <f>+CONCATENATE(Nacsport!FF542,Nacsport!FG542,Nacsport!FH542,Nacsport!FI542,Nacsport!FJ542)</f>
        <v/>
      </c>
      <c r="AH541" s="1" t="str">
        <f t="shared" si="39"/>
        <v/>
      </c>
      <c r="AI541" s="1" t="str">
        <f>+CONCATENATE(Nacsport!FK542,Nacsport!FL542)</f>
        <v/>
      </c>
      <c r="AJ541" s="34" t="str">
        <f>+CONCATENATE(Nacsport!FM542,Nacsport!FN542)</f>
        <v/>
      </c>
      <c r="AK541" s="1" t="str">
        <f>+IF(OR(K541="ATTACCO",K541="DIFESA"),+CONCATENATE(Nacsport!FO542,Nacsport!FP541,Nacsport!FQ542,Nacsport!FR542,Nacsport!FS542,Nacsport!FT542,Nacsport!FU542,),"")</f>
        <v/>
      </c>
      <c r="AL541" s="1" t="str">
        <f>+IF(OR(K541="ATAQUE",K541="DEFENSA"),+CONCATENATE(Nacsport!FV542,Nacsport!FW542,Nacsport!FX542,Nacsport!FY542,Nacsport!FZ542,Nacsport!GA542,Nacsport!GB542,),"")</f>
        <v/>
      </c>
      <c r="AM541" s="1" t="str">
        <f>+CONCATENATE(Nacsport!GC542,Nacsport!GD542,Nacsport!GE542,Nacsport!GF542,Nacsport!GG542,Nacsport!GH542,Nacsport!GI542,Nacsport!GJ542,)</f>
        <v/>
      </c>
      <c r="AN541" s="1" t="str">
        <f>IF(K541="PUNTOS",LOOKUP(2,1/($K$3:K541="ATAQUE"),$AN$3:AN541),IF(+COUNTIF(Nacsport!GK542:'Nacsport'!GS542,"*")&gt;0,+COUNTIF(Nacsport!GK542:'Nacsport'!GS542,"*"),""))</f>
        <v/>
      </c>
      <c r="AO541" t="str">
        <f ca="1">+IF(K541="QUIEBRE",+IF(L541="SAN LUIS",+COUNTIF(K541:INDIRECT(ADDRESS((LOOKUP(2,1/($K$1:K541="ATAQUE"),Nacsport!$A$1:A542)),3,4)),"RUCK")+1,+COUNTIF(K541:INDIRECT(ADDRESS((LOOKUP(2,1/($K$1:K541="DEFENSA"),Nacsport!$A$1:A542)),3,4)),"RUCK")+1),"")</f>
        <v/>
      </c>
      <c r="AP541" t="str">
        <f ca="1">+IF(OR(K541="PUNTOS",K541="QUIEBRE"),+IF(L541="SAN LUIS",+COUNTIF(K541:INDIRECT(ADDRESS((LOOKUP(2,1/($K$1:K541="ATAQUE"),Nacsport!$A$1:A542)),3,4)),"PASE"),+COUNTIF(K541:INDIRECT(ADDRESS((LOOKUP(2,1/($K$1:K541="DEFENSA"),Nacsport!$A$1:A542)),3,4)),"PASE")),"")</f>
        <v/>
      </c>
      <c r="AQ541" t="str">
        <f>IF(K541="QUIEBRE",LOOKUP(2,1/($K$3:K541="ATAQUE"),$AL$3:AL541),IF(+COUNTIF(Nacsport!GK542:'Nacsport'!GS542,"*")&gt;0,+COUNTIF(Nacsport!GK542:'Nacsport'!GS542,"*"),""))</f>
        <v/>
      </c>
      <c r="AR541" s="1" t="str">
        <f>IF(OR(K541="ATTACCO",K541="DIFESA"),J541,IF(AND(OR(K541="PUNTOS",K541="RUCK",K541="QUIEBRE"),L541="AVEZZANO"),LOOKUP(2,1/($K$3:K541="ATTACCO"),$J$3:J542),IF(AND(OR(K541="PUNTOS",K541="RUCK",K541="QUIEBRE"),L541="RIVAL"),LOOKUP(2,1/($K$3:K541="DIFESA"),$J$3:J542),"")))</f>
        <v/>
      </c>
      <c r="AS541" s="17"/>
    </row>
    <row r="542" spans="1:45" ht="15.75" customHeight="1" x14ac:dyDescent="0.2">
      <c r="A542">
        <f>+Nacsport!A543</f>
        <v>543</v>
      </c>
      <c r="B542">
        <f t="shared" si="37"/>
        <v>541</v>
      </c>
      <c r="C542">
        <f t="shared" si="38"/>
        <v>541</v>
      </c>
      <c r="D542" s="12">
        <v>1</v>
      </c>
      <c r="E542" s="1" t="s">
        <v>1295</v>
      </c>
      <c r="F542" s="14">
        <f>CONVERT(LEFT(Nacsport!E543,2),"mn","hr")/24+CONVERT(MID(Nacsport!E543,4,2),"sec","hr")/24</f>
        <v>6.7824074074074064E-2</v>
      </c>
      <c r="G542" s="15">
        <f>CONVERT((CONVERT(LEFT(Nacsport!F543,2),"mn","hr")/24+CONVERT(MID(Nacsport!F543,4,2),"sec","hr")/24)-(CONVERT(LEFT(Nacsport!E543,2),"mn","hr")/24+CONVERT(MID(Nacsport!E543,4,2),"sec","hr")/24),"hr","sec")*24</f>
        <v>1.000000000000556</v>
      </c>
      <c r="H542" s="15">
        <f t="shared" si="40"/>
        <v>5854.9999999999991</v>
      </c>
      <c r="I542" s="15">
        <f t="shared" si="41"/>
        <v>97.666666666666657</v>
      </c>
      <c r="J542" s="1">
        <f>+Nacsport!B543</f>
        <v>58</v>
      </c>
      <c r="K542" s="1" t="str">
        <f>+Nacsport!C543</f>
        <v>END</v>
      </c>
      <c r="L542" s="1" t="str">
        <f>+CONCATENATE(Nacsport!I543,Nacsport!J543)</f>
        <v/>
      </c>
      <c r="M542" s="29" t="str">
        <f>IF(Nacsport!G543&lt;&gt;"",LEFT(Nacsport!G543,FIND(";",Nacsport!G543)-1),"")</f>
        <v/>
      </c>
      <c r="N542" s="1" t="str">
        <f>IFERROR(MID(Nacsport!G543,FIND(";", Nacsport!G543)+1,IFERROR(FIND(" ", Nacsport!G543 &amp; " ", FIND(";", Nacsport!G543)+1) - FIND(";", Nacsport!G543)-1,LEN(Nacsport!G543))),"")</f>
        <v/>
      </c>
      <c r="O542" s="1" t="str">
        <f>+CONCATENATE(Nacsport!K543,Nacsport!L543,Nacsport!M543,Nacsport!N543,Nacsport!O543,Nacsport!P543,Nacsport!Q543,Nacsport!R543,Nacsport!S543,Nacsport!T543,Nacsport!U543,Nacsport!V543,Nacsport!W543,Nacsport!X543,Nacsport!Y543,Nacsport!Z543)</f>
        <v/>
      </c>
      <c r="P542" s="1" t="str">
        <f>IF(ISNA(LOOKUP(2,1/(Nacsport!AA543:BY543&lt;&gt;""),Nacsport!AA543:BY543)),"",LOOKUP(2,1/(Nacsport!AA543:BY543&lt;&gt;""),Nacsport!AA543:BY543))</f>
        <v/>
      </c>
      <c r="Q542" s="1" t="str">
        <f t="array" ref="Q542">+IF(+COUNTIF(Nacsport!AA543:BY543,"*")&gt;1,INDEX(Nacsport!Z543:BX543,MATCH(TRUE,Nacsport!Z543:BX543&gt;0,0)),"")</f>
        <v/>
      </c>
      <c r="R542" s="1" t="str">
        <f>+CONCATENATE(Nacsport!BZ543,Nacsport!CA543)</f>
        <v/>
      </c>
      <c r="S542" s="1" t="str">
        <f>+CONCATENATE(Nacsport!CB543,Nacsport!CC543,Nacsport!CD543)</f>
        <v/>
      </c>
      <c r="T542" s="1" t="str">
        <f>+CONCATENATE(Nacsport!CE543,Nacsport!CF543,Nacsport!CG543,Nacsport!CH543)</f>
        <v/>
      </c>
      <c r="U542" s="1" t="str">
        <f>+CONCATENATE(Nacsport!CI543,Nacsport!CJ543,Nacsport!CK543,Nacsport!CL543,Nacsport!CM543,Nacsport!CN543,Nacsport!CO543,Nacsport!CP543)</f>
        <v/>
      </c>
      <c r="V542" s="1" t="str">
        <f>+CONCATENATE(Nacsport!CQ543,Nacsport!CR543,Nacsport!CS543,Nacsport!CT543,Nacsport!CU543,Nacsport!CV543)</f>
        <v/>
      </c>
      <c r="W542" s="1" t="str">
        <f>+CONCATENATE(Nacsport!CW543,Nacsport!CX543,Nacsport!CY543,Nacsport!CZ543,Nacsport!DA543,Nacsport!DB543,Nacsport!DC543)</f>
        <v/>
      </c>
      <c r="X542" s="1" t="str">
        <f>+CONCATENATE(Nacsport!DD543,Nacsport!DE543,Nacsport!DF543,Nacsport!DG543,Nacsport!DH543,Nacsport!DI543,Nacsport!DJ543,Nacsport!DK543,Nacsport!DL543,Nacsport!DM543,Nacsport!DN543)</f>
        <v/>
      </c>
      <c r="Y542" s="1" t="str">
        <f>+CONCATENATE(Nacsport!DO543,Nacsport!DP543,Nacsport!DQ543,Nacsport!DR543,Nacsport!DS543,Nacsport!DT543,Nacsport!DU543,Nacsport!DV543,)</f>
        <v/>
      </c>
      <c r="Z542" s="1" t="str">
        <f>+CONCATENATE(Nacsport!DW543,Nacsport!DX543,Nacsport!DY543,Nacsport!DZ543)</f>
        <v/>
      </c>
      <c r="AA542" s="1" t="str">
        <f>+CONCATENATE(Nacsport!EA543,Nacsport!EB543,Nacsport!EC543,Nacsport!ED543,Nacsport!EE543)</f>
        <v/>
      </c>
      <c r="AB542" s="1" t="str">
        <f>+CONCATENATE(Nacsport!EF543,Nacsport!EG543,Nacsport!EH543,Nacsport!EI543,Nacsport!EJ543,Nacsport!EK543)</f>
        <v/>
      </c>
      <c r="AC542" s="1" t="str">
        <f>+CONCATENATE(Nacsport!EL543,Nacsport!EM543,Nacsport!EN543,Nacsport!EO543,Nacsport!EP543,Nacsport!EQ543,Nacsport!ER543)</f>
        <v/>
      </c>
      <c r="AD542" s="1" t="str">
        <f>+CONCATENATE(Nacsport!ES543,Nacsport!ET543,Nacsport!EU543,Nacsport!EV543,Nacsport!EW543,Nacsport!EX543,Nacsport!EY543,Nacsport!EZ543)</f>
        <v/>
      </c>
      <c r="AE542" s="1" t="str">
        <f>+CONCATENATE(Nacsport!FA543,Nacsport!FB543,Nacsport!FC543)</f>
        <v/>
      </c>
      <c r="AF542" s="1" t="str">
        <f>+CONCATENATE(Nacsport!FD543,Nacsport!FE543)</f>
        <v/>
      </c>
      <c r="AG542" s="1" t="str">
        <f>+CONCATENATE(Nacsport!FF543,Nacsport!FG543,Nacsport!FH543,Nacsport!FI543,Nacsport!FJ543)</f>
        <v/>
      </c>
      <c r="AH542" s="1" t="str">
        <f t="shared" si="39"/>
        <v/>
      </c>
      <c r="AI542" s="1" t="str">
        <f>+CONCATENATE(Nacsport!FK543,Nacsport!FL543)</f>
        <v/>
      </c>
      <c r="AJ542" s="34" t="str">
        <f>+CONCATENATE(Nacsport!FM543,Nacsport!FN543)</f>
        <v>2</v>
      </c>
      <c r="AK542" s="1" t="str">
        <f>+IF(OR(K542="ATTACCO",K542="DIFESA"),+CONCATENATE(Nacsport!FO543,Nacsport!FP542,Nacsport!FQ543,Nacsport!FR543,Nacsport!FS543,Nacsport!FT543,Nacsport!FU543,),"")</f>
        <v/>
      </c>
      <c r="AL542" s="1" t="str">
        <f>+IF(OR(K542="ATAQUE",K542="DEFENSA"),+CONCATENATE(Nacsport!FV543,Nacsport!FW543,Nacsport!FX543,Nacsport!FY543,Nacsport!FZ543,Nacsport!GA543,Nacsport!GB543,),"")</f>
        <v/>
      </c>
      <c r="AM542" s="1" t="str">
        <f>+CONCATENATE(Nacsport!GC543,Nacsport!GD543,Nacsport!GE543,Nacsport!GF543,Nacsport!GG543,Nacsport!GH543,Nacsport!GI543,Nacsport!GJ543,)</f>
        <v/>
      </c>
      <c r="AN542" s="1" t="str">
        <f>IF(K542="PUNTOS",LOOKUP(2,1/($K$3:K542="ATAQUE"),$AN$3:AN542),IF(+COUNTIF(Nacsport!GK543:'Nacsport'!GS543,"*")&gt;0,+COUNTIF(Nacsport!GK543:'Nacsport'!GS543,"*"),""))</f>
        <v/>
      </c>
      <c r="AO542" t="str">
        <f ca="1">+IF(K542="QUIEBRE",+IF(L542="SAN LUIS",+COUNTIF(K542:INDIRECT(ADDRESS((LOOKUP(2,1/($K$1:K542="ATAQUE"),Nacsport!$A$1:A543)),3,4)),"RUCK")+1,+COUNTIF(K542:INDIRECT(ADDRESS((LOOKUP(2,1/($K$1:K542="DEFENSA"),Nacsport!$A$1:A543)),3,4)),"RUCK")+1),"")</f>
        <v/>
      </c>
      <c r="AP542" t="str">
        <f ca="1">+IF(OR(K542="PUNTOS",K542="QUIEBRE"),+IF(L542="SAN LUIS",+COUNTIF(K542:INDIRECT(ADDRESS((LOOKUP(2,1/($K$1:K542="ATAQUE"),Nacsport!$A$1:A543)),3,4)),"PASE"),+COUNTIF(K542:INDIRECT(ADDRESS((LOOKUP(2,1/($K$1:K542="DEFENSA"),Nacsport!$A$1:A543)),3,4)),"PASE")),"")</f>
        <v/>
      </c>
      <c r="AQ542" t="str">
        <f>IF(K542="QUIEBRE",LOOKUP(2,1/($K$3:K542="ATAQUE"),$AL$3:AL542),IF(+COUNTIF(Nacsport!GK543:'Nacsport'!GS543,"*")&gt;0,+COUNTIF(Nacsport!GK543:'Nacsport'!GS543,"*"),""))</f>
        <v/>
      </c>
      <c r="AR542" s="1" t="str">
        <f>IF(OR(K542="ATTACCO",K542="DIFESA"),J542,IF(AND(OR(K542="PUNTOS",K542="RUCK",K542="QUIEBRE"),L542="AVEZZANO"),LOOKUP(2,1/($K$3:K542="ATTACCO"),$J$3:J542),IF(AND(OR(K542="PUNTOS",K542="RUCK",K542="QUIEBRE"),L542="RIVAL"),LOOKUP(2,1/($K$3:K542="DIFESA"),$J$3:J542),"")))</f>
        <v/>
      </c>
      <c r="AS542" s="17"/>
    </row>
    <row r="543" spans="1:45" ht="15.75" customHeight="1" x14ac:dyDescent="0.2">
      <c r="A543">
        <f>+Nacsport!A544</f>
        <v>172</v>
      </c>
      <c r="B543">
        <f t="shared" ref="B543" si="42">+A543-2</f>
        <v>170</v>
      </c>
      <c r="C543">
        <f t="shared" ref="C543" si="43">+B543</f>
        <v>170</v>
      </c>
      <c r="D543" s="12">
        <v>1</v>
      </c>
      <c r="E543" s="1" t="s">
        <v>1295</v>
      </c>
      <c r="F543" s="14">
        <f>CONVERT(LEFT(Nacsport!E544,2),"mn","hr")/24+CONVERT(MID(Nacsport!E544,4,2),"sec","hr")/24</f>
        <v>2.2361111111111113E-2</v>
      </c>
      <c r="G543" s="15">
        <f>(CONVERT((CONVERT(LEFT(Nacsport!F544,2),"mn","hr")/24+CONVERT(MID(Nacsport!F544,4,2),"sec","hr")/24)-(CONVERT(LEFT(Nacsport!E544,2),"mn","hr")/24+CONVERT(MID(Nacsport!E544,4,2),"sec","hr")/24),"hr","sec")*24)+2</f>
        <v>4.9999999999998694</v>
      </c>
      <c r="H543" s="15">
        <f t="shared" si="40"/>
        <v>1927</v>
      </c>
      <c r="I543" s="15">
        <f t="shared" ref="I543" si="44">+CONVERT(F543,"hr","mn")*24</f>
        <v>32.199999999999996</v>
      </c>
      <c r="J543" s="1">
        <f>+Nacsport!B544</f>
        <v>26</v>
      </c>
      <c r="K543" s="1" t="str">
        <f>+Nacsport!C544</f>
        <v>TACKLE</v>
      </c>
      <c r="L543" s="1" t="str">
        <f>+CONCATENATE(Nacsport!I544,Nacsport!J544)</f>
        <v>SAN BENEDETTO</v>
      </c>
      <c r="M543" s="29" t="str">
        <f>IF(Nacsport!G544&lt;&gt;"",LEFT(Nacsport!G544,FIND(";",Nacsport!G544)-1),"")</f>
        <v/>
      </c>
      <c r="N543" s="1" t="str">
        <f>IFERROR(MID(Nacsport!G544,FIND(";", Nacsport!G544)+1,IFERROR(FIND(" ", Nacsport!G544 &amp; " ", FIND(";", Nacsport!G544)+1) - FIND(";", Nacsport!G544)-1,LEN(Nacsport!G544))),"")</f>
        <v/>
      </c>
      <c r="O543" s="1" t="str">
        <f>+CONCATENATE(Nacsport!K544,Nacsport!L544,Nacsport!M544,Nacsport!N544,Nacsport!O544,Nacsport!P544,Nacsport!Q544,Nacsport!R544,Nacsport!S544,Nacsport!T544,Nacsport!U544,Nacsport!V544,Nacsport!W544,Nacsport!X544,Nacsport!Y544,Nacsport!Z544)</f>
        <v/>
      </c>
      <c r="P543" s="1" t="str">
        <f>IF(ISNA(LOOKUP(2,1/(Nacsport!AA544:BY544&lt;&gt;""),Nacsport!AA544:BY544)),"",LOOKUP(2,1/(Nacsport!AA544:BY544&lt;&gt;""),Nacsport!AA544:BY544))</f>
        <v>8</v>
      </c>
      <c r="Q543" s="1" t="str">
        <f t="array" ref="Q543">+IF(+COUNTIF(Nacsport!AA544:BY544,"*")&gt;1,INDEX(Nacsport!Z544:BX544,MATCH(TRUE,Nacsport!Z544:BX544&gt;0,0)),"")</f>
        <v/>
      </c>
      <c r="R543" s="1" t="str">
        <f>+CONCATENATE(Nacsport!BZ544,Nacsport!CA544)</f>
        <v/>
      </c>
      <c r="S543" s="1" t="str">
        <f>+CONCATENATE(Nacsport!CB544,Nacsport!CC544,Nacsport!CD544)</f>
        <v>NEUTRAL</v>
      </c>
      <c r="T543" s="1" t="str">
        <f>+CONCATENATE(Nacsport!CE544,Nacsport!CF544,Nacsport!CG544,Nacsport!CH544)</f>
        <v/>
      </c>
      <c r="U543" s="1" t="str">
        <f>+CONCATENATE(Nacsport!CI544,Nacsport!CJ544,Nacsport!CK544,Nacsport!CL544,Nacsport!CM544,Nacsport!CN544,Nacsport!CO544,Nacsport!CP544)</f>
        <v/>
      </c>
      <c r="V543" s="1" t="str">
        <f>+CONCATENATE(Nacsport!CQ544,Nacsport!CR544,Nacsport!CS544,Nacsport!CT544,Nacsport!CU544,Nacsport!CV544)</f>
        <v/>
      </c>
      <c r="W543" s="1" t="str">
        <f>+CONCATENATE(Nacsport!CW544,Nacsport!CX544,Nacsport!CY544,Nacsport!CZ544,Nacsport!DA544,Nacsport!DB544,Nacsport!DC544)</f>
        <v/>
      </c>
      <c r="X543" s="1" t="str">
        <f>+CONCATENATE(Nacsport!DD544,Nacsport!DE544,Nacsport!DF544,Nacsport!DG544,Nacsport!DH544,Nacsport!DI544,Nacsport!DJ544,Nacsport!DK544,Nacsport!DL544,Nacsport!DM544,Nacsport!DN544)</f>
        <v/>
      </c>
      <c r="Y543" s="1" t="str">
        <f>+CONCATENATE(Nacsport!DO544,Nacsport!DP544,Nacsport!DQ544,Nacsport!DR544,Nacsport!DS544,Nacsport!DT544,Nacsport!DU544,Nacsport!DV544,)</f>
        <v/>
      </c>
      <c r="Z543" s="1" t="str">
        <f>+CONCATENATE(Nacsport!DW544,Nacsport!DX544,Nacsport!DY544,Nacsport!DZ544)</f>
        <v/>
      </c>
      <c r="AA543" s="1" t="str">
        <f>+CONCATENATE(Nacsport!EA544,Nacsport!EB544,Nacsport!EC544,Nacsport!ED544,Nacsport!EE544)</f>
        <v/>
      </c>
      <c r="AB543" s="1" t="str">
        <f>+CONCATENATE(Nacsport!EF544,Nacsport!EG544,Nacsport!EH544,Nacsport!EI544,Nacsport!EJ544,Nacsport!EK544)</f>
        <v/>
      </c>
      <c r="AC543" s="1" t="str">
        <f>+CONCATENATE(Nacsport!EL544,Nacsport!EM544,Nacsport!EN544,Nacsport!EO544,Nacsport!EP544,Nacsport!EQ544,Nacsport!ER544)</f>
        <v/>
      </c>
      <c r="AD543" s="1" t="str">
        <f>+CONCATENATE(Nacsport!ES544,Nacsport!ET544,Nacsport!EU544,Nacsport!EV544,Nacsport!EW544,Nacsport!EX544,Nacsport!EY544,Nacsport!EZ544)</f>
        <v/>
      </c>
      <c r="AE543" s="1" t="str">
        <f>+CONCATENATE(Nacsport!FA544,Nacsport!FB544,Nacsport!FC544)</f>
        <v>DOUBLE</v>
      </c>
      <c r="AF543" s="1" t="str">
        <f>+CONCATENATE(Nacsport!FD544,Nacsport!FE544)</f>
        <v/>
      </c>
      <c r="AG543" s="1" t="str">
        <f>+CONCATENATE(Nacsport!FF544,Nacsport!FG544,Nacsport!FH544,Nacsport!FI544,Nacsport!FJ544)</f>
        <v/>
      </c>
      <c r="AH543" s="1" t="str">
        <f t="shared" si="39"/>
        <v/>
      </c>
      <c r="AI543" s="1" t="str">
        <f>+CONCATENATE(Nacsport!FK544,Nacsport!FL544)</f>
        <v/>
      </c>
      <c r="AJ543" s="34" t="str">
        <f>+CONCATENATE(Nacsport!FM544,Nacsport!FN544)</f>
        <v/>
      </c>
      <c r="AK543" s="1" t="str">
        <f>+IF(OR(K543="ATTACCO",K543="DIFESA"),+CONCATENATE(Nacsport!FO544,Nacsport!FP543,Nacsport!FQ544,Nacsport!FR544,Nacsport!FS544,Nacsport!FT544,Nacsport!FU544,),"")</f>
        <v/>
      </c>
      <c r="AL543" s="1" t="str">
        <f>+IF(OR(K543="ATAQUE",K543="DEFENSA"),+CONCATENATE(Nacsport!FV544,Nacsport!FW544,Nacsport!FX544,Nacsport!FY544,Nacsport!FZ544,Nacsport!GA544,Nacsport!GB544,),"")</f>
        <v/>
      </c>
      <c r="AM543" s="1" t="str">
        <f>+CONCATENATE(Nacsport!GC544,Nacsport!GD544,Nacsport!GE544,Nacsport!GF544,Nacsport!GG544,Nacsport!GH544,Nacsport!GI544,Nacsport!GJ544,)</f>
        <v/>
      </c>
      <c r="AN543" s="1" t="str">
        <f>IF(K543="PUNTOS",LOOKUP(2,1/($K$3:K543="ATAQUE"),$AN$3:AN543),IF(+COUNTIF(Nacsport!GK544:'Nacsport'!GS544,"*")&gt;0,+COUNTIF(Nacsport!GK544:'Nacsport'!GS544,"*"),""))</f>
        <v/>
      </c>
      <c r="AO543" t="str">
        <f ca="1">+IF(K543="QUIEBRE",+IF(L543="SAN LUIS",+COUNTIF(K543:INDIRECT(ADDRESS((LOOKUP(2,1/($K$1:K543="ATAQUE"),Nacsport!$A$1:A544)),3,4)),"RUCK")+1,+COUNTIF(K543:INDIRECT(ADDRESS((LOOKUP(2,1/($K$1:K543="DEFENSA"),Nacsport!$A$1:A544)),3,4)),"RUCK")+1),"")</f>
        <v/>
      </c>
      <c r="AP543" t="str">
        <f ca="1">+IF(OR(K543="PUNTOS",K543="QUIEBRE"),+IF(L543="SAN LUIS",+COUNTIF(K543:INDIRECT(ADDRESS((LOOKUP(2,1/($K$1:K543="ATAQUE"),Nacsport!$A$1:A544)),3,4)),"PASE"),+COUNTIF(K543:INDIRECT(ADDRESS((LOOKUP(2,1/($K$1:K543="DEFENSA"),Nacsport!$A$1:A544)),3,4)),"PASE")),"")</f>
        <v/>
      </c>
      <c r="AQ543" t="str">
        <f>IF(K543="QUIEBRE",LOOKUP(2,1/($K$3:K543="ATAQUE"),$AL$3:AL543),IF(+COUNTIF(Nacsport!GK544:'Nacsport'!GS544,"*")&gt;0,+COUNTIF(Nacsport!GK544:'Nacsport'!GS544,"*"),""))</f>
        <v/>
      </c>
      <c r="AR543" s="1" t="str">
        <f>IF(OR(K543="ATTACCO",K543="DIFESA"),J543,IF(AND(OR(K543="PUNTOS",K543="RUCK",K543="QUIEBRE"),L543="AVEZZANO"),LOOKUP(2,1/($K$3:K543="ATTACCO"),$J$3:J543),IF(AND(OR(K543="PUNTOS",K543="RUCK",K543="QUIEBRE"),L543="RIVAL"),LOOKUP(2,1/($K$3:K543="DIFESA"),$J$3:J543),"")))</f>
        <v/>
      </c>
      <c r="AS543" s="17"/>
    </row>
  </sheetData>
  <autoFilter ref="A1:AR543" xr:uid="{00000000-0009-0000-0000-000001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E617"/>
  <sheetViews>
    <sheetView zoomScaleNormal="100" workbookViewId="0">
      <pane ySplit="2" topLeftCell="A3" activePane="bottomLeft" state="frozen"/>
      <selection pane="bottomLeft" activeCell="I1" sqref="I1:J1"/>
    </sheetView>
  </sheetViews>
  <sheetFormatPr baseColWidth="10" defaultColWidth="11" defaultRowHeight="16" x14ac:dyDescent="0.2"/>
  <cols>
    <col min="3" max="3" width="19.33203125" style="27" customWidth="1"/>
    <col min="4" max="7" width="11" customWidth="1"/>
    <col min="8" max="8" width="12.5" customWidth="1"/>
    <col min="9" max="107" width="11" customWidth="1"/>
    <col min="108" max="118" width="11" style="19" customWidth="1"/>
    <col min="119" max="297" width="11" customWidth="1"/>
  </cols>
  <sheetData>
    <row r="1" spans="1:603" x14ac:dyDescent="0.2">
      <c r="A1">
        <v>1</v>
      </c>
      <c r="B1" s="20"/>
      <c r="C1" s="20"/>
      <c r="D1" s="20"/>
      <c r="E1" s="20"/>
      <c r="F1" s="20"/>
      <c r="G1" s="20"/>
      <c r="H1" s="20"/>
      <c r="I1" s="39" t="s">
        <v>0</v>
      </c>
      <c r="J1" s="39"/>
      <c r="K1" s="36" t="s">
        <v>1</v>
      </c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8"/>
      <c r="AA1" s="40" t="s">
        <v>2</v>
      </c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60" t="s">
        <v>3</v>
      </c>
      <c r="CA1" s="61"/>
      <c r="CB1" s="62" t="s">
        <v>4</v>
      </c>
      <c r="CC1" s="63"/>
      <c r="CD1" s="64"/>
      <c r="CE1" s="65" t="s">
        <v>1312</v>
      </c>
      <c r="CF1" s="66"/>
      <c r="CG1" s="66"/>
      <c r="CH1" s="67"/>
      <c r="CI1" s="68" t="s">
        <v>1313</v>
      </c>
      <c r="CJ1" s="69"/>
      <c r="CK1" s="69"/>
      <c r="CL1" s="69"/>
      <c r="CM1" s="69"/>
      <c r="CN1" s="69"/>
      <c r="CO1" s="69"/>
      <c r="CP1" s="70"/>
      <c r="CQ1" s="71" t="s">
        <v>1314</v>
      </c>
      <c r="CR1" s="72"/>
      <c r="CS1" s="72"/>
      <c r="CT1" s="72"/>
      <c r="CU1" s="72"/>
      <c r="CV1" s="73"/>
      <c r="CW1" s="74" t="s">
        <v>1315</v>
      </c>
      <c r="CX1" s="75"/>
      <c r="CY1" s="75"/>
      <c r="CZ1" s="75"/>
      <c r="DA1" s="75"/>
      <c r="DB1" s="75"/>
      <c r="DC1" s="75"/>
      <c r="DD1" s="76" t="s">
        <v>1316</v>
      </c>
      <c r="DE1" s="77"/>
      <c r="DF1" s="77"/>
      <c r="DG1" s="77"/>
      <c r="DH1" s="77"/>
      <c r="DI1" s="77"/>
      <c r="DJ1" s="77"/>
      <c r="DK1" s="77"/>
      <c r="DL1" s="77"/>
      <c r="DM1" s="77"/>
      <c r="DN1" s="78"/>
      <c r="DO1" s="57" t="s">
        <v>86</v>
      </c>
      <c r="DP1" s="58"/>
      <c r="DQ1" s="58"/>
      <c r="DR1" s="58"/>
      <c r="DS1" s="58"/>
      <c r="DT1" s="58"/>
      <c r="DU1" s="58"/>
      <c r="DV1" s="59"/>
      <c r="DW1" s="42" t="s">
        <v>5</v>
      </c>
      <c r="DX1" s="43"/>
      <c r="DY1" s="43"/>
      <c r="DZ1" s="44"/>
      <c r="EA1" s="45" t="s">
        <v>6</v>
      </c>
      <c r="EB1" s="46"/>
      <c r="EC1" s="46"/>
      <c r="ED1" s="46"/>
      <c r="EE1" s="47"/>
      <c r="EF1" s="48" t="s">
        <v>128</v>
      </c>
      <c r="EG1" s="49"/>
      <c r="EH1" s="49"/>
      <c r="EI1" s="49"/>
      <c r="EJ1" s="50"/>
      <c r="EK1" s="21"/>
      <c r="EL1" s="51" t="s">
        <v>7</v>
      </c>
      <c r="EM1" s="52"/>
      <c r="EN1" s="52"/>
      <c r="EO1" s="52"/>
      <c r="EP1" s="52"/>
      <c r="EQ1" s="52"/>
      <c r="ER1" s="53"/>
      <c r="ES1" s="54" t="s">
        <v>8</v>
      </c>
      <c r="ET1" s="55"/>
      <c r="EU1" s="55"/>
      <c r="EV1" s="55"/>
      <c r="EW1" s="55"/>
      <c r="EX1" s="55"/>
      <c r="EY1" s="55"/>
      <c r="EZ1" s="56"/>
      <c r="FA1" s="87" t="s">
        <v>9</v>
      </c>
      <c r="FB1" s="88"/>
      <c r="FC1" s="88"/>
      <c r="FD1" s="89" t="s">
        <v>10</v>
      </c>
      <c r="FE1" s="90"/>
      <c r="FF1" s="91" t="s">
        <v>1322</v>
      </c>
      <c r="FG1" s="92"/>
      <c r="FH1" s="92"/>
      <c r="FI1" s="92"/>
      <c r="FJ1" s="93"/>
      <c r="FK1" s="94" t="s">
        <v>1319</v>
      </c>
      <c r="FL1" s="95"/>
      <c r="FM1" s="94" t="s">
        <v>1301</v>
      </c>
      <c r="FN1" s="95"/>
      <c r="FO1" s="54" t="s">
        <v>11</v>
      </c>
      <c r="FP1" s="55"/>
      <c r="FQ1" s="55"/>
      <c r="FR1" s="55"/>
      <c r="FS1" s="55"/>
      <c r="FT1" s="55"/>
      <c r="FU1" s="56"/>
      <c r="FV1" s="79" t="s">
        <v>12</v>
      </c>
      <c r="FW1" s="80"/>
      <c r="FX1" s="80"/>
      <c r="FY1" s="80"/>
      <c r="FZ1" s="80"/>
      <c r="GA1" s="80"/>
      <c r="GB1" s="80"/>
      <c r="GC1" s="84" t="s">
        <v>13</v>
      </c>
      <c r="GD1" s="85"/>
      <c r="GE1" s="85"/>
      <c r="GF1" s="85"/>
      <c r="GG1" s="85"/>
      <c r="GH1" s="85"/>
      <c r="GI1" s="85"/>
      <c r="GJ1" s="86"/>
      <c r="GK1" s="81" t="s">
        <v>14</v>
      </c>
      <c r="GL1" s="82"/>
      <c r="GM1" s="82"/>
      <c r="GN1" s="82"/>
      <c r="GO1" s="82"/>
      <c r="GP1" s="82"/>
      <c r="GQ1" s="82"/>
      <c r="GR1" s="82"/>
      <c r="GS1" s="83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  <c r="IW1" s="20"/>
      <c r="IX1" s="20"/>
      <c r="IY1" s="20"/>
      <c r="IZ1" s="20"/>
      <c r="JA1" s="20"/>
      <c r="JB1" s="20"/>
      <c r="JC1" s="20"/>
      <c r="JD1" s="20"/>
      <c r="JE1" s="20"/>
      <c r="JF1" s="20"/>
      <c r="JG1" s="20"/>
      <c r="JH1" s="20"/>
      <c r="JI1" s="20"/>
      <c r="JJ1" s="20"/>
      <c r="JK1" s="20"/>
      <c r="JL1" s="20"/>
      <c r="JM1" s="20"/>
      <c r="JN1" s="20"/>
      <c r="JO1" s="20"/>
      <c r="JP1" s="20"/>
      <c r="JQ1" s="20"/>
      <c r="JR1" s="20"/>
      <c r="JS1" s="20"/>
      <c r="JT1" s="20"/>
      <c r="JU1" s="20"/>
      <c r="JV1" s="20"/>
      <c r="JW1" s="20"/>
      <c r="JX1" s="20"/>
      <c r="JY1" s="20"/>
      <c r="JZ1" s="20"/>
      <c r="KA1" s="20"/>
      <c r="KB1" s="20"/>
      <c r="KC1" s="20"/>
      <c r="KD1" s="20"/>
      <c r="KE1" s="20"/>
      <c r="KF1" s="20"/>
      <c r="KG1" s="20"/>
      <c r="KH1" s="20"/>
      <c r="KI1" s="20"/>
      <c r="KJ1" s="20"/>
      <c r="KK1" s="20"/>
      <c r="KL1" s="20"/>
      <c r="KM1" s="20"/>
      <c r="KN1" s="20"/>
      <c r="KO1" s="20"/>
      <c r="KP1" s="20"/>
      <c r="KQ1" s="20"/>
      <c r="KR1" s="20"/>
      <c r="KS1" s="20"/>
      <c r="KT1" s="20"/>
      <c r="KU1" s="20"/>
      <c r="KV1" s="20"/>
      <c r="KW1" s="20"/>
      <c r="KX1" s="20"/>
      <c r="KY1" s="20"/>
      <c r="KZ1" s="20"/>
      <c r="LA1" s="20"/>
      <c r="LB1" s="20"/>
      <c r="LC1" s="20"/>
      <c r="LD1" s="20"/>
      <c r="LE1" s="20"/>
      <c r="LF1" s="20"/>
      <c r="LG1" s="20"/>
      <c r="LH1" s="20"/>
      <c r="LI1" s="20"/>
      <c r="LJ1" s="20"/>
      <c r="LK1" s="20"/>
      <c r="LL1" s="20"/>
      <c r="LM1" s="20"/>
      <c r="LN1" s="20"/>
      <c r="LO1" s="20"/>
      <c r="LP1" s="20"/>
      <c r="LQ1" s="20"/>
      <c r="LR1" s="20"/>
      <c r="LS1" s="20"/>
      <c r="LT1" s="20"/>
      <c r="LU1" s="20"/>
      <c r="LV1" s="20"/>
      <c r="LW1" s="20"/>
      <c r="LX1" s="20"/>
      <c r="LY1" s="20"/>
      <c r="LZ1" s="20"/>
      <c r="MA1" s="20"/>
      <c r="MB1" s="20"/>
      <c r="MC1" s="20"/>
      <c r="MD1" s="20"/>
      <c r="ME1" s="20"/>
      <c r="MF1" s="20"/>
      <c r="MG1" s="20"/>
      <c r="MH1" s="20"/>
      <c r="MI1" s="20"/>
      <c r="MJ1" s="20"/>
      <c r="MK1" s="20"/>
      <c r="ML1" s="20"/>
      <c r="MM1" s="20"/>
      <c r="MN1" s="20"/>
      <c r="MO1" s="20"/>
      <c r="MP1" s="20"/>
      <c r="MQ1" s="20"/>
      <c r="MR1" s="20"/>
      <c r="MS1" s="20"/>
      <c r="MT1" s="20"/>
      <c r="MU1" s="20"/>
      <c r="MV1" s="20"/>
      <c r="MW1" s="20"/>
      <c r="MX1" s="20"/>
      <c r="MY1" s="20"/>
      <c r="MZ1" s="20"/>
      <c r="NA1" s="20"/>
      <c r="NB1" s="20"/>
      <c r="NC1" s="20"/>
      <c r="ND1" s="20"/>
      <c r="NE1" s="20"/>
      <c r="NF1" s="20"/>
      <c r="NG1" s="20"/>
      <c r="NH1" s="20"/>
      <c r="NI1" s="20"/>
      <c r="NJ1" s="20"/>
      <c r="NK1" s="20"/>
      <c r="NL1" s="20"/>
      <c r="NM1" s="20"/>
      <c r="NN1" s="20"/>
      <c r="NO1" s="20"/>
      <c r="NP1" s="20"/>
      <c r="NQ1" s="20"/>
      <c r="NR1" s="20"/>
      <c r="NS1" s="20"/>
      <c r="NT1" s="20"/>
      <c r="NU1" s="20"/>
      <c r="NV1" s="20"/>
      <c r="NW1" s="20"/>
      <c r="NX1" s="20"/>
      <c r="NY1" s="20"/>
      <c r="NZ1" s="20"/>
      <c r="OA1" s="20"/>
      <c r="OB1" s="20"/>
      <c r="OC1" s="20"/>
      <c r="OD1" s="20"/>
      <c r="OE1" s="20"/>
      <c r="OF1" s="20"/>
      <c r="OG1" s="20"/>
      <c r="OH1" s="20"/>
      <c r="OI1" s="20"/>
      <c r="OJ1" s="20"/>
      <c r="OK1" s="20"/>
      <c r="OL1" s="20"/>
      <c r="OM1" s="20"/>
      <c r="ON1" s="20"/>
      <c r="OO1" s="20"/>
      <c r="OP1" s="20"/>
      <c r="OQ1" s="20"/>
      <c r="OR1" s="20"/>
      <c r="OS1" s="20"/>
      <c r="OT1" s="20"/>
      <c r="OU1" s="20"/>
      <c r="OV1" s="20"/>
      <c r="OW1" s="20"/>
      <c r="OX1" s="20"/>
      <c r="OY1" s="20"/>
      <c r="OZ1" s="20"/>
      <c r="PA1" s="20"/>
      <c r="PB1" s="20"/>
      <c r="PC1" s="20"/>
      <c r="PD1" s="20"/>
      <c r="PE1" s="20"/>
      <c r="PF1" s="20"/>
      <c r="PG1" s="20"/>
      <c r="PH1" s="20"/>
      <c r="PI1" s="20"/>
      <c r="PJ1" s="20"/>
      <c r="PK1" s="20"/>
      <c r="PL1" s="20"/>
      <c r="PM1" s="20"/>
      <c r="PN1" s="20"/>
      <c r="PO1" s="20"/>
      <c r="PP1" s="20"/>
      <c r="PQ1" s="20"/>
      <c r="PR1" s="20"/>
      <c r="PS1" s="20"/>
      <c r="PT1" s="20"/>
      <c r="PU1" s="20"/>
      <c r="PV1" s="20"/>
      <c r="PW1" s="20"/>
      <c r="PX1" s="20"/>
      <c r="PY1" s="20"/>
      <c r="PZ1" s="20"/>
      <c r="QA1" s="20"/>
      <c r="QB1" s="20"/>
      <c r="QC1" s="20"/>
      <c r="QD1" s="20"/>
      <c r="QE1" s="20"/>
      <c r="QF1" s="20"/>
      <c r="QG1" s="20"/>
      <c r="QH1" s="20"/>
      <c r="QI1" s="20"/>
      <c r="QJ1" s="20"/>
      <c r="QK1" s="20"/>
      <c r="QL1" s="20"/>
      <c r="QM1" s="20"/>
      <c r="QN1" s="20"/>
      <c r="QO1" s="20"/>
      <c r="QP1" s="20"/>
      <c r="QQ1" s="20"/>
      <c r="QR1" s="20"/>
      <c r="QS1" s="20"/>
      <c r="QT1" s="20"/>
      <c r="QU1" s="20"/>
      <c r="QV1" s="20"/>
      <c r="QW1" s="20"/>
      <c r="QX1" s="20"/>
      <c r="QY1" s="20"/>
      <c r="QZ1" s="20"/>
      <c r="RA1" s="20"/>
      <c r="RB1" s="20"/>
      <c r="RC1" s="20"/>
      <c r="RD1" s="20"/>
      <c r="RE1" s="20"/>
      <c r="RF1" s="20"/>
      <c r="RG1" s="20"/>
      <c r="RH1" s="20"/>
      <c r="RI1" s="20"/>
      <c r="RJ1" s="20"/>
      <c r="RK1" s="20"/>
      <c r="RL1" s="20"/>
      <c r="RM1" s="20"/>
      <c r="RN1" s="20"/>
      <c r="RO1" s="20"/>
      <c r="RP1" s="20"/>
      <c r="RQ1" s="20"/>
      <c r="RR1" s="20"/>
      <c r="RS1" s="20"/>
      <c r="RT1" s="20"/>
      <c r="RU1" s="20"/>
      <c r="RV1" s="20"/>
      <c r="RW1" s="20"/>
      <c r="RX1" s="20"/>
      <c r="RY1" s="20"/>
      <c r="RZ1" s="20"/>
      <c r="SA1" s="20"/>
      <c r="SB1" s="20"/>
      <c r="SC1" s="20"/>
      <c r="SD1" s="20"/>
      <c r="SE1" s="20"/>
      <c r="SF1" s="20"/>
      <c r="SG1" s="20"/>
      <c r="SH1" s="20"/>
      <c r="SI1" s="20"/>
      <c r="SJ1" s="20"/>
      <c r="SK1" s="20"/>
      <c r="SL1" s="20"/>
      <c r="SM1" s="20"/>
      <c r="SN1" s="20"/>
      <c r="SO1" s="20"/>
      <c r="SP1" s="20"/>
      <c r="SQ1" s="20"/>
      <c r="SR1" s="20"/>
      <c r="SS1" s="20"/>
      <c r="ST1" s="20"/>
      <c r="SU1" s="20"/>
      <c r="SV1" s="20"/>
      <c r="SW1" s="20"/>
      <c r="SX1" s="20"/>
      <c r="SY1" s="20"/>
      <c r="SZ1" s="20"/>
      <c r="TA1" s="20"/>
      <c r="TB1" s="20"/>
      <c r="TC1" s="20"/>
      <c r="TD1" s="20"/>
      <c r="TE1" s="20"/>
      <c r="TF1" s="20"/>
      <c r="TG1" s="20"/>
      <c r="TH1" s="20"/>
      <c r="TI1" s="20"/>
      <c r="TJ1" s="20"/>
      <c r="TK1" s="20"/>
      <c r="TL1" s="20"/>
      <c r="TM1" s="20"/>
      <c r="TN1" s="20"/>
      <c r="TO1" s="20"/>
      <c r="TP1" s="20"/>
      <c r="TQ1" s="20"/>
      <c r="TR1" s="20"/>
      <c r="TS1" s="20"/>
      <c r="TT1" s="20"/>
      <c r="TU1" s="20"/>
      <c r="TV1" s="20"/>
      <c r="TW1" s="20"/>
      <c r="TX1" s="20"/>
      <c r="TY1" s="20"/>
      <c r="TZ1" s="20"/>
      <c r="UA1" s="20"/>
      <c r="UB1" s="20"/>
      <c r="UC1" s="20"/>
      <c r="UD1" s="20"/>
      <c r="UE1" s="20"/>
      <c r="UF1" s="20"/>
      <c r="UG1" s="20"/>
      <c r="UH1" s="20"/>
      <c r="UI1" s="20"/>
      <c r="UJ1" s="20"/>
      <c r="UK1" s="20"/>
      <c r="UL1" s="20"/>
      <c r="UM1" s="20"/>
      <c r="UN1" s="20"/>
      <c r="UO1" s="20"/>
      <c r="UP1" s="20"/>
      <c r="UQ1" s="20"/>
      <c r="UR1" s="20"/>
      <c r="US1" s="20"/>
      <c r="UT1" s="20"/>
      <c r="UU1" s="20"/>
      <c r="UV1" s="20"/>
      <c r="UW1" s="20"/>
      <c r="UX1" s="20"/>
      <c r="UY1" s="20"/>
      <c r="UZ1" s="20"/>
      <c r="VA1" s="20"/>
      <c r="VB1" s="20"/>
      <c r="VC1" s="20"/>
      <c r="VD1" s="20"/>
      <c r="VE1" s="20"/>
      <c r="VF1" s="20"/>
      <c r="VG1" s="20"/>
      <c r="VH1" s="20"/>
      <c r="VI1" s="20"/>
      <c r="VJ1" s="20"/>
      <c r="VK1" s="20"/>
      <c r="VL1" s="20"/>
      <c r="VM1" s="20"/>
      <c r="VN1" s="20"/>
      <c r="VO1" s="20"/>
      <c r="VP1" s="20"/>
      <c r="VQ1" s="20"/>
      <c r="VR1" s="20"/>
      <c r="VS1" s="20"/>
      <c r="VT1" s="20"/>
      <c r="VU1" s="20"/>
      <c r="VV1" s="20"/>
      <c r="VW1" s="20"/>
      <c r="VX1" s="20"/>
      <c r="VY1" s="20"/>
      <c r="VZ1" s="20"/>
      <c r="WA1" s="20"/>
      <c r="WB1" s="20"/>
      <c r="WC1" s="20"/>
      <c r="WD1" s="20"/>
      <c r="WE1" s="20"/>
    </row>
    <row r="2" spans="1:603" x14ac:dyDescent="0.2">
      <c r="A2">
        <v>2</v>
      </c>
      <c r="B2" s="20" t="s">
        <v>15</v>
      </c>
      <c r="C2" s="20" t="s">
        <v>16</v>
      </c>
      <c r="D2" s="20" t="s">
        <v>17</v>
      </c>
      <c r="E2" s="20" t="s">
        <v>18</v>
      </c>
      <c r="F2" s="20" t="s">
        <v>1311</v>
      </c>
      <c r="G2" s="20" t="s">
        <v>19</v>
      </c>
      <c r="H2" s="20" t="s">
        <v>20</v>
      </c>
      <c r="I2" t="s">
        <v>1294</v>
      </c>
      <c r="J2" s="20" t="s">
        <v>1349</v>
      </c>
      <c r="K2" s="20" t="s">
        <v>51</v>
      </c>
      <c r="L2" s="20" t="s">
        <v>52</v>
      </c>
      <c r="M2" s="20" t="s">
        <v>53</v>
      </c>
      <c r="N2" s="20" t="s">
        <v>54</v>
      </c>
      <c r="O2" s="20" t="s">
        <v>55</v>
      </c>
      <c r="P2" s="20" t="s">
        <v>56</v>
      </c>
      <c r="Q2" s="20" t="s">
        <v>57</v>
      </c>
      <c r="R2" s="20" t="s">
        <v>58</v>
      </c>
      <c r="S2" s="20" t="s">
        <v>59</v>
      </c>
      <c r="T2" s="20" t="s">
        <v>58</v>
      </c>
      <c r="U2" s="20" t="s">
        <v>60</v>
      </c>
      <c r="V2" s="20" t="s">
        <v>61</v>
      </c>
      <c r="W2" s="20" t="s">
        <v>62</v>
      </c>
      <c r="X2" s="20" t="s">
        <v>63</v>
      </c>
      <c r="Y2" s="20" t="s">
        <v>64</v>
      </c>
      <c r="Z2" s="20" t="s">
        <v>65</v>
      </c>
      <c r="AA2" s="22" t="str">
        <f t="shared" ref="AA2:BF2" si="0">IF(ISNA(LOOKUP(2,1/(AA3:AA543&lt;&gt;""),AA3:AA3)),0,LOOKUP(2,1/(AA3:AA543&lt;&gt;""),AA3:AA543))</f>
        <v>3</v>
      </c>
      <c r="AB2" s="22" t="str">
        <f t="shared" si="0"/>
        <v>5</v>
      </c>
      <c r="AC2" s="22" t="str">
        <f t="shared" si="0"/>
        <v>6</v>
      </c>
      <c r="AD2" s="22" t="str">
        <f t="shared" si="0"/>
        <v>7</v>
      </c>
      <c r="AE2" s="22" t="str">
        <f t="shared" si="0"/>
        <v>8</v>
      </c>
      <c r="AF2" s="22" t="str">
        <f t="shared" si="0"/>
        <v>9</v>
      </c>
      <c r="AG2" s="22" t="str">
        <f t="shared" si="0"/>
        <v>10</v>
      </c>
      <c r="AH2" s="22" t="str">
        <f t="shared" si="0"/>
        <v>11</v>
      </c>
      <c r="AI2" s="22" t="str">
        <f t="shared" si="0"/>
        <v>12</v>
      </c>
      <c r="AJ2" s="22" t="str">
        <f t="shared" si="0"/>
        <v>13</v>
      </c>
      <c r="AK2" s="22" t="str">
        <f t="shared" si="0"/>
        <v>14</v>
      </c>
      <c r="AL2" s="22" t="str">
        <f t="shared" si="0"/>
        <v>15</v>
      </c>
      <c r="AM2" s="22">
        <f t="shared" si="0"/>
        <v>22</v>
      </c>
      <c r="AN2" s="22" t="str">
        <f t="shared" si="0"/>
        <v>18</v>
      </c>
      <c r="AO2" s="22" t="str">
        <f t="shared" si="0"/>
        <v>19</v>
      </c>
      <c r="AP2" s="22" t="str">
        <f t="shared" si="0"/>
        <v>20</v>
      </c>
      <c r="AQ2" s="22">
        <f t="shared" si="0"/>
        <v>27</v>
      </c>
      <c r="AR2" s="22">
        <f t="shared" si="0"/>
        <v>23</v>
      </c>
      <c r="AS2" s="22">
        <f t="shared" si="0"/>
        <v>28</v>
      </c>
      <c r="AT2" s="22">
        <f t="shared" si="0"/>
        <v>0</v>
      </c>
      <c r="AU2" s="22">
        <f t="shared" si="0"/>
        <v>0</v>
      </c>
      <c r="AV2" s="22">
        <f t="shared" si="0"/>
        <v>0</v>
      </c>
      <c r="AW2" s="22">
        <f t="shared" si="0"/>
        <v>0</v>
      </c>
      <c r="AX2" s="22">
        <f t="shared" si="0"/>
        <v>0</v>
      </c>
      <c r="AY2" s="22">
        <f t="shared" si="0"/>
        <v>0</v>
      </c>
      <c r="AZ2" s="22">
        <f t="shared" si="0"/>
        <v>0</v>
      </c>
      <c r="BA2" s="22">
        <f t="shared" si="0"/>
        <v>0</v>
      </c>
      <c r="BB2" s="22">
        <f t="shared" si="0"/>
        <v>0</v>
      </c>
      <c r="BC2" s="22">
        <f t="shared" si="0"/>
        <v>0</v>
      </c>
      <c r="BD2" s="22">
        <f t="shared" si="0"/>
        <v>0</v>
      </c>
      <c r="BE2" s="22">
        <f t="shared" si="0"/>
        <v>0</v>
      </c>
      <c r="BF2" s="22">
        <f t="shared" si="0"/>
        <v>0</v>
      </c>
      <c r="BG2" s="22">
        <f t="shared" ref="BG2:CL2" si="1">IF(ISNA(LOOKUP(2,1/(BG3:BG543&lt;&gt;""),BG3:BG3)),0,LOOKUP(2,1/(BG3:BG543&lt;&gt;""),BG3:BG543))</f>
        <v>0</v>
      </c>
      <c r="BH2" s="22">
        <f t="shared" si="1"/>
        <v>0</v>
      </c>
      <c r="BI2" s="22">
        <f t="shared" si="1"/>
        <v>0</v>
      </c>
      <c r="BJ2" s="22">
        <f t="shared" si="1"/>
        <v>0</v>
      </c>
      <c r="BK2" s="22">
        <f t="shared" si="1"/>
        <v>0</v>
      </c>
      <c r="BL2" s="22">
        <f t="shared" si="1"/>
        <v>0</v>
      </c>
      <c r="BM2" s="22">
        <f t="shared" si="1"/>
        <v>0</v>
      </c>
      <c r="BN2" s="22">
        <f t="shared" si="1"/>
        <v>0</v>
      </c>
      <c r="BO2" s="22">
        <f t="shared" si="1"/>
        <v>0</v>
      </c>
      <c r="BP2" s="22">
        <f t="shared" si="1"/>
        <v>0</v>
      </c>
      <c r="BQ2" s="22">
        <f t="shared" si="1"/>
        <v>0</v>
      </c>
      <c r="BR2" s="22">
        <f t="shared" si="1"/>
        <v>0</v>
      </c>
      <c r="BS2" s="22">
        <f t="shared" si="1"/>
        <v>0</v>
      </c>
      <c r="BT2" s="22">
        <f t="shared" si="1"/>
        <v>0</v>
      </c>
      <c r="BU2" s="22">
        <f t="shared" si="1"/>
        <v>0</v>
      </c>
      <c r="BV2" s="22">
        <f t="shared" si="1"/>
        <v>0</v>
      </c>
      <c r="BW2" s="22">
        <f t="shared" si="1"/>
        <v>0</v>
      </c>
      <c r="BX2" s="22">
        <f t="shared" si="1"/>
        <v>0</v>
      </c>
      <c r="BY2" s="22">
        <f t="shared" si="1"/>
        <v>0</v>
      </c>
      <c r="BZ2" s="22" t="str">
        <f t="shared" si="1"/>
        <v>WIN</v>
      </c>
      <c r="CA2" s="22" t="str">
        <f t="shared" si="1"/>
        <v>LOST</v>
      </c>
      <c r="CB2" s="22" t="str">
        <f t="shared" si="1"/>
        <v>POSITIVE</v>
      </c>
      <c r="CC2" s="22" t="str">
        <f t="shared" si="1"/>
        <v>NEUTRAL</v>
      </c>
      <c r="CD2" s="22" t="str">
        <f t="shared" si="1"/>
        <v>NEGATIVE</v>
      </c>
      <c r="CE2" s="22" t="str">
        <f t="shared" si="1"/>
        <v>CLEAN</v>
      </c>
      <c r="CF2" s="22" t="str">
        <f t="shared" si="1"/>
        <v>LOST L</v>
      </c>
      <c r="CG2" s="22" t="str">
        <f t="shared" si="1"/>
        <v>NOT-STRAIGHT</v>
      </c>
      <c r="CH2" s="22">
        <f t="shared" si="1"/>
        <v>0</v>
      </c>
      <c r="CI2" s="22" t="str">
        <f t="shared" si="1"/>
        <v>L4</v>
      </c>
      <c r="CJ2" s="22" t="str">
        <f t="shared" si="1"/>
        <v>L5</v>
      </c>
      <c r="CK2" s="22" t="str">
        <f t="shared" si="1"/>
        <v>L6</v>
      </c>
      <c r="CL2" s="22" t="str">
        <f t="shared" si="1"/>
        <v>L7</v>
      </c>
      <c r="CM2" s="22">
        <f t="shared" ref="CM2:DN2" si="2">IF(ISNA(LOOKUP(2,1/(CM3:CM543&lt;&gt;""),CM3:CM3)),0,LOOKUP(2,1/(CM3:CM543&lt;&gt;""),CM3:CM543))</f>
        <v>0</v>
      </c>
      <c r="CN2" s="22">
        <f t="shared" si="2"/>
        <v>0</v>
      </c>
      <c r="CO2" s="22">
        <f t="shared" si="2"/>
        <v>0</v>
      </c>
      <c r="CP2" s="22">
        <f t="shared" si="2"/>
        <v>0</v>
      </c>
      <c r="CQ2" s="22" t="str">
        <f t="shared" si="2"/>
        <v>A</v>
      </c>
      <c r="CR2" s="22" t="str">
        <f t="shared" si="2"/>
        <v>E</v>
      </c>
      <c r="CS2" s="22" t="str">
        <f t="shared" si="2"/>
        <v>B</v>
      </c>
      <c r="CT2" s="22" t="str">
        <f t="shared" si="2"/>
        <v>D</v>
      </c>
      <c r="CU2" s="22" t="str">
        <f t="shared" si="2"/>
        <v>ZERO</v>
      </c>
      <c r="CV2" s="22" t="str">
        <f t="shared" si="2"/>
        <v>ALTRO</v>
      </c>
      <c r="CW2" s="22">
        <f t="shared" si="2"/>
        <v>0</v>
      </c>
      <c r="CX2" s="22">
        <f t="shared" si="2"/>
        <v>0</v>
      </c>
      <c r="CY2" s="22">
        <f t="shared" si="2"/>
        <v>0</v>
      </c>
      <c r="CZ2" s="22">
        <f t="shared" si="2"/>
        <v>0</v>
      </c>
      <c r="DA2" s="22">
        <f t="shared" si="2"/>
        <v>0</v>
      </c>
      <c r="DB2" s="22">
        <f t="shared" si="2"/>
        <v>0</v>
      </c>
      <c r="DC2" s="22">
        <f t="shared" si="2"/>
        <v>0</v>
      </c>
      <c r="DD2" s="22">
        <f t="shared" si="2"/>
        <v>0</v>
      </c>
      <c r="DE2" s="22">
        <f t="shared" si="2"/>
        <v>0</v>
      </c>
      <c r="DF2" s="22">
        <f t="shared" si="2"/>
        <v>0</v>
      </c>
      <c r="DG2" s="22">
        <f t="shared" si="2"/>
        <v>0</v>
      </c>
      <c r="DH2" s="22">
        <f t="shared" si="2"/>
        <v>0</v>
      </c>
      <c r="DI2" s="22">
        <f t="shared" si="2"/>
        <v>0</v>
      </c>
      <c r="DJ2" s="22">
        <f t="shared" si="2"/>
        <v>0</v>
      </c>
      <c r="DK2" s="22">
        <f t="shared" si="2"/>
        <v>0</v>
      </c>
      <c r="DL2" s="22">
        <f t="shared" si="2"/>
        <v>0</v>
      </c>
      <c r="DM2" s="22">
        <f t="shared" si="2"/>
        <v>0</v>
      </c>
      <c r="DN2" s="22">
        <f t="shared" si="2"/>
        <v>0</v>
      </c>
      <c r="DO2" s="22"/>
      <c r="DP2" s="22">
        <f t="shared" ref="DP2:EU2" si="3">IF(ISNA(LOOKUP(2,1/(DP3:DP543&lt;&gt;""),DP3:DP3)),0,LOOKUP(2,1/(DP3:DP543&lt;&gt;""),DP3:DP543))</f>
        <v>0</v>
      </c>
      <c r="DQ2" s="22">
        <f t="shared" si="3"/>
        <v>0</v>
      </c>
      <c r="DR2" s="22">
        <f t="shared" si="3"/>
        <v>0</v>
      </c>
      <c r="DS2" s="22">
        <f t="shared" si="3"/>
        <v>0</v>
      </c>
      <c r="DT2" s="22">
        <f t="shared" si="3"/>
        <v>0</v>
      </c>
      <c r="DU2" s="22">
        <f t="shared" si="3"/>
        <v>0</v>
      </c>
      <c r="DV2" s="22">
        <f t="shared" si="3"/>
        <v>0</v>
      </c>
      <c r="DW2" s="22" t="str">
        <f t="shared" si="3"/>
        <v>KICK</v>
      </c>
      <c r="DX2" s="22" t="str">
        <f t="shared" si="3"/>
        <v>INDIVIDUALE</v>
      </c>
      <c r="DY2" s="22" t="str">
        <f t="shared" si="3"/>
        <v>NUMBERS</v>
      </c>
      <c r="DZ2" s="22">
        <f t="shared" si="3"/>
        <v>0</v>
      </c>
      <c r="EA2" s="22">
        <f t="shared" si="3"/>
        <v>0</v>
      </c>
      <c r="EB2" s="22">
        <f t="shared" si="3"/>
        <v>0</v>
      </c>
      <c r="EC2" s="22">
        <f t="shared" si="3"/>
        <v>0</v>
      </c>
      <c r="ED2" s="22">
        <f t="shared" si="3"/>
        <v>0</v>
      </c>
      <c r="EE2" s="22">
        <f t="shared" si="3"/>
        <v>0</v>
      </c>
      <c r="EF2" s="22" t="str">
        <f t="shared" si="3"/>
        <v>KNOCK-ON</v>
      </c>
      <c r="EG2" s="22" t="str">
        <f t="shared" si="3"/>
        <v>JACKAL</v>
      </c>
      <c r="EH2" s="22" t="str">
        <f t="shared" si="3"/>
        <v>ROBBED</v>
      </c>
      <c r="EI2" s="22" t="str">
        <f t="shared" si="3"/>
        <v>TOUCH</v>
      </c>
      <c r="EJ2" s="22" t="str">
        <f t="shared" si="3"/>
        <v>KICK</v>
      </c>
      <c r="EK2" s="22">
        <f t="shared" si="3"/>
        <v>0</v>
      </c>
      <c r="EL2" s="22" t="str">
        <f t="shared" si="3"/>
        <v>FOUL-PLAY</v>
      </c>
      <c r="EM2" s="22" t="str">
        <f t="shared" si="3"/>
        <v>MAUL</v>
      </c>
      <c r="EN2" s="22" t="str">
        <f t="shared" si="3"/>
        <v>OFFSIDE</v>
      </c>
      <c r="EO2" s="22" t="str">
        <f t="shared" si="3"/>
        <v>RUCK ATTACK</v>
      </c>
      <c r="EP2" s="22" t="str">
        <f t="shared" si="3"/>
        <v>RUCK DEFENCE</v>
      </c>
      <c r="EQ2" s="22" t="str">
        <f t="shared" si="3"/>
        <v>SCRUM</v>
      </c>
      <c r="ER2" s="22">
        <f t="shared" si="3"/>
        <v>0</v>
      </c>
      <c r="ES2" s="22">
        <f t="shared" si="3"/>
        <v>0</v>
      </c>
      <c r="ET2" s="22">
        <f t="shared" si="3"/>
        <v>0</v>
      </c>
      <c r="EU2" s="22">
        <f t="shared" si="3"/>
        <v>0</v>
      </c>
      <c r="EV2" s="22">
        <f t="shared" ref="EV2:GC2" si="4">IF(ISNA(LOOKUP(2,1/(EV3:EV543&lt;&gt;""),EV3:EV3)),0,LOOKUP(2,1/(EV3:EV543&lt;&gt;""),EV3:EV543))</f>
        <v>0</v>
      </c>
      <c r="EW2" s="22">
        <f t="shared" si="4"/>
        <v>0</v>
      </c>
      <c r="EX2" s="22">
        <f t="shared" si="4"/>
        <v>0</v>
      </c>
      <c r="EY2" s="22" t="str">
        <f t="shared" si="4"/>
        <v>PUNT</v>
      </c>
      <c r="EZ2" s="22" t="str">
        <f t="shared" si="4"/>
        <v>UP&amp;UNDER</v>
      </c>
      <c r="FA2" s="22" t="str">
        <f t="shared" si="4"/>
        <v>DOUBLE</v>
      </c>
      <c r="FB2" s="22">
        <f t="shared" si="4"/>
        <v>0</v>
      </c>
      <c r="FC2" s="22">
        <f t="shared" si="4"/>
        <v>0</v>
      </c>
      <c r="FD2" s="22" t="str">
        <f t="shared" si="4"/>
        <v>FAST</v>
      </c>
      <c r="FE2" s="22" t="str">
        <f t="shared" si="4"/>
        <v>SLOW</v>
      </c>
      <c r="FF2" s="22" t="str">
        <f t="shared" si="4"/>
        <v>CONVERSION</v>
      </c>
      <c r="FG2" s="22" t="str">
        <f t="shared" si="4"/>
        <v>PENALTY-KICK</v>
      </c>
      <c r="FH2" s="22" t="str">
        <f t="shared" si="4"/>
        <v>TRY</v>
      </c>
      <c r="FI2" s="22">
        <f t="shared" si="4"/>
        <v>0</v>
      </c>
      <c r="FJ2" s="22">
        <f t="shared" si="4"/>
        <v>0</v>
      </c>
      <c r="FK2" s="22" t="str">
        <f t="shared" si="4"/>
        <v>SUCCESS</v>
      </c>
      <c r="FL2" s="22" t="str">
        <f t="shared" si="4"/>
        <v>FAIL</v>
      </c>
      <c r="FM2" s="22"/>
      <c r="FN2" s="22"/>
      <c r="FO2" s="22">
        <f t="shared" si="4"/>
        <v>0</v>
      </c>
      <c r="FP2" s="22">
        <f t="shared" si="4"/>
        <v>0</v>
      </c>
      <c r="FQ2" s="22">
        <f t="shared" si="4"/>
        <v>0</v>
      </c>
      <c r="FR2" s="22">
        <f t="shared" si="4"/>
        <v>0</v>
      </c>
      <c r="FS2" s="22">
        <f t="shared" si="4"/>
        <v>0</v>
      </c>
      <c r="FT2" s="22">
        <f t="shared" si="4"/>
        <v>0</v>
      </c>
      <c r="FU2" s="22">
        <f t="shared" si="4"/>
        <v>0</v>
      </c>
      <c r="FV2" s="22">
        <f t="shared" si="4"/>
        <v>0</v>
      </c>
      <c r="FW2" s="22">
        <f t="shared" si="4"/>
        <v>0</v>
      </c>
      <c r="FX2" s="22">
        <f t="shared" si="4"/>
        <v>0</v>
      </c>
      <c r="FY2" s="22">
        <f t="shared" si="4"/>
        <v>0</v>
      </c>
      <c r="FZ2" s="22">
        <f t="shared" si="4"/>
        <v>0</v>
      </c>
      <c r="GA2" s="22">
        <f t="shared" si="4"/>
        <v>0</v>
      </c>
      <c r="GB2" s="22">
        <f t="shared" si="4"/>
        <v>0</v>
      </c>
      <c r="GC2" s="22">
        <f t="shared" si="4"/>
        <v>0</v>
      </c>
      <c r="GD2" s="22">
        <f t="shared" ref="GD2:GS2" si="5">IF(ISNA(LOOKUP(2,1/(GD3:GD543&lt;&gt;""),GD3:GD3)),0,LOOKUP(2,1/(GD3:GD543&lt;&gt;""),GD3:GD543))</f>
        <v>0</v>
      </c>
      <c r="GE2" s="22">
        <f t="shared" si="5"/>
        <v>0</v>
      </c>
      <c r="GF2" s="22">
        <f t="shared" si="5"/>
        <v>0</v>
      </c>
      <c r="GG2" s="22">
        <f t="shared" si="5"/>
        <v>0</v>
      </c>
      <c r="GH2" s="22">
        <f t="shared" si="5"/>
        <v>0</v>
      </c>
      <c r="GI2" s="22">
        <f t="shared" si="5"/>
        <v>0</v>
      </c>
      <c r="GJ2" s="22">
        <f t="shared" si="5"/>
        <v>0</v>
      </c>
      <c r="GK2" s="22">
        <f t="shared" si="5"/>
        <v>0</v>
      </c>
      <c r="GL2" s="22">
        <f t="shared" si="5"/>
        <v>0</v>
      </c>
      <c r="GM2" s="22">
        <f t="shared" si="5"/>
        <v>0</v>
      </c>
      <c r="GN2" s="22">
        <f t="shared" si="5"/>
        <v>0</v>
      </c>
      <c r="GO2" s="22">
        <f t="shared" si="5"/>
        <v>0</v>
      </c>
      <c r="GP2" s="22">
        <f t="shared" si="5"/>
        <v>0</v>
      </c>
      <c r="GQ2" s="22">
        <f t="shared" si="5"/>
        <v>0</v>
      </c>
      <c r="GR2" s="22">
        <f t="shared" si="5"/>
        <v>0</v>
      </c>
      <c r="GS2" s="22">
        <f t="shared" si="5"/>
        <v>0</v>
      </c>
      <c r="GT2" s="22" t="e">
        <f t="shared" ref="GT2:JE2" si="6">IF(ISNA(LOOKUP(2,1/(GT3:GT3&lt;&gt;""),GT3:GT3)),0,LOOKUP(2,1/(GT3:GT3&lt;&gt;""),GT3:GT3))</f>
        <v>#DIV/0!</v>
      </c>
      <c r="GU2" s="22" t="e">
        <f t="shared" si="6"/>
        <v>#DIV/0!</v>
      </c>
      <c r="GV2" s="22" t="e">
        <f t="shared" si="6"/>
        <v>#DIV/0!</v>
      </c>
      <c r="GW2" s="22" t="e">
        <f t="shared" si="6"/>
        <v>#DIV/0!</v>
      </c>
      <c r="GX2" s="22" t="e">
        <f t="shared" si="6"/>
        <v>#DIV/0!</v>
      </c>
      <c r="GY2" s="22" t="e">
        <f t="shared" si="6"/>
        <v>#DIV/0!</v>
      </c>
      <c r="GZ2" s="22" t="e">
        <f t="shared" si="6"/>
        <v>#DIV/0!</v>
      </c>
      <c r="HA2" s="22" t="e">
        <f t="shared" si="6"/>
        <v>#DIV/0!</v>
      </c>
      <c r="HB2" s="22" t="e">
        <f t="shared" si="6"/>
        <v>#DIV/0!</v>
      </c>
      <c r="HC2" s="22" t="e">
        <f t="shared" si="6"/>
        <v>#DIV/0!</v>
      </c>
      <c r="HD2" s="22" t="e">
        <f t="shared" si="6"/>
        <v>#DIV/0!</v>
      </c>
      <c r="HE2" s="22" t="e">
        <f t="shared" si="6"/>
        <v>#DIV/0!</v>
      </c>
      <c r="HF2" s="22" t="e">
        <f t="shared" si="6"/>
        <v>#DIV/0!</v>
      </c>
      <c r="HG2" s="22" t="e">
        <f t="shared" si="6"/>
        <v>#DIV/0!</v>
      </c>
      <c r="HH2" s="22" t="e">
        <f t="shared" si="6"/>
        <v>#DIV/0!</v>
      </c>
      <c r="HI2" s="22" t="e">
        <f t="shared" si="6"/>
        <v>#DIV/0!</v>
      </c>
      <c r="HJ2" s="22" t="e">
        <f t="shared" si="6"/>
        <v>#DIV/0!</v>
      </c>
      <c r="HK2" s="22" t="e">
        <f t="shared" si="6"/>
        <v>#DIV/0!</v>
      </c>
      <c r="HL2" s="22" t="e">
        <f t="shared" si="6"/>
        <v>#DIV/0!</v>
      </c>
      <c r="HM2" s="22" t="e">
        <f t="shared" si="6"/>
        <v>#DIV/0!</v>
      </c>
      <c r="HN2" s="22" t="e">
        <f t="shared" si="6"/>
        <v>#DIV/0!</v>
      </c>
      <c r="HO2" s="22" t="e">
        <f t="shared" si="6"/>
        <v>#DIV/0!</v>
      </c>
      <c r="HP2" s="22" t="e">
        <f t="shared" si="6"/>
        <v>#DIV/0!</v>
      </c>
      <c r="HQ2" s="22" t="e">
        <f t="shared" si="6"/>
        <v>#DIV/0!</v>
      </c>
      <c r="HR2" s="22" t="e">
        <f t="shared" si="6"/>
        <v>#DIV/0!</v>
      </c>
      <c r="HS2" s="22" t="e">
        <f t="shared" si="6"/>
        <v>#DIV/0!</v>
      </c>
      <c r="HT2" s="22" t="e">
        <f t="shared" si="6"/>
        <v>#DIV/0!</v>
      </c>
      <c r="HU2" s="22" t="e">
        <f t="shared" si="6"/>
        <v>#DIV/0!</v>
      </c>
      <c r="HV2" s="22" t="e">
        <f t="shared" si="6"/>
        <v>#DIV/0!</v>
      </c>
      <c r="HW2" s="22" t="e">
        <f t="shared" si="6"/>
        <v>#DIV/0!</v>
      </c>
      <c r="HX2" s="22" t="e">
        <f t="shared" si="6"/>
        <v>#DIV/0!</v>
      </c>
      <c r="HY2" s="22" t="e">
        <f t="shared" si="6"/>
        <v>#DIV/0!</v>
      </c>
      <c r="HZ2" s="22" t="e">
        <f t="shared" si="6"/>
        <v>#DIV/0!</v>
      </c>
      <c r="IA2" s="22" t="e">
        <f t="shared" si="6"/>
        <v>#DIV/0!</v>
      </c>
      <c r="IB2" s="22" t="e">
        <f t="shared" si="6"/>
        <v>#DIV/0!</v>
      </c>
      <c r="IC2" s="22" t="e">
        <f t="shared" si="6"/>
        <v>#DIV/0!</v>
      </c>
      <c r="ID2" s="22" t="e">
        <f t="shared" si="6"/>
        <v>#DIV/0!</v>
      </c>
      <c r="IE2" s="22" t="e">
        <f t="shared" si="6"/>
        <v>#DIV/0!</v>
      </c>
      <c r="IF2" s="22" t="e">
        <f t="shared" si="6"/>
        <v>#DIV/0!</v>
      </c>
      <c r="IG2" s="22" t="e">
        <f t="shared" si="6"/>
        <v>#DIV/0!</v>
      </c>
      <c r="IH2" s="22" t="e">
        <f t="shared" si="6"/>
        <v>#DIV/0!</v>
      </c>
      <c r="II2" s="22" t="e">
        <f t="shared" si="6"/>
        <v>#DIV/0!</v>
      </c>
      <c r="IJ2" s="22" t="e">
        <f t="shared" si="6"/>
        <v>#DIV/0!</v>
      </c>
      <c r="IK2" s="22" t="e">
        <f t="shared" si="6"/>
        <v>#DIV/0!</v>
      </c>
      <c r="IL2" s="22" t="e">
        <f t="shared" si="6"/>
        <v>#DIV/0!</v>
      </c>
      <c r="IM2" s="22" t="e">
        <f t="shared" si="6"/>
        <v>#DIV/0!</v>
      </c>
      <c r="IN2" s="22" t="e">
        <f t="shared" si="6"/>
        <v>#DIV/0!</v>
      </c>
      <c r="IO2" s="22" t="e">
        <f t="shared" si="6"/>
        <v>#DIV/0!</v>
      </c>
      <c r="IP2" s="22" t="e">
        <f t="shared" si="6"/>
        <v>#DIV/0!</v>
      </c>
      <c r="IQ2" s="22" t="e">
        <f t="shared" si="6"/>
        <v>#DIV/0!</v>
      </c>
      <c r="IR2" s="22" t="e">
        <f t="shared" si="6"/>
        <v>#DIV/0!</v>
      </c>
      <c r="IS2" s="22" t="e">
        <f t="shared" si="6"/>
        <v>#DIV/0!</v>
      </c>
      <c r="IT2" s="22" t="e">
        <f t="shared" si="6"/>
        <v>#DIV/0!</v>
      </c>
      <c r="IU2" s="22" t="e">
        <f t="shared" si="6"/>
        <v>#DIV/0!</v>
      </c>
      <c r="IV2" s="22" t="e">
        <f t="shared" si="6"/>
        <v>#DIV/0!</v>
      </c>
      <c r="IW2" s="22" t="e">
        <f t="shared" si="6"/>
        <v>#DIV/0!</v>
      </c>
      <c r="IX2" s="22" t="e">
        <f t="shared" si="6"/>
        <v>#DIV/0!</v>
      </c>
      <c r="IY2" s="22" t="e">
        <f t="shared" si="6"/>
        <v>#DIV/0!</v>
      </c>
      <c r="IZ2" s="22" t="e">
        <f t="shared" si="6"/>
        <v>#DIV/0!</v>
      </c>
      <c r="JA2" s="22" t="e">
        <f t="shared" si="6"/>
        <v>#DIV/0!</v>
      </c>
      <c r="JB2" s="22" t="e">
        <f t="shared" si="6"/>
        <v>#DIV/0!</v>
      </c>
      <c r="JC2" s="22" t="e">
        <f t="shared" si="6"/>
        <v>#DIV/0!</v>
      </c>
      <c r="JD2" s="22" t="e">
        <f t="shared" si="6"/>
        <v>#DIV/0!</v>
      </c>
      <c r="JE2" s="22" t="e">
        <f t="shared" si="6"/>
        <v>#DIV/0!</v>
      </c>
      <c r="JF2" s="22" t="e">
        <f t="shared" ref="JF2:LP2" si="7">IF(ISNA(LOOKUP(2,1/(JF3:JF3&lt;&gt;""),JF3:JF3)),0,LOOKUP(2,1/(JF3:JF3&lt;&gt;""),JF3:JF3))</f>
        <v>#DIV/0!</v>
      </c>
      <c r="JG2" s="22" t="e">
        <f t="shared" si="7"/>
        <v>#DIV/0!</v>
      </c>
      <c r="JH2" s="22" t="e">
        <f t="shared" si="7"/>
        <v>#DIV/0!</v>
      </c>
      <c r="JI2" s="22" t="e">
        <f t="shared" si="7"/>
        <v>#DIV/0!</v>
      </c>
      <c r="JJ2" s="22" t="e">
        <f t="shared" si="7"/>
        <v>#DIV/0!</v>
      </c>
      <c r="JK2" s="22" t="e">
        <f t="shared" si="7"/>
        <v>#DIV/0!</v>
      </c>
      <c r="JL2" s="22" t="e">
        <f t="shared" si="7"/>
        <v>#DIV/0!</v>
      </c>
      <c r="JM2" s="22" t="e">
        <f t="shared" si="7"/>
        <v>#DIV/0!</v>
      </c>
      <c r="JN2" s="22" t="e">
        <f t="shared" si="7"/>
        <v>#DIV/0!</v>
      </c>
      <c r="JO2" s="22" t="e">
        <f t="shared" si="7"/>
        <v>#DIV/0!</v>
      </c>
      <c r="JP2" s="22" t="e">
        <f t="shared" si="7"/>
        <v>#DIV/0!</v>
      </c>
      <c r="JQ2" s="22" t="e">
        <f t="shared" si="7"/>
        <v>#DIV/0!</v>
      </c>
      <c r="JR2" s="22" t="e">
        <f t="shared" si="7"/>
        <v>#DIV/0!</v>
      </c>
      <c r="JS2" s="22" t="e">
        <f t="shared" si="7"/>
        <v>#DIV/0!</v>
      </c>
      <c r="JT2" s="22" t="e">
        <f t="shared" si="7"/>
        <v>#DIV/0!</v>
      </c>
      <c r="JU2" s="22" t="e">
        <f t="shared" si="7"/>
        <v>#DIV/0!</v>
      </c>
      <c r="JV2" s="22" t="e">
        <f t="shared" si="7"/>
        <v>#DIV/0!</v>
      </c>
      <c r="JW2" s="22" t="e">
        <f t="shared" si="7"/>
        <v>#DIV/0!</v>
      </c>
      <c r="JX2" s="22" t="e">
        <f t="shared" si="7"/>
        <v>#DIV/0!</v>
      </c>
      <c r="JY2" s="22" t="e">
        <f t="shared" si="7"/>
        <v>#DIV/0!</v>
      </c>
      <c r="JZ2" s="22" t="e">
        <f t="shared" si="7"/>
        <v>#DIV/0!</v>
      </c>
      <c r="KA2" s="22" t="e">
        <f t="shared" si="7"/>
        <v>#DIV/0!</v>
      </c>
      <c r="KB2" s="22" t="e">
        <f t="shared" si="7"/>
        <v>#DIV/0!</v>
      </c>
      <c r="KC2" s="22" t="e">
        <f t="shared" si="7"/>
        <v>#DIV/0!</v>
      </c>
      <c r="KD2" s="22" t="e">
        <f t="shared" si="7"/>
        <v>#DIV/0!</v>
      </c>
      <c r="KE2" s="22" t="e">
        <f t="shared" si="7"/>
        <v>#DIV/0!</v>
      </c>
      <c r="KF2" s="22" t="e">
        <f t="shared" si="7"/>
        <v>#DIV/0!</v>
      </c>
      <c r="KG2" s="22" t="e">
        <f t="shared" si="7"/>
        <v>#DIV/0!</v>
      </c>
      <c r="KH2" s="22" t="e">
        <f t="shared" si="7"/>
        <v>#DIV/0!</v>
      </c>
      <c r="KI2" s="22" t="e">
        <f t="shared" si="7"/>
        <v>#DIV/0!</v>
      </c>
      <c r="KJ2" s="22" t="e">
        <f t="shared" si="7"/>
        <v>#DIV/0!</v>
      </c>
      <c r="KK2" s="22" t="e">
        <f t="shared" si="7"/>
        <v>#DIV/0!</v>
      </c>
      <c r="KL2" s="22" t="e">
        <f t="shared" si="7"/>
        <v>#DIV/0!</v>
      </c>
      <c r="KM2" s="22" t="e">
        <f t="shared" si="7"/>
        <v>#DIV/0!</v>
      </c>
      <c r="KN2" s="22" t="e">
        <f t="shared" si="7"/>
        <v>#DIV/0!</v>
      </c>
      <c r="KO2" s="22" t="e">
        <f t="shared" si="7"/>
        <v>#DIV/0!</v>
      </c>
      <c r="KP2" s="22" t="e">
        <f t="shared" si="7"/>
        <v>#DIV/0!</v>
      </c>
      <c r="KQ2" s="22" t="e">
        <f t="shared" si="7"/>
        <v>#DIV/0!</v>
      </c>
      <c r="KR2" s="22" t="e">
        <f t="shared" si="7"/>
        <v>#DIV/0!</v>
      </c>
      <c r="KS2" s="22" t="e">
        <f t="shared" si="7"/>
        <v>#DIV/0!</v>
      </c>
      <c r="KT2" s="22" t="e">
        <f t="shared" si="7"/>
        <v>#DIV/0!</v>
      </c>
      <c r="KU2" s="22" t="e">
        <f t="shared" si="7"/>
        <v>#DIV/0!</v>
      </c>
      <c r="KV2" s="22" t="e">
        <f t="shared" si="7"/>
        <v>#DIV/0!</v>
      </c>
      <c r="KW2" s="22" t="e">
        <f t="shared" si="7"/>
        <v>#DIV/0!</v>
      </c>
      <c r="KX2" s="22" t="e">
        <f t="shared" si="7"/>
        <v>#DIV/0!</v>
      </c>
      <c r="KY2" s="22" t="e">
        <f t="shared" si="7"/>
        <v>#DIV/0!</v>
      </c>
      <c r="KZ2" s="22" t="e">
        <f t="shared" si="7"/>
        <v>#DIV/0!</v>
      </c>
      <c r="LA2" s="22" t="e">
        <f t="shared" si="7"/>
        <v>#DIV/0!</v>
      </c>
      <c r="LB2" s="22" t="e">
        <f t="shared" si="7"/>
        <v>#DIV/0!</v>
      </c>
      <c r="LC2" s="22" t="e">
        <f t="shared" si="7"/>
        <v>#DIV/0!</v>
      </c>
      <c r="LD2" s="22" t="e">
        <f t="shared" si="7"/>
        <v>#DIV/0!</v>
      </c>
      <c r="LE2" s="22" t="e">
        <f t="shared" si="7"/>
        <v>#DIV/0!</v>
      </c>
      <c r="LF2" s="22" t="e">
        <f t="shared" si="7"/>
        <v>#DIV/0!</v>
      </c>
      <c r="LG2" s="22" t="e">
        <f t="shared" si="7"/>
        <v>#DIV/0!</v>
      </c>
      <c r="LH2" s="22" t="e">
        <f t="shared" si="7"/>
        <v>#DIV/0!</v>
      </c>
      <c r="LI2" s="22" t="e">
        <f t="shared" si="7"/>
        <v>#DIV/0!</v>
      </c>
      <c r="LJ2" s="22" t="e">
        <f t="shared" si="7"/>
        <v>#DIV/0!</v>
      </c>
      <c r="LK2" s="22" t="e">
        <f t="shared" si="7"/>
        <v>#DIV/0!</v>
      </c>
      <c r="LL2" s="22" t="e">
        <f t="shared" si="7"/>
        <v>#DIV/0!</v>
      </c>
      <c r="LM2" s="22" t="e">
        <f t="shared" si="7"/>
        <v>#DIV/0!</v>
      </c>
      <c r="LN2" s="22" t="e">
        <f t="shared" si="7"/>
        <v>#DIV/0!</v>
      </c>
      <c r="LO2" s="22" t="e">
        <f t="shared" si="7"/>
        <v>#DIV/0!</v>
      </c>
      <c r="LP2" s="22" t="e">
        <f t="shared" si="7"/>
        <v>#DIV/0!</v>
      </c>
      <c r="LQ2" s="22" t="e">
        <f t="shared" ref="LQ2:OB2" si="8">IF(ISNA(LOOKUP(2,1/(LQ3:LQ3&lt;&gt;""),LQ3:LQ3)),0,LOOKUP(2,1/(LQ3:LQ3&lt;&gt;""),LQ3:LQ3))</f>
        <v>#DIV/0!</v>
      </c>
      <c r="LR2" s="22" t="e">
        <f t="shared" si="8"/>
        <v>#DIV/0!</v>
      </c>
      <c r="LS2" s="22" t="e">
        <f t="shared" si="8"/>
        <v>#DIV/0!</v>
      </c>
      <c r="LT2" s="22" t="e">
        <f t="shared" si="8"/>
        <v>#DIV/0!</v>
      </c>
      <c r="LU2" s="22" t="e">
        <f t="shared" si="8"/>
        <v>#DIV/0!</v>
      </c>
      <c r="LV2" s="22" t="e">
        <f t="shared" si="8"/>
        <v>#DIV/0!</v>
      </c>
      <c r="LW2" s="22" t="e">
        <f t="shared" si="8"/>
        <v>#DIV/0!</v>
      </c>
      <c r="LX2" s="22" t="e">
        <f t="shared" si="8"/>
        <v>#DIV/0!</v>
      </c>
      <c r="LY2" s="22" t="e">
        <f t="shared" si="8"/>
        <v>#DIV/0!</v>
      </c>
      <c r="LZ2" s="22" t="e">
        <f t="shared" si="8"/>
        <v>#DIV/0!</v>
      </c>
      <c r="MA2" s="22" t="e">
        <f t="shared" si="8"/>
        <v>#DIV/0!</v>
      </c>
      <c r="MB2" s="22" t="e">
        <f t="shared" si="8"/>
        <v>#DIV/0!</v>
      </c>
      <c r="MC2" s="22" t="e">
        <f t="shared" si="8"/>
        <v>#DIV/0!</v>
      </c>
      <c r="MD2" s="22" t="e">
        <f t="shared" si="8"/>
        <v>#DIV/0!</v>
      </c>
      <c r="ME2" s="22" t="e">
        <f t="shared" si="8"/>
        <v>#DIV/0!</v>
      </c>
      <c r="MF2" s="22" t="e">
        <f t="shared" si="8"/>
        <v>#DIV/0!</v>
      </c>
      <c r="MG2" s="22" t="e">
        <f t="shared" si="8"/>
        <v>#DIV/0!</v>
      </c>
      <c r="MH2" s="22" t="e">
        <f t="shared" si="8"/>
        <v>#DIV/0!</v>
      </c>
      <c r="MI2" s="22" t="e">
        <f t="shared" si="8"/>
        <v>#DIV/0!</v>
      </c>
      <c r="MJ2" s="22" t="e">
        <f t="shared" si="8"/>
        <v>#DIV/0!</v>
      </c>
      <c r="MK2" s="22" t="e">
        <f t="shared" si="8"/>
        <v>#DIV/0!</v>
      </c>
      <c r="ML2" s="22" t="e">
        <f t="shared" si="8"/>
        <v>#DIV/0!</v>
      </c>
      <c r="MM2" s="22" t="e">
        <f t="shared" si="8"/>
        <v>#DIV/0!</v>
      </c>
      <c r="MN2" s="22" t="e">
        <f t="shared" si="8"/>
        <v>#DIV/0!</v>
      </c>
      <c r="MO2" s="22" t="e">
        <f t="shared" si="8"/>
        <v>#DIV/0!</v>
      </c>
      <c r="MP2" s="22" t="e">
        <f t="shared" si="8"/>
        <v>#DIV/0!</v>
      </c>
      <c r="MQ2" s="22" t="e">
        <f t="shared" si="8"/>
        <v>#DIV/0!</v>
      </c>
      <c r="MR2" s="22" t="e">
        <f t="shared" si="8"/>
        <v>#DIV/0!</v>
      </c>
      <c r="MS2" s="22" t="e">
        <f t="shared" si="8"/>
        <v>#DIV/0!</v>
      </c>
      <c r="MT2" s="22" t="e">
        <f t="shared" si="8"/>
        <v>#DIV/0!</v>
      </c>
      <c r="MU2" s="22" t="e">
        <f t="shared" si="8"/>
        <v>#DIV/0!</v>
      </c>
      <c r="MV2" s="22" t="e">
        <f t="shared" si="8"/>
        <v>#DIV/0!</v>
      </c>
      <c r="MW2" s="22" t="e">
        <f t="shared" si="8"/>
        <v>#DIV/0!</v>
      </c>
      <c r="MX2" s="22" t="e">
        <f t="shared" si="8"/>
        <v>#DIV/0!</v>
      </c>
      <c r="MY2" s="22" t="e">
        <f t="shared" si="8"/>
        <v>#DIV/0!</v>
      </c>
      <c r="MZ2" s="22" t="e">
        <f t="shared" si="8"/>
        <v>#DIV/0!</v>
      </c>
      <c r="NA2" s="22" t="e">
        <f t="shared" si="8"/>
        <v>#DIV/0!</v>
      </c>
      <c r="NB2" s="22" t="e">
        <f t="shared" si="8"/>
        <v>#DIV/0!</v>
      </c>
      <c r="NC2" s="22" t="e">
        <f t="shared" si="8"/>
        <v>#DIV/0!</v>
      </c>
      <c r="ND2" s="22" t="e">
        <f t="shared" si="8"/>
        <v>#DIV/0!</v>
      </c>
      <c r="NE2" s="22" t="e">
        <f t="shared" si="8"/>
        <v>#DIV/0!</v>
      </c>
      <c r="NF2" s="22" t="e">
        <f t="shared" si="8"/>
        <v>#DIV/0!</v>
      </c>
      <c r="NG2" s="22" t="e">
        <f t="shared" si="8"/>
        <v>#DIV/0!</v>
      </c>
      <c r="NH2" s="22" t="e">
        <f t="shared" si="8"/>
        <v>#DIV/0!</v>
      </c>
      <c r="NI2" s="22" t="e">
        <f t="shared" si="8"/>
        <v>#DIV/0!</v>
      </c>
      <c r="NJ2" s="22" t="e">
        <f t="shared" si="8"/>
        <v>#DIV/0!</v>
      </c>
      <c r="NK2" s="22" t="e">
        <f t="shared" si="8"/>
        <v>#DIV/0!</v>
      </c>
      <c r="NL2" s="22" t="e">
        <f t="shared" si="8"/>
        <v>#DIV/0!</v>
      </c>
      <c r="NM2" s="22" t="e">
        <f t="shared" si="8"/>
        <v>#DIV/0!</v>
      </c>
      <c r="NN2" s="22" t="e">
        <f t="shared" si="8"/>
        <v>#DIV/0!</v>
      </c>
      <c r="NO2" s="22" t="e">
        <f t="shared" si="8"/>
        <v>#DIV/0!</v>
      </c>
      <c r="NP2" s="22" t="e">
        <f t="shared" si="8"/>
        <v>#DIV/0!</v>
      </c>
      <c r="NQ2" s="22" t="e">
        <f t="shared" si="8"/>
        <v>#DIV/0!</v>
      </c>
      <c r="NR2" s="22" t="e">
        <f t="shared" si="8"/>
        <v>#DIV/0!</v>
      </c>
      <c r="NS2" s="22" t="e">
        <f t="shared" si="8"/>
        <v>#DIV/0!</v>
      </c>
      <c r="NT2" s="22" t="e">
        <f t="shared" si="8"/>
        <v>#DIV/0!</v>
      </c>
      <c r="NU2" s="22" t="e">
        <f t="shared" si="8"/>
        <v>#DIV/0!</v>
      </c>
      <c r="NV2" s="22" t="e">
        <f t="shared" si="8"/>
        <v>#DIV/0!</v>
      </c>
      <c r="NW2" s="22" t="e">
        <f t="shared" si="8"/>
        <v>#DIV/0!</v>
      </c>
      <c r="NX2" s="22" t="e">
        <f t="shared" si="8"/>
        <v>#DIV/0!</v>
      </c>
      <c r="NY2" s="22" t="e">
        <f t="shared" si="8"/>
        <v>#DIV/0!</v>
      </c>
      <c r="NZ2" s="22" t="e">
        <f t="shared" si="8"/>
        <v>#DIV/0!</v>
      </c>
      <c r="OA2" s="22" t="e">
        <f t="shared" si="8"/>
        <v>#DIV/0!</v>
      </c>
      <c r="OB2" s="22" t="e">
        <f t="shared" si="8"/>
        <v>#DIV/0!</v>
      </c>
      <c r="OC2" s="22" t="e">
        <f t="shared" ref="OC2:QN2" si="9">IF(ISNA(LOOKUP(2,1/(OC3:OC3&lt;&gt;""),OC3:OC3)),0,LOOKUP(2,1/(OC3:OC3&lt;&gt;""),OC3:OC3))</f>
        <v>#DIV/0!</v>
      </c>
      <c r="OD2" s="22" t="e">
        <f t="shared" si="9"/>
        <v>#DIV/0!</v>
      </c>
      <c r="OE2" s="22" t="e">
        <f t="shared" si="9"/>
        <v>#DIV/0!</v>
      </c>
      <c r="OF2" s="22" t="e">
        <f t="shared" si="9"/>
        <v>#DIV/0!</v>
      </c>
      <c r="OG2" s="22" t="e">
        <f t="shared" si="9"/>
        <v>#DIV/0!</v>
      </c>
      <c r="OH2" s="22" t="e">
        <f t="shared" si="9"/>
        <v>#DIV/0!</v>
      </c>
      <c r="OI2" s="22" t="e">
        <f t="shared" si="9"/>
        <v>#DIV/0!</v>
      </c>
      <c r="OJ2" s="22" t="e">
        <f t="shared" si="9"/>
        <v>#DIV/0!</v>
      </c>
      <c r="OK2" s="22" t="e">
        <f t="shared" si="9"/>
        <v>#DIV/0!</v>
      </c>
      <c r="OL2" s="22" t="e">
        <f t="shared" si="9"/>
        <v>#DIV/0!</v>
      </c>
      <c r="OM2" s="22" t="e">
        <f t="shared" si="9"/>
        <v>#DIV/0!</v>
      </c>
      <c r="ON2" s="22" t="e">
        <f t="shared" si="9"/>
        <v>#DIV/0!</v>
      </c>
      <c r="OO2" s="22" t="e">
        <f t="shared" si="9"/>
        <v>#DIV/0!</v>
      </c>
      <c r="OP2" s="22" t="e">
        <f t="shared" si="9"/>
        <v>#DIV/0!</v>
      </c>
      <c r="OQ2" s="22" t="e">
        <f t="shared" si="9"/>
        <v>#DIV/0!</v>
      </c>
      <c r="OR2" s="22" t="e">
        <f t="shared" si="9"/>
        <v>#DIV/0!</v>
      </c>
      <c r="OS2" s="22" t="e">
        <f t="shared" si="9"/>
        <v>#DIV/0!</v>
      </c>
      <c r="OT2" s="22" t="e">
        <f t="shared" si="9"/>
        <v>#DIV/0!</v>
      </c>
      <c r="OU2" s="22" t="e">
        <f t="shared" si="9"/>
        <v>#DIV/0!</v>
      </c>
      <c r="OV2" s="22" t="e">
        <f t="shared" si="9"/>
        <v>#DIV/0!</v>
      </c>
      <c r="OW2" s="22" t="e">
        <f t="shared" si="9"/>
        <v>#DIV/0!</v>
      </c>
      <c r="OX2" s="22" t="e">
        <f t="shared" si="9"/>
        <v>#DIV/0!</v>
      </c>
      <c r="OY2" s="22" t="e">
        <f t="shared" si="9"/>
        <v>#DIV/0!</v>
      </c>
      <c r="OZ2" s="22" t="e">
        <f t="shared" si="9"/>
        <v>#DIV/0!</v>
      </c>
      <c r="PA2" s="22" t="e">
        <f t="shared" si="9"/>
        <v>#DIV/0!</v>
      </c>
      <c r="PB2" s="22" t="e">
        <f t="shared" si="9"/>
        <v>#DIV/0!</v>
      </c>
      <c r="PC2" s="22" t="e">
        <f t="shared" si="9"/>
        <v>#DIV/0!</v>
      </c>
      <c r="PD2" s="22" t="e">
        <f t="shared" si="9"/>
        <v>#DIV/0!</v>
      </c>
      <c r="PE2" s="22" t="e">
        <f t="shared" si="9"/>
        <v>#DIV/0!</v>
      </c>
      <c r="PF2" s="22" t="e">
        <f t="shared" si="9"/>
        <v>#DIV/0!</v>
      </c>
      <c r="PG2" s="22" t="e">
        <f t="shared" si="9"/>
        <v>#DIV/0!</v>
      </c>
      <c r="PH2" s="22" t="e">
        <f t="shared" si="9"/>
        <v>#DIV/0!</v>
      </c>
      <c r="PI2" s="22" t="e">
        <f t="shared" si="9"/>
        <v>#DIV/0!</v>
      </c>
      <c r="PJ2" s="22" t="e">
        <f t="shared" si="9"/>
        <v>#DIV/0!</v>
      </c>
      <c r="PK2" s="22" t="e">
        <f t="shared" si="9"/>
        <v>#DIV/0!</v>
      </c>
      <c r="PL2" s="22" t="e">
        <f t="shared" si="9"/>
        <v>#DIV/0!</v>
      </c>
      <c r="PM2" s="22" t="e">
        <f t="shared" si="9"/>
        <v>#DIV/0!</v>
      </c>
      <c r="PN2" s="22" t="e">
        <f t="shared" si="9"/>
        <v>#DIV/0!</v>
      </c>
      <c r="PO2" s="22" t="e">
        <f t="shared" si="9"/>
        <v>#DIV/0!</v>
      </c>
      <c r="PP2" s="22" t="e">
        <f t="shared" si="9"/>
        <v>#DIV/0!</v>
      </c>
      <c r="PQ2" s="22" t="e">
        <f t="shared" si="9"/>
        <v>#DIV/0!</v>
      </c>
      <c r="PR2" s="22" t="e">
        <f t="shared" si="9"/>
        <v>#DIV/0!</v>
      </c>
      <c r="PS2" s="22" t="e">
        <f t="shared" si="9"/>
        <v>#DIV/0!</v>
      </c>
      <c r="PT2" s="22" t="e">
        <f t="shared" si="9"/>
        <v>#DIV/0!</v>
      </c>
      <c r="PU2" s="22" t="e">
        <f t="shared" si="9"/>
        <v>#DIV/0!</v>
      </c>
      <c r="PV2" s="22" t="e">
        <f t="shared" si="9"/>
        <v>#DIV/0!</v>
      </c>
      <c r="PW2" s="22" t="e">
        <f t="shared" si="9"/>
        <v>#DIV/0!</v>
      </c>
      <c r="PX2" s="22" t="e">
        <f t="shared" si="9"/>
        <v>#DIV/0!</v>
      </c>
      <c r="PY2" s="22" t="e">
        <f t="shared" si="9"/>
        <v>#DIV/0!</v>
      </c>
      <c r="PZ2" s="22" t="e">
        <f t="shared" si="9"/>
        <v>#DIV/0!</v>
      </c>
      <c r="QA2" s="22" t="e">
        <f t="shared" si="9"/>
        <v>#DIV/0!</v>
      </c>
      <c r="QB2" s="22" t="e">
        <f t="shared" si="9"/>
        <v>#DIV/0!</v>
      </c>
      <c r="QC2" s="22" t="e">
        <f t="shared" si="9"/>
        <v>#DIV/0!</v>
      </c>
      <c r="QD2" s="22" t="e">
        <f t="shared" si="9"/>
        <v>#DIV/0!</v>
      </c>
      <c r="QE2" s="22" t="e">
        <f t="shared" si="9"/>
        <v>#DIV/0!</v>
      </c>
      <c r="QF2" s="22" t="e">
        <f t="shared" si="9"/>
        <v>#DIV/0!</v>
      </c>
      <c r="QG2" s="22" t="e">
        <f t="shared" si="9"/>
        <v>#DIV/0!</v>
      </c>
      <c r="QH2" s="22" t="e">
        <f t="shared" si="9"/>
        <v>#DIV/0!</v>
      </c>
      <c r="QI2" s="22" t="e">
        <f t="shared" si="9"/>
        <v>#DIV/0!</v>
      </c>
      <c r="QJ2" s="22" t="e">
        <f t="shared" si="9"/>
        <v>#DIV/0!</v>
      </c>
      <c r="QK2" s="22" t="e">
        <f t="shared" si="9"/>
        <v>#DIV/0!</v>
      </c>
      <c r="QL2" s="22" t="e">
        <f t="shared" si="9"/>
        <v>#DIV/0!</v>
      </c>
      <c r="QM2" s="22" t="e">
        <f t="shared" si="9"/>
        <v>#DIV/0!</v>
      </c>
      <c r="QN2" s="22" t="e">
        <f t="shared" si="9"/>
        <v>#DIV/0!</v>
      </c>
      <c r="QO2" s="22" t="e">
        <f t="shared" ref="QO2:SZ2" si="10">IF(ISNA(LOOKUP(2,1/(QO3:QO3&lt;&gt;""),QO3:QO3)),0,LOOKUP(2,1/(QO3:QO3&lt;&gt;""),QO3:QO3))</f>
        <v>#DIV/0!</v>
      </c>
      <c r="QP2" s="22" t="e">
        <f t="shared" si="10"/>
        <v>#DIV/0!</v>
      </c>
      <c r="QQ2" s="22" t="e">
        <f t="shared" si="10"/>
        <v>#DIV/0!</v>
      </c>
      <c r="QR2" s="22" t="e">
        <f t="shared" si="10"/>
        <v>#DIV/0!</v>
      </c>
      <c r="QS2" s="22" t="e">
        <f t="shared" si="10"/>
        <v>#DIV/0!</v>
      </c>
      <c r="QT2" s="22" t="e">
        <f t="shared" si="10"/>
        <v>#DIV/0!</v>
      </c>
      <c r="QU2" s="22" t="e">
        <f t="shared" si="10"/>
        <v>#DIV/0!</v>
      </c>
      <c r="QV2" s="22" t="e">
        <f t="shared" si="10"/>
        <v>#DIV/0!</v>
      </c>
      <c r="QW2" s="22" t="e">
        <f t="shared" si="10"/>
        <v>#DIV/0!</v>
      </c>
      <c r="QX2" s="22" t="e">
        <f t="shared" si="10"/>
        <v>#DIV/0!</v>
      </c>
      <c r="QY2" s="22" t="e">
        <f t="shared" si="10"/>
        <v>#DIV/0!</v>
      </c>
      <c r="QZ2" s="22" t="e">
        <f t="shared" si="10"/>
        <v>#DIV/0!</v>
      </c>
      <c r="RA2" s="22" t="e">
        <f t="shared" si="10"/>
        <v>#DIV/0!</v>
      </c>
      <c r="RB2" s="22" t="e">
        <f t="shared" si="10"/>
        <v>#DIV/0!</v>
      </c>
      <c r="RC2" s="22" t="e">
        <f t="shared" si="10"/>
        <v>#DIV/0!</v>
      </c>
      <c r="RD2" s="22" t="e">
        <f t="shared" si="10"/>
        <v>#DIV/0!</v>
      </c>
      <c r="RE2" s="22" t="e">
        <f t="shared" si="10"/>
        <v>#DIV/0!</v>
      </c>
      <c r="RF2" s="22" t="e">
        <f t="shared" si="10"/>
        <v>#DIV/0!</v>
      </c>
      <c r="RG2" s="22" t="e">
        <f t="shared" si="10"/>
        <v>#DIV/0!</v>
      </c>
      <c r="RH2" s="22" t="e">
        <f t="shared" si="10"/>
        <v>#DIV/0!</v>
      </c>
      <c r="RI2" s="22" t="e">
        <f t="shared" si="10"/>
        <v>#DIV/0!</v>
      </c>
      <c r="RJ2" s="22" t="e">
        <f t="shared" si="10"/>
        <v>#DIV/0!</v>
      </c>
      <c r="RK2" s="22" t="e">
        <f t="shared" si="10"/>
        <v>#DIV/0!</v>
      </c>
      <c r="RL2" s="22" t="e">
        <f t="shared" si="10"/>
        <v>#DIV/0!</v>
      </c>
      <c r="RM2" s="22" t="e">
        <f t="shared" si="10"/>
        <v>#DIV/0!</v>
      </c>
      <c r="RN2" s="22" t="e">
        <f t="shared" si="10"/>
        <v>#DIV/0!</v>
      </c>
      <c r="RO2" s="22" t="e">
        <f t="shared" si="10"/>
        <v>#DIV/0!</v>
      </c>
      <c r="RP2" s="22" t="e">
        <f t="shared" si="10"/>
        <v>#DIV/0!</v>
      </c>
      <c r="RQ2" s="22" t="e">
        <f t="shared" si="10"/>
        <v>#DIV/0!</v>
      </c>
      <c r="RR2" s="22" t="e">
        <f t="shared" si="10"/>
        <v>#DIV/0!</v>
      </c>
      <c r="RS2" s="22" t="e">
        <f t="shared" si="10"/>
        <v>#DIV/0!</v>
      </c>
      <c r="RT2" s="22" t="e">
        <f t="shared" si="10"/>
        <v>#DIV/0!</v>
      </c>
      <c r="RU2" s="22" t="e">
        <f t="shared" si="10"/>
        <v>#DIV/0!</v>
      </c>
      <c r="RV2" s="22" t="e">
        <f t="shared" si="10"/>
        <v>#DIV/0!</v>
      </c>
      <c r="RW2" s="22" t="e">
        <f t="shared" si="10"/>
        <v>#DIV/0!</v>
      </c>
      <c r="RX2" s="22" t="e">
        <f t="shared" si="10"/>
        <v>#DIV/0!</v>
      </c>
      <c r="RY2" s="22" t="e">
        <f t="shared" si="10"/>
        <v>#DIV/0!</v>
      </c>
      <c r="RZ2" s="22" t="e">
        <f t="shared" si="10"/>
        <v>#DIV/0!</v>
      </c>
      <c r="SA2" s="22" t="e">
        <f t="shared" si="10"/>
        <v>#DIV/0!</v>
      </c>
      <c r="SB2" s="22" t="e">
        <f t="shared" si="10"/>
        <v>#DIV/0!</v>
      </c>
      <c r="SC2" s="22" t="e">
        <f t="shared" si="10"/>
        <v>#DIV/0!</v>
      </c>
      <c r="SD2" s="22" t="e">
        <f t="shared" si="10"/>
        <v>#DIV/0!</v>
      </c>
      <c r="SE2" s="22" t="e">
        <f t="shared" si="10"/>
        <v>#DIV/0!</v>
      </c>
      <c r="SF2" s="22" t="e">
        <f t="shared" si="10"/>
        <v>#DIV/0!</v>
      </c>
      <c r="SG2" s="22" t="e">
        <f t="shared" si="10"/>
        <v>#DIV/0!</v>
      </c>
      <c r="SH2" s="22" t="e">
        <f t="shared" si="10"/>
        <v>#DIV/0!</v>
      </c>
      <c r="SI2" s="22" t="e">
        <f t="shared" si="10"/>
        <v>#DIV/0!</v>
      </c>
      <c r="SJ2" s="22" t="e">
        <f t="shared" si="10"/>
        <v>#DIV/0!</v>
      </c>
      <c r="SK2" s="22" t="e">
        <f t="shared" si="10"/>
        <v>#DIV/0!</v>
      </c>
      <c r="SL2" s="22" t="e">
        <f t="shared" si="10"/>
        <v>#DIV/0!</v>
      </c>
      <c r="SM2" s="22" t="e">
        <f t="shared" si="10"/>
        <v>#DIV/0!</v>
      </c>
      <c r="SN2" s="22" t="e">
        <f t="shared" si="10"/>
        <v>#DIV/0!</v>
      </c>
      <c r="SO2" s="22" t="e">
        <f t="shared" si="10"/>
        <v>#DIV/0!</v>
      </c>
      <c r="SP2" s="22" t="e">
        <f t="shared" si="10"/>
        <v>#DIV/0!</v>
      </c>
      <c r="SQ2" s="22" t="e">
        <f t="shared" si="10"/>
        <v>#DIV/0!</v>
      </c>
      <c r="SR2" s="22" t="e">
        <f t="shared" si="10"/>
        <v>#DIV/0!</v>
      </c>
      <c r="SS2" s="22" t="e">
        <f t="shared" si="10"/>
        <v>#DIV/0!</v>
      </c>
      <c r="ST2" s="22" t="e">
        <f t="shared" si="10"/>
        <v>#DIV/0!</v>
      </c>
      <c r="SU2" s="22" t="e">
        <f t="shared" si="10"/>
        <v>#DIV/0!</v>
      </c>
      <c r="SV2" s="22" t="e">
        <f t="shared" si="10"/>
        <v>#DIV/0!</v>
      </c>
      <c r="SW2" s="22" t="e">
        <f t="shared" si="10"/>
        <v>#DIV/0!</v>
      </c>
      <c r="SX2" s="22" t="e">
        <f t="shared" si="10"/>
        <v>#DIV/0!</v>
      </c>
      <c r="SY2" s="22" t="e">
        <f t="shared" si="10"/>
        <v>#DIV/0!</v>
      </c>
      <c r="SZ2" s="22" t="e">
        <f t="shared" si="10"/>
        <v>#DIV/0!</v>
      </c>
      <c r="TA2" s="22" t="e">
        <f t="shared" ref="TA2:VL2" si="11">IF(ISNA(LOOKUP(2,1/(TA3:TA3&lt;&gt;""),TA3:TA3)),0,LOOKUP(2,1/(TA3:TA3&lt;&gt;""),TA3:TA3))</f>
        <v>#DIV/0!</v>
      </c>
      <c r="TB2" s="22" t="e">
        <f t="shared" si="11"/>
        <v>#DIV/0!</v>
      </c>
      <c r="TC2" s="22" t="e">
        <f t="shared" si="11"/>
        <v>#DIV/0!</v>
      </c>
      <c r="TD2" s="22" t="e">
        <f t="shared" si="11"/>
        <v>#DIV/0!</v>
      </c>
      <c r="TE2" s="22" t="e">
        <f t="shared" si="11"/>
        <v>#DIV/0!</v>
      </c>
      <c r="TF2" s="22" t="e">
        <f t="shared" si="11"/>
        <v>#DIV/0!</v>
      </c>
      <c r="TG2" s="22" t="e">
        <f t="shared" si="11"/>
        <v>#DIV/0!</v>
      </c>
      <c r="TH2" s="22" t="e">
        <f t="shared" si="11"/>
        <v>#DIV/0!</v>
      </c>
      <c r="TI2" s="22" t="e">
        <f t="shared" si="11"/>
        <v>#DIV/0!</v>
      </c>
      <c r="TJ2" s="22" t="e">
        <f t="shared" si="11"/>
        <v>#DIV/0!</v>
      </c>
      <c r="TK2" s="22" t="e">
        <f t="shared" si="11"/>
        <v>#DIV/0!</v>
      </c>
      <c r="TL2" s="22" t="e">
        <f t="shared" si="11"/>
        <v>#DIV/0!</v>
      </c>
      <c r="TM2" s="22" t="e">
        <f t="shared" si="11"/>
        <v>#DIV/0!</v>
      </c>
      <c r="TN2" s="22" t="e">
        <f t="shared" si="11"/>
        <v>#DIV/0!</v>
      </c>
      <c r="TO2" s="22" t="e">
        <f t="shared" si="11"/>
        <v>#DIV/0!</v>
      </c>
      <c r="TP2" s="22" t="e">
        <f t="shared" si="11"/>
        <v>#DIV/0!</v>
      </c>
      <c r="TQ2" s="22" t="e">
        <f t="shared" si="11"/>
        <v>#DIV/0!</v>
      </c>
      <c r="TR2" s="22" t="e">
        <f t="shared" si="11"/>
        <v>#DIV/0!</v>
      </c>
      <c r="TS2" s="22" t="e">
        <f t="shared" si="11"/>
        <v>#DIV/0!</v>
      </c>
      <c r="TT2" s="22" t="e">
        <f t="shared" si="11"/>
        <v>#DIV/0!</v>
      </c>
      <c r="TU2" s="22" t="e">
        <f t="shared" si="11"/>
        <v>#DIV/0!</v>
      </c>
      <c r="TV2" s="22" t="e">
        <f t="shared" si="11"/>
        <v>#DIV/0!</v>
      </c>
      <c r="TW2" s="22" t="e">
        <f t="shared" si="11"/>
        <v>#DIV/0!</v>
      </c>
      <c r="TX2" s="22" t="e">
        <f t="shared" si="11"/>
        <v>#DIV/0!</v>
      </c>
      <c r="TY2" s="22" t="e">
        <f t="shared" si="11"/>
        <v>#DIV/0!</v>
      </c>
      <c r="TZ2" s="22" t="e">
        <f t="shared" si="11"/>
        <v>#DIV/0!</v>
      </c>
      <c r="UA2" s="22" t="e">
        <f t="shared" si="11"/>
        <v>#DIV/0!</v>
      </c>
      <c r="UB2" s="22" t="e">
        <f t="shared" si="11"/>
        <v>#DIV/0!</v>
      </c>
      <c r="UC2" s="22" t="e">
        <f t="shared" si="11"/>
        <v>#DIV/0!</v>
      </c>
      <c r="UD2" s="22" t="e">
        <f t="shared" si="11"/>
        <v>#DIV/0!</v>
      </c>
      <c r="UE2" s="22" t="e">
        <f t="shared" si="11"/>
        <v>#DIV/0!</v>
      </c>
      <c r="UF2" s="22" t="e">
        <f t="shared" si="11"/>
        <v>#DIV/0!</v>
      </c>
      <c r="UG2" s="22" t="e">
        <f t="shared" si="11"/>
        <v>#DIV/0!</v>
      </c>
      <c r="UH2" s="22" t="e">
        <f t="shared" si="11"/>
        <v>#DIV/0!</v>
      </c>
      <c r="UI2" s="22" t="e">
        <f t="shared" si="11"/>
        <v>#DIV/0!</v>
      </c>
      <c r="UJ2" s="22" t="e">
        <f t="shared" si="11"/>
        <v>#DIV/0!</v>
      </c>
      <c r="UK2" s="22" t="e">
        <f t="shared" si="11"/>
        <v>#DIV/0!</v>
      </c>
      <c r="UL2" s="22" t="e">
        <f t="shared" si="11"/>
        <v>#DIV/0!</v>
      </c>
      <c r="UM2" s="22" t="e">
        <f t="shared" si="11"/>
        <v>#DIV/0!</v>
      </c>
      <c r="UN2" s="22" t="e">
        <f t="shared" si="11"/>
        <v>#DIV/0!</v>
      </c>
      <c r="UO2" s="22" t="e">
        <f t="shared" si="11"/>
        <v>#DIV/0!</v>
      </c>
      <c r="UP2" s="22" t="e">
        <f t="shared" si="11"/>
        <v>#DIV/0!</v>
      </c>
      <c r="UQ2" s="22" t="e">
        <f t="shared" si="11"/>
        <v>#DIV/0!</v>
      </c>
      <c r="UR2" s="22" t="e">
        <f t="shared" si="11"/>
        <v>#DIV/0!</v>
      </c>
      <c r="US2" s="22" t="e">
        <f t="shared" si="11"/>
        <v>#DIV/0!</v>
      </c>
      <c r="UT2" s="22" t="e">
        <f t="shared" si="11"/>
        <v>#DIV/0!</v>
      </c>
      <c r="UU2" s="22" t="e">
        <f t="shared" si="11"/>
        <v>#DIV/0!</v>
      </c>
      <c r="UV2" s="22" t="e">
        <f t="shared" si="11"/>
        <v>#DIV/0!</v>
      </c>
      <c r="UW2" s="22" t="e">
        <f t="shared" si="11"/>
        <v>#DIV/0!</v>
      </c>
      <c r="UX2" s="22" t="e">
        <f t="shared" si="11"/>
        <v>#DIV/0!</v>
      </c>
      <c r="UY2" s="22" t="e">
        <f t="shared" si="11"/>
        <v>#DIV/0!</v>
      </c>
      <c r="UZ2" s="22" t="e">
        <f t="shared" si="11"/>
        <v>#DIV/0!</v>
      </c>
      <c r="VA2" s="22" t="e">
        <f t="shared" si="11"/>
        <v>#DIV/0!</v>
      </c>
      <c r="VB2" s="22" t="e">
        <f t="shared" si="11"/>
        <v>#DIV/0!</v>
      </c>
      <c r="VC2" s="22" t="e">
        <f t="shared" si="11"/>
        <v>#DIV/0!</v>
      </c>
      <c r="VD2" s="22" t="e">
        <f t="shared" si="11"/>
        <v>#DIV/0!</v>
      </c>
      <c r="VE2" s="22" t="e">
        <f t="shared" si="11"/>
        <v>#DIV/0!</v>
      </c>
      <c r="VF2" s="22" t="e">
        <f t="shared" si="11"/>
        <v>#DIV/0!</v>
      </c>
      <c r="VG2" s="22" t="e">
        <f t="shared" si="11"/>
        <v>#DIV/0!</v>
      </c>
      <c r="VH2" s="22" t="e">
        <f t="shared" si="11"/>
        <v>#DIV/0!</v>
      </c>
      <c r="VI2" s="22" t="e">
        <f t="shared" si="11"/>
        <v>#DIV/0!</v>
      </c>
      <c r="VJ2" s="22" t="e">
        <f t="shared" si="11"/>
        <v>#DIV/0!</v>
      </c>
      <c r="VK2" s="22" t="e">
        <f t="shared" si="11"/>
        <v>#DIV/0!</v>
      </c>
      <c r="VL2" s="22" t="e">
        <f t="shared" si="11"/>
        <v>#DIV/0!</v>
      </c>
      <c r="VM2" s="22" t="e">
        <f t="shared" ref="VM2:WD2" si="12">IF(ISNA(LOOKUP(2,1/(VM3:VM3&lt;&gt;""),VM3:VM3)),0,LOOKUP(2,1/(VM3:VM3&lt;&gt;""),VM3:VM3))</f>
        <v>#DIV/0!</v>
      </c>
      <c r="VN2" s="22" t="e">
        <f t="shared" si="12"/>
        <v>#DIV/0!</v>
      </c>
      <c r="VO2" s="22" t="e">
        <f t="shared" si="12"/>
        <v>#DIV/0!</v>
      </c>
      <c r="VP2" s="22" t="e">
        <f t="shared" si="12"/>
        <v>#DIV/0!</v>
      </c>
      <c r="VQ2" s="22" t="e">
        <f t="shared" si="12"/>
        <v>#DIV/0!</v>
      </c>
      <c r="VR2" s="22" t="e">
        <f t="shared" si="12"/>
        <v>#DIV/0!</v>
      </c>
      <c r="VS2" s="22" t="e">
        <f t="shared" si="12"/>
        <v>#DIV/0!</v>
      </c>
      <c r="VT2" s="22" t="e">
        <f t="shared" si="12"/>
        <v>#DIV/0!</v>
      </c>
      <c r="VU2" s="22" t="e">
        <f t="shared" si="12"/>
        <v>#DIV/0!</v>
      </c>
      <c r="VV2" s="22" t="e">
        <f t="shared" si="12"/>
        <v>#DIV/0!</v>
      </c>
      <c r="VW2" s="22" t="e">
        <f t="shared" si="12"/>
        <v>#DIV/0!</v>
      </c>
      <c r="VX2" s="22" t="e">
        <f t="shared" si="12"/>
        <v>#DIV/0!</v>
      </c>
      <c r="VY2" s="22" t="e">
        <f t="shared" si="12"/>
        <v>#DIV/0!</v>
      </c>
      <c r="VZ2" s="22" t="e">
        <f t="shared" si="12"/>
        <v>#DIV/0!</v>
      </c>
      <c r="WA2" s="22" t="e">
        <f t="shared" si="12"/>
        <v>#DIV/0!</v>
      </c>
      <c r="WB2" s="22" t="e">
        <f t="shared" si="12"/>
        <v>#DIV/0!</v>
      </c>
      <c r="WC2" s="22" t="e">
        <f t="shared" si="12"/>
        <v>#DIV/0!</v>
      </c>
      <c r="WD2" s="22" t="e">
        <f t="shared" si="12"/>
        <v>#DIV/0!</v>
      </c>
      <c r="WE2" s="20">
        <v>0</v>
      </c>
    </row>
    <row r="3" spans="1:603" x14ac:dyDescent="0.2">
      <c r="A3">
        <v>3</v>
      </c>
      <c r="B3">
        <v>1</v>
      </c>
      <c r="C3" t="s">
        <v>129</v>
      </c>
      <c r="D3" t="s">
        <v>275</v>
      </c>
      <c r="E3" t="s">
        <v>276</v>
      </c>
      <c r="F3" t="s">
        <v>277</v>
      </c>
      <c r="I3" t="s">
        <v>1294</v>
      </c>
      <c r="DD3"/>
      <c r="DE3"/>
      <c r="DF3"/>
      <c r="DG3"/>
      <c r="DH3"/>
      <c r="DI3"/>
      <c r="DJ3"/>
      <c r="DK3"/>
      <c r="DL3"/>
      <c r="DM3"/>
      <c r="DN3"/>
      <c r="DO3" s="22"/>
      <c r="FM3">
        <v>1</v>
      </c>
    </row>
    <row r="4" spans="1:603" x14ac:dyDescent="0.2">
      <c r="A4">
        <v>4</v>
      </c>
      <c r="B4">
        <v>1</v>
      </c>
      <c r="C4" t="s">
        <v>1302</v>
      </c>
      <c r="D4" t="s">
        <v>276</v>
      </c>
      <c r="E4" t="s">
        <v>276</v>
      </c>
      <c r="F4" t="s">
        <v>278</v>
      </c>
      <c r="DD4"/>
      <c r="DE4"/>
      <c r="DF4"/>
      <c r="DG4"/>
      <c r="DH4"/>
      <c r="DI4"/>
      <c r="DJ4"/>
      <c r="DK4"/>
      <c r="DL4"/>
      <c r="DM4"/>
      <c r="DN4"/>
      <c r="DO4" s="22"/>
    </row>
    <row r="5" spans="1:603" x14ac:dyDescent="0.2">
      <c r="A5">
        <v>5</v>
      </c>
      <c r="B5">
        <v>1</v>
      </c>
      <c r="C5" t="s">
        <v>1304</v>
      </c>
      <c r="D5" t="s">
        <v>276</v>
      </c>
      <c r="E5" t="s">
        <v>276</v>
      </c>
      <c r="F5" t="s">
        <v>279</v>
      </c>
      <c r="G5" t="s">
        <v>280</v>
      </c>
      <c r="DD5"/>
      <c r="DE5"/>
      <c r="DF5"/>
      <c r="DG5"/>
      <c r="DH5"/>
      <c r="DI5"/>
      <c r="DJ5"/>
      <c r="DK5"/>
      <c r="DL5"/>
      <c r="DM5"/>
      <c r="DN5"/>
      <c r="DO5" s="22"/>
    </row>
    <row r="6" spans="1:603" x14ac:dyDescent="0.2">
      <c r="A6">
        <v>6</v>
      </c>
      <c r="B6">
        <v>1</v>
      </c>
      <c r="C6" t="s">
        <v>1305</v>
      </c>
      <c r="D6" t="s">
        <v>276</v>
      </c>
      <c r="E6" t="s">
        <v>278</v>
      </c>
      <c r="F6" t="s">
        <v>190</v>
      </c>
      <c r="I6" t="s">
        <v>1294</v>
      </c>
      <c r="J6" s="20"/>
      <c r="DD6"/>
      <c r="DE6"/>
      <c r="DF6"/>
      <c r="DG6"/>
      <c r="DH6"/>
      <c r="DI6"/>
      <c r="DJ6"/>
      <c r="DK6"/>
      <c r="DL6"/>
      <c r="DM6"/>
      <c r="DN6"/>
      <c r="DO6" s="22"/>
      <c r="EF6" t="s">
        <v>1333</v>
      </c>
    </row>
    <row r="7" spans="1:603" x14ac:dyDescent="0.2">
      <c r="A7">
        <v>7</v>
      </c>
      <c r="B7">
        <v>1</v>
      </c>
      <c r="C7" t="s">
        <v>1306</v>
      </c>
      <c r="D7" t="s">
        <v>278</v>
      </c>
      <c r="E7" t="s">
        <v>278</v>
      </c>
      <c r="F7" t="s">
        <v>279</v>
      </c>
      <c r="G7" t="s">
        <v>280</v>
      </c>
      <c r="DD7"/>
      <c r="DE7"/>
      <c r="DF7"/>
      <c r="DG7"/>
      <c r="DH7"/>
      <c r="DI7"/>
      <c r="DJ7"/>
      <c r="DK7"/>
      <c r="DL7"/>
      <c r="DM7"/>
      <c r="DN7"/>
      <c r="DO7" s="22"/>
    </row>
    <row r="8" spans="1:603" x14ac:dyDescent="0.2">
      <c r="A8">
        <v>8</v>
      </c>
      <c r="B8">
        <v>1</v>
      </c>
      <c r="C8" t="s">
        <v>21</v>
      </c>
      <c r="D8" t="s">
        <v>281</v>
      </c>
      <c r="E8" t="s">
        <v>282</v>
      </c>
      <c r="F8" t="s">
        <v>130</v>
      </c>
      <c r="G8" t="s">
        <v>283</v>
      </c>
      <c r="I8" t="s">
        <v>1294</v>
      </c>
      <c r="S8" t="s">
        <v>59</v>
      </c>
      <c r="DD8"/>
      <c r="DE8"/>
      <c r="DF8"/>
      <c r="DG8"/>
      <c r="DH8"/>
      <c r="DI8"/>
      <c r="DJ8"/>
      <c r="DK8"/>
      <c r="DL8"/>
      <c r="DM8"/>
      <c r="DN8"/>
      <c r="DO8" s="22"/>
      <c r="FE8" t="s">
        <v>1343</v>
      </c>
    </row>
    <row r="9" spans="1:603" x14ac:dyDescent="0.2">
      <c r="A9">
        <v>9</v>
      </c>
      <c r="B9">
        <v>1</v>
      </c>
      <c r="C9" t="s">
        <v>1309</v>
      </c>
      <c r="D9" t="s">
        <v>284</v>
      </c>
      <c r="E9" t="s">
        <v>285</v>
      </c>
      <c r="F9" t="s">
        <v>132</v>
      </c>
      <c r="J9" t="s">
        <v>1349</v>
      </c>
      <c r="DD9"/>
      <c r="DE9"/>
      <c r="DF9"/>
      <c r="DG9"/>
      <c r="DH9"/>
      <c r="DI9"/>
      <c r="DJ9"/>
      <c r="DK9"/>
      <c r="DL9"/>
      <c r="DM9"/>
      <c r="DN9"/>
      <c r="DO9" s="22"/>
    </row>
    <row r="10" spans="1:603" x14ac:dyDescent="0.2">
      <c r="A10">
        <v>10</v>
      </c>
      <c r="B10">
        <v>2</v>
      </c>
      <c r="C10" t="s">
        <v>21</v>
      </c>
      <c r="D10" t="s">
        <v>130</v>
      </c>
      <c r="E10" t="s">
        <v>131</v>
      </c>
      <c r="F10" t="s">
        <v>286</v>
      </c>
      <c r="G10" t="s">
        <v>287</v>
      </c>
      <c r="I10" t="s">
        <v>1294</v>
      </c>
      <c r="U10" t="s">
        <v>60</v>
      </c>
      <c r="DD10"/>
      <c r="DE10"/>
      <c r="DF10"/>
      <c r="DG10"/>
      <c r="DH10"/>
      <c r="DI10"/>
      <c r="DJ10"/>
      <c r="DK10"/>
      <c r="DL10"/>
      <c r="DM10"/>
      <c r="DN10"/>
      <c r="DO10" s="22"/>
      <c r="FD10" t="s">
        <v>1342</v>
      </c>
    </row>
    <row r="11" spans="1:603" x14ac:dyDescent="0.2">
      <c r="A11">
        <v>11</v>
      </c>
      <c r="B11">
        <v>1</v>
      </c>
      <c r="C11" t="s">
        <v>1308</v>
      </c>
      <c r="D11" t="s">
        <v>288</v>
      </c>
      <c r="E11" t="s">
        <v>178</v>
      </c>
      <c r="F11" t="s">
        <v>289</v>
      </c>
      <c r="J11" t="s">
        <v>1349</v>
      </c>
      <c r="DD11"/>
      <c r="DE11"/>
      <c r="DF11"/>
      <c r="DG11"/>
      <c r="DH11"/>
      <c r="DI11"/>
      <c r="DJ11"/>
      <c r="DK11"/>
      <c r="DL11"/>
      <c r="DM11"/>
      <c r="DN11"/>
    </row>
    <row r="12" spans="1:603" x14ac:dyDescent="0.2">
      <c r="A12">
        <v>12</v>
      </c>
      <c r="B12">
        <v>3</v>
      </c>
      <c r="C12" t="s">
        <v>21</v>
      </c>
      <c r="D12" t="s">
        <v>290</v>
      </c>
      <c r="E12" t="s">
        <v>291</v>
      </c>
      <c r="F12" t="s">
        <v>134</v>
      </c>
      <c r="G12" t="s">
        <v>292</v>
      </c>
      <c r="I12" t="s">
        <v>1294</v>
      </c>
      <c r="DD12"/>
      <c r="DE12"/>
      <c r="DF12"/>
      <c r="DG12"/>
      <c r="DH12"/>
      <c r="DI12"/>
      <c r="DJ12"/>
      <c r="DK12"/>
      <c r="DL12"/>
      <c r="DM12"/>
      <c r="DN12"/>
      <c r="FE12" t="s">
        <v>1343</v>
      </c>
    </row>
    <row r="13" spans="1:603" x14ac:dyDescent="0.2">
      <c r="A13">
        <v>13</v>
      </c>
      <c r="B13">
        <v>2</v>
      </c>
      <c r="C13" t="s">
        <v>1309</v>
      </c>
      <c r="D13" t="s">
        <v>289</v>
      </c>
      <c r="E13" t="s">
        <v>293</v>
      </c>
      <c r="F13" t="s">
        <v>294</v>
      </c>
      <c r="J13" t="s">
        <v>1349</v>
      </c>
      <c r="DD13"/>
      <c r="DE13"/>
      <c r="DF13"/>
      <c r="DG13"/>
      <c r="DH13"/>
      <c r="DI13"/>
      <c r="DJ13"/>
      <c r="DK13"/>
      <c r="DL13"/>
      <c r="DM13"/>
      <c r="DN13"/>
    </row>
    <row r="14" spans="1:603" x14ac:dyDescent="0.2">
      <c r="A14">
        <v>14</v>
      </c>
      <c r="B14">
        <v>3</v>
      </c>
      <c r="C14" t="s">
        <v>1309</v>
      </c>
      <c r="D14" t="s">
        <v>134</v>
      </c>
      <c r="E14" t="s">
        <v>295</v>
      </c>
      <c r="F14" t="s">
        <v>296</v>
      </c>
      <c r="J14" t="s">
        <v>1349</v>
      </c>
      <c r="DD14"/>
      <c r="DE14"/>
      <c r="DF14"/>
      <c r="DG14"/>
      <c r="DH14"/>
      <c r="DI14"/>
      <c r="DJ14"/>
      <c r="DK14"/>
      <c r="DL14"/>
      <c r="DM14"/>
      <c r="DN14"/>
    </row>
    <row r="15" spans="1:603" x14ac:dyDescent="0.2">
      <c r="A15">
        <v>15</v>
      </c>
      <c r="B15">
        <v>4</v>
      </c>
      <c r="C15" t="s">
        <v>21</v>
      </c>
      <c r="D15" t="s">
        <v>294</v>
      </c>
      <c r="E15" t="s">
        <v>297</v>
      </c>
      <c r="F15" t="s">
        <v>298</v>
      </c>
      <c r="G15" t="s">
        <v>299</v>
      </c>
      <c r="I15" t="s">
        <v>1294</v>
      </c>
      <c r="W15" t="s">
        <v>62</v>
      </c>
      <c r="DD15"/>
      <c r="DE15"/>
      <c r="DF15"/>
      <c r="DG15"/>
      <c r="DH15"/>
      <c r="DI15"/>
      <c r="DJ15"/>
      <c r="DK15"/>
      <c r="DL15"/>
      <c r="DM15"/>
      <c r="DN15"/>
      <c r="FE15" t="s">
        <v>1343</v>
      </c>
    </row>
    <row r="16" spans="1:603" x14ac:dyDescent="0.2">
      <c r="A16">
        <v>16</v>
      </c>
      <c r="B16">
        <v>4</v>
      </c>
      <c r="C16" t="s">
        <v>1309</v>
      </c>
      <c r="D16" t="s">
        <v>296</v>
      </c>
      <c r="E16" t="s">
        <v>300</v>
      </c>
      <c r="F16" t="s">
        <v>301</v>
      </c>
      <c r="J16" t="s">
        <v>1349</v>
      </c>
      <c r="DD16"/>
      <c r="DE16"/>
      <c r="DF16"/>
      <c r="DG16"/>
      <c r="DH16"/>
      <c r="DI16"/>
      <c r="DJ16"/>
      <c r="DK16"/>
      <c r="DL16"/>
      <c r="DM16"/>
      <c r="DN16"/>
    </row>
    <row r="17" spans="1:161" x14ac:dyDescent="0.2">
      <c r="A17">
        <v>17</v>
      </c>
      <c r="B17">
        <v>5</v>
      </c>
      <c r="C17" t="s">
        <v>21</v>
      </c>
      <c r="D17" t="s">
        <v>302</v>
      </c>
      <c r="E17" t="s">
        <v>303</v>
      </c>
      <c r="F17" t="s">
        <v>304</v>
      </c>
      <c r="G17" t="s">
        <v>305</v>
      </c>
      <c r="I17" t="s">
        <v>1294</v>
      </c>
      <c r="X17" t="s">
        <v>63</v>
      </c>
      <c r="DD17"/>
      <c r="DE17"/>
      <c r="DF17"/>
      <c r="DG17"/>
      <c r="DH17"/>
      <c r="DI17"/>
      <c r="DJ17"/>
      <c r="DK17"/>
      <c r="DL17"/>
      <c r="DM17"/>
      <c r="DN17"/>
      <c r="FD17" t="s">
        <v>1342</v>
      </c>
    </row>
    <row r="18" spans="1:161" x14ac:dyDescent="0.2">
      <c r="A18">
        <v>18</v>
      </c>
      <c r="B18">
        <v>5</v>
      </c>
      <c r="C18" t="s">
        <v>1309</v>
      </c>
      <c r="D18" t="s">
        <v>304</v>
      </c>
      <c r="E18" t="s">
        <v>306</v>
      </c>
      <c r="F18" t="s">
        <v>307</v>
      </c>
      <c r="J18" t="s">
        <v>1349</v>
      </c>
      <c r="DD18"/>
      <c r="DE18"/>
      <c r="DF18"/>
      <c r="DG18"/>
      <c r="DH18"/>
      <c r="DI18"/>
      <c r="DJ18"/>
      <c r="DK18"/>
      <c r="DL18"/>
      <c r="DM18"/>
      <c r="DN18"/>
    </row>
    <row r="19" spans="1:161" x14ac:dyDescent="0.2">
      <c r="A19">
        <v>19</v>
      </c>
      <c r="B19">
        <v>6</v>
      </c>
      <c r="C19" t="s">
        <v>21</v>
      </c>
      <c r="D19" t="s">
        <v>306</v>
      </c>
      <c r="E19" t="s">
        <v>307</v>
      </c>
      <c r="F19" t="s">
        <v>308</v>
      </c>
      <c r="G19" t="s">
        <v>309</v>
      </c>
      <c r="J19" t="s">
        <v>1349</v>
      </c>
      <c r="Z19" t="s">
        <v>65</v>
      </c>
      <c r="DD19"/>
      <c r="DE19"/>
      <c r="DF19"/>
      <c r="DG19"/>
      <c r="DH19"/>
      <c r="DI19"/>
      <c r="DJ19"/>
      <c r="DK19"/>
      <c r="DL19"/>
      <c r="DM19"/>
      <c r="DN19"/>
      <c r="FE19" t="s">
        <v>1343</v>
      </c>
    </row>
    <row r="20" spans="1:161" x14ac:dyDescent="0.2">
      <c r="A20">
        <v>20</v>
      </c>
      <c r="B20">
        <v>6</v>
      </c>
      <c r="C20" t="s">
        <v>1309</v>
      </c>
      <c r="D20" t="s">
        <v>307</v>
      </c>
      <c r="E20" t="s">
        <v>308</v>
      </c>
      <c r="F20" t="s">
        <v>279</v>
      </c>
      <c r="J20" t="s">
        <v>1349</v>
      </c>
      <c r="DD20"/>
      <c r="DE20"/>
      <c r="DF20"/>
      <c r="DG20"/>
      <c r="DH20"/>
      <c r="DI20"/>
      <c r="DJ20"/>
      <c r="DK20"/>
      <c r="DL20"/>
      <c r="DM20"/>
      <c r="DN20"/>
    </row>
    <row r="21" spans="1:161" x14ac:dyDescent="0.2">
      <c r="A21">
        <v>21</v>
      </c>
      <c r="B21">
        <v>7</v>
      </c>
      <c r="C21" t="s">
        <v>21</v>
      </c>
      <c r="D21" t="s">
        <v>310</v>
      </c>
      <c r="E21" t="s">
        <v>311</v>
      </c>
      <c r="F21" t="s">
        <v>312</v>
      </c>
      <c r="G21" t="s">
        <v>313</v>
      </c>
      <c r="I21" t="s">
        <v>1294</v>
      </c>
      <c r="Y21" t="s">
        <v>64</v>
      </c>
      <c r="DD21"/>
      <c r="DE21"/>
      <c r="DF21"/>
      <c r="DG21"/>
      <c r="DH21"/>
      <c r="DI21"/>
      <c r="DJ21"/>
      <c r="DK21"/>
      <c r="DL21"/>
      <c r="DM21"/>
      <c r="DN21"/>
      <c r="FE21" t="s">
        <v>1343</v>
      </c>
    </row>
    <row r="22" spans="1:161" x14ac:dyDescent="0.2">
      <c r="A22">
        <v>22</v>
      </c>
      <c r="B22">
        <v>1</v>
      </c>
      <c r="C22" t="s">
        <v>1310</v>
      </c>
      <c r="D22" t="s">
        <v>306</v>
      </c>
      <c r="E22" t="s">
        <v>311</v>
      </c>
      <c r="F22" t="s">
        <v>314</v>
      </c>
      <c r="G22" t="s">
        <v>313</v>
      </c>
      <c r="I22" t="s">
        <v>1294</v>
      </c>
      <c r="AC22" t="s">
        <v>315</v>
      </c>
      <c r="DD22"/>
      <c r="DE22"/>
      <c r="DF22"/>
      <c r="DG22"/>
      <c r="DH22"/>
      <c r="DI22"/>
      <c r="DJ22"/>
      <c r="DK22"/>
      <c r="DL22"/>
      <c r="DM22"/>
      <c r="DN22"/>
      <c r="EO22" t="s">
        <v>1307</v>
      </c>
    </row>
    <row r="23" spans="1:161" x14ac:dyDescent="0.2">
      <c r="A23">
        <v>23</v>
      </c>
      <c r="B23">
        <v>1</v>
      </c>
      <c r="C23" t="s">
        <v>1311</v>
      </c>
      <c r="D23" t="s">
        <v>279</v>
      </c>
      <c r="E23" t="s">
        <v>279</v>
      </c>
      <c r="F23" t="s">
        <v>314</v>
      </c>
      <c r="DD23"/>
      <c r="DE23"/>
      <c r="DF23"/>
      <c r="DG23"/>
      <c r="DH23"/>
      <c r="DI23"/>
      <c r="DJ23"/>
      <c r="DK23"/>
      <c r="DL23"/>
      <c r="DM23"/>
      <c r="DN23"/>
    </row>
    <row r="24" spans="1:161" x14ac:dyDescent="0.2">
      <c r="A24">
        <v>24</v>
      </c>
      <c r="B24">
        <v>2</v>
      </c>
      <c r="C24" t="s">
        <v>1302</v>
      </c>
      <c r="D24" t="s">
        <v>316</v>
      </c>
      <c r="E24" t="s">
        <v>316</v>
      </c>
      <c r="F24" t="s">
        <v>317</v>
      </c>
      <c r="DD24"/>
      <c r="DE24"/>
      <c r="DF24"/>
      <c r="DG24"/>
      <c r="DH24"/>
      <c r="DI24"/>
      <c r="DJ24"/>
      <c r="DK24"/>
      <c r="DL24"/>
      <c r="DM24"/>
      <c r="DN24"/>
    </row>
    <row r="25" spans="1:161" x14ac:dyDescent="0.2">
      <c r="A25">
        <v>25</v>
      </c>
      <c r="B25">
        <v>2</v>
      </c>
      <c r="C25" t="s">
        <v>1304</v>
      </c>
      <c r="D25" t="s">
        <v>316</v>
      </c>
      <c r="E25" t="s">
        <v>316</v>
      </c>
      <c r="F25" t="s">
        <v>318</v>
      </c>
      <c r="G25" t="s">
        <v>319</v>
      </c>
      <c r="DD25"/>
      <c r="DE25"/>
      <c r="DF25"/>
      <c r="DG25"/>
      <c r="DH25"/>
      <c r="DI25"/>
      <c r="DJ25"/>
      <c r="DK25"/>
      <c r="DL25"/>
      <c r="DM25"/>
      <c r="DN25"/>
    </row>
    <row r="26" spans="1:161" x14ac:dyDescent="0.2">
      <c r="A26">
        <v>26</v>
      </c>
      <c r="B26">
        <v>2</v>
      </c>
      <c r="C26" t="s">
        <v>1305</v>
      </c>
      <c r="D26" t="s">
        <v>320</v>
      </c>
      <c r="E26" t="s">
        <v>317</v>
      </c>
      <c r="F26" t="s">
        <v>321</v>
      </c>
      <c r="I26" t="s">
        <v>1294</v>
      </c>
      <c r="J26" s="20"/>
      <c r="AD26" t="s">
        <v>322</v>
      </c>
      <c r="DD26"/>
      <c r="DE26"/>
      <c r="DF26"/>
      <c r="DG26"/>
      <c r="DH26"/>
      <c r="DI26"/>
      <c r="DJ26"/>
      <c r="DK26"/>
      <c r="DL26"/>
      <c r="DM26"/>
      <c r="DN26"/>
      <c r="EH26" t="s">
        <v>1335</v>
      </c>
    </row>
    <row r="27" spans="1:161" x14ac:dyDescent="0.2">
      <c r="A27">
        <v>27</v>
      </c>
      <c r="B27">
        <v>2</v>
      </c>
      <c r="C27" t="s">
        <v>1306</v>
      </c>
      <c r="D27" t="s">
        <v>317</v>
      </c>
      <c r="E27" t="s">
        <v>317</v>
      </c>
      <c r="F27" t="s">
        <v>318</v>
      </c>
      <c r="G27" t="s">
        <v>319</v>
      </c>
      <c r="DD27"/>
      <c r="DE27"/>
      <c r="DF27"/>
      <c r="DG27"/>
      <c r="DH27"/>
      <c r="DI27"/>
      <c r="DJ27"/>
      <c r="DK27"/>
      <c r="DL27"/>
      <c r="DM27"/>
      <c r="DN27"/>
    </row>
    <row r="28" spans="1:161" x14ac:dyDescent="0.2">
      <c r="A28">
        <v>28</v>
      </c>
      <c r="B28">
        <v>1</v>
      </c>
      <c r="C28" t="s">
        <v>1317</v>
      </c>
      <c r="D28" t="s">
        <v>323</v>
      </c>
      <c r="E28" t="s">
        <v>324</v>
      </c>
      <c r="F28" t="s">
        <v>325</v>
      </c>
      <c r="J28" t="s">
        <v>1349</v>
      </c>
      <c r="CF28" t="s">
        <v>1326</v>
      </c>
      <c r="CL28" t="s">
        <v>326</v>
      </c>
      <c r="CU28" t="s">
        <v>142</v>
      </c>
      <c r="DD28"/>
      <c r="DE28"/>
      <c r="DF28"/>
      <c r="DG28"/>
      <c r="DH28"/>
      <c r="DI28"/>
      <c r="DJ28"/>
      <c r="DK28"/>
      <c r="DL28"/>
      <c r="DM28"/>
      <c r="DN28"/>
    </row>
    <row r="29" spans="1:161" x14ac:dyDescent="0.2">
      <c r="A29">
        <v>29</v>
      </c>
      <c r="B29">
        <v>8</v>
      </c>
      <c r="C29" t="s">
        <v>21</v>
      </c>
      <c r="D29" t="s">
        <v>327</v>
      </c>
      <c r="E29" t="s">
        <v>321</v>
      </c>
      <c r="F29" t="s">
        <v>325</v>
      </c>
      <c r="G29" t="s">
        <v>328</v>
      </c>
      <c r="I29" t="s">
        <v>1294</v>
      </c>
      <c r="V29" t="s">
        <v>61</v>
      </c>
      <c r="DD29"/>
      <c r="DE29"/>
      <c r="DF29"/>
      <c r="DG29"/>
      <c r="DH29"/>
      <c r="DI29"/>
      <c r="DJ29"/>
      <c r="DK29"/>
      <c r="DL29"/>
      <c r="DM29"/>
      <c r="DN29"/>
      <c r="FE29" t="s">
        <v>1343</v>
      </c>
    </row>
    <row r="30" spans="1:161" x14ac:dyDescent="0.2">
      <c r="A30">
        <v>30</v>
      </c>
      <c r="B30">
        <v>7</v>
      </c>
      <c r="C30" t="s">
        <v>1309</v>
      </c>
      <c r="D30" t="s">
        <v>329</v>
      </c>
      <c r="E30" t="s">
        <v>330</v>
      </c>
      <c r="F30" t="s">
        <v>331</v>
      </c>
      <c r="J30" t="s">
        <v>1349</v>
      </c>
      <c r="DD30"/>
      <c r="DE30"/>
      <c r="DF30"/>
      <c r="DG30"/>
      <c r="DH30"/>
      <c r="DI30"/>
      <c r="DJ30"/>
      <c r="DK30"/>
      <c r="DL30"/>
      <c r="DM30"/>
      <c r="DN30"/>
    </row>
    <row r="31" spans="1:161" x14ac:dyDescent="0.2">
      <c r="A31">
        <v>31</v>
      </c>
      <c r="B31">
        <v>9</v>
      </c>
      <c r="C31" t="s">
        <v>21</v>
      </c>
      <c r="D31" t="s">
        <v>325</v>
      </c>
      <c r="E31" t="s">
        <v>332</v>
      </c>
      <c r="F31" t="s">
        <v>333</v>
      </c>
      <c r="G31" t="s">
        <v>334</v>
      </c>
      <c r="I31" t="s">
        <v>1294</v>
      </c>
      <c r="U31" t="s">
        <v>60</v>
      </c>
      <c r="DD31"/>
      <c r="DE31"/>
      <c r="DF31"/>
      <c r="DG31"/>
      <c r="DH31"/>
      <c r="DI31"/>
      <c r="DJ31"/>
      <c r="DK31"/>
      <c r="DL31"/>
      <c r="DM31"/>
      <c r="DN31"/>
      <c r="FE31" t="s">
        <v>1343</v>
      </c>
    </row>
    <row r="32" spans="1:161" x14ac:dyDescent="0.2">
      <c r="A32">
        <v>32</v>
      </c>
      <c r="B32">
        <v>8</v>
      </c>
      <c r="C32" t="s">
        <v>1309</v>
      </c>
      <c r="D32" t="s">
        <v>333</v>
      </c>
      <c r="E32" t="s">
        <v>335</v>
      </c>
      <c r="F32" t="s">
        <v>336</v>
      </c>
      <c r="J32" t="s">
        <v>1349</v>
      </c>
      <c r="DD32"/>
      <c r="DE32"/>
      <c r="DF32"/>
      <c r="DG32"/>
      <c r="DH32"/>
      <c r="DI32"/>
      <c r="DJ32"/>
      <c r="DK32"/>
      <c r="DL32"/>
      <c r="DM32"/>
      <c r="DN32"/>
    </row>
    <row r="33" spans="1:168" x14ac:dyDescent="0.2">
      <c r="A33">
        <v>33</v>
      </c>
      <c r="B33">
        <v>10</v>
      </c>
      <c r="C33" t="s">
        <v>21</v>
      </c>
      <c r="D33" t="s">
        <v>335</v>
      </c>
      <c r="E33" t="s">
        <v>336</v>
      </c>
      <c r="F33" t="s">
        <v>337</v>
      </c>
      <c r="G33" t="s">
        <v>338</v>
      </c>
      <c r="I33" t="s">
        <v>1294</v>
      </c>
      <c r="X33" t="s">
        <v>63</v>
      </c>
      <c r="DD33"/>
      <c r="DE33"/>
      <c r="DF33"/>
      <c r="DG33"/>
      <c r="DH33"/>
      <c r="DI33"/>
      <c r="DJ33"/>
      <c r="DK33"/>
      <c r="DL33"/>
      <c r="DM33"/>
      <c r="DN33"/>
      <c r="FD33" t="s">
        <v>1342</v>
      </c>
    </row>
    <row r="34" spans="1:168" x14ac:dyDescent="0.2">
      <c r="A34">
        <v>34</v>
      </c>
      <c r="B34">
        <v>9</v>
      </c>
      <c r="C34" t="s">
        <v>1309</v>
      </c>
      <c r="D34" t="s">
        <v>339</v>
      </c>
      <c r="E34" t="s">
        <v>340</v>
      </c>
      <c r="F34" t="s">
        <v>341</v>
      </c>
      <c r="J34" t="s">
        <v>1349</v>
      </c>
      <c r="DD34"/>
      <c r="DE34"/>
      <c r="DF34"/>
      <c r="DG34"/>
      <c r="DH34"/>
      <c r="DI34"/>
      <c r="DJ34"/>
      <c r="DK34"/>
      <c r="DL34"/>
      <c r="DM34"/>
      <c r="DN34"/>
    </row>
    <row r="35" spans="1:168" x14ac:dyDescent="0.2">
      <c r="A35">
        <v>35</v>
      </c>
      <c r="B35">
        <v>11</v>
      </c>
      <c r="C35" t="s">
        <v>21</v>
      </c>
      <c r="D35" t="s">
        <v>336</v>
      </c>
      <c r="E35" t="s">
        <v>337</v>
      </c>
      <c r="F35" t="s">
        <v>342</v>
      </c>
      <c r="G35" t="s">
        <v>343</v>
      </c>
      <c r="I35" t="s">
        <v>1294</v>
      </c>
      <c r="S35" t="s">
        <v>59</v>
      </c>
      <c r="DD35"/>
      <c r="DE35"/>
      <c r="DF35"/>
      <c r="DG35"/>
      <c r="DH35"/>
      <c r="DI35"/>
      <c r="DJ35"/>
      <c r="DK35"/>
      <c r="DL35"/>
      <c r="DM35"/>
      <c r="DN35"/>
      <c r="FD35" t="s">
        <v>1342</v>
      </c>
    </row>
    <row r="36" spans="1:168" x14ac:dyDescent="0.2">
      <c r="A36">
        <v>36</v>
      </c>
      <c r="B36">
        <v>10</v>
      </c>
      <c r="C36" t="s">
        <v>1309</v>
      </c>
      <c r="D36" t="s">
        <v>344</v>
      </c>
      <c r="E36" t="s">
        <v>345</v>
      </c>
      <c r="F36" t="s">
        <v>346</v>
      </c>
      <c r="J36" t="s">
        <v>1349</v>
      </c>
      <c r="DD36"/>
      <c r="DE36"/>
      <c r="DF36"/>
      <c r="DG36"/>
      <c r="DH36"/>
      <c r="DI36"/>
      <c r="DJ36"/>
      <c r="DK36"/>
      <c r="DL36"/>
      <c r="DM36"/>
      <c r="DN36"/>
    </row>
    <row r="37" spans="1:168" x14ac:dyDescent="0.2">
      <c r="A37">
        <v>37</v>
      </c>
      <c r="B37">
        <v>12</v>
      </c>
      <c r="C37" t="s">
        <v>21</v>
      </c>
      <c r="D37" t="s">
        <v>347</v>
      </c>
      <c r="E37" t="s">
        <v>348</v>
      </c>
      <c r="F37" t="s">
        <v>349</v>
      </c>
      <c r="G37" t="s">
        <v>350</v>
      </c>
      <c r="I37" t="s">
        <v>1294</v>
      </c>
      <c r="X37" t="s">
        <v>63</v>
      </c>
      <c r="DD37"/>
      <c r="DE37"/>
      <c r="DF37"/>
      <c r="DG37"/>
      <c r="DH37"/>
      <c r="DI37"/>
      <c r="DJ37"/>
      <c r="DK37"/>
      <c r="DL37"/>
      <c r="DM37"/>
      <c r="DN37"/>
      <c r="FD37" t="s">
        <v>1342</v>
      </c>
    </row>
    <row r="38" spans="1:168" x14ac:dyDescent="0.2">
      <c r="A38">
        <v>38</v>
      </c>
      <c r="B38">
        <v>11</v>
      </c>
      <c r="C38" t="s">
        <v>1309</v>
      </c>
      <c r="D38" t="s">
        <v>348</v>
      </c>
      <c r="E38" t="s">
        <v>349</v>
      </c>
      <c r="F38" t="s">
        <v>351</v>
      </c>
      <c r="J38" t="s">
        <v>1349</v>
      </c>
      <c r="DD38"/>
      <c r="DE38"/>
      <c r="DF38"/>
      <c r="DG38"/>
      <c r="DH38"/>
      <c r="DI38"/>
      <c r="DJ38"/>
      <c r="DK38"/>
      <c r="DL38"/>
      <c r="DM38"/>
      <c r="DN38"/>
    </row>
    <row r="39" spans="1:168" x14ac:dyDescent="0.2">
      <c r="A39">
        <v>39</v>
      </c>
      <c r="B39">
        <v>13</v>
      </c>
      <c r="C39" t="s">
        <v>21</v>
      </c>
      <c r="D39" t="s">
        <v>349</v>
      </c>
      <c r="E39" t="s">
        <v>351</v>
      </c>
      <c r="F39" t="s">
        <v>352</v>
      </c>
      <c r="G39" t="s">
        <v>353</v>
      </c>
      <c r="I39" t="s">
        <v>1294</v>
      </c>
      <c r="Y39" t="s">
        <v>64</v>
      </c>
      <c r="DD39"/>
      <c r="DE39"/>
      <c r="DF39"/>
      <c r="DG39"/>
      <c r="DH39"/>
      <c r="DI39"/>
      <c r="DJ39"/>
      <c r="DK39"/>
      <c r="DL39"/>
      <c r="DM39"/>
      <c r="DN39"/>
      <c r="FE39" t="s">
        <v>1343</v>
      </c>
    </row>
    <row r="40" spans="1:168" x14ac:dyDescent="0.2">
      <c r="A40">
        <v>40</v>
      </c>
      <c r="B40">
        <v>1</v>
      </c>
      <c r="C40" t="s">
        <v>1318</v>
      </c>
      <c r="D40" t="s">
        <v>136</v>
      </c>
      <c r="E40" t="s">
        <v>354</v>
      </c>
      <c r="F40" t="s">
        <v>355</v>
      </c>
      <c r="G40" t="s">
        <v>356</v>
      </c>
      <c r="I40" t="s">
        <v>1294</v>
      </c>
      <c r="U40" t="s">
        <v>60</v>
      </c>
      <c r="AG40" t="s">
        <v>357</v>
      </c>
      <c r="DD40"/>
      <c r="DE40"/>
      <c r="DF40"/>
      <c r="DG40"/>
      <c r="DH40"/>
      <c r="DI40"/>
      <c r="DJ40"/>
      <c r="DK40"/>
      <c r="DL40"/>
      <c r="DM40"/>
      <c r="DN40"/>
      <c r="EZ40" t="s">
        <v>1340</v>
      </c>
    </row>
    <row r="41" spans="1:168" x14ac:dyDescent="0.2">
      <c r="A41">
        <v>41</v>
      </c>
      <c r="B41">
        <v>1</v>
      </c>
      <c r="C41" t="s">
        <v>135</v>
      </c>
      <c r="D41" t="s">
        <v>136</v>
      </c>
      <c r="E41" t="s">
        <v>354</v>
      </c>
      <c r="F41" t="s">
        <v>355</v>
      </c>
      <c r="G41" t="s">
        <v>358</v>
      </c>
      <c r="I41" t="s">
        <v>1294</v>
      </c>
      <c r="Y41" t="s">
        <v>64</v>
      </c>
      <c r="AG41" t="s">
        <v>357</v>
      </c>
      <c r="DD41"/>
      <c r="DE41"/>
      <c r="DF41"/>
      <c r="DG41"/>
      <c r="DH41"/>
      <c r="DI41"/>
      <c r="DJ41"/>
      <c r="DK41"/>
      <c r="DL41"/>
      <c r="DM41"/>
      <c r="DN41"/>
      <c r="DW41" t="s">
        <v>1318</v>
      </c>
    </row>
    <row r="42" spans="1:168" x14ac:dyDescent="0.2">
      <c r="A42">
        <v>42</v>
      </c>
      <c r="B42">
        <v>1</v>
      </c>
      <c r="C42" t="s">
        <v>1322</v>
      </c>
      <c r="D42" t="s">
        <v>359</v>
      </c>
      <c r="E42" t="s">
        <v>318</v>
      </c>
      <c r="F42" t="s">
        <v>318</v>
      </c>
      <c r="G42" t="s">
        <v>360</v>
      </c>
      <c r="I42" t="s">
        <v>1294</v>
      </c>
      <c r="AG42" t="s">
        <v>357</v>
      </c>
      <c r="DD42"/>
      <c r="DE42"/>
      <c r="DF42"/>
      <c r="DG42"/>
      <c r="DH42"/>
      <c r="DI42"/>
      <c r="DJ42"/>
      <c r="DK42"/>
      <c r="DL42"/>
      <c r="DM42"/>
      <c r="DN42"/>
      <c r="FH42" t="s">
        <v>1346</v>
      </c>
    </row>
    <row r="43" spans="1:168" x14ac:dyDescent="0.2">
      <c r="A43">
        <v>43</v>
      </c>
      <c r="B43">
        <v>2</v>
      </c>
      <c r="C43" t="s">
        <v>1311</v>
      </c>
      <c r="D43" t="s">
        <v>318</v>
      </c>
      <c r="E43" t="s">
        <v>318</v>
      </c>
      <c r="F43" t="s">
        <v>355</v>
      </c>
      <c r="DD43"/>
      <c r="DE43"/>
      <c r="DF43"/>
      <c r="DG43"/>
      <c r="DH43"/>
      <c r="DI43"/>
      <c r="DJ43"/>
      <c r="DK43"/>
      <c r="DL43"/>
      <c r="DM43"/>
      <c r="DN43"/>
    </row>
    <row r="44" spans="1:168" x14ac:dyDescent="0.2">
      <c r="A44">
        <v>44</v>
      </c>
      <c r="B44">
        <v>1</v>
      </c>
      <c r="C44" t="s">
        <v>1319</v>
      </c>
      <c r="D44" t="s">
        <v>361</v>
      </c>
      <c r="E44" t="s">
        <v>362</v>
      </c>
      <c r="F44" t="s">
        <v>363</v>
      </c>
      <c r="G44" t="s">
        <v>364</v>
      </c>
      <c r="I44" t="s">
        <v>1294</v>
      </c>
      <c r="V44" t="s">
        <v>61</v>
      </c>
      <c r="AG44" t="s">
        <v>357</v>
      </c>
      <c r="DD44"/>
      <c r="DE44"/>
      <c r="DF44"/>
      <c r="DG44"/>
      <c r="DH44"/>
      <c r="DI44"/>
      <c r="DJ44"/>
      <c r="DK44"/>
      <c r="DL44"/>
      <c r="DM44"/>
      <c r="DN44"/>
      <c r="FL44" t="s">
        <v>1348</v>
      </c>
    </row>
    <row r="45" spans="1:168" x14ac:dyDescent="0.2">
      <c r="A45">
        <v>45</v>
      </c>
      <c r="B45">
        <v>2</v>
      </c>
      <c r="C45" t="s">
        <v>129</v>
      </c>
      <c r="D45" t="s">
        <v>365</v>
      </c>
      <c r="E45" t="s">
        <v>97</v>
      </c>
      <c r="F45" t="s">
        <v>137</v>
      </c>
      <c r="J45" t="s">
        <v>1349</v>
      </c>
      <c r="DD45"/>
      <c r="DE45"/>
      <c r="DF45"/>
      <c r="DG45"/>
      <c r="DH45"/>
      <c r="DI45"/>
      <c r="DJ45"/>
      <c r="DK45"/>
      <c r="DL45"/>
      <c r="DM45"/>
      <c r="DN45"/>
    </row>
    <row r="46" spans="1:168" x14ac:dyDescent="0.2">
      <c r="A46">
        <v>46</v>
      </c>
      <c r="B46">
        <v>3</v>
      </c>
      <c r="C46" t="s">
        <v>1306</v>
      </c>
      <c r="D46" t="s">
        <v>366</v>
      </c>
      <c r="E46" t="s">
        <v>366</v>
      </c>
      <c r="F46" t="s">
        <v>367</v>
      </c>
      <c r="G46" t="s">
        <v>368</v>
      </c>
      <c r="DD46"/>
      <c r="DE46"/>
      <c r="DF46"/>
      <c r="DG46"/>
      <c r="DH46"/>
      <c r="DI46"/>
      <c r="DJ46"/>
      <c r="DK46"/>
      <c r="DL46"/>
      <c r="DM46"/>
      <c r="DN46"/>
    </row>
    <row r="47" spans="1:168" x14ac:dyDescent="0.2">
      <c r="A47">
        <v>47</v>
      </c>
      <c r="B47">
        <v>3</v>
      </c>
      <c r="C47" t="s">
        <v>1304</v>
      </c>
      <c r="D47" t="s">
        <v>366</v>
      </c>
      <c r="E47" t="s">
        <v>366</v>
      </c>
      <c r="F47" t="s">
        <v>367</v>
      </c>
      <c r="G47" t="s">
        <v>368</v>
      </c>
      <c r="DD47"/>
      <c r="DE47"/>
      <c r="DF47"/>
      <c r="DG47"/>
      <c r="DH47"/>
      <c r="DI47"/>
      <c r="DJ47"/>
      <c r="DK47"/>
      <c r="DL47"/>
      <c r="DM47"/>
      <c r="DN47"/>
    </row>
    <row r="48" spans="1:168" x14ac:dyDescent="0.2">
      <c r="A48">
        <v>48</v>
      </c>
      <c r="B48">
        <v>2</v>
      </c>
      <c r="C48" t="s">
        <v>1310</v>
      </c>
      <c r="D48" t="s">
        <v>366</v>
      </c>
      <c r="E48" t="s">
        <v>369</v>
      </c>
      <c r="F48" t="s">
        <v>367</v>
      </c>
      <c r="G48" t="s">
        <v>368</v>
      </c>
      <c r="J48" t="s">
        <v>1349</v>
      </c>
      <c r="R48" t="s">
        <v>189</v>
      </c>
      <c r="DD48"/>
      <c r="DE48"/>
      <c r="DF48"/>
      <c r="DG48"/>
      <c r="DH48"/>
      <c r="DI48"/>
      <c r="DJ48"/>
      <c r="DK48"/>
      <c r="DL48"/>
      <c r="DM48"/>
      <c r="DN48"/>
      <c r="EL48" t="s">
        <v>1337</v>
      </c>
    </row>
    <row r="49" spans="1:161" x14ac:dyDescent="0.2">
      <c r="A49">
        <v>49</v>
      </c>
      <c r="B49">
        <v>3</v>
      </c>
      <c r="C49" t="s">
        <v>1311</v>
      </c>
      <c r="D49" t="s">
        <v>367</v>
      </c>
      <c r="E49" t="s">
        <v>367</v>
      </c>
      <c r="F49" t="s">
        <v>138</v>
      </c>
      <c r="DD49"/>
      <c r="DE49"/>
      <c r="DF49"/>
      <c r="DG49"/>
      <c r="DH49"/>
      <c r="DI49"/>
      <c r="DJ49"/>
      <c r="DK49"/>
      <c r="DL49"/>
      <c r="DM49"/>
      <c r="DN49"/>
    </row>
    <row r="50" spans="1:161" x14ac:dyDescent="0.2">
      <c r="A50">
        <v>50</v>
      </c>
      <c r="B50">
        <v>4</v>
      </c>
      <c r="C50" t="s">
        <v>1306</v>
      </c>
      <c r="D50" t="s">
        <v>370</v>
      </c>
      <c r="E50" t="s">
        <v>370</v>
      </c>
      <c r="F50" t="s">
        <v>371</v>
      </c>
      <c r="G50" t="s">
        <v>372</v>
      </c>
      <c r="DD50"/>
      <c r="DE50"/>
      <c r="DF50"/>
      <c r="DG50"/>
      <c r="DH50"/>
      <c r="DI50"/>
      <c r="DJ50"/>
      <c r="DK50"/>
      <c r="DL50"/>
      <c r="DM50"/>
      <c r="DN50"/>
    </row>
    <row r="51" spans="1:161" x14ac:dyDescent="0.2">
      <c r="A51">
        <v>51</v>
      </c>
      <c r="B51">
        <v>4</v>
      </c>
      <c r="C51" t="s">
        <v>1304</v>
      </c>
      <c r="D51" t="s">
        <v>370</v>
      </c>
      <c r="E51" t="s">
        <v>370</v>
      </c>
      <c r="F51" t="s">
        <v>371</v>
      </c>
      <c r="G51" t="s">
        <v>372</v>
      </c>
      <c r="DD51"/>
      <c r="DE51"/>
      <c r="DF51"/>
      <c r="DG51"/>
      <c r="DH51"/>
      <c r="DI51"/>
      <c r="DJ51"/>
      <c r="DK51"/>
      <c r="DL51"/>
      <c r="DM51"/>
      <c r="DN51"/>
    </row>
    <row r="52" spans="1:161" x14ac:dyDescent="0.2">
      <c r="A52">
        <v>52</v>
      </c>
      <c r="B52">
        <v>2</v>
      </c>
      <c r="C52" t="s">
        <v>1317</v>
      </c>
      <c r="D52" t="s">
        <v>370</v>
      </c>
      <c r="E52" t="s">
        <v>373</v>
      </c>
      <c r="F52" t="s">
        <v>374</v>
      </c>
      <c r="G52" t="s">
        <v>375</v>
      </c>
      <c r="I52" t="s">
        <v>1294</v>
      </c>
      <c r="V52" t="s">
        <v>61</v>
      </c>
      <c r="AC52" t="s">
        <v>315</v>
      </c>
      <c r="CE52" t="s">
        <v>1330</v>
      </c>
      <c r="CJ52" t="s">
        <v>376</v>
      </c>
      <c r="CS52" t="s">
        <v>68</v>
      </c>
      <c r="DD52"/>
      <c r="DE52"/>
      <c r="DF52"/>
      <c r="DG52"/>
      <c r="DH52"/>
      <c r="DI52"/>
      <c r="DJ52"/>
      <c r="DK52"/>
      <c r="DL52"/>
      <c r="DM52"/>
      <c r="DN52"/>
    </row>
    <row r="53" spans="1:161" x14ac:dyDescent="0.2">
      <c r="A53">
        <v>53</v>
      </c>
      <c r="B53">
        <v>12</v>
      </c>
      <c r="C53" t="s">
        <v>1309</v>
      </c>
      <c r="D53" t="s">
        <v>377</v>
      </c>
      <c r="E53" t="s">
        <v>378</v>
      </c>
      <c r="F53" t="s">
        <v>379</v>
      </c>
      <c r="J53" t="s">
        <v>1349</v>
      </c>
      <c r="DD53"/>
      <c r="DE53"/>
      <c r="DF53"/>
      <c r="DG53"/>
      <c r="DH53"/>
      <c r="DI53"/>
      <c r="DJ53"/>
      <c r="DK53"/>
      <c r="DL53"/>
      <c r="DM53"/>
      <c r="DN53"/>
    </row>
    <row r="54" spans="1:161" x14ac:dyDescent="0.2">
      <c r="A54">
        <v>54</v>
      </c>
      <c r="B54">
        <v>14</v>
      </c>
      <c r="C54" t="s">
        <v>21</v>
      </c>
      <c r="D54" t="s">
        <v>380</v>
      </c>
      <c r="E54" t="s">
        <v>381</v>
      </c>
      <c r="F54" t="s">
        <v>382</v>
      </c>
      <c r="G54" t="s">
        <v>383</v>
      </c>
      <c r="I54" t="s">
        <v>1294</v>
      </c>
      <c r="U54" t="s">
        <v>60</v>
      </c>
      <c r="DD54"/>
      <c r="DE54"/>
      <c r="DF54"/>
      <c r="DG54"/>
      <c r="DH54"/>
      <c r="DI54"/>
      <c r="DJ54"/>
      <c r="DK54"/>
      <c r="DL54"/>
      <c r="DM54"/>
      <c r="DN54"/>
      <c r="FE54" t="s">
        <v>1343</v>
      </c>
    </row>
    <row r="55" spans="1:161" x14ac:dyDescent="0.2">
      <c r="A55">
        <v>55</v>
      </c>
      <c r="B55">
        <v>13</v>
      </c>
      <c r="C55" t="s">
        <v>1309</v>
      </c>
      <c r="D55" t="s">
        <v>384</v>
      </c>
      <c r="E55" t="s">
        <v>385</v>
      </c>
      <c r="F55" t="s">
        <v>386</v>
      </c>
      <c r="J55" t="s">
        <v>1349</v>
      </c>
      <c r="DD55"/>
      <c r="DE55"/>
      <c r="DF55"/>
      <c r="DG55"/>
      <c r="DH55"/>
      <c r="DI55"/>
      <c r="DJ55"/>
      <c r="DK55"/>
      <c r="DL55"/>
      <c r="DM55"/>
      <c r="DN55"/>
    </row>
    <row r="56" spans="1:161" x14ac:dyDescent="0.2">
      <c r="A56">
        <v>56</v>
      </c>
      <c r="B56">
        <v>15</v>
      </c>
      <c r="C56" t="s">
        <v>21</v>
      </c>
      <c r="D56" t="s">
        <v>384</v>
      </c>
      <c r="E56" t="s">
        <v>385</v>
      </c>
      <c r="F56" t="s">
        <v>386</v>
      </c>
      <c r="G56" t="s">
        <v>387</v>
      </c>
      <c r="I56" t="s">
        <v>1294</v>
      </c>
      <c r="U56" t="s">
        <v>60</v>
      </c>
      <c r="DD56"/>
      <c r="DE56"/>
      <c r="DF56"/>
      <c r="DG56"/>
      <c r="DH56"/>
      <c r="DI56"/>
      <c r="DJ56"/>
      <c r="DK56"/>
      <c r="DL56"/>
      <c r="DM56"/>
      <c r="DN56"/>
      <c r="FD56" t="s">
        <v>1342</v>
      </c>
    </row>
    <row r="57" spans="1:161" x14ac:dyDescent="0.2">
      <c r="A57">
        <v>57</v>
      </c>
      <c r="B57">
        <v>2</v>
      </c>
      <c r="C57" t="s">
        <v>135</v>
      </c>
      <c r="D57" t="s">
        <v>388</v>
      </c>
      <c r="E57" t="s">
        <v>389</v>
      </c>
      <c r="F57" t="s">
        <v>390</v>
      </c>
      <c r="G57" t="s">
        <v>391</v>
      </c>
      <c r="I57" t="s">
        <v>1294</v>
      </c>
      <c r="S57" t="s">
        <v>59</v>
      </c>
      <c r="AH57" t="s">
        <v>392</v>
      </c>
      <c r="DD57"/>
      <c r="DE57"/>
      <c r="DF57"/>
      <c r="DG57"/>
      <c r="DH57"/>
      <c r="DI57"/>
      <c r="DJ57"/>
      <c r="DK57"/>
      <c r="DL57"/>
      <c r="DM57"/>
      <c r="DN57"/>
      <c r="DY57" t="s">
        <v>1332</v>
      </c>
    </row>
    <row r="58" spans="1:161" x14ac:dyDescent="0.2">
      <c r="A58">
        <v>58</v>
      </c>
      <c r="B58">
        <v>1</v>
      </c>
      <c r="C58" t="s">
        <v>1320</v>
      </c>
      <c r="D58" t="s">
        <v>389</v>
      </c>
      <c r="E58" t="s">
        <v>371</v>
      </c>
      <c r="F58" t="s">
        <v>393</v>
      </c>
      <c r="I58" t="s">
        <v>1294</v>
      </c>
      <c r="AH58">
        <v>11</v>
      </c>
      <c r="DD58"/>
      <c r="DE58"/>
      <c r="DF58"/>
      <c r="DG58"/>
      <c r="DH58"/>
      <c r="DI58"/>
      <c r="DJ58"/>
      <c r="DK58"/>
      <c r="DL58"/>
      <c r="DM58"/>
      <c r="DN58"/>
      <c r="EI58" t="s">
        <v>1336</v>
      </c>
    </row>
    <row r="59" spans="1:161" x14ac:dyDescent="0.2">
      <c r="A59">
        <v>59</v>
      </c>
      <c r="B59">
        <v>4</v>
      </c>
      <c r="C59" t="s">
        <v>1311</v>
      </c>
      <c r="D59" t="s">
        <v>371</v>
      </c>
      <c r="E59" t="s">
        <v>371</v>
      </c>
      <c r="F59" t="s">
        <v>394</v>
      </c>
      <c r="DD59"/>
      <c r="DE59"/>
      <c r="DF59"/>
      <c r="DG59"/>
      <c r="DH59"/>
      <c r="DI59"/>
      <c r="DJ59"/>
      <c r="DK59"/>
      <c r="DL59"/>
      <c r="DM59"/>
      <c r="DN59"/>
    </row>
    <row r="60" spans="1:161" x14ac:dyDescent="0.2">
      <c r="A60">
        <v>60</v>
      </c>
      <c r="B60">
        <v>3</v>
      </c>
      <c r="C60" t="s">
        <v>1302</v>
      </c>
      <c r="D60" t="s">
        <v>395</v>
      </c>
      <c r="E60" t="s">
        <v>395</v>
      </c>
      <c r="F60" t="s">
        <v>396</v>
      </c>
      <c r="DD60"/>
      <c r="DE60"/>
      <c r="DF60"/>
      <c r="DG60"/>
      <c r="DH60"/>
      <c r="DI60"/>
      <c r="DJ60"/>
      <c r="DK60"/>
      <c r="DL60"/>
      <c r="DM60"/>
      <c r="DN60"/>
    </row>
    <row r="61" spans="1:161" x14ac:dyDescent="0.2">
      <c r="A61">
        <v>61</v>
      </c>
      <c r="B61">
        <v>5</v>
      </c>
      <c r="C61" t="s">
        <v>1304</v>
      </c>
      <c r="D61" t="s">
        <v>395</v>
      </c>
      <c r="E61" t="s">
        <v>395</v>
      </c>
      <c r="F61" t="s">
        <v>397</v>
      </c>
      <c r="G61" t="s">
        <v>398</v>
      </c>
      <c r="DD61"/>
      <c r="DE61"/>
      <c r="DF61"/>
      <c r="DG61"/>
      <c r="DH61"/>
      <c r="DI61"/>
      <c r="DJ61"/>
      <c r="DK61"/>
      <c r="DL61"/>
      <c r="DM61"/>
      <c r="DN61"/>
    </row>
    <row r="62" spans="1:161" x14ac:dyDescent="0.2">
      <c r="A62">
        <v>62</v>
      </c>
      <c r="B62">
        <v>3</v>
      </c>
      <c r="C62" t="s">
        <v>1317</v>
      </c>
      <c r="D62" t="s">
        <v>399</v>
      </c>
      <c r="E62" t="s">
        <v>396</v>
      </c>
      <c r="F62" t="s">
        <v>397</v>
      </c>
      <c r="J62" t="s">
        <v>1349</v>
      </c>
      <c r="CF62" t="s">
        <v>1326</v>
      </c>
      <c r="CJ62" t="s">
        <v>376</v>
      </c>
      <c r="CQ62" t="s">
        <v>66</v>
      </c>
      <c r="DD62"/>
      <c r="DE62"/>
      <c r="DF62"/>
      <c r="DG62"/>
      <c r="DH62"/>
      <c r="DI62"/>
      <c r="DJ62"/>
      <c r="DK62"/>
      <c r="DL62"/>
      <c r="DM62"/>
      <c r="DN62"/>
    </row>
    <row r="63" spans="1:161" x14ac:dyDescent="0.2">
      <c r="A63">
        <v>63</v>
      </c>
      <c r="B63">
        <v>5</v>
      </c>
      <c r="C63" t="s">
        <v>1306</v>
      </c>
      <c r="D63" t="s">
        <v>396</v>
      </c>
      <c r="E63" t="s">
        <v>396</v>
      </c>
      <c r="F63" t="s">
        <v>397</v>
      </c>
      <c r="G63" t="s">
        <v>398</v>
      </c>
      <c r="DD63"/>
      <c r="DE63"/>
      <c r="DF63"/>
      <c r="DG63"/>
      <c r="DH63"/>
      <c r="DI63"/>
      <c r="DJ63"/>
      <c r="DK63"/>
      <c r="DL63"/>
      <c r="DM63"/>
      <c r="DN63"/>
    </row>
    <row r="64" spans="1:161" x14ac:dyDescent="0.2">
      <c r="A64">
        <v>64</v>
      </c>
      <c r="B64">
        <v>2</v>
      </c>
      <c r="C64" t="s">
        <v>1320</v>
      </c>
      <c r="D64" t="s">
        <v>396</v>
      </c>
      <c r="E64" t="s">
        <v>400</v>
      </c>
      <c r="F64" t="s">
        <v>401</v>
      </c>
      <c r="I64" t="s">
        <v>1294</v>
      </c>
      <c r="AO64" t="s">
        <v>402</v>
      </c>
      <c r="DD64"/>
      <c r="DE64"/>
      <c r="DF64"/>
      <c r="DG64"/>
      <c r="DH64"/>
      <c r="DI64"/>
      <c r="DJ64"/>
      <c r="DK64"/>
      <c r="DL64"/>
      <c r="DM64"/>
      <c r="DN64"/>
      <c r="EF64" t="s">
        <v>1333</v>
      </c>
    </row>
    <row r="65" spans="1:156" x14ac:dyDescent="0.2">
      <c r="A65">
        <v>65</v>
      </c>
      <c r="B65">
        <v>3</v>
      </c>
      <c r="C65" t="s">
        <v>1310</v>
      </c>
      <c r="D65" t="s">
        <v>403</v>
      </c>
      <c r="E65" t="s">
        <v>400</v>
      </c>
      <c r="F65" t="s">
        <v>397</v>
      </c>
      <c r="G65" t="s">
        <v>398</v>
      </c>
      <c r="I65" t="s">
        <v>1294</v>
      </c>
      <c r="S65" t="s">
        <v>59</v>
      </c>
      <c r="AA65" t="s">
        <v>404</v>
      </c>
      <c r="DD65"/>
      <c r="DE65"/>
      <c r="DF65"/>
      <c r="DG65"/>
      <c r="DH65"/>
      <c r="DI65"/>
      <c r="DJ65"/>
      <c r="DK65"/>
      <c r="DL65"/>
      <c r="DM65"/>
      <c r="DN65"/>
      <c r="EN65" t="s">
        <v>1338</v>
      </c>
    </row>
    <row r="66" spans="1:156" x14ac:dyDescent="0.2">
      <c r="A66">
        <v>66</v>
      </c>
      <c r="B66">
        <v>5</v>
      </c>
      <c r="C66" t="s">
        <v>1311</v>
      </c>
      <c r="D66" t="s">
        <v>397</v>
      </c>
      <c r="E66" t="s">
        <v>397</v>
      </c>
      <c r="F66" t="s">
        <v>405</v>
      </c>
      <c r="DD66"/>
      <c r="DE66"/>
      <c r="DF66"/>
      <c r="DG66"/>
      <c r="DH66"/>
      <c r="DI66"/>
      <c r="DJ66"/>
      <c r="DK66"/>
      <c r="DL66"/>
      <c r="DM66"/>
      <c r="DN66"/>
    </row>
    <row r="67" spans="1:156" x14ac:dyDescent="0.2">
      <c r="A67">
        <v>67</v>
      </c>
      <c r="B67">
        <v>3</v>
      </c>
      <c r="C67" t="s">
        <v>1305</v>
      </c>
      <c r="D67" t="s">
        <v>183</v>
      </c>
      <c r="E67" t="s">
        <v>193</v>
      </c>
      <c r="F67" t="s">
        <v>33</v>
      </c>
      <c r="I67" t="s">
        <v>1294</v>
      </c>
      <c r="J67" s="20"/>
      <c r="DD67"/>
      <c r="DE67"/>
      <c r="DF67"/>
      <c r="DG67"/>
      <c r="DH67"/>
      <c r="DI67"/>
      <c r="DJ67"/>
      <c r="DK67"/>
      <c r="DL67"/>
      <c r="DM67"/>
      <c r="DN67"/>
      <c r="DW67" t="s">
        <v>1318</v>
      </c>
    </row>
    <row r="68" spans="1:156" x14ac:dyDescent="0.2">
      <c r="A68">
        <v>68</v>
      </c>
      <c r="B68">
        <v>6</v>
      </c>
      <c r="C68" t="s">
        <v>1306</v>
      </c>
      <c r="D68" t="s">
        <v>193</v>
      </c>
      <c r="E68" t="s">
        <v>193</v>
      </c>
      <c r="F68" t="s">
        <v>406</v>
      </c>
      <c r="G68" t="s">
        <v>407</v>
      </c>
      <c r="DD68"/>
      <c r="DE68"/>
      <c r="DF68"/>
      <c r="DG68"/>
      <c r="DH68"/>
      <c r="DI68"/>
      <c r="DJ68"/>
      <c r="DK68"/>
      <c r="DL68"/>
      <c r="DM68"/>
      <c r="DN68"/>
    </row>
    <row r="69" spans="1:156" x14ac:dyDescent="0.2">
      <c r="A69">
        <v>69</v>
      </c>
      <c r="B69">
        <v>6</v>
      </c>
      <c r="C69" t="s">
        <v>1304</v>
      </c>
      <c r="D69" t="s">
        <v>193</v>
      </c>
      <c r="E69" t="s">
        <v>193</v>
      </c>
      <c r="F69" t="s">
        <v>406</v>
      </c>
      <c r="G69" t="s">
        <v>407</v>
      </c>
      <c r="DD69"/>
      <c r="DE69"/>
      <c r="DF69"/>
      <c r="DG69"/>
      <c r="DH69"/>
      <c r="DI69"/>
      <c r="DJ69"/>
      <c r="DK69"/>
      <c r="DL69"/>
      <c r="DM69"/>
      <c r="DN69"/>
    </row>
    <row r="70" spans="1:156" x14ac:dyDescent="0.2">
      <c r="A70">
        <v>70</v>
      </c>
      <c r="B70">
        <v>2</v>
      </c>
      <c r="C70" t="s">
        <v>1318</v>
      </c>
      <c r="D70" t="s">
        <v>408</v>
      </c>
      <c r="E70" t="s">
        <v>194</v>
      </c>
      <c r="F70" t="s">
        <v>139</v>
      </c>
      <c r="G70" t="s">
        <v>409</v>
      </c>
      <c r="I70" t="s">
        <v>1294</v>
      </c>
      <c r="AL70" t="s">
        <v>410</v>
      </c>
      <c r="DD70"/>
      <c r="DE70"/>
      <c r="DF70"/>
      <c r="DG70"/>
      <c r="DH70"/>
      <c r="DI70"/>
      <c r="DJ70"/>
      <c r="DK70"/>
      <c r="DL70"/>
      <c r="DM70"/>
      <c r="DN70"/>
      <c r="EZ70" t="s">
        <v>1340</v>
      </c>
    </row>
    <row r="71" spans="1:156" x14ac:dyDescent="0.2">
      <c r="A71">
        <v>71</v>
      </c>
      <c r="B71">
        <v>3</v>
      </c>
      <c r="C71" t="s">
        <v>135</v>
      </c>
      <c r="D71" t="s">
        <v>408</v>
      </c>
      <c r="E71" t="s">
        <v>194</v>
      </c>
      <c r="F71" t="s">
        <v>139</v>
      </c>
      <c r="G71" t="s">
        <v>407</v>
      </c>
      <c r="I71" t="s">
        <v>1294</v>
      </c>
      <c r="L71" t="s">
        <v>52</v>
      </c>
      <c r="AL71" t="s">
        <v>410</v>
      </c>
      <c r="DD71"/>
      <c r="DE71"/>
      <c r="DF71"/>
      <c r="DG71"/>
      <c r="DH71"/>
      <c r="DI71"/>
      <c r="DJ71"/>
      <c r="DK71"/>
      <c r="DL71"/>
      <c r="DM71"/>
      <c r="DN71"/>
      <c r="DW71" t="s">
        <v>1318</v>
      </c>
    </row>
    <row r="72" spans="1:156" x14ac:dyDescent="0.2">
      <c r="A72">
        <v>72</v>
      </c>
      <c r="B72">
        <v>3</v>
      </c>
      <c r="C72" t="s">
        <v>1320</v>
      </c>
      <c r="D72" t="s">
        <v>194</v>
      </c>
      <c r="E72" t="s">
        <v>406</v>
      </c>
      <c r="F72" t="s">
        <v>140</v>
      </c>
      <c r="I72" t="s">
        <v>1294</v>
      </c>
      <c r="AF72" t="s">
        <v>411</v>
      </c>
      <c r="DD72"/>
      <c r="DE72"/>
      <c r="DF72"/>
      <c r="DG72"/>
      <c r="DH72"/>
      <c r="DI72"/>
      <c r="DJ72"/>
      <c r="DK72"/>
      <c r="DL72"/>
      <c r="DM72"/>
      <c r="DN72"/>
      <c r="EF72" t="s">
        <v>1333</v>
      </c>
    </row>
    <row r="73" spans="1:156" x14ac:dyDescent="0.2">
      <c r="A73">
        <v>73</v>
      </c>
      <c r="B73">
        <v>6</v>
      </c>
      <c r="C73" t="s">
        <v>1311</v>
      </c>
      <c r="D73" t="s">
        <v>406</v>
      </c>
      <c r="E73" t="s">
        <v>406</v>
      </c>
      <c r="F73" t="s">
        <v>179</v>
      </c>
      <c r="DD73"/>
      <c r="DE73"/>
      <c r="DF73"/>
      <c r="DG73"/>
      <c r="DH73"/>
      <c r="DI73"/>
      <c r="DJ73"/>
      <c r="DK73"/>
      <c r="DL73"/>
      <c r="DM73"/>
      <c r="DN73"/>
    </row>
    <row r="74" spans="1:156" x14ac:dyDescent="0.2">
      <c r="A74">
        <v>74</v>
      </c>
      <c r="B74">
        <v>1</v>
      </c>
      <c r="C74" t="s">
        <v>1321</v>
      </c>
      <c r="D74" t="s">
        <v>412</v>
      </c>
      <c r="E74" t="s">
        <v>413</v>
      </c>
      <c r="F74" t="s">
        <v>414</v>
      </c>
      <c r="G74" t="s">
        <v>415</v>
      </c>
      <c r="J74" t="s">
        <v>1349</v>
      </c>
      <c r="O74" t="s">
        <v>55</v>
      </c>
      <c r="DD74"/>
      <c r="DE74"/>
      <c r="DF74"/>
      <c r="DG74"/>
      <c r="DH74"/>
      <c r="DI74"/>
      <c r="DJ74"/>
      <c r="DK74"/>
      <c r="DL74"/>
      <c r="DM74"/>
      <c r="DN74"/>
    </row>
    <row r="75" spans="1:156" x14ac:dyDescent="0.2">
      <c r="A75">
        <v>75</v>
      </c>
      <c r="B75">
        <v>4</v>
      </c>
      <c r="C75" t="s">
        <v>1302</v>
      </c>
      <c r="D75" t="s">
        <v>416</v>
      </c>
      <c r="E75" t="s">
        <v>416</v>
      </c>
      <c r="F75" t="s">
        <v>417</v>
      </c>
      <c r="G75" t="s">
        <v>418</v>
      </c>
      <c r="DD75"/>
      <c r="DE75"/>
      <c r="DF75"/>
      <c r="DG75"/>
      <c r="DH75"/>
      <c r="DI75"/>
      <c r="DJ75"/>
      <c r="DK75"/>
      <c r="DL75"/>
      <c r="DM75"/>
      <c r="DN75"/>
    </row>
    <row r="76" spans="1:156" x14ac:dyDescent="0.2">
      <c r="A76">
        <v>76</v>
      </c>
      <c r="B76">
        <v>7</v>
      </c>
      <c r="C76" t="s">
        <v>1304</v>
      </c>
      <c r="D76" t="s">
        <v>416</v>
      </c>
      <c r="E76" t="s">
        <v>416</v>
      </c>
      <c r="F76" t="s">
        <v>417</v>
      </c>
      <c r="G76" t="s">
        <v>418</v>
      </c>
      <c r="DD76"/>
      <c r="DE76"/>
      <c r="DF76"/>
      <c r="DG76"/>
      <c r="DH76"/>
      <c r="DI76"/>
      <c r="DJ76"/>
      <c r="DK76"/>
      <c r="DL76"/>
      <c r="DM76"/>
      <c r="DN76"/>
    </row>
    <row r="77" spans="1:156" x14ac:dyDescent="0.2">
      <c r="A77">
        <v>77</v>
      </c>
      <c r="B77">
        <v>2</v>
      </c>
      <c r="C77" t="s">
        <v>1321</v>
      </c>
      <c r="D77" t="s">
        <v>416</v>
      </c>
      <c r="E77" t="s">
        <v>419</v>
      </c>
      <c r="F77" t="s">
        <v>420</v>
      </c>
      <c r="G77" t="s">
        <v>418</v>
      </c>
      <c r="J77" t="s">
        <v>1349</v>
      </c>
      <c r="Q77" t="s">
        <v>57</v>
      </c>
      <c r="BZ77" t="s">
        <v>1324</v>
      </c>
      <c r="CD77" t="s">
        <v>1329</v>
      </c>
      <c r="DD77"/>
      <c r="DE77"/>
      <c r="DF77"/>
      <c r="DG77"/>
      <c r="DH77"/>
      <c r="DI77"/>
      <c r="DJ77"/>
      <c r="DK77"/>
      <c r="DL77"/>
      <c r="DM77"/>
      <c r="DN77"/>
    </row>
    <row r="78" spans="1:156" x14ac:dyDescent="0.2">
      <c r="A78">
        <v>78</v>
      </c>
      <c r="B78">
        <v>14</v>
      </c>
      <c r="C78" t="s">
        <v>1309</v>
      </c>
      <c r="D78" t="s">
        <v>421</v>
      </c>
      <c r="E78" t="s">
        <v>422</v>
      </c>
      <c r="F78" t="s">
        <v>423</v>
      </c>
      <c r="I78" t="s">
        <v>1294</v>
      </c>
      <c r="AF78" t="s">
        <v>411</v>
      </c>
      <c r="CC78" t="s">
        <v>1328</v>
      </c>
      <c r="DD78"/>
      <c r="DE78"/>
      <c r="DF78"/>
      <c r="DG78"/>
      <c r="DH78"/>
      <c r="DI78"/>
      <c r="DJ78"/>
      <c r="DK78"/>
      <c r="DL78"/>
      <c r="DM78"/>
      <c r="DN78"/>
    </row>
    <row r="79" spans="1:156" x14ac:dyDescent="0.2">
      <c r="A79">
        <v>79</v>
      </c>
      <c r="B79">
        <v>4</v>
      </c>
      <c r="C79" t="s">
        <v>1305</v>
      </c>
      <c r="D79" t="s">
        <v>420</v>
      </c>
      <c r="E79" t="s">
        <v>424</v>
      </c>
      <c r="F79" t="s">
        <v>195</v>
      </c>
      <c r="I79" t="s">
        <v>1294</v>
      </c>
      <c r="J79" s="20"/>
      <c r="DD79"/>
      <c r="DE79"/>
      <c r="DF79"/>
      <c r="DG79"/>
      <c r="DH79"/>
      <c r="DI79"/>
      <c r="DJ79"/>
      <c r="DK79"/>
      <c r="DL79"/>
      <c r="DM79"/>
      <c r="DN79"/>
      <c r="DW79" t="s">
        <v>1318</v>
      </c>
    </row>
    <row r="80" spans="1:156" x14ac:dyDescent="0.2">
      <c r="A80">
        <v>80</v>
      </c>
      <c r="B80">
        <v>7</v>
      </c>
      <c r="C80" t="s">
        <v>1311</v>
      </c>
      <c r="D80" t="s">
        <v>417</v>
      </c>
      <c r="E80" t="s">
        <v>417</v>
      </c>
      <c r="F80" t="s">
        <v>184</v>
      </c>
      <c r="DD80"/>
      <c r="DE80"/>
      <c r="DF80"/>
      <c r="DG80"/>
      <c r="DH80"/>
      <c r="DI80"/>
      <c r="DJ80"/>
      <c r="DK80"/>
      <c r="DL80"/>
      <c r="DM80"/>
      <c r="DN80"/>
    </row>
    <row r="81" spans="1:143" x14ac:dyDescent="0.2">
      <c r="A81">
        <v>81</v>
      </c>
      <c r="B81">
        <v>7</v>
      </c>
      <c r="C81" t="s">
        <v>1306</v>
      </c>
      <c r="D81" t="s">
        <v>425</v>
      </c>
      <c r="E81" t="s">
        <v>425</v>
      </c>
      <c r="F81" t="s">
        <v>34</v>
      </c>
      <c r="G81" t="s">
        <v>426</v>
      </c>
      <c r="DD81"/>
      <c r="DE81"/>
      <c r="DF81"/>
      <c r="DG81"/>
      <c r="DH81"/>
      <c r="DI81"/>
      <c r="DJ81"/>
      <c r="DK81"/>
      <c r="DL81"/>
      <c r="DM81"/>
      <c r="DN81"/>
    </row>
    <row r="82" spans="1:143" x14ac:dyDescent="0.2">
      <c r="A82">
        <v>82</v>
      </c>
      <c r="B82">
        <v>8</v>
      </c>
      <c r="C82" t="s">
        <v>1304</v>
      </c>
      <c r="D82" t="s">
        <v>425</v>
      </c>
      <c r="E82" t="s">
        <v>425</v>
      </c>
      <c r="F82" t="s">
        <v>34</v>
      </c>
      <c r="G82" t="s">
        <v>426</v>
      </c>
      <c r="DD82"/>
      <c r="DE82"/>
      <c r="DF82"/>
      <c r="DG82"/>
      <c r="DH82"/>
      <c r="DI82"/>
      <c r="DJ82"/>
      <c r="DK82"/>
      <c r="DL82"/>
      <c r="DM82"/>
      <c r="DN82"/>
    </row>
    <row r="83" spans="1:143" x14ac:dyDescent="0.2">
      <c r="A83">
        <v>83</v>
      </c>
      <c r="B83">
        <v>4</v>
      </c>
      <c r="C83" t="s">
        <v>1317</v>
      </c>
      <c r="D83" t="s">
        <v>427</v>
      </c>
      <c r="E83" t="s">
        <v>425</v>
      </c>
      <c r="F83" t="s">
        <v>428</v>
      </c>
      <c r="G83" t="s">
        <v>429</v>
      </c>
      <c r="I83" t="s">
        <v>1294</v>
      </c>
      <c r="V83" t="s">
        <v>61</v>
      </c>
      <c r="AC83" t="s">
        <v>315</v>
      </c>
      <c r="CE83" t="s">
        <v>1330</v>
      </c>
      <c r="CL83" t="s">
        <v>326</v>
      </c>
      <c r="CS83" t="s">
        <v>68</v>
      </c>
      <c r="DD83"/>
      <c r="DE83"/>
      <c r="DF83"/>
      <c r="DG83"/>
      <c r="DH83"/>
      <c r="DI83"/>
      <c r="DJ83"/>
      <c r="DK83"/>
      <c r="DL83"/>
      <c r="DM83"/>
      <c r="DN83"/>
    </row>
    <row r="84" spans="1:143" x14ac:dyDescent="0.2">
      <c r="A84">
        <v>84</v>
      </c>
      <c r="B84">
        <v>1</v>
      </c>
      <c r="C84" t="s">
        <v>22</v>
      </c>
      <c r="D84" t="s">
        <v>430</v>
      </c>
      <c r="E84" t="s">
        <v>196</v>
      </c>
      <c r="F84" t="s">
        <v>34</v>
      </c>
      <c r="G84" t="s">
        <v>431</v>
      </c>
      <c r="I84" t="s">
        <v>1294</v>
      </c>
      <c r="V84" t="s">
        <v>61</v>
      </c>
      <c r="CB84" t="s">
        <v>1327</v>
      </c>
      <c r="DD84"/>
      <c r="DE84"/>
      <c r="DF84"/>
      <c r="DG84"/>
      <c r="DH84"/>
      <c r="DI84"/>
      <c r="DJ84"/>
      <c r="DK84"/>
      <c r="DL84"/>
      <c r="DM84"/>
      <c r="DN84"/>
    </row>
    <row r="85" spans="1:143" x14ac:dyDescent="0.2">
      <c r="A85">
        <v>85</v>
      </c>
      <c r="B85">
        <v>4</v>
      </c>
      <c r="C85" t="s">
        <v>1310</v>
      </c>
      <c r="D85" t="s">
        <v>428</v>
      </c>
      <c r="E85" t="s">
        <v>196</v>
      </c>
      <c r="F85" t="s">
        <v>432</v>
      </c>
      <c r="G85" t="s">
        <v>433</v>
      </c>
      <c r="J85" t="s">
        <v>1349</v>
      </c>
      <c r="V85" t="s">
        <v>61</v>
      </c>
      <c r="DD85"/>
      <c r="DE85"/>
      <c r="DF85"/>
      <c r="DG85"/>
      <c r="DH85"/>
      <c r="DI85"/>
      <c r="DJ85"/>
      <c r="DK85"/>
      <c r="DL85"/>
      <c r="DM85"/>
      <c r="DN85"/>
      <c r="EM85" t="s">
        <v>22</v>
      </c>
    </row>
    <row r="86" spans="1:143" x14ac:dyDescent="0.2">
      <c r="A86">
        <v>86</v>
      </c>
      <c r="B86">
        <v>4</v>
      </c>
      <c r="C86" t="s">
        <v>1320</v>
      </c>
      <c r="D86" t="s">
        <v>434</v>
      </c>
      <c r="E86" t="s">
        <v>34</v>
      </c>
      <c r="F86" t="s">
        <v>435</v>
      </c>
      <c r="I86" t="s">
        <v>1294</v>
      </c>
      <c r="AG86" t="s">
        <v>357</v>
      </c>
      <c r="DD86"/>
      <c r="DE86"/>
      <c r="DF86"/>
      <c r="DG86"/>
      <c r="DH86"/>
      <c r="DI86"/>
      <c r="DJ86"/>
      <c r="DK86"/>
      <c r="DL86"/>
      <c r="DM86"/>
      <c r="DN86"/>
      <c r="EF86" t="s">
        <v>1333</v>
      </c>
    </row>
    <row r="87" spans="1:143" x14ac:dyDescent="0.2">
      <c r="A87">
        <v>87</v>
      </c>
      <c r="B87">
        <v>8</v>
      </c>
      <c r="C87" t="s">
        <v>1311</v>
      </c>
      <c r="D87" t="s">
        <v>34</v>
      </c>
      <c r="E87" t="s">
        <v>34</v>
      </c>
      <c r="F87" t="s">
        <v>116</v>
      </c>
      <c r="DD87"/>
      <c r="DE87"/>
      <c r="DF87"/>
      <c r="DG87"/>
      <c r="DH87"/>
      <c r="DI87"/>
      <c r="DJ87"/>
      <c r="DK87"/>
      <c r="DL87"/>
      <c r="DM87"/>
      <c r="DN87"/>
    </row>
    <row r="88" spans="1:143" x14ac:dyDescent="0.2">
      <c r="A88">
        <v>88</v>
      </c>
      <c r="B88">
        <v>8</v>
      </c>
      <c r="C88" t="s">
        <v>1306</v>
      </c>
      <c r="D88" t="s">
        <v>436</v>
      </c>
      <c r="E88" t="s">
        <v>436</v>
      </c>
      <c r="F88" t="s">
        <v>37</v>
      </c>
      <c r="G88" t="s">
        <v>437</v>
      </c>
      <c r="DD88"/>
      <c r="DE88"/>
      <c r="DF88"/>
      <c r="DG88"/>
      <c r="DH88"/>
      <c r="DI88"/>
      <c r="DJ88"/>
      <c r="DK88"/>
      <c r="DL88"/>
      <c r="DM88"/>
      <c r="DN88"/>
    </row>
    <row r="89" spans="1:143" x14ac:dyDescent="0.2">
      <c r="A89">
        <v>89</v>
      </c>
      <c r="B89">
        <v>9</v>
      </c>
      <c r="C89" t="s">
        <v>1304</v>
      </c>
      <c r="D89" t="s">
        <v>436</v>
      </c>
      <c r="E89" t="s">
        <v>436</v>
      </c>
      <c r="F89" t="s">
        <v>37</v>
      </c>
      <c r="G89" t="s">
        <v>437</v>
      </c>
      <c r="DD89"/>
      <c r="DE89"/>
      <c r="DF89"/>
      <c r="DG89"/>
      <c r="DH89"/>
      <c r="DI89"/>
      <c r="DJ89"/>
      <c r="DK89"/>
      <c r="DL89"/>
      <c r="DM89"/>
      <c r="DN89"/>
    </row>
    <row r="90" spans="1:143" x14ac:dyDescent="0.2">
      <c r="A90">
        <v>90</v>
      </c>
      <c r="B90">
        <v>5</v>
      </c>
      <c r="C90" t="s">
        <v>1317</v>
      </c>
      <c r="D90" t="s">
        <v>438</v>
      </c>
      <c r="E90" t="s">
        <v>126</v>
      </c>
      <c r="F90" t="s">
        <v>125</v>
      </c>
      <c r="G90" t="s">
        <v>439</v>
      </c>
      <c r="I90" t="s">
        <v>1294</v>
      </c>
      <c r="Z90" t="s">
        <v>65</v>
      </c>
      <c r="AE90" t="s">
        <v>440</v>
      </c>
      <c r="CE90" t="s">
        <v>1330</v>
      </c>
      <c r="CL90" t="s">
        <v>326</v>
      </c>
      <c r="CQ90" t="s">
        <v>66</v>
      </c>
      <c r="DD90"/>
      <c r="DE90"/>
      <c r="DF90"/>
      <c r="DG90"/>
      <c r="DH90"/>
      <c r="DI90"/>
      <c r="DJ90"/>
      <c r="DK90"/>
      <c r="DL90"/>
      <c r="DM90"/>
      <c r="DN90"/>
    </row>
    <row r="91" spans="1:143" x14ac:dyDescent="0.2">
      <c r="A91">
        <v>91</v>
      </c>
      <c r="B91">
        <v>5</v>
      </c>
      <c r="C91" t="s">
        <v>1310</v>
      </c>
      <c r="D91" t="s">
        <v>441</v>
      </c>
      <c r="E91" t="s">
        <v>72</v>
      </c>
      <c r="F91" t="s">
        <v>442</v>
      </c>
      <c r="G91" t="s">
        <v>443</v>
      </c>
      <c r="J91" t="s">
        <v>1349</v>
      </c>
      <c r="DD91"/>
      <c r="DE91"/>
      <c r="DF91"/>
      <c r="DG91"/>
      <c r="DH91"/>
      <c r="DI91"/>
      <c r="DJ91"/>
      <c r="DK91"/>
      <c r="DL91"/>
      <c r="DM91"/>
      <c r="DN91"/>
      <c r="EM91" t="s">
        <v>22</v>
      </c>
    </row>
    <row r="92" spans="1:143" x14ac:dyDescent="0.2">
      <c r="A92">
        <v>92</v>
      </c>
      <c r="B92">
        <v>2</v>
      </c>
      <c r="C92" t="s">
        <v>22</v>
      </c>
      <c r="D92" t="s">
        <v>444</v>
      </c>
      <c r="E92" t="s">
        <v>445</v>
      </c>
      <c r="F92" t="s">
        <v>197</v>
      </c>
      <c r="G92" t="s">
        <v>443</v>
      </c>
      <c r="I92" t="s">
        <v>1294</v>
      </c>
      <c r="CC92" t="s">
        <v>1328</v>
      </c>
      <c r="DD92"/>
      <c r="DE92"/>
      <c r="DF92"/>
      <c r="DG92"/>
      <c r="DH92"/>
      <c r="DI92"/>
      <c r="DJ92"/>
      <c r="DK92"/>
      <c r="DL92"/>
      <c r="DM92"/>
      <c r="DN92"/>
    </row>
    <row r="93" spans="1:143" x14ac:dyDescent="0.2">
      <c r="A93">
        <v>93</v>
      </c>
      <c r="B93">
        <v>5</v>
      </c>
      <c r="C93" t="s">
        <v>1320</v>
      </c>
      <c r="D93" t="s">
        <v>445</v>
      </c>
      <c r="E93" t="s">
        <v>37</v>
      </c>
      <c r="F93" t="s">
        <v>446</v>
      </c>
      <c r="I93" t="s">
        <v>1294</v>
      </c>
      <c r="AE93" t="s">
        <v>440</v>
      </c>
      <c r="DD93"/>
      <c r="DE93"/>
      <c r="DF93"/>
      <c r="DG93"/>
      <c r="DH93"/>
      <c r="DI93"/>
      <c r="DJ93"/>
      <c r="DK93"/>
      <c r="DL93"/>
      <c r="DM93"/>
      <c r="DN93"/>
      <c r="EF93" t="s">
        <v>1333</v>
      </c>
    </row>
    <row r="94" spans="1:143" x14ac:dyDescent="0.2">
      <c r="A94">
        <v>94</v>
      </c>
      <c r="B94">
        <v>9</v>
      </c>
      <c r="C94" t="s">
        <v>1311</v>
      </c>
      <c r="D94" t="s">
        <v>37</v>
      </c>
      <c r="E94" t="s">
        <v>37</v>
      </c>
      <c r="F94" t="s">
        <v>197</v>
      </c>
      <c r="DD94"/>
      <c r="DE94"/>
      <c r="DF94"/>
      <c r="DG94"/>
      <c r="DH94"/>
      <c r="DI94"/>
      <c r="DJ94"/>
      <c r="DK94"/>
      <c r="DL94"/>
      <c r="DM94"/>
      <c r="DN94"/>
    </row>
    <row r="95" spans="1:143" x14ac:dyDescent="0.2">
      <c r="A95">
        <v>95</v>
      </c>
      <c r="B95">
        <v>9</v>
      </c>
      <c r="C95" t="s">
        <v>1306</v>
      </c>
      <c r="D95" t="s">
        <v>447</v>
      </c>
      <c r="E95" t="s">
        <v>447</v>
      </c>
      <c r="F95" t="s">
        <v>448</v>
      </c>
      <c r="G95" t="s">
        <v>449</v>
      </c>
      <c r="DD95"/>
      <c r="DE95"/>
      <c r="DF95"/>
      <c r="DG95"/>
      <c r="DH95"/>
      <c r="DI95"/>
      <c r="DJ95"/>
      <c r="DK95"/>
      <c r="DL95"/>
      <c r="DM95"/>
      <c r="DN95"/>
    </row>
    <row r="96" spans="1:143" x14ac:dyDescent="0.2">
      <c r="A96">
        <v>96</v>
      </c>
      <c r="B96">
        <v>10</v>
      </c>
      <c r="C96" t="s">
        <v>1304</v>
      </c>
      <c r="D96" t="s">
        <v>447</v>
      </c>
      <c r="E96" t="s">
        <v>447</v>
      </c>
      <c r="F96" t="s">
        <v>448</v>
      </c>
      <c r="G96" t="s">
        <v>449</v>
      </c>
      <c r="DD96"/>
      <c r="DE96"/>
      <c r="DF96"/>
      <c r="DG96"/>
      <c r="DH96"/>
      <c r="DI96"/>
      <c r="DJ96"/>
      <c r="DK96"/>
      <c r="DL96"/>
      <c r="DM96"/>
      <c r="DN96"/>
    </row>
    <row r="97" spans="1:168" x14ac:dyDescent="0.2">
      <c r="A97">
        <v>97</v>
      </c>
      <c r="B97">
        <v>3</v>
      </c>
      <c r="C97" t="s">
        <v>1321</v>
      </c>
      <c r="D97" t="s">
        <v>450</v>
      </c>
      <c r="E97" t="s">
        <v>451</v>
      </c>
      <c r="F97" t="s">
        <v>452</v>
      </c>
      <c r="G97" t="s">
        <v>453</v>
      </c>
      <c r="I97" t="s">
        <v>1294</v>
      </c>
      <c r="Z97" t="s">
        <v>65</v>
      </c>
      <c r="BZ97" t="s">
        <v>1324</v>
      </c>
      <c r="CB97" t="s">
        <v>1327</v>
      </c>
      <c r="DD97"/>
      <c r="DE97"/>
      <c r="DF97"/>
      <c r="DG97"/>
      <c r="DH97"/>
      <c r="DI97"/>
      <c r="DJ97"/>
      <c r="DK97"/>
      <c r="DL97"/>
      <c r="DM97"/>
      <c r="DN97"/>
    </row>
    <row r="98" spans="1:168" x14ac:dyDescent="0.2">
      <c r="A98">
        <v>98</v>
      </c>
      <c r="B98">
        <v>2</v>
      </c>
      <c r="C98" t="s">
        <v>1322</v>
      </c>
      <c r="D98" t="s">
        <v>454</v>
      </c>
      <c r="E98" t="s">
        <v>448</v>
      </c>
      <c r="F98" t="s">
        <v>448</v>
      </c>
      <c r="G98" t="s">
        <v>455</v>
      </c>
      <c r="I98" t="s">
        <v>1294</v>
      </c>
      <c r="AD98" t="s">
        <v>322</v>
      </c>
      <c r="DD98"/>
      <c r="DE98"/>
      <c r="DF98"/>
      <c r="DG98"/>
      <c r="DH98"/>
      <c r="DI98"/>
      <c r="DJ98"/>
      <c r="DK98"/>
      <c r="DL98"/>
      <c r="DM98"/>
      <c r="DN98"/>
      <c r="FH98" t="s">
        <v>1346</v>
      </c>
    </row>
    <row r="99" spans="1:168" x14ac:dyDescent="0.2">
      <c r="A99">
        <v>99</v>
      </c>
      <c r="B99">
        <v>10</v>
      </c>
      <c r="C99" t="s">
        <v>1311</v>
      </c>
      <c r="D99" t="s">
        <v>448</v>
      </c>
      <c r="E99" t="s">
        <v>448</v>
      </c>
      <c r="F99" t="s">
        <v>456</v>
      </c>
      <c r="DD99"/>
      <c r="DE99"/>
      <c r="DF99"/>
      <c r="DG99"/>
      <c r="DH99"/>
      <c r="DI99"/>
      <c r="DJ99"/>
      <c r="DK99"/>
      <c r="DL99"/>
      <c r="DM99"/>
      <c r="DN99"/>
    </row>
    <row r="100" spans="1:168" x14ac:dyDescent="0.2">
      <c r="A100">
        <v>100</v>
      </c>
      <c r="B100">
        <v>2</v>
      </c>
      <c r="C100" t="s">
        <v>1319</v>
      </c>
      <c r="D100" t="s">
        <v>457</v>
      </c>
      <c r="E100" t="s">
        <v>141</v>
      </c>
      <c r="F100" t="s">
        <v>458</v>
      </c>
      <c r="G100" t="s">
        <v>459</v>
      </c>
      <c r="I100" t="s">
        <v>1294</v>
      </c>
      <c r="V100" t="s">
        <v>61</v>
      </c>
      <c r="AG100" t="s">
        <v>357</v>
      </c>
      <c r="DD100"/>
      <c r="DE100"/>
      <c r="DF100"/>
      <c r="DG100"/>
      <c r="DH100"/>
      <c r="DI100"/>
      <c r="DJ100"/>
      <c r="DK100"/>
      <c r="DL100"/>
      <c r="DM100"/>
      <c r="DN100"/>
      <c r="FL100" t="s">
        <v>1348</v>
      </c>
    </row>
    <row r="101" spans="1:168" x14ac:dyDescent="0.2">
      <c r="A101">
        <v>101</v>
      </c>
      <c r="B101">
        <v>10</v>
      </c>
      <c r="C101" t="s">
        <v>1306</v>
      </c>
      <c r="D101" t="s">
        <v>460</v>
      </c>
      <c r="E101" t="s">
        <v>460</v>
      </c>
      <c r="F101" t="s">
        <v>461</v>
      </c>
      <c r="DD101"/>
      <c r="DE101"/>
      <c r="DF101"/>
      <c r="DG101"/>
      <c r="DH101"/>
      <c r="DI101"/>
      <c r="DJ101"/>
      <c r="DK101"/>
      <c r="DL101"/>
      <c r="DM101"/>
      <c r="DN101"/>
    </row>
    <row r="102" spans="1:168" x14ac:dyDescent="0.2">
      <c r="A102">
        <v>102</v>
      </c>
      <c r="B102">
        <v>11</v>
      </c>
      <c r="C102" t="s">
        <v>1304</v>
      </c>
      <c r="D102" t="s">
        <v>460</v>
      </c>
      <c r="E102" t="s">
        <v>460</v>
      </c>
      <c r="F102" t="s">
        <v>461</v>
      </c>
      <c r="DD102"/>
      <c r="DE102"/>
      <c r="DF102"/>
      <c r="DG102"/>
      <c r="DH102"/>
      <c r="DI102"/>
      <c r="DJ102"/>
      <c r="DK102"/>
      <c r="DL102"/>
      <c r="DM102"/>
      <c r="DN102"/>
    </row>
    <row r="103" spans="1:168" x14ac:dyDescent="0.2">
      <c r="A103">
        <v>103</v>
      </c>
      <c r="B103">
        <v>3</v>
      </c>
      <c r="C103" t="s">
        <v>129</v>
      </c>
      <c r="D103" t="s">
        <v>462</v>
      </c>
      <c r="E103" t="s">
        <v>463</v>
      </c>
      <c r="F103" t="s">
        <v>464</v>
      </c>
      <c r="J103" t="s">
        <v>1349</v>
      </c>
      <c r="DD103"/>
      <c r="DE103"/>
      <c r="DF103"/>
      <c r="DG103"/>
      <c r="DH103"/>
      <c r="DI103"/>
      <c r="DJ103"/>
      <c r="DK103"/>
      <c r="DL103"/>
      <c r="DM103"/>
      <c r="DN103"/>
    </row>
    <row r="104" spans="1:168" x14ac:dyDescent="0.2">
      <c r="A104">
        <v>104</v>
      </c>
      <c r="B104">
        <v>6</v>
      </c>
      <c r="C104" t="s">
        <v>1320</v>
      </c>
      <c r="D104" t="s">
        <v>465</v>
      </c>
      <c r="E104" t="s">
        <v>466</v>
      </c>
      <c r="F104" t="s">
        <v>467</v>
      </c>
      <c r="I104" t="s">
        <v>1294</v>
      </c>
      <c r="AF104" t="s">
        <v>411</v>
      </c>
      <c r="DD104"/>
      <c r="DE104"/>
      <c r="DF104"/>
      <c r="DG104"/>
      <c r="DH104"/>
      <c r="DI104"/>
      <c r="DJ104"/>
      <c r="DK104"/>
      <c r="DL104"/>
      <c r="DM104"/>
      <c r="DN104"/>
      <c r="EJ104" t="s">
        <v>1318</v>
      </c>
    </row>
    <row r="105" spans="1:168" x14ac:dyDescent="0.2">
      <c r="A105">
        <v>105</v>
      </c>
      <c r="B105">
        <v>3</v>
      </c>
      <c r="C105" t="s">
        <v>1318</v>
      </c>
      <c r="D105" t="s">
        <v>468</v>
      </c>
      <c r="E105" t="s">
        <v>469</v>
      </c>
      <c r="F105" t="s">
        <v>467</v>
      </c>
      <c r="G105" t="s">
        <v>224</v>
      </c>
      <c r="I105" t="s">
        <v>1294</v>
      </c>
      <c r="M105" t="s">
        <v>53</v>
      </c>
      <c r="AF105" t="s">
        <v>411</v>
      </c>
      <c r="DD105"/>
      <c r="DE105"/>
      <c r="DF105"/>
      <c r="DG105"/>
      <c r="DH105"/>
      <c r="DI105"/>
      <c r="DJ105"/>
      <c r="DK105"/>
      <c r="DL105"/>
      <c r="DM105"/>
      <c r="DN105"/>
      <c r="EY105" t="s">
        <v>1339</v>
      </c>
    </row>
    <row r="106" spans="1:168" x14ac:dyDescent="0.2">
      <c r="A106">
        <v>106</v>
      </c>
      <c r="B106">
        <v>11</v>
      </c>
      <c r="C106" t="s">
        <v>1311</v>
      </c>
      <c r="D106" t="s">
        <v>461</v>
      </c>
      <c r="E106" t="s">
        <v>461</v>
      </c>
      <c r="F106" t="s">
        <v>470</v>
      </c>
      <c r="DD106"/>
      <c r="DE106"/>
      <c r="DF106"/>
      <c r="DG106"/>
      <c r="DH106"/>
      <c r="DI106"/>
      <c r="DJ106"/>
      <c r="DK106"/>
      <c r="DL106"/>
      <c r="DM106"/>
      <c r="DN106"/>
    </row>
    <row r="107" spans="1:168" x14ac:dyDescent="0.2">
      <c r="A107">
        <v>107</v>
      </c>
      <c r="B107">
        <v>12</v>
      </c>
      <c r="C107" t="s">
        <v>1304</v>
      </c>
      <c r="D107" t="s">
        <v>471</v>
      </c>
      <c r="E107" t="s">
        <v>471</v>
      </c>
      <c r="F107" t="s">
        <v>472</v>
      </c>
      <c r="DD107"/>
      <c r="DE107"/>
      <c r="DF107"/>
      <c r="DG107"/>
      <c r="DH107"/>
      <c r="DI107"/>
      <c r="DJ107"/>
      <c r="DK107"/>
      <c r="DL107"/>
      <c r="DM107"/>
      <c r="DN107"/>
    </row>
    <row r="108" spans="1:168" x14ac:dyDescent="0.2">
      <c r="A108">
        <v>108</v>
      </c>
      <c r="B108">
        <v>6</v>
      </c>
      <c r="C108" t="s">
        <v>1317</v>
      </c>
      <c r="D108" t="s">
        <v>473</v>
      </c>
      <c r="E108" t="s">
        <v>98</v>
      </c>
      <c r="F108" t="s">
        <v>38</v>
      </c>
      <c r="J108" t="s">
        <v>1349</v>
      </c>
      <c r="CG108" t="s">
        <v>1331</v>
      </c>
      <c r="CK108" t="s">
        <v>474</v>
      </c>
      <c r="CT108" t="s">
        <v>69</v>
      </c>
      <c r="DD108"/>
      <c r="DE108"/>
      <c r="DF108"/>
      <c r="DG108"/>
      <c r="DH108"/>
      <c r="DI108"/>
      <c r="DJ108"/>
      <c r="DK108"/>
      <c r="DL108"/>
      <c r="DM108"/>
      <c r="DN108"/>
    </row>
    <row r="109" spans="1:168" x14ac:dyDescent="0.2">
      <c r="A109">
        <v>109</v>
      </c>
      <c r="B109">
        <v>11</v>
      </c>
      <c r="C109" t="s">
        <v>1306</v>
      </c>
      <c r="D109" t="s">
        <v>475</v>
      </c>
      <c r="E109" t="s">
        <v>475</v>
      </c>
      <c r="F109" t="s">
        <v>476</v>
      </c>
      <c r="G109" t="s">
        <v>477</v>
      </c>
      <c r="DD109"/>
      <c r="DE109"/>
      <c r="DF109"/>
      <c r="DG109"/>
      <c r="DH109"/>
      <c r="DI109"/>
      <c r="DJ109"/>
      <c r="DK109"/>
      <c r="DL109"/>
      <c r="DM109"/>
      <c r="DN109"/>
    </row>
    <row r="110" spans="1:168" x14ac:dyDescent="0.2">
      <c r="A110">
        <v>110</v>
      </c>
      <c r="B110">
        <v>13</v>
      </c>
      <c r="C110" t="s">
        <v>1304</v>
      </c>
      <c r="D110" t="s">
        <v>475</v>
      </c>
      <c r="E110" t="s">
        <v>475</v>
      </c>
      <c r="F110" t="s">
        <v>476</v>
      </c>
      <c r="G110" t="s">
        <v>477</v>
      </c>
      <c r="DD110"/>
      <c r="DE110"/>
      <c r="DF110"/>
      <c r="DG110"/>
      <c r="DH110"/>
      <c r="DI110"/>
      <c r="DJ110"/>
      <c r="DK110"/>
      <c r="DL110"/>
      <c r="DM110"/>
      <c r="DN110"/>
    </row>
    <row r="111" spans="1:168" x14ac:dyDescent="0.2">
      <c r="A111">
        <v>111</v>
      </c>
      <c r="B111">
        <v>4</v>
      </c>
      <c r="C111" t="s">
        <v>1321</v>
      </c>
      <c r="D111" t="s">
        <v>478</v>
      </c>
      <c r="E111" t="s">
        <v>479</v>
      </c>
      <c r="F111" t="s">
        <v>480</v>
      </c>
      <c r="G111" t="s">
        <v>481</v>
      </c>
      <c r="I111" t="s">
        <v>1294</v>
      </c>
      <c r="N111" t="s">
        <v>54</v>
      </c>
      <c r="BZ111" t="s">
        <v>1324</v>
      </c>
      <c r="CC111" t="s">
        <v>1328</v>
      </c>
      <c r="DD111"/>
      <c r="DE111"/>
      <c r="DF111"/>
      <c r="DG111"/>
      <c r="DH111"/>
      <c r="DI111"/>
      <c r="DJ111"/>
      <c r="DK111"/>
      <c r="DL111"/>
      <c r="DM111"/>
      <c r="DN111"/>
    </row>
    <row r="112" spans="1:168" x14ac:dyDescent="0.2">
      <c r="A112">
        <v>112</v>
      </c>
      <c r="B112">
        <v>2</v>
      </c>
      <c r="C112" t="s">
        <v>1308</v>
      </c>
      <c r="D112" t="s">
        <v>482</v>
      </c>
      <c r="E112" t="s">
        <v>480</v>
      </c>
      <c r="F112" t="s">
        <v>483</v>
      </c>
      <c r="J112" t="s">
        <v>1349</v>
      </c>
      <c r="DD112"/>
      <c r="DE112"/>
      <c r="DF112"/>
      <c r="DG112"/>
      <c r="DH112"/>
      <c r="DI112"/>
      <c r="DJ112"/>
      <c r="DK112"/>
      <c r="DL112"/>
      <c r="DM112"/>
      <c r="DN112"/>
    </row>
    <row r="113" spans="1:161" x14ac:dyDescent="0.2">
      <c r="A113">
        <v>113</v>
      </c>
      <c r="B113">
        <v>15</v>
      </c>
      <c r="C113" t="s">
        <v>1309</v>
      </c>
      <c r="D113" t="s">
        <v>484</v>
      </c>
      <c r="E113" t="s">
        <v>485</v>
      </c>
      <c r="F113" t="s">
        <v>486</v>
      </c>
      <c r="J113" t="s">
        <v>1349</v>
      </c>
      <c r="DD113"/>
      <c r="DE113"/>
      <c r="DF113"/>
      <c r="DG113"/>
      <c r="DH113"/>
      <c r="DI113"/>
      <c r="DJ113"/>
      <c r="DK113"/>
      <c r="DL113"/>
      <c r="DM113"/>
      <c r="DN113"/>
    </row>
    <row r="114" spans="1:161" x14ac:dyDescent="0.2">
      <c r="A114">
        <v>114</v>
      </c>
      <c r="B114">
        <v>12</v>
      </c>
      <c r="C114" t="s">
        <v>1311</v>
      </c>
      <c r="D114" t="s">
        <v>476</v>
      </c>
      <c r="E114" t="s">
        <v>476</v>
      </c>
      <c r="F114" t="s">
        <v>487</v>
      </c>
      <c r="DD114"/>
      <c r="DE114"/>
      <c r="DF114"/>
      <c r="DG114"/>
      <c r="DH114"/>
      <c r="DI114"/>
      <c r="DJ114"/>
      <c r="DK114"/>
      <c r="DL114"/>
      <c r="DM114"/>
      <c r="DN114"/>
    </row>
    <row r="115" spans="1:161" x14ac:dyDescent="0.2">
      <c r="A115">
        <v>115</v>
      </c>
      <c r="B115">
        <v>6</v>
      </c>
      <c r="C115" t="s">
        <v>1310</v>
      </c>
      <c r="D115" t="s">
        <v>488</v>
      </c>
      <c r="E115" t="s">
        <v>489</v>
      </c>
      <c r="F115" t="s">
        <v>490</v>
      </c>
      <c r="G115" t="s">
        <v>491</v>
      </c>
      <c r="J115" t="s">
        <v>1349</v>
      </c>
      <c r="M115" t="s">
        <v>53</v>
      </c>
      <c r="DD115"/>
      <c r="DE115"/>
      <c r="DF115"/>
      <c r="DG115"/>
      <c r="DH115"/>
      <c r="DI115"/>
      <c r="DJ115"/>
      <c r="DK115"/>
      <c r="DL115"/>
      <c r="DM115"/>
      <c r="DN115"/>
      <c r="EN115" t="s">
        <v>1338</v>
      </c>
    </row>
    <row r="116" spans="1:161" x14ac:dyDescent="0.2">
      <c r="A116">
        <v>116</v>
      </c>
      <c r="B116">
        <v>12</v>
      </c>
      <c r="C116" t="s">
        <v>1306</v>
      </c>
      <c r="D116" t="s">
        <v>492</v>
      </c>
      <c r="E116" t="s">
        <v>492</v>
      </c>
      <c r="F116" t="s">
        <v>493</v>
      </c>
      <c r="G116" t="s">
        <v>494</v>
      </c>
      <c r="DD116"/>
      <c r="DE116"/>
      <c r="DF116"/>
      <c r="DG116"/>
      <c r="DH116"/>
      <c r="DI116"/>
      <c r="DJ116"/>
      <c r="DK116"/>
      <c r="DL116"/>
      <c r="DM116"/>
      <c r="DN116"/>
    </row>
    <row r="117" spans="1:161" x14ac:dyDescent="0.2">
      <c r="A117">
        <v>117</v>
      </c>
      <c r="B117">
        <v>14</v>
      </c>
      <c r="C117" t="s">
        <v>1304</v>
      </c>
      <c r="D117" t="s">
        <v>492</v>
      </c>
      <c r="E117" t="s">
        <v>492</v>
      </c>
      <c r="F117" t="s">
        <v>495</v>
      </c>
      <c r="G117" t="s">
        <v>494</v>
      </c>
      <c r="DD117"/>
      <c r="DE117"/>
      <c r="DF117"/>
      <c r="DG117"/>
      <c r="DH117"/>
      <c r="DI117"/>
      <c r="DJ117"/>
      <c r="DK117"/>
      <c r="DL117"/>
      <c r="DM117"/>
      <c r="DN117"/>
    </row>
    <row r="118" spans="1:161" x14ac:dyDescent="0.2">
      <c r="A118">
        <v>118</v>
      </c>
      <c r="B118">
        <v>7</v>
      </c>
      <c r="C118" t="s">
        <v>1317</v>
      </c>
      <c r="D118" t="s">
        <v>496</v>
      </c>
      <c r="E118" t="s">
        <v>497</v>
      </c>
      <c r="F118" t="s">
        <v>498</v>
      </c>
      <c r="G118" t="s">
        <v>499</v>
      </c>
      <c r="I118" t="s">
        <v>1294</v>
      </c>
      <c r="R118" t="s">
        <v>189</v>
      </c>
      <c r="AC118" t="s">
        <v>315</v>
      </c>
      <c r="CE118" t="s">
        <v>1330</v>
      </c>
      <c r="CJ118" t="s">
        <v>376</v>
      </c>
      <c r="CS118" t="s">
        <v>68</v>
      </c>
      <c r="DD118"/>
      <c r="DE118"/>
      <c r="DF118"/>
      <c r="DG118"/>
      <c r="DH118"/>
      <c r="DI118"/>
      <c r="DJ118"/>
      <c r="DK118"/>
      <c r="DL118"/>
      <c r="DM118"/>
      <c r="DN118"/>
    </row>
    <row r="119" spans="1:161" x14ac:dyDescent="0.2">
      <c r="A119">
        <v>119</v>
      </c>
      <c r="B119">
        <v>16</v>
      </c>
      <c r="C119" t="s">
        <v>21</v>
      </c>
      <c r="D119" t="s">
        <v>500</v>
      </c>
      <c r="E119" t="s">
        <v>501</v>
      </c>
      <c r="F119" t="s">
        <v>502</v>
      </c>
      <c r="G119" t="s">
        <v>503</v>
      </c>
      <c r="I119" t="s">
        <v>1294</v>
      </c>
      <c r="Q119" t="s">
        <v>57</v>
      </c>
      <c r="DD119"/>
      <c r="DE119"/>
      <c r="DF119"/>
      <c r="DG119"/>
      <c r="DH119"/>
      <c r="DI119"/>
      <c r="DJ119"/>
      <c r="DK119"/>
      <c r="DL119"/>
      <c r="DM119"/>
      <c r="DN119"/>
      <c r="FE119" t="s">
        <v>1343</v>
      </c>
    </row>
    <row r="120" spans="1:161" x14ac:dyDescent="0.2">
      <c r="A120">
        <v>120</v>
      </c>
      <c r="B120">
        <v>16</v>
      </c>
      <c r="C120" t="s">
        <v>1309</v>
      </c>
      <c r="D120" t="s">
        <v>502</v>
      </c>
      <c r="E120" t="s">
        <v>504</v>
      </c>
      <c r="F120" t="s">
        <v>505</v>
      </c>
      <c r="J120" t="s">
        <v>1349</v>
      </c>
      <c r="DD120"/>
      <c r="DE120"/>
      <c r="DF120"/>
      <c r="DG120"/>
      <c r="DH120"/>
      <c r="DI120"/>
      <c r="DJ120"/>
      <c r="DK120"/>
      <c r="DL120"/>
      <c r="DM120"/>
      <c r="DN120"/>
    </row>
    <row r="121" spans="1:161" x14ac:dyDescent="0.2">
      <c r="A121">
        <v>121</v>
      </c>
      <c r="B121">
        <v>5</v>
      </c>
      <c r="C121" t="s">
        <v>1302</v>
      </c>
      <c r="D121" t="s">
        <v>493</v>
      </c>
      <c r="E121" t="s">
        <v>493</v>
      </c>
      <c r="F121" t="s">
        <v>495</v>
      </c>
      <c r="DD121"/>
      <c r="DE121"/>
      <c r="DF121"/>
      <c r="DG121"/>
      <c r="DH121"/>
      <c r="DI121"/>
      <c r="DJ121"/>
      <c r="DK121"/>
      <c r="DL121"/>
      <c r="DM121"/>
      <c r="DN121"/>
    </row>
    <row r="122" spans="1:161" x14ac:dyDescent="0.2">
      <c r="A122">
        <v>122</v>
      </c>
      <c r="B122">
        <v>5</v>
      </c>
      <c r="C122" t="s">
        <v>1305</v>
      </c>
      <c r="D122" t="s">
        <v>506</v>
      </c>
      <c r="E122" t="s">
        <v>495</v>
      </c>
      <c r="F122" t="s">
        <v>507</v>
      </c>
      <c r="I122" t="s">
        <v>1294</v>
      </c>
      <c r="J122" s="20"/>
      <c r="DD122"/>
      <c r="DE122"/>
      <c r="DF122"/>
      <c r="DG122"/>
      <c r="DH122"/>
      <c r="DI122"/>
      <c r="DJ122"/>
      <c r="DK122"/>
      <c r="DL122"/>
      <c r="DM122"/>
      <c r="DN122"/>
      <c r="EF122" t="s">
        <v>1333</v>
      </c>
    </row>
    <row r="123" spans="1:161" x14ac:dyDescent="0.2">
      <c r="A123">
        <v>123</v>
      </c>
      <c r="B123">
        <v>13</v>
      </c>
      <c r="C123" t="s">
        <v>1311</v>
      </c>
      <c r="D123" t="s">
        <v>495</v>
      </c>
      <c r="E123" t="s">
        <v>495</v>
      </c>
      <c r="F123" t="s">
        <v>508</v>
      </c>
      <c r="DD123"/>
      <c r="DE123"/>
      <c r="DF123"/>
      <c r="DG123"/>
      <c r="DH123"/>
      <c r="DI123"/>
      <c r="DJ123"/>
      <c r="DK123"/>
      <c r="DL123"/>
      <c r="DM123"/>
      <c r="DN123"/>
    </row>
    <row r="124" spans="1:161" x14ac:dyDescent="0.2">
      <c r="A124">
        <v>124</v>
      </c>
      <c r="B124">
        <v>13</v>
      </c>
      <c r="C124" t="s">
        <v>1306</v>
      </c>
      <c r="D124" t="s">
        <v>509</v>
      </c>
      <c r="E124" t="s">
        <v>509</v>
      </c>
      <c r="F124" t="s">
        <v>510</v>
      </c>
      <c r="G124" t="s">
        <v>511</v>
      </c>
      <c r="DD124"/>
      <c r="DE124"/>
      <c r="DF124"/>
      <c r="DG124"/>
      <c r="DH124"/>
      <c r="DI124"/>
      <c r="DJ124"/>
      <c r="DK124"/>
      <c r="DL124"/>
      <c r="DM124"/>
      <c r="DN124"/>
    </row>
    <row r="125" spans="1:161" x14ac:dyDescent="0.2">
      <c r="A125">
        <v>125</v>
      </c>
      <c r="B125">
        <v>15</v>
      </c>
      <c r="C125" t="s">
        <v>1304</v>
      </c>
      <c r="D125" t="s">
        <v>509</v>
      </c>
      <c r="E125" t="s">
        <v>509</v>
      </c>
      <c r="F125" t="s">
        <v>512</v>
      </c>
      <c r="G125" t="s">
        <v>513</v>
      </c>
      <c r="DD125"/>
      <c r="DE125"/>
      <c r="DF125"/>
      <c r="DG125"/>
      <c r="DH125"/>
      <c r="DI125"/>
      <c r="DJ125"/>
      <c r="DK125"/>
      <c r="DL125"/>
      <c r="DM125"/>
      <c r="DN125"/>
    </row>
    <row r="126" spans="1:161" x14ac:dyDescent="0.2">
      <c r="A126">
        <v>126</v>
      </c>
      <c r="B126">
        <v>5</v>
      </c>
      <c r="C126" t="s">
        <v>1321</v>
      </c>
      <c r="D126" t="s">
        <v>514</v>
      </c>
      <c r="E126" t="s">
        <v>198</v>
      </c>
      <c r="F126" t="s">
        <v>515</v>
      </c>
      <c r="G126" t="s">
        <v>516</v>
      </c>
      <c r="I126" t="s">
        <v>1294</v>
      </c>
      <c r="O126" t="s">
        <v>55</v>
      </c>
      <c r="BZ126" t="s">
        <v>1324</v>
      </c>
      <c r="CB126" t="s">
        <v>1327</v>
      </c>
      <c r="DD126"/>
      <c r="DE126"/>
      <c r="DF126"/>
      <c r="DG126"/>
      <c r="DH126"/>
      <c r="DI126"/>
      <c r="DJ126"/>
      <c r="DK126"/>
      <c r="DL126"/>
      <c r="DM126"/>
      <c r="DN126"/>
    </row>
    <row r="127" spans="1:161" x14ac:dyDescent="0.2">
      <c r="A127">
        <v>127</v>
      </c>
      <c r="B127">
        <v>17</v>
      </c>
      <c r="C127" t="s">
        <v>1309</v>
      </c>
      <c r="D127" t="s">
        <v>517</v>
      </c>
      <c r="E127" t="s">
        <v>518</v>
      </c>
      <c r="F127" t="s">
        <v>519</v>
      </c>
      <c r="J127" t="s">
        <v>1349</v>
      </c>
      <c r="DD127"/>
      <c r="DE127"/>
      <c r="DF127"/>
      <c r="DG127"/>
      <c r="DH127"/>
      <c r="DI127"/>
      <c r="DJ127"/>
      <c r="DK127"/>
      <c r="DL127"/>
      <c r="DM127"/>
      <c r="DN127"/>
    </row>
    <row r="128" spans="1:161" x14ac:dyDescent="0.2">
      <c r="A128">
        <v>128</v>
      </c>
      <c r="B128">
        <v>17</v>
      </c>
      <c r="C128" t="s">
        <v>21</v>
      </c>
      <c r="D128" t="s">
        <v>520</v>
      </c>
      <c r="E128" t="s">
        <v>521</v>
      </c>
      <c r="F128" t="s">
        <v>522</v>
      </c>
      <c r="G128" t="s">
        <v>523</v>
      </c>
      <c r="I128" t="s">
        <v>1294</v>
      </c>
      <c r="T128" t="s">
        <v>58</v>
      </c>
      <c r="DD128"/>
      <c r="DE128"/>
      <c r="DF128"/>
      <c r="DG128"/>
      <c r="DH128"/>
      <c r="DI128"/>
      <c r="DJ128"/>
      <c r="DK128"/>
      <c r="DL128"/>
      <c r="DM128"/>
      <c r="DN128"/>
      <c r="FD128" t="s">
        <v>1342</v>
      </c>
    </row>
    <row r="129" spans="1:164" x14ac:dyDescent="0.2">
      <c r="A129">
        <v>129</v>
      </c>
      <c r="B129">
        <v>18</v>
      </c>
      <c r="C129" t="s">
        <v>1309</v>
      </c>
      <c r="D129" t="s">
        <v>519</v>
      </c>
      <c r="E129" t="s">
        <v>199</v>
      </c>
      <c r="F129" t="s">
        <v>524</v>
      </c>
      <c r="J129" t="s">
        <v>1349</v>
      </c>
      <c r="DD129"/>
      <c r="DE129"/>
      <c r="DF129"/>
      <c r="DG129"/>
      <c r="DH129"/>
      <c r="DI129"/>
      <c r="DJ129"/>
      <c r="DK129"/>
      <c r="DL129"/>
      <c r="DM129"/>
      <c r="DN129"/>
    </row>
    <row r="130" spans="1:164" x14ac:dyDescent="0.2">
      <c r="A130">
        <v>130</v>
      </c>
      <c r="B130">
        <v>7</v>
      </c>
      <c r="C130" t="s">
        <v>1320</v>
      </c>
      <c r="D130" t="s">
        <v>143</v>
      </c>
      <c r="E130" t="s">
        <v>510</v>
      </c>
      <c r="F130" t="s">
        <v>525</v>
      </c>
      <c r="I130" t="s">
        <v>1294</v>
      </c>
      <c r="AC130" t="s">
        <v>315</v>
      </c>
      <c r="DD130"/>
      <c r="DE130"/>
      <c r="DF130"/>
      <c r="DG130"/>
      <c r="DH130"/>
      <c r="DI130"/>
      <c r="DJ130"/>
      <c r="DK130"/>
      <c r="DL130"/>
      <c r="DM130"/>
      <c r="DN130"/>
      <c r="EG130" t="s">
        <v>1334</v>
      </c>
    </row>
    <row r="131" spans="1:164" x14ac:dyDescent="0.2">
      <c r="A131">
        <v>131</v>
      </c>
      <c r="B131">
        <v>6</v>
      </c>
      <c r="C131" t="s">
        <v>1302</v>
      </c>
      <c r="D131" t="s">
        <v>510</v>
      </c>
      <c r="E131" t="s">
        <v>510</v>
      </c>
      <c r="F131" t="s">
        <v>525</v>
      </c>
      <c r="DD131"/>
      <c r="DE131"/>
      <c r="DF131"/>
      <c r="DG131"/>
      <c r="DH131"/>
      <c r="DI131"/>
      <c r="DJ131"/>
      <c r="DK131"/>
      <c r="DL131"/>
      <c r="DM131"/>
      <c r="DN131"/>
    </row>
    <row r="132" spans="1:164" x14ac:dyDescent="0.2">
      <c r="A132">
        <v>132</v>
      </c>
      <c r="B132">
        <v>19</v>
      </c>
      <c r="C132" t="s">
        <v>1309</v>
      </c>
      <c r="D132" t="s">
        <v>510</v>
      </c>
      <c r="E132" t="s">
        <v>526</v>
      </c>
      <c r="F132" t="s">
        <v>527</v>
      </c>
      <c r="I132" t="s">
        <v>1294</v>
      </c>
      <c r="AF132" t="s">
        <v>411</v>
      </c>
      <c r="CD132" t="s">
        <v>1329</v>
      </c>
      <c r="DD132"/>
      <c r="DE132"/>
      <c r="DF132"/>
      <c r="DG132"/>
      <c r="DH132"/>
      <c r="DI132"/>
      <c r="DJ132"/>
      <c r="DK132"/>
      <c r="DL132"/>
      <c r="DM132"/>
      <c r="DN132"/>
    </row>
    <row r="133" spans="1:164" x14ac:dyDescent="0.2">
      <c r="A133">
        <v>133</v>
      </c>
      <c r="B133">
        <v>6</v>
      </c>
      <c r="C133" t="s">
        <v>1305</v>
      </c>
      <c r="D133" t="s">
        <v>510</v>
      </c>
      <c r="E133" t="s">
        <v>525</v>
      </c>
      <c r="F133" t="s">
        <v>528</v>
      </c>
      <c r="I133" t="s">
        <v>1294</v>
      </c>
      <c r="J133" s="20"/>
      <c r="AE133" t="s">
        <v>440</v>
      </c>
      <c r="DD133"/>
      <c r="DE133"/>
      <c r="DF133"/>
      <c r="DG133"/>
      <c r="DH133"/>
      <c r="DI133"/>
      <c r="DJ133"/>
      <c r="DK133"/>
      <c r="DL133"/>
      <c r="DM133"/>
      <c r="DN133"/>
      <c r="EH133" t="s">
        <v>1335</v>
      </c>
    </row>
    <row r="134" spans="1:164" x14ac:dyDescent="0.2">
      <c r="A134">
        <v>134</v>
      </c>
      <c r="B134">
        <v>14</v>
      </c>
      <c r="C134" t="s">
        <v>1306</v>
      </c>
      <c r="D134" t="s">
        <v>525</v>
      </c>
      <c r="E134" t="s">
        <v>525</v>
      </c>
      <c r="F134" t="s">
        <v>512</v>
      </c>
      <c r="G134" t="s">
        <v>529</v>
      </c>
      <c r="DD134"/>
      <c r="DE134"/>
      <c r="DF134"/>
      <c r="DG134"/>
      <c r="DH134"/>
      <c r="DI134"/>
      <c r="DJ134"/>
      <c r="DK134"/>
      <c r="DL134"/>
      <c r="DM134"/>
      <c r="DN134"/>
    </row>
    <row r="135" spans="1:164" x14ac:dyDescent="0.2">
      <c r="A135">
        <v>135</v>
      </c>
      <c r="B135">
        <v>18</v>
      </c>
      <c r="C135" t="s">
        <v>21</v>
      </c>
      <c r="D135" t="s">
        <v>530</v>
      </c>
      <c r="E135" t="s">
        <v>531</v>
      </c>
      <c r="F135" t="s">
        <v>528</v>
      </c>
      <c r="G135" t="s">
        <v>532</v>
      </c>
      <c r="I135" t="s">
        <v>1294</v>
      </c>
      <c r="U135" t="s">
        <v>60</v>
      </c>
      <c r="DD135"/>
      <c r="DE135"/>
      <c r="DF135"/>
      <c r="DG135"/>
      <c r="DH135"/>
      <c r="DI135"/>
      <c r="DJ135"/>
      <c r="DK135"/>
      <c r="DL135"/>
      <c r="DM135"/>
      <c r="DN135"/>
      <c r="FE135" t="s">
        <v>1343</v>
      </c>
    </row>
    <row r="136" spans="1:164" x14ac:dyDescent="0.2">
      <c r="A136">
        <v>136</v>
      </c>
      <c r="B136">
        <v>20</v>
      </c>
      <c r="C136" t="s">
        <v>1309</v>
      </c>
      <c r="D136" t="s">
        <v>533</v>
      </c>
      <c r="E136" t="s">
        <v>534</v>
      </c>
      <c r="F136" t="s">
        <v>535</v>
      </c>
      <c r="J136" t="s">
        <v>1349</v>
      </c>
      <c r="DD136"/>
      <c r="DE136"/>
      <c r="DF136"/>
      <c r="DG136"/>
      <c r="DH136"/>
      <c r="DI136"/>
      <c r="DJ136"/>
      <c r="DK136"/>
      <c r="DL136"/>
      <c r="DM136"/>
      <c r="DN136"/>
    </row>
    <row r="137" spans="1:164" x14ac:dyDescent="0.2">
      <c r="A137">
        <v>137</v>
      </c>
      <c r="B137">
        <v>19</v>
      </c>
      <c r="C137" t="s">
        <v>21</v>
      </c>
      <c r="D137" t="s">
        <v>528</v>
      </c>
      <c r="E137" t="s">
        <v>536</v>
      </c>
      <c r="F137" t="s">
        <v>94</v>
      </c>
      <c r="G137" t="s">
        <v>537</v>
      </c>
      <c r="I137" t="s">
        <v>1294</v>
      </c>
      <c r="U137" t="s">
        <v>60</v>
      </c>
      <c r="DD137"/>
      <c r="DE137"/>
      <c r="DF137"/>
      <c r="DG137"/>
      <c r="DH137"/>
      <c r="DI137"/>
      <c r="DJ137"/>
      <c r="DK137"/>
      <c r="DL137"/>
      <c r="DM137"/>
      <c r="DN137"/>
      <c r="FE137" t="s">
        <v>1343</v>
      </c>
    </row>
    <row r="138" spans="1:164" x14ac:dyDescent="0.2">
      <c r="A138">
        <v>138</v>
      </c>
      <c r="B138">
        <v>4</v>
      </c>
      <c r="C138" t="s">
        <v>135</v>
      </c>
      <c r="D138" t="s">
        <v>94</v>
      </c>
      <c r="E138" t="s">
        <v>538</v>
      </c>
      <c r="F138" t="s">
        <v>539</v>
      </c>
      <c r="G138" t="s">
        <v>540</v>
      </c>
      <c r="I138" t="s">
        <v>1294</v>
      </c>
      <c r="V138" t="s">
        <v>61</v>
      </c>
      <c r="AL138" t="s">
        <v>410</v>
      </c>
      <c r="DD138"/>
      <c r="DE138"/>
      <c r="DF138"/>
      <c r="DG138"/>
      <c r="DH138"/>
      <c r="DI138"/>
      <c r="DJ138"/>
      <c r="DK138"/>
      <c r="DL138"/>
      <c r="DM138"/>
      <c r="DN138"/>
      <c r="DY138" t="s">
        <v>1332</v>
      </c>
    </row>
    <row r="139" spans="1:164" x14ac:dyDescent="0.2">
      <c r="A139">
        <v>139</v>
      </c>
      <c r="B139">
        <v>3</v>
      </c>
      <c r="C139" t="s">
        <v>1322</v>
      </c>
      <c r="D139" t="s">
        <v>535</v>
      </c>
      <c r="E139" t="s">
        <v>512</v>
      </c>
      <c r="F139" t="s">
        <v>512</v>
      </c>
      <c r="G139" t="s">
        <v>541</v>
      </c>
      <c r="I139" t="s">
        <v>1294</v>
      </c>
      <c r="AL139" t="s">
        <v>410</v>
      </c>
      <c r="DD139"/>
      <c r="DE139"/>
      <c r="DF139"/>
      <c r="DG139"/>
      <c r="DH139"/>
      <c r="DI139"/>
      <c r="DJ139"/>
      <c r="DK139"/>
      <c r="DL139"/>
      <c r="DM139"/>
      <c r="DN139"/>
      <c r="FH139" t="s">
        <v>1346</v>
      </c>
    </row>
    <row r="140" spans="1:164" x14ac:dyDescent="0.2">
      <c r="A140">
        <v>140</v>
      </c>
      <c r="B140">
        <v>14</v>
      </c>
      <c r="C140" t="s">
        <v>1311</v>
      </c>
      <c r="D140" t="s">
        <v>512</v>
      </c>
      <c r="E140" t="s">
        <v>512</v>
      </c>
      <c r="F140" t="s">
        <v>542</v>
      </c>
      <c r="DD140"/>
      <c r="DE140"/>
      <c r="DF140"/>
      <c r="DG140"/>
      <c r="DH140"/>
      <c r="DI140"/>
      <c r="DJ140"/>
      <c r="DK140"/>
      <c r="DL140"/>
      <c r="DM140"/>
      <c r="DN140"/>
    </row>
    <row r="141" spans="1:164" x14ac:dyDescent="0.2">
      <c r="A141">
        <v>141</v>
      </c>
      <c r="B141">
        <v>4</v>
      </c>
      <c r="C141" t="s">
        <v>1322</v>
      </c>
      <c r="D141" t="s">
        <v>543</v>
      </c>
      <c r="E141" t="s">
        <v>544</v>
      </c>
      <c r="F141" t="s">
        <v>545</v>
      </c>
      <c r="G141" t="s">
        <v>546</v>
      </c>
      <c r="I141" t="s">
        <v>1294</v>
      </c>
      <c r="V141" t="s">
        <v>61</v>
      </c>
      <c r="AG141" t="s">
        <v>357</v>
      </c>
      <c r="DD141"/>
      <c r="DE141"/>
      <c r="DF141"/>
      <c r="DG141"/>
      <c r="DH141"/>
      <c r="DI141"/>
      <c r="DJ141"/>
      <c r="DK141"/>
      <c r="DL141"/>
      <c r="DM141"/>
      <c r="DN141"/>
      <c r="FF141" t="s">
        <v>1344</v>
      </c>
    </row>
    <row r="142" spans="1:164" x14ac:dyDescent="0.2">
      <c r="A142">
        <v>142</v>
      </c>
      <c r="B142">
        <v>4</v>
      </c>
      <c r="C142" t="s">
        <v>129</v>
      </c>
      <c r="D142" t="s">
        <v>547</v>
      </c>
      <c r="E142" t="s">
        <v>548</v>
      </c>
      <c r="F142" t="s">
        <v>200</v>
      </c>
      <c r="J142" t="s">
        <v>1349</v>
      </c>
      <c r="DD142"/>
      <c r="DE142"/>
      <c r="DF142"/>
      <c r="DG142"/>
      <c r="DH142"/>
      <c r="DI142"/>
      <c r="DJ142"/>
      <c r="DK142"/>
      <c r="DL142"/>
      <c r="DM142"/>
      <c r="DN142"/>
    </row>
    <row r="143" spans="1:164" x14ac:dyDescent="0.2">
      <c r="A143">
        <v>143</v>
      </c>
      <c r="B143">
        <v>15</v>
      </c>
      <c r="C143" t="s">
        <v>1306</v>
      </c>
      <c r="D143" t="s">
        <v>548</v>
      </c>
      <c r="E143" t="s">
        <v>548</v>
      </c>
      <c r="F143" t="s">
        <v>549</v>
      </c>
      <c r="G143" t="s">
        <v>550</v>
      </c>
      <c r="DD143"/>
      <c r="DE143"/>
      <c r="DF143"/>
      <c r="DG143"/>
      <c r="DH143"/>
      <c r="DI143"/>
      <c r="DJ143"/>
      <c r="DK143"/>
      <c r="DL143"/>
      <c r="DM143"/>
      <c r="DN143"/>
    </row>
    <row r="144" spans="1:164" x14ac:dyDescent="0.2">
      <c r="A144">
        <v>144</v>
      </c>
      <c r="B144">
        <v>16</v>
      </c>
      <c r="C144" t="s">
        <v>1304</v>
      </c>
      <c r="D144" t="s">
        <v>548</v>
      </c>
      <c r="E144" t="s">
        <v>548</v>
      </c>
      <c r="F144" t="s">
        <v>549</v>
      </c>
      <c r="G144" t="s">
        <v>550</v>
      </c>
      <c r="DD144"/>
      <c r="DE144"/>
      <c r="DF144"/>
      <c r="DG144"/>
      <c r="DH144"/>
      <c r="DI144"/>
      <c r="DJ144"/>
      <c r="DK144"/>
      <c r="DL144"/>
      <c r="DM144"/>
      <c r="DN144"/>
    </row>
    <row r="145" spans="1:168" x14ac:dyDescent="0.2">
      <c r="A145">
        <v>145</v>
      </c>
      <c r="B145">
        <v>20</v>
      </c>
      <c r="C145" t="s">
        <v>21</v>
      </c>
      <c r="D145" t="s">
        <v>200</v>
      </c>
      <c r="E145" t="s">
        <v>551</v>
      </c>
      <c r="F145" t="s">
        <v>552</v>
      </c>
      <c r="G145" t="s">
        <v>553</v>
      </c>
      <c r="I145" t="s">
        <v>1294</v>
      </c>
      <c r="R145" t="s">
        <v>189</v>
      </c>
      <c r="DD145"/>
      <c r="DE145"/>
      <c r="DF145"/>
      <c r="DG145"/>
      <c r="DH145"/>
      <c r="DI145"/>
      <c r="DJ145"/>
      <c r="DK145"/>
      <c r="DL145"/>
      <c r="DM145"/>
      <c r="DN145"/>
      <c r="FE145" t="s">
        <v>1343</v>
      </c>
    </row>
    <row r="146" spans="1:168" x14ac:dyDescent="0.2">
      <c r="A146">
        <v>146</v>
      </c>
      <c r="B146">
        <v>21</v>
      </c>
      <c r="C146" t="s">
        <v>1309</v>
      </c>
      <c r="D146" t="s">
        <v>554</v>
      </c>
      <c r="E146" t="s">
        <v>555</v>
      </c>
      <c r="F146" t="s">
        <v>556</v>
      </c>
      <c r="J146" t="s">
        <v>1349</v>
      </c>
      <c r="DD146"/>
      <c r="DE146"/>
      <c r="DF146"/>
      <c r="DG146"/>
      <c r="DH146"/>
      <c r="DI146"/>
      <c r="DJ146"/>
      <c r="DK146"/>
      <c r="DL146"/>
      <c r="DM146"/>
      <c r="DN146"/>
    </row>
    <row r="147" spans="1:168" x14ac:dyDescent="0.2">
      <c r="A147">
        <v>147</v>
      </c>
      <c r="B147">
        <v>21</v>
      </c>
      <c r="C147" t="s">
        <v>21</v>
      </c>
      <c r="D147" t="s">
        <v>557</v>
      </c>
      <c r="E147" t="s">
        <v>558</v>
      </c>
      <c r="F147" t="s">
        <v>559</v>
      </c>
      <c r="G147" t="s">
        <v>560</v>
      </c>
      <c r="I147" t="s">
        <v>1294</v>
      </c>
      <c r="Q147" t="s">
        <v>57</v>
      </c>
      <c r="DD147"/>
      <c r="DE147"/>
      <c r="DF147"/>
      <c r="DG147"/>
      <c r="DH147"/>
      <c r="DI147"/>
      <c r="DJ147"/>
      <c r="DK147"/>
      <c r="DL147"/>
      <c r="DM147"/>
      <c r="DN147"/>
      <c r="FD147" t="s">
        <v>1342</v>
      </c>
    </row>
    <row r="148" spans="1:168" x14ac:dyDescent="0.2">
      <c r="A148">
        <v>148</v>
      </c>
      <c r="B148">
        <v>3</v>
      </c>
      <c r="C148" t="s">
        <v>1308</v>
      </c>
      <c r="D148" t="s">
        <v>561</v>
      </c>
      <c r="E148" t="s">
        <v>562</v>
      </c>
      <c r="F148" t="s">
        <v>563</v>
      </c>
      <c r="J148" t="s">
        <v>1349</v>
      </c>
      <c r="DD148"/>
      <c r="DE148"/>
      <c r="DF148"/>
      <c r="DG148"/>
      <c r="DH148"/>
      <c r="DI148"/>
      <c r="DJ148"/>
      <c r="DK148"/>
      <c r="DL148"/>
      <c r="DM148"/>
      <c r="DN148"/>
    </row>
    <row r="149" spans="1:168" x14ac:dyDescent="0.2">
      <c r="A149">
        <v>149</v>
      </c>
      <c r="B149">
        <v>5</v>
      </c>
      <c r="C149" t="s">
        <v>135</v>
      </c>
      <c r="D149" t="s">
        <v>561</v>
      </c>
      <c r="E149" t="s">
        <v>562</v>
      </c>
      <c r="F149" t="s">
        <v>563</v>
      </c>
      <c r="G149" t="s">
        <v>564</v>
      </c>
      <c r="I149" t="s">
        <v>1294</v>
      </c>
      <c r="O149" t="s">
        <v>55</v>
      </c>
      <c r="AH149" t="s">
        <v>392</v>
      </c>
      <c r="DD149"/>
      <c r="DE149"/>
      <c r="DF149"/>
      <c r="DG149"/>
      <c r="DH149"/>
      <c r="DI149"/>
      <c r="DJ149"/>
      <c r="DK149"/>
      <c r="DL149"/>
      <c r="DM149"/>
      <c r="DN149"/>
      <c r="DY149" t="s">
        <v>1332</v>
      </c>
    </row>
    <row r="150" spans="1:168" x14ac:dyDescent="0.2">
      <c r="A150">
        <v>150</v>
      </c>
      <c r="B150">
        <v>5</v>
      </c>
      <c r="C150" t="s">
        <v>1322</v>
      </c>
      <c r="D150" t="s">
        <v>561</v>
      </c>
      <c r="E150" t="s">
        <v>565</v>
      </c>
      <c r="F150" t="s">
        <v>565</v>
      </c>
      <c r="G150" t="s">
        <v>566</v>
      </c>
      <c r="I150" t="s">
        <v>1294</v>
      </c>
      <c r="AL150" t="s">
        <v>410</v>
      </c>
      <c r="DD150"/>
      <c r="DE150"/>
      <c r="DF150"/>
      <c r="DG150"/>
      <c r="DH150"/>
      <c r="DI150"/>
      <c r="DJ150"/>
      <c r="DK150"/>
      <c r="DL150"/>
      <c r="DM150"/>
      <c r="DN150"/>
      <c r="FH150" t="s">
        <v>1346</v>
      </c>
    </row>
    <row r="151" spans="1:168" x14ac:dyDescent="0.2">
      <c r="A151">
        <v>151</v>
      </c>
      <c r="B151">
        <v>15</v>
      </c>
      <c r="C151" t="s">
        <v>1311</v>
      </c>
      <c r="D151" t="s">
        <v>549</v>
      </c>
      <c r="E151" t="s">
        <v>549</v>
      </c>
      <c r="F151" t="s">
        <v>567</v>
      </c>
      <c r="DD151"/>
      <c r="DE151"/>
      <c r="DF151"/>
      <c r="DG151"/>
      <c r="DH151"/>
      <c r="DI151"/>
      <c r="DJ151"/>
      <c r="DK151"/>
      <c r="DL151"/>
      <c r="DM151"/>
      <c r="DN151"/>
    </row>
    <row r="152" spans="1:168" x14ac:dyDescent="0.2">
      <c r="A152">
        <v>152</v>
      </c>
      <c r="B152">
        <v>3</v>
      </c>
      <c r="C152" t="s">
        <v>1319</v>
      </c>
      <c r="D152" t="s">
        <v>568</v>
      </c>
      <c r="E152" t="s">
        <v>569</v>
      </c>
      <c r="F152" t="s">
        <v>570</v>
      </c>
      <c r="G152" t="s">
        <v>571</v>
      </c>
      <c r="I152" t="s">
        <v>1294</v>
      </c>
      <c r="S152" t="s">
        <v>59</v>
      </c>
      <c r="DD152"/>
      <c r="DE152"/>
      <c r="DF152"/>
      <c r="DG152"/>
      <c r="DH152"/>
      <c r="DI152"/>
      <c r="DJ152"/>
      <c r="DK152"/>
      <c r="DL152"/>
      <c r="DM152"/>
      <c r="DN152"/>
      <c r="FL152" t="s">
        <v>1348</v>
      </c>
    </row>
    <row r="153" spans="1:168" x14ac:dyDescent="0.2">
      <c r="A153">
        <v>153</v>
      </c>
      <c r="B153">
        <v>16</v>
      </c>
      <c r="C153" t="s">
        <v>1306</v>
      </c>
      <c r="D153" t="s">
        <v>201</v>
      </c>
      <c r="E153" t="s">
        <v>201</v>
      </c>
      <c r="F153" t="s">
        <v>572</v>
      </c>
      <c r="G153" t="s">
        <v>573</v>
      </c>
      <c r="DD153"/>
      <c r="DE153"/>
      <c r="DF153"/>
      <c r="DG153"/>
      <c r="DH153"/>
      <c r="DI153"/>
      <c r="DJ153"/>
      <c r="DK153"/>
      <c r="DL153"/>
      <c r="DM153"/>
      <c r="DN153"/>
    </row>
    <row r="154" spans="1:168" x14ac:dyDescent="0.2">
      <c r="A154">
        <v>154</v>
      </c>
      <c r="B154">
        <v>17</v>
      </c>
      <c r="C154" t="s">
        <v>1304</v>
      </c>
      <c r="D154" t="s">
        <v>201</v>
      </c>
      <c r="E154" t="s">
        <v>201</v>
      </c>
      <c r="F154" t="s">
        <v>574</v>
      </c>
      <c r="G154" t="s">
        <v>575</v>
      </c>
      <c r="DD154"/>
      <c r="DE154"/>
      <c r="DF154"/>
      <c r="DG154"/>
      <c r="DH154"/>
      <c r="DI154"/>
      <c r="DJ154"/>
      <c r="DK154"/>
      <c r="DL154"/>
      <c r="DM154"/>
      <c r="DN154"/>
    </row>
    <row r="155" spans="1:168" x14ac:dyDescent="0.2">
      <c r="A155">
        <v>155</v>
      </c>
      <c r="B155">
        <v>5</v>
      </c>
      <c r="C155" t="s">
        <v>129</v>
      </c>
      <c r="D155" t="s">
        <v>576</v>
      </c>
      <c r="E155" t="s">
        <v>577</v>
      </c>
      <c r="F155" t="s">
        <v>92</v>
      </c>
      <c r="J155" t="s">
        <v>1349</v>
      </c>
      <c r="DD155"/>
      <c r="DE155"/>
      <c r="DF155"/>
      <c r="DG155"/>
      <c r="DH155"/>
      <c r="DI155"/>
      <c r="DJ155"/>
      <c r="DK155"/>
      <c r="DL155"/>
      <c r="DM155"/>
      <c r="DN155"/>
    </row>
    <row r="156" spans="1:168" x14ac:dyDescent="0.2">
      <c r="A156">
        <v>156</v>
      </c>
      <c r="B156">
        <v>4</v>
      </c>
      <c r="C156" t="s">
        <v>1308</v>
      </c>
      <c r="D156" t="s">
        <v>144</v>
      </c>
      <c r="E156" t="s">
        <v>92</v>
      </c>
      <c r="F156" t="s">
        <v>202</v>
      </c>
      <c r="J156" t="s">
        <v>1349</v>
      </c>
      <c r="DD156"/>
      <c r="DE156"/>
      <c r="DF156"/>
      <c r="DG156"/>
      <c r="DH156"/>
      <c r="DI156"/>
      <c r="DJ156"/>
      <c r="DK156"/>
      <c r="DL156"/>
      <c r="DM156"/>
      <c r="DN156"/>
    </row>
    <row r="157" spans="1:168" x14ac:dyDescent="0.2">
      <c r="A157">
        <v>157</v>
      </c>
      <c r="B157">
        <v>22</v>
      </c>
      <c r="C157" t="s">
        <v>1309</v>
      </c>
      <c r="D157" t="s">
        <v>92</v>
      </c>
      <c r="E157" t="s">
        <v>202</v>
      </c>
      <c r="F157" t="s">
        <v>185</v>
      </c>
      <c r="J157" t="s">
        <v>1349</v>
      </c>
      <c r="DD157"/>
      <c r="DE157"/>
      <c r="DF157"/>
      <c r="DG157"/>
      <c r="DH157"/>
      <c r="DI157"/>
      <c r="DJ157"/>
      <c r="DK157"/>
      <c r="DL157"/>
      <c r="DM157"/>
      <c r="DN157"/>
    </row>
    <row r="158" spans="1:168" x14ac:dyDescent="0.2">
      <c r="A158">
        <v>158</v>
      </c>
      <c r="B158">
        <v>22</v>
      </c>
      <c r="C158" t="s">
        <v>21</v>
      </c>
      <c r="D158" t="s">
        <v>99</v>
      </c>
      <c r="E158" t="s">
        <v>578</v>
      </c>
      <c r="F158" t="s">
        <v>572</v>
      </c>
      <c r="G158" t="s">
        <v>573</v>
      </c>
      <c r="I158" t="s">
        <v>1294</v>
      </c>
      <c r="R158" t="s">
        <v>189</v>
      </c>
      <c r="DD158"/>
      <c r="DE158"/>
      <c r="DF158"/>
      <c r="DG158"/>
      <c r="DH158"/>
      <c r="DI158"/>
      <c r="DJ158"/>
      <c r="DK158"/>
      <c r="DL158"/>
      <c r="DM158"/>
      <c r="DN158"/>
      <c r="FE158" t="s">
        <v>1343</v>
      </c>
    </row>
    <row r="159" spans="1:168" x14ac:dyDescent="0.2">
      <c r="A159">
        <v>159</v>
      </c>
      <c r="B159">
        <v>8</v>
      </c>
      <c r="C159" t="s">
        <v>1320</v>
      </c>
      <c r="D159" t="s">
        <v>579</v>
      </c>
      <c r="E159" t="s">
        <v>572</v>
      </c>
      <c r="F159" t="s">
        <v>580</v>
      </c>
      <c r="I159" t="s">
        <v>1294</v>
      </c>
      <c r="AO159" t="s">
        <v>402</v>
      </c>
      <c r="DD159"/>
      <c r="DE159"/>
      <c r="DF159"/>
      <c r="DG159"/>
      <c r="DH159"/>
      <c r="DI159"/>
      <c r="DJ159"/>
      <c r="DK159"/>
      <c r="DL159"/>
      <c r="DM159"/>
      <c r="DN159"/>
      <c r="EF159" t="s">
        <v>1333</v>
      </c>
    </row>
    <row r="160" spans="1:168" x14ac:dyDescent="0.2">
      <c r="A160">
        <v>160</v>
      </c>
      <c r="B160">
        <v>7</v>
      </c>
      <c r="C160" t="s">
        <v>1302</v>
      </c>
      <c r="D160" t="s">
        <v>572</v>
      </c>
      <c r="E160" t="s">
        <v>572</v>
      </c>
      <c r="F160" t="s">
        <v>574</v>
      </c>
      <c r="G160" t="s">
        <v>581</v>
      </c>
      <c r="DD160"/>
      <c r="DE160"/>
      <c r="DF160"/>
      <c r="DG160"/>
      <c r="DH160"/>
      <c r="DI160"/>
      <c r="DJ160"/>
      <c r="DK160"/>
      <c r="DL160"/>
      <c r="DM160"/>
      <c r="DN160"/>
    </row>
    <row r="161" spans="1:161" x14ac:dyDescent="0.2">
      <c r="A161">
        <v>161</v>
      </c>
      <c r="B161">
        <v>23</v>
      </c>
      <c r="C161" t="s">
        <v>1309</v>
      </c>
      <c r="D161" t="s">
        <v>185</v>
      </c>
      <c r="E161" t="s">
        <v>145</v>
      </c>
      <c r="F161" t="s">
        <v>580</v>
      </c>
      <c r="I161" t="s">
        <v>1294</v>
      </c>
      <c r="AO161" t="s">
        <v>402</v>
      </c>
      <c r="CC161" t="s">
        <v>1328</v>
      </c>
      <c r="DD161"/>
      <c r="DE161"/>
      <c r="DF161"/>
      <c r="DG161"/>
      <c r="DH161"/>
      <c r="DI161"/>
      <c r="DJ161"/>
      <c r="DK161"/>
      <c r="DL161"/>
      <c r="DM161"/>
      <c r="DN161"/>
    </row>
    <row r="162" spans="1:161" x14ac:dyDescent="0.2">
      <c r="A162">
        <v>162</v>
      </c>
      <c r="B162">
        <v>23</v>
      </c>
      <c r="C162" t="s">
        <v>21</v>
      </c>
      <c r="D162" t="s">
        <v>572</v>
      </c>
      <c r="E162" t="s">
        <v>582</v>
      </c>
      <c r="F162" t="s">
        <v>204</v>
      </c>
      <c r="G162" t="s">
        <v>583</v>
      </c>
      <c r="J162" t="s">
        <v>1349</v>
      </c>
      <c r="Q162" t="s">
        <v>57</v>
      </c>
      <c r="DD162"/>
      <c r="DE162"/>
      <c r="DF162"/>
      <c r="DG162"/>
      <c r="DH162"/>
      <c r="DI162"/>
      <c r="DJ162"/>
      <c r="DK162"/>
      <c r="DL162"/>
      <c r="DM162"/>
      <c r="DN162"/>
      <c r="FE162" t="s">
        <v>1343</v>
      </c>
    </row>
    <row r="163" spans="1:161" x14ac:dyDescent="0.2">
      <c r="A163">
        <v>163</v>
      </c>
      <c r="B163">
        <v>24</v>
      </c>
      <c r="C163" t="s">
        <v>1309</v>
      </c>
      <c r="D163" t="s">
        <v>580</v>
      </c>
      <c r="E163" t="s">
        <v>146</v>
      </c>
      <c r="F163" t="s">
        <v>147</v>
      </c>
      <c r="I163" t="s">
        <v>1294</v>
      </c>
      <c r="AN163" t="s">
        <v>584</v>
      </c>
      <c r="CD163" t="s">
        <v>1329</v>
      </c>
      <c r="DD163"/>
      <c r="DE163"/>
      <c r="DF163"/>
      <c r="DG163"/>
      <c r="DH163"/>
      <c r="DI163"/>
      <c r="DJ163"/>
      <c r="DK163"/>
      <c r="DL163"/>
      <c r="DM163"/>
      <c r="DN163"/>
    </row>
    <row r="164" spans="1:161" x14ac:dyDescent="0.2">
      <c r="A164">
        <v>164</v>
      </c>
      <c r="B164">
        <v>24</v>
      </c>
      <c r="C164" t="s">
        <v>21</v>
      </c>
      <c r="D164" t="s">
        <v>203</v>
      </c>
      <c r="E164" t="s">
        <v>585</v>
      </c>
      <c r="F164" t="s">
        <v>586</v>
      </c>
      <c r="G164" t="s">
        <v>587</v>
      </c>
      <c r="J164" t="s">
        <v>1349</v>
      </c>
      <c r="P164" t="s">
        <v>56</v>
      </c>
      <c r="DD164"/>
      <c r="DE164"/>
      <c r="DF164"/>
      <c r="DG164"/>
      <c r="DH164"/>
      <c r="DI164"/>
      <c r="DJ164"/>
      <c r="DK164"/>
      <c r="DL164"/>
      <c r="DM164"/>
      <c r="DN164"/>
      <c r="FE164" t="s">
        <v>1343</v>
      </c>
    </row>
    <row r="165" spans="1:161" x14ac:dyDescent="0.2">
      <c r="A165">
        <v>165</v>
      </c>
      <c r="B165">
        <v>7</v>
      </c>
      <c r="C165" t="s">
        <v>1305</v>
      </c>
      <c r="D165" t="s">
        <v>588</v>
      </c>
      <c r="E165" t="s">
        <v>574</v>
      </c>
      <c r="F165" t="s">
        <v>589</v>
      </c>
      <c r="I165" t="s">
        <v>1294</v>
      </c>
      <c r="J165" s="20"/>
      <c r="DD165"/>
      <c r="DE165"/>
      <c r="DF165"/>
      <c r="DG165"/>
      <c r="DH165"/>
      <c r="DI165"/>
      <c r="DJ165"/>
      <c r="DK165"/>
      <c r="DL165"/>
      <c r="DM165"/>
      <c r="DN165"/>
      <c r="DW165" t="s">
        <v>1318</v>
      </c>
    </row>
    <row r="166" spans="1:161" x14ac:dyDescent="0.2">
      <c r="A166">
        <v>166</v>
      </c>
      <c r="B166">
        <v>16</v>
      </c>
      <c r="C166" t="s">
        <v>1311</v>
      </c>
      <c r="D166" t="s">
        <v>574</v>
      </c>
      <c r="E166" t="s">
        <v>574</v>
      </c>
      <c r="F166" t="s">
        <v>148</v>
      </c>
      <c r="DD166"/>
      <c r="DE166"/>
      <c r="DF166"/>
      <c r="DG166"/>
      <c r="DH166"/>
      <c r="DI166"/>
      <c r="DJ166"/>
      <c r="DK166"/>
      <c r="DL166"/>
      <c r="DM166"/>
      <c r="DN166"/>
    </row>
    <row r="167" spans="1:161" x14ac:dyDescent="0.2">
      <c r="A167">
        <v>167</v>
      </c>
      <c r="B167">
        <v>8</v>
      </c>
      <c r="C167" t="s">
        <v>1302</v>
      </c>
      <c r="D167" t="s">
        <v>150</v>
      </c>
      <c r="E167" t="s">
        <v>150</v>
      </c>
      <c r="F167" t="s">
        <v>590</v>
      </c>
      <c r="G167" t="s">
        <v>591</v>
      </c>
      <c r="DD167"/>
      <c r="DE167"/>
      <c r="DF167"/>
      <c r="DG167"/>
      <c r="DH167"/>
      <c r="DI167"/>
      <c r="DJ167"/>
      <c r="DK167"/>
      <c r="DL167"/>
      <c r="DM167"/>
      <c r="DN167"/>
    </row>
    <row r="168" spans="1:161" x14ac:dyDescent="0.2">
      <c r="A168">
        <v>168</v>
      </c>
      <c r="B168">
        <v>18</v>
      </c>
      <c r="C168" t="s">
        <v>1304</v>
      </c>
      <c r="D168" t="s">
        <v>150</v>
      </c>
      <c r="E168" t="s">
        <v>150</v>
      </c>
      <c r="F168" t="s">
        <v>590</v>
      </c>
      <c r="G168" t="s">
        <v>591</v>
      </c>
      <c r="DD168"/>
      <c r="DE168"/>
      <c r="DF168"/>
      <c r="DG168"/>
      <c r="DH168"/>
      <c r="DI168"/>
      <c r="DJ168"/>
      <c r="DK168"/>
      <c r="DL168"/>
      <c r="DM168"/>
      <c r="DN168"/>
    </row>
    <row r="169" spans="1:161" x14ac:dyDescent="0.2">
      <c r="A169">
        <v>169</v>
      </c>
      <c r="B169">
        <v>6</v>
      </c>
      <c r="C169" t="s">
        <v>1321</v>
      </c>
      <c r="D169" t="s">
        <v>592</v>
      </c>
      <c r="E169" t="s">
        <v>593</v>
      </c>
      <c r="F169" t="s">
        <v>594</v>
      </c>
      <c r="G169" t="s">
        <v>595</v>
      </c>
      <c r="J169" t="s">
        <v>1349</v>
      </c>
      <c r="Q169" t="s">
        <v>57</v>
      </c>
      <c r="BZ169" t="s">
        <v>1324</v>
      </c>
      <c r="CC169" t="s">
        <v>1328</v>
      </c>
      <c r="DD169"/>
      <c r="DE169"/>
      <c r="DF169"/>
      <c r="DG169"/>
      <c r="DH169"/>
      <c r="DI169"/>
      <c r="DJ169"/>
      <c r="DK169"/>
      <c r="DL169"/>
      <c r="DM169"/>
      <c r="DN169"/>
    </row>
    <row r="170" spans="1:161" x14ac:dyDescent="0.2">
      <c r="A170">
        <v>170</v>
      </c>
      <c r="B170">
        <v>25</v>
      </c>
      <c r="C170" t="s">
        <v>1309</v>
      </c>
      <c r="D170" t="s">
        <v>596</v>
      </c>
      <c r="E170" t="s">
        <v>597</v>
      </c>
      <c r="F170" t="s">
        <v>151</v>
      </c>
      <c r="I170" t="s">
        <v>1294</v>
      </c>
      <c r="AD170" t="s">
        <v>322</v>
      </c>
      <c r="CC170" t="s">
        <v>1328</v>
      </c>
      <c r="DD170"/>
      <c r="DE170"/>
      <c r="DF170"/>
      <c r="DG170"/>
      <c r="DH170"/>
      <c r="DI170"/>
      <c r="DJ170"/>
      <c r="DK170"/>
      <c r="DL170"/>
      <c r="DM170"/>
      <c r="DN170"/>
    </row>
    <row r="171" spans="1:161" x14ac:dyDescent="0.2">
      <c r="A171">
        <v>171</v>
      </c>
      <c r="B171">
        <v>7</v>
      </c>
      <c r="C171" t="s">
        <v>1310</v>
      </c>
      <c r="D171" t="s">
        <v>150</v>
      </c>
      <c r="E171" t="s">
        <v>594</v>
      </c>
      <c r="F171" t="s">
        <v>598</v>
      </c>
      <c r="G171" t="s">
        <v>599</v>
      </c>
      <c r="I171" t="s">
        <v>1294</v>
      </c>
      <c r="L171" t="s">
        <v>52</v>
      </c>
      <c r="AI171" t="s">
        <v>600</v>
      </c>
      <c r="DD171"/>
      <c r="DE171"/>
      <c r="DF171"/>
      <c r="DG171"/>
      <c r="DH171"/>
      <c r="DI171"/>
      <c r="DJ171"/>
      <c r="DK171"/>
      <c r="DL171"/>
      <c r="DM171"/>
      <c r="DN171"/>
      <c r="EN171" t="s">
        <v>1338</v>
      </c>
    </row>
    <row r="172" spans="1:161" x14ac:dyDescent="0.2">
      <c r="A172">
        <v>172</v>
      </c>
      <c r="B172">
        <v>26</v>
      </c>
      <c r="C172" t="s">
        <v>1309</v>
      </c>
      <c r="D172" t="s">
        <v>594</v>
      </c>
      <c r="E172" t="s">
        <v>601</v>
      </c>
      <c r="F172" t="s">
        <v>602</v>
      </c>
      <c r="I172" t="s">
        <v>1294</v>
      </c>
      <c r="AB172" t="s">
        <v>603</v>
      </c>
      <c r="CC172" t="s">
        <v>1328</v>
      </c>
      <c r="DD172"/>
      <c r="DE172"/>
      <c r="DF172"/>
      <c r="DG172"/>
      <c r="DH172"/>
      <c r="DI172"/>
      <c r="DJ172"/>
      <c r="DK172"/>
      <c r="DL172"/>
      <c r="DM172"/>
      <c r="DN172"/>
      <c r="FA172" t="s">
        <v>1341</v>
      </c>
    </row>
    <row r="173" spans="1:161" x14ac:dyDescent="0.2">
      <c r="A173">
        <v>173</v>
      </c>
      <c r="B173">
        <v>25</v>
      </c>
      <c r="C173" t="s">
        <v>21</v>
      </c>
      <c r="D173" t="s">
        <v>598</v>
      </c>
      <c r="E173" t="s">
        <v>604</v>
      </c>
      <c r="F173" t="s">
        <v>605</v>
      </c>
      <c r="G173" t="s">
        <v>409</v>
      </c>
      <c r="J173" t="s">
        <v>1349</v>
      </c>
      <c r="L173" t="s">
        <v>52</v>
      </c>
      <c r="DD173"/>
      <c r="DE173"/>
      <c r="DF173"/>
      <c r="DG173"/>
      <c r="DH173"/>
      <c r="DI173"/>
      <c r="DJ173"/>
      <c r="DK173"/>
      <c r="DL173"/>
      <c r="DM173"/>
      <c r="DN173"/>
      <c r="FE173" t="s">
        <v>1343</v>
      </c>
    </row>
    <row r="174" spans="1:161" x14ac:dyDescent="0.2">
      <c r="A174">
        <v>174</v>
      </c>
      <c r="B174">
        <v>27</v>
      </c>
      <c r="C174" t="s">
        <v>1309</v>
      </c>
      <c r="D174" t="s">
        <v>149</v>
      </c>
      <c r="E174" t="s">
        <v>152</v>
      </c>
      <c r="F174" t="s">
        <v>186</v>
      </c>
      <c r="I174" t="s">
        <v>1294</v>
      </c>
      <c r="AL174" t="s">
        <v>410</v>
      </c>
      <c r="CC174" t="s">
        <v>1328</v>
      </c>
      <c r="DD174"/>
      <c r="DE174"/>
      <c r="DF174"/>
      <c r="DG174"/>
      <c r="DH174"/>
      <c r="DI174"/>
      <c r="DJ174"/>
      <c r="DK174"/>
      <c r="DL174"/>
      <c r="DM174"/>
      <c r="DN174"/>
      <c r="FA174" t="s">
        <v>1341</v>
      </c>
    </row>
    <row r="175" spans="1:161" ht="16" customHeight="1" x14ac:dyDescent="0.2">
      <c r="A175">
        <v>175</v>
      </c>
      <c r="B175">
        <v>26</v>
      </c>
      <c r="C175" t="s">
        <v>21</v>
      </c>
      <c r="D175" t="s">
        <v>206</v>
      </c>
      <c r="E175" t="s">
        <v>207</v>
      </c>
      <c r="F175" t="s">
        <v>208</v>
      </c>
      <c r="G175" t="s">
        <v>606</v>
      </c>
      <c r="J175" t="s">
        <v>1349</v>
      </c>
      <c r="O175" t="s">
        <v>55</v>
      </c>
      <c r="DD175"/>
      <c r="DE175"/>
      <c r="DF175"/>
      <c r="DG175"/>
      <c r="DH175"/>
      <c r="DI175"/>
      <c r="DJ175"/>
      <c r="DK175"/>
      <c r="DL175"/>
      <c r="DM175"/>
      <c r="DN175"/>
      <c r="FE175" t="s">
        <v>1343</v>
      </c>
    </row>
    <row r="176" spans="1:161" ht="16" customHeight="1" x14ac:dyDescent="0.2">
      <c r="A176">
        <v>176</v>
      </c>
      <c r="B176">
        <v>28</v>
      </c>
      <c r="C176" t="s">
        <v>1309</v>
      </c>
      <c r="D176" t="s">
        <v>208</v>
      </c>
      <c r="E176" t="s">
        <v>73</v>
      </c>
      <c r="F176" t="s">
        <v>607</v>
      </c>
      <c r="I176" t="s">
        <v>1294</v>
      </c>
      <c r="AS176">
        <v>28</v>
      </c>
      <c r="CD176" t="s">
        <v>1329</v>
      </c>
      <c r="DD176"/>
      <c r="DE176"/>
      <c r="DF176"/>
      <c r="DG176"/>
      <c r="DH176"/>
      <c r="DI176"/>
      <c r="DJ176"/>
      <c r="DK176"/>
      <c r="DL176"/>
      <c r="DM176"/>
      <c r="DN176"/>
    </row>
    <row r="177" spans="1:163" ht="16" customHeight="1" x14ac:dyDescent="0.2">
      <c r="A177">
        <v>177</v>
      </c>
      <c r="B177">
        <v>27</v>
      </c>
      <c r="C177" t="s">
        <v>21</v>
      </c>
      <c r="D177" t="s">
        <v>205</v>
      </c>
      <c r="E177" t="s">
        <v>608</v>
      </c>
      <c r="F177" t="s">
        <v>609</v>
      </c>
      <c r="G177" t="s">
        <v>610</v>
      </c>
      <c r="J177" t="s">
        <v>1349</v>
      </c>
      <c r="P177" t="s">
        <v>56</v>
      </c>
      <c r="DD177"/>
      <c r="DE177"/>
      <c r="DF177"/>
      <c r="DG177"/>
      <c r="DH177"/>
      <c r="DI177"/>
      <c r="DJ177"/>
      <c r="DK177"/>
      <c r="DL177"/>
      <c r="DM177"/>
      <c r="DN177"/>
      <c r="FD177" t="s">
        <v>1342</v>
      </c>
    </row>
    <row r="178" spans="1:163" ht="16" customHeight="1" x14ac:dyDescent="0.2">
      <c r="A178">
        <v>178</v>
      </c>
      <c r="B178">
        <v>29</v>
      </c>
      <c r="C178" t="s">
        <v>1309</v>
      </c>
      <c r="D178" t="s">
        <v>611</v>
      </c>
      <c r="E178" t="s">
        <v>590</v>
      </c>
      <c r="F178" t="s">
        <v>612</v>
      </c>
      <c r="I178" t="s">
        <v>1294</v>
      </c>
      <c r="AO178" t="s">
        <v>402</v>
      </c>
      <c r="CD178" t="s">
        <v>1329</v>
      </c>
      <c r="DD178"/>
      <c r="DE178"/>
      <c r="DF178"/>
      <c r="DG178"/>
      <c r="DH178"/>
      <c r="DI178"/>
      <c r="DJ178"/>
      <c r="DK178"/>
      <c r="DL178"/>
      <c r="DM178"/>
      <c r="DN178"/>
    </row>
    <row r="179" spans="1:163" ht="16" customHeight="1" x14ac:dyDescent="0.2">
      <c r="A179">
        <v>179</v>
      </c>
      <c r="B179">
        <v>17</v>
      </c>
      <c r="C179" t="s">
        <v>1311</v>
      </c>
      <c r="D179" t="s">
        <v>590</v>
      </c>
      <c r="E179" t="s">
        <v>590</v>
      </c>
      <c r="F179" t="s">
        <v>613</v>
      </c>
      <c r="DD179"/>
      <c r="DE179"/>
      <c r="DF179"/>
      <c r="DG179"/>
      <c r="DH179"/>
      <c r="DI179"/>
      <c r="DJ179"/>
      <c r="DK179"/>
      <c r="DL179"/>
      <c r="DM179"/>
      <c r="DN179"/>
    </row>
    <row r="180" spans="1:163" ht="16" customHeight="1" x14ac:dyDescent="0.2">
      <c r="A180">
        <v>180</v>
      </c>
      <c r="B180">
        <v>6</v>
      </c>
      <c r="C180" t="s">
        <v>1322</v>
      </c>
      <c r="D180" t="s">
        <v>614</v>
      </c>
      <c r="E180" t="s">
        <v>615</v>
      </c>
      <c r="F180" t="s">
        <v>615</v>
      </c>
      <c r="G180" t="s">
        <v>616</v>
      </c>
      <c r="J180" t="s">
        <v>1349</v>
      </c>
      <c r="DD180"/>
      <c r="DE180"/>
      <c r="DF180"/>
      <c r="DG180"/>
      <c r="DH180"/>
      <c r="DI180"/>
      <c r="DJ180"/>
      <c r="DK180"/>
      <c r="DL180"/>
      <c r="DM180"/>
      <c r="DN180"/>
      <c r="FG180" t="s">
        <v>1345</v>
      </c>
    </row>
    <row r="181" spans="1:163" ht="16" customHeight="1" x14ac:dyDescent="0.2">
      <c r="A181">
        <v>181</v>
      </c>
      <c r="B181">
        <v>19</v>
      </c>
      <c r="C181" t="s">
        <v>1304</v>
      </c>
      <c r="D181" t="s">
        <v>211</v>
      </c>
      <c r="E181" t="s">
        <v>211</v>
      </c>
      <c r="F181" t="s">
        <v>617</v>
      </c>
      <c r="G181" t="s">
        <v>618</v>
      </c>
      <c r="DD181"/>
      <c r="DE181"/>
      <c r="DF181"/>
      <c r="DG181"/>
      <c r="DH181"/>
      <c r="DI181"/>
      <c r="DJ181"/>
      <c r="DK181"/>
      <c r="DL181"/>
      <c r="DM181"/>
      <c r="DN181"/>
    </row>
    <row r="182" spans="1:163" ht="16" customHeight="1" x14ac:dyDescent="0.2">
      <c r="A182">
        <v>182</v>
      </c>
      <c r="B182">
        <v>6</v>
      </c>
      <c r="C182" t="s">
        <v>129</v>
      </c>
      <c r="D182" t="s">
        <v>210</v>
      </c>
      <c r="E182" t="s">
        <v>112</v>
      </c>
      <c r="F182" t="s">
        <v>113</v>
      </c>
      <c r="I182" t="s">
        <v>1294</v>
      </c>
      <c r="DD182"/>
      <c r="DE182"/>
      <c r="DF182"/>
      <c r="DG182"/>
      <c r="DH182"/>
      <c r="DI182"/>
      <c r="DJ182"/>
      <c r="DK182"/>
      <c r="DL182"/>
      <c r="DM182"/>
      <c r="DN182"/>
    </row>
    <row r="183" spans="1:163" ht="16" customHeight="1" x14ac:dyDescent="0.2">
      <c r="A183">
        <v>183</v>
      </c>
      <c r="B183">
        <v>9</v>
      </c>
      <c r="C183" t="s">
        <v>1302</v>
      </c>
      <c r="D183" t="s">
        <v>212</v>
      </c>
      <c r="E183" t="s">
        <v>212</v>
      </c>
      <c r="F183" t="s">
        <v>617</v>
      </c>
      <c r="G183" t="s">
        <v>618</v>
      </c>
      <c r="DD183"/>
      <c r="DE183"/>
      <c r="DF183"/>
      <c r="DG183"/>
      <c r="DH183"/>
      <c r="DI183"/>
      <c r="DJ183"/>
      <c r="DK183"/>
      <c r="DL183"/>
      <c r="DM183"/>
      <c r="DN183"/>
    </row>
    <row r="184" spans="1:163" ht="16" customHeight="1" x14ac:dyDescent="0.2">
      <c r="A184">
        <v>184</v>
      </c>
      <c r="B184">
        <v>8</v>
      </c>
      <c r="C184" t="s">
        <v>1317</v>
      </c>
      <c r="D184" t="s">
        <v>619</v>
      </c>
      <c r="E184" t="s">
        <v>620</v>
      </c>
      <c r="F184" t="s">
        <v>154</v>
      </c>
      <c r="J184" t="s">
        <v>1349</v>
      </c>
      <c r="CE184" t="s">
        <v>1330</v>
      </c>
      <c r="CJ184" t="s">
        <v>376</v>
      </c>
      <c r="CU184" t="s">
        <v>142</v>
      </c>
      <c r="DD184"/>
      <c r="DE184"/>
      <c r="DF184"/>
      <c r="DG184"/>
      <c r="DH184"/>
      <c r="DI184"/>
      <c r="DJ184"/>
      <c r="DK184"/>
      <c r="DL184"/>
      <c r="DM184"/>
      <c r="DN184"/>
    </row>
    <row r="185" spans="1:163" ht="16" customHeight="1" x14ac:dyDescent="0.2">
      <c r="A185">
        <v>185</v>
      </c>
      <c r="B185">
        <v>30</v>
      </c>
      <c r="C185" t="s">
        <v>1309</v>
      </c>
      <c r="D185" t="s">
        <v>153</v>
      </c>
      <c r="E185" t="s">
        <v>621</v>
      </c>
      <c r="F185" t="s">
        <v>622</v>
      </c>
      <c r="I185" t="s">
        <v>1294</v>
      </c>
      <c r="AD185" t="s">
        <v>322</v>
      </c>
      <c r="CC185" t="s">
        <v>1328</v>
      </c>
      <c r="DD185"/>
      <c r="DE185"/>
      <c r="DF185"/>
      <c r="DG185"/>
      <c r="DH185"/>
      <c r="DI185"/>
      <c r="DJ185"/>
      <c r="DK185"/>
      <c r="DL185"/>
      <c r="DM185"/>
      <c r="DN185"/>
    </row>
    <row r="186" spans="1:163" ht="16" customHeight="1" x14ac:dyDescent="0.2">
      <c r="A186">
        <v>186</v>
      </c>
      <c r="B186">
        <v>28</v>
      </c>
      <c r="C186" t="s">
        <v>21</v>
      </c>
      <c r="D186" t="s">
        <v>621</v>
      </c>
      <c r="E186" t="s">
        <v>622</v>
      </c>
      <c r="F186" t="s">
        <v>623</v>
      </c>
      <c r="G186" t="s">
        <v>624</v>
      </c>
      <c r="J186" t="s">
        <v>1349</v>
      </c>
      <c r="U186" t="s">
        <v>60</v>
      </c>
      <c r="DD186"/>
      <c r="DE186"/>
      <c r="DF186"/>
      <c r="DG186"/>
      <c r="DH186"/>
      <c r="DI186"/>
      <c r="DJ186"/>
      <c r="DK186"/>
      <c r="DL186"/>
      <c r="DM186"/>
      <c r="DN186"/>
      <c r="FE186" t="s">
        <v>1343</v>
      </c>
    </row>
    <row r="187" spans="1:163" ht="16" customHeight="1" x14ac:dyDescent="0.2">
      <c r="A187">
        <v>187</v>
      </c>
      <c r="B187">
        <v>31</v>
      </c>
      <c r="C187" t="s">
        <v>1309</v>
      </c>
      <c r="D187" t="s">
        <v>625</v>
      </c>
      <c r="E187" t="s">
        <v>626</v>
      </c>
      <c r="F187" t="s">
        <v>627</v>
      </c>
      <c r="I187" t="s">
        <v>1294</v>
      </c>
      <c r="AI187" t="s">
        <v>600</v>
      </c>
      <c r="CB187" t="s">
        <v>1327</v>
      </c>
      <c r="DD187"/>
      <c r="DE187"/>
      <c r="DF187"/>
      <c r="DG187"/>
      <c r="DH187"/>
      <c r="DI187"/>
      <c r="DJ187"/>
      <c r="DK187"/>
      <c r="DL187"/>
      <c r="DM187"/>
      <c r="DN187"/>
    </row>
    <row r="188" spans="1:163" ht="16" customHeight="1" x14ac:dyDescent="0.2">
      <c r="A188">
        <v>188</v>
      </c>
      <c r="B188">
        <v>32</v>
      </c>
      <c r="C188" t="s">
        <v>1309</v>
      </c>
      <c r="D188" t="s">
        <v>628</v>
      </c>
      <c r="E188" t="s">
        <v>629</v>
      </c>
      <c r="F188" t="s">
        <v>630</v>
      </c>
      <c r="I188" t="s">
        <v>1294</v>
      </c>
      <c r="AG188" t="s">
        <v>357</v>
      </c>
      <c r="CD188" t="s">
        <v>1329</v>
      </c>
      <c r="DD188"/>
      <c r="DE188"/>
      <c r="DF188"/>
      <c r="DG188"/>
      <c r="DH188"/>
      <c r="DI188"/>
      <c r="DJ188"/>
      <c r="DK188"/>
      <c r="DL188"/>
      <c r="DM188"/>
      <c r="DN188"/>
    </row>
    <row r="189" spans="1:163" ht="16" customHeight="1" x14ac:dyDescent="0.2">
      <c r="A189">
        <v>189</v>
      </c>
      <c r="B189">
        <v>33</v>
      </c>
      <c r="C189" t="s">
        <v>1309</v>
      </c>
      <c r="D189" t="s">
        <v>631</v>
      </c>
      <c r="E189" t="s">
        <v>632</v>
      </c>
      <c r="F189" t="s">
        <v>633</v>
      </c>
      <c r="I189" t="s">
        <v>1294</v>
      </c>
      <c r="AH189" t="s">
        <v>392</v>
      </c>
      <c r="CD189" t="s">
        <v>1329</v>
      </c>
      <c r="DD189"/>
      <c r="DE189"/>
      <c r="DF189"/>
      <c r="DG189"/>
      <c r="DH189"/>
      <c r="DI189"/>
      <c r="DJ189"/>
      <c r="DK189"/>
      <c r="DL189"/>
      <c r="DM189"/>
      <c r="DN189"/>
    </row>
    <row r="190" spans="1:163" ht="16" customHeight="1" x14ac:dyDescent="0.2">
      <c r="A190">
        <v>190</v>
      </c>
      <c r="B190">
        <v>29</v>
      </c>
      <c r="C190" t="s">
        <v>21</v>
      </c>
      <c r="D190" t="s">
        <v>632</v>
      </c>
      <c r="E190" t="s">
        <v>633</v>
      </c>
      <c r="F190" t="s">
        <v>634</v>
      </c>
      <c r="G190" t="s">
        <v>635</v>
      </c>
      <c r="J190" t="s">
        <v>1349</v>
      </c>
      <c r="P190" t="s">
        <v>56</v>
      </c>
      <c r="DD190"/>
      <c r="DE190"/>
      <c r="DF190"/>
      <c r="DG190"/>
      <c r="DH190"/>
      <c r="DI190"/>
      <c r="DJ190"/>
      <c r="DK190"/>
      <c r="DL190"/>
      <c r="DM190"/>
      <c r="DN190"/>
      <c r="FE190" t="s">
        <v>1343</v>
      </c>
    </row>
    <row r="191" spans="1:163" ht="16" customHeight="1" x14ac:dyDescent="0.2">
      <c r="A191">
        <v>191</v>
      </c>
      <c r="B191">
        <v>34</v>
      </c>
      <c r="C191" t="s">
        <v>1309</v>
      </c>
      <c r="D191" t="s">
        <v>633</v>
      </c>
      <c r="E191" t="s">
        <v>634</v>
      </c>
      <c r="F191" t="s">
        <v>636</v>
      </c>
      <c r="I191" t="s">
        <v>1294</v>
      </c>
      <c r="AC191" t="s">
        <v>315</v>
      </c>
      <c r="CC191" t="s">
        <v>1328</v>
      </c>
      <c r="DD191"/>
      <c r="DE191"/>
      <c r="DF191"/>
      <c r="DG191"/>
      <c r="DH191"/>
      <c r="DI191"/>
      <c r="DJ191"/>
      <c r="DK191"/>
      <c r="DL191"/>
      <c r="DM191"/>
      <c r="DN191"/>
      <c r="FA191" t="s">
        <v>1341</v>
      </c>
    </row>
    <row r="192" spans="1:163" ht="16" customHeight="1" x14ac:dyDescent="0.2">
      <c r="A192">
        <v>192</v>
      </c>
      <c r="B192">
        <v>35</v>
      </c>
      <c r="C192" t="s">
        <v>1309</v>
      </c>
      <c r="D192" t="s">
        <v>637</v>
      </c>
      <c r="E192" t="s">
        <v>638</v>
      </c>
      <c r="F192" t="s">
        <v>639</v>
      </c>
      <c r="I192" t="s">
        <v>1294</v>
      </c>
      <c r="AA192" t="s">
        <v>404</v>
      </c>
      <c r="CD192" t="s">
        <v>1329</v>
      </c>
      <c r="DD192"/>
      <c r="DE192"/>
      <c r="DF192"/>
      <c r="DG192"/>
      <c r="DH192"/>
      <c r="DI192"/>
      <c r="DJ192"/>
      <c r="DK192"/>
      <c r="DL192"/>
      <c r="DM192"/>
      <c r="DN192"/>
    </row>
    <row r="193" spans="1:164" ht="16" customHeight="1" x14ac:dyDescent="0.2">
      <c r="A193">
        <v>193</v>
      </c>
      <c r="B193">
        <v>8</v>
      </c>
      <c r="C193" t="s">
        <v>1310</v>
      </c>
      <c r="D193" t="s">
        <v>640</v>
      </c>
      <c r="E193" t="s">
        <v>639</v>
      </c>
      <c r="F193" t="s">
        <v>641</v>
      </c>
      <c r="G193" t="s">
        <v>642</v>
      </c>
      <c r="I193" t="s">
        <v>1294</v>
      </c>
      <c r="Q193" t="s">
        <v>57</v>
      </c>
      <c r="AA193" t="s">
        <v>404</v>
      </c>
      <c r="DD193"/>
      <c r="DE193"/>
      <c r="DF193"/>
      <c r="DG193"/>
      <c r="DH193"/>
      <c r="DI193"/>
      <c r="DJ193"/>
      <c r="DK193"/>
      <c r="DL193"/>
      <c r="DM193"/>
      <c r="DN193"/>
      <c r="EP193" t="s">
        <v>1303</v>
      </c>
    </row>
    <row r="194" spans="1:164" ht="16" customHeight="1" x14ac:dyDescent="0.2">
      <c r="A194">
        <v>194</v>
      </c>
      <c r="B194">
        <v>18</v>
      </c>
      <c r="C194" t="s">
        <v>1311</v>
      </c>
      <c r="D194" t="s">
        <v>617</v>
      </c>
      <c r="E194" t="s">
        <v>617</v>
      </c>
      <c r="F194" t="s">
        <v>641</v>
      </c>
      <c r="DD194"/>
      <c r="DE194"/>
      <c r="DF194"/>
      <c r="DG194"/>
      <c r="DH194"/>
      <c r="DI194"/>
      <c r="DJ194"/>
      <c r="DK194"/>
      <c r="DL194"/>
      <c r="DM194"/>
      <c r="DN194"/>
    </row>
    <row r="195" spans="1:164" ht="16" customHeight="1" x14ac:dyDescent="0.2">
      <c r="A195">
        <v>195</v>
      </c>
      <c r="B195">
        <v>10</v>
      </c>
      <c r="C195" t="s">
        <v>1302</v>
      </c>
      <c r="D195" t="s">
        <v>643</v>
      </c>
      <c r="E195" t="s">
        <v>643</v>
      </c>
      <c r="F195" t="s">
        <v>644</v>
      </c>
      <c r="DD195"/>
      <c r="DE195"/>
      <c r="DF195"/>
      <c r="DG195"/>
      <c r="DH195"/>
      <c r="DI195"/>
      <c r="DJ195"/>
      <c r="DK195"/>
      <c r="DL195"/>
      <c r="DM195"/>
      <c r="DN195"/>
    </row>
    <row r="196" spans="1:164" ht="16" customHeight="1" x14ac:dyDescent="0.2">
      <c r="A196">
        <v>196</v>
      </c>
      <c r="B196">
        <v>20</v>
      </c>
      <c r="C196" t="s">
        <v>1304</v>
      </c>
      <c r="D196" t="s">
        <v>643</v>
      </c>
      <c r="E196" t="s">
        <v>643</v>
      </c>
      <c r="F196" t="s">
        <v>180</v>
      </c>
      <c r="G196" t="s">
        <v>645</v>
      </c>
      <c r="DD196"/>
      <c r="DE196"/>
      <c r="DF196"/>
      <c r="DG196"/>
      <c r="DH196"/>
      <c r="DI196"/>
      <c r="DJ196"/>
      <c r="DK196"/>
      <c r="DL196"/>
      <c r="DM196"/>
      <c r="DN196"/>
    </row>
    <row r="197" spans="1:164" ht="16" customHeight="1" x14ac:dyDescent="0.2">
      <c r="A197">
        <v>197</v>
      </c>
      <c r="B197">
        <v>9</v>
      </c>
      <c r="C197" t="s">
        <v>1317</v>
      </c>
      <c r="D197" t="s">
        <v>646</v>
      </c>
      <c r="E197" t="s">
        <v>644</v>
      </c>
      <c r="F197" t="s">
        <v>647</v>
      </c>
      <c r="J197" t="s">
        <v>1349</v>
      </c>
      <c r="CF197" t="s">
        <v>1326</v>
      </c>
      <c r="CJ197" t="s">
        <v>376</v>
      </c>
      <c r="CS197" t="s">
        <v>68</v>
      </c>
      <c r="DD197"/>
      <c r="DE197"/>
      <c r="DF197"/>
      <c r="DG197"/>
      <c r="DH197"/>
      <c r="DI197"/>
      <c r="DJ197"/>
      <c r="DK197"/>
      <c r="DL197"/>
      <c r="DM197"/>
      <c r="DN197"/>
    </row>
    <row r="198" spans="1:164" ht="16" customHeight="1" x14ac:dyDescent="0.2">
      <c r="A198">
        <v>198</v>
      </c>
      <c r="B198">
        <v>17</v>
      </c>
      <c r="C198" t="s">
        <v>1306</v>
      </c>
      <c r="D198" t="s">
        <v>644</v>
      </c>
      <c r="E198" t="s">
        <v>644</v>
      </c>
      <c r="F198" t="s">
        <v>648</v>
      </c>
      <c r="DD198"/>
      <c r="DE198"/>
      <c r="DF198"/>
      <c r="DG198"/>
      <c r="DH198"/>
      <c r="DI198"/>
      <c r="DJ198"/>
      <c r="DK198"/>
      <c r="DL198"/>
      <c r="DM198"/>
      <c r="DN198"/>
    </row>
    <row r="199" spans="1:164" ht="16" customHeight="1" x14ac:dyDescent="0.2">
      <c r="A199">
        <v>199</v>
      </c>
      <c r="B199">
        <v>9</v>
      </c>
      <c r="C199" t="s">
        <v>1320</v>
      </c>
      <c r="D199" t="s">
        <v>649</v>
      </c>
      <c r="E199" t="s">
        <v>648</v>
      </c>
      <c r="F199" t="s">
        <v>647</v>
      </c>
      <c r="I199" t="s">
        <v>1294</v>
      </c>
      <c r="AC199" t="s">
        <v>315</v>
      </c>
      <c r="DD199"/>
      <c r="DE199"/>
      <c r="DF199"/>
      <c r="DG199"/>
      <c r="DH199"/>
      <c r="DI199"/>
      <c r="DJ199"/>
      <c r="DK199"/>
      <c r="DL199"/>
      <c r="DM199"/>
      <c r="DN199"/>
      <c r="EH199" t="s">
        <v>1335</v>
      </c>
    </row>
    <row r="200" spans="1:164" ht="16" customHeight="1" x14ac:dyDescent="0.2">
      <c r="A200">
        <v>200</v>
      </c>
      <c r="B200">
        <v>11</v>
      </c>
      <c r="C200" t="s">
        <v>1302</v>
      </c>
      <c r="D200" t="s">
        <v>648</v>
      </c>
      <c r="E200" t="s">
        <v>648</v>
      </c>
      <c r="F200" t="s">
        <v>650</v>
      </c>
      <c r="G200" t="s">
        <v>651</v>
      </c>
      <c r="DD200"/>
      <c r="DE200"/>
      <c r="DF200"/>
      <c r="DG200"/>
      <c r="DH200"/>
      <c r="DI200"/>
      <c r="DJ200"/>
      <c r="DK200"/>
      <c r="DL200"/>
      <c r="DM200"/>
      <c r="DN200"/>
    </row>
    <row r="201" spans="1:164" ht="16" customHeight="1" x14ac:dyDescent="0.2">
      <c r="A201">
        <v>201</v>
      </c>
      <c r="B201">
        <v>30</v>
      </c>
      <c r="C201" t="s">
        <v>21</v>
      </c>
      <c r="D201" t="s">
        <v>652</v>
      </c>
      <c r="E201" t="s">
        <v>647</v>
      </c>
      <c r="F201" t="s">
        <v>653</v>
      </c>
      <c r="G201" t="s">
        <v>654</v>
      </c>
      <c r="J201" t="s">
        <v>1349</v>
      </c>
      <c r="R201" t="s">
        <v>189</v>
      </c>
      <c r="DD201"/>
      <c r="DE201"/>
      <c r="DF201"/>
      <c r="DG201"/>
      <c r="DH201"/>
      <c r="DI201"/>
      <c r="DJ201"/>
      <c r="DK201"/>
      <c r="DL201"/>
      <c r="DM201"/>
      <c r="DN201"/>
      <c r="FE201" t="s">
        <v>1343</v>
      </c>
    </row>
    <row r="202" spans="1:164" ht="16" customHeight="1" x14ac:dyDescent="0.2">
      <c r="A202">
        <v>202</v>
      </c>
      <c r="B202">
        <v>36</v>
      </c>
      <c r="C202" t="s">
        <v>1309</v>
      </c>
      <c r="D202" t="s">
        <v>655</v>
      </c>
      <c r="E202" t="s">
        <v>656</v>
      </c>
      <c r="F202" t="s">
        <v>213</v>
      </c>
      <c r="I202" t="s">
        <v>1294</v>
      </c>
      <c r="AS202">
        <v>28</v>
      </c>
      <c r="CD202" t="s">
        <v>1329</v>
      </c>
      <c r="DD202"/>
      <c r="DE202"/>
      <c r="DF202"/>
      <c r="DG202"/>
      <c r="DH202"/>
      <c r="DI202"/>
      <c r="DJ202"/>
      <c r="DK202"/>
      <c r="DL202"/>
      <c r="DM202"/>
      <c r="DN202"/>
    </row>
    <row r="203" spans="1:164" ht="16" customHeight="1" x14ac:dyDescent="0.2">
      <c r="A203">
        <v>203</v>
      </c>
      <c r="B203">
        <v>31</v>
      </c>
      <c r="C203" t="s">
        <v>21</v>
      </c>
      <c r="D203" t="s">
        <v>653</v>
      </c>
      <c r="E203" t="s">
        <v>657</v>
      </c>
      <c r="F203" t="s">
        <v>658</v>
      </c>
      <c r="G203" t="s">
        <v>659</v>
      </c>
      <c r="J203" t="s">
        <v>1349</v>
      </c>
      <c r="M203" t="s">
        <v>53</v>
      </c>
      <c r="DD203"/>
      <c r="DE203"/>
      <c r="DF203"/>
      <c r="DG203"/>
      <c r="DH203"/>
      <c r="DI203"/>
      <c r="DJ203"/>
      <c r="DK203"/>
      <c r="DL203"/>
      <c r="DM203"/>
      <c r="DN203"/>
      <c r="FE203" t="s">
        <v>1343</v>
      </c>
    </row>
    <row r="204" spans="1:164" ht="16" customHeight="1" x14ac:dyDescent="0.2">
      <c r="A204">
        <v>204</v>
      </c>
      <c r="B204">
        <v>8</v>
      </c>
      <c r="C204" t="s">
        <v>1305</v>
      </c>
      <c r="D204" t="s">
        <v>660</v>
      </c>
      <c r="E204" t="s">
        <v>658</v>
      </c>
      <c r="F204" t="s">
        <v>661</v>
      </c>
      <c r="I204" t="s">
        <v>1294</v>
      </c>
      <c r="J204" s="20"/>
      <c r="DD204"/>
      <c r="DE204"/>
      <c r="DF204"/>
      <c r="DG204"/>
      <c r="DH204"/>
      <c r="DI204"/>
      <c r="DJ204"/>
      <c r="DK204"/>
      <c r="DL204"/>
      <c r="DM204"/>
      <c r="DN204"/>
      <c r="EF204" t="s">
        <v>1333</v>
      </c>
    </row>
    <row r="205" spans="1:164" ht="16" customHeight="1" x14ac:dyDescent="0.2">
      <c r="A205">
        <v>205</v>
      </c>
      <c r="B205">
        <v>18</v>
      </c>
      <c r="C205" t="s">
        <v>1306</v>
      </c>
      <c r="D205" t="s">
        <v>650</v>
      </c>
      <c r="E205" t="s">
        <v>650</v>
      </c>
      <c r="F205" t="s">
        <v>180</v>
      </c>
      <c r="G205" t="s">
        <v>662</v>
      </c>
      <c r="DD205"/>
      <c r="DE205"/>
      <c r="DF205"/>
      <c r="DG205"/>
      <c r="DH205"/>
      <c r="DI205"/>
      <c r="DJ205"/>
      <c r="DK205"/>
      <c r="DL205"/>
      <c r="DM205"/>
      <c r="DN205"/>
    </row>
    <row r="206" spans="1:164" ht="16" customHeight="1" x14ac:dyDescent="0.2">
      <c r="A206">
        <v>206</v>
      </c>
      <c r="B206">
        <v>6</v>
      </c>
      <c r="C206" t="s">
        <v>135</v>
      </c>
      <c r="D206" t="s">
        <v>661</v>
      </c>
      <c r="E206" t="s">
        <v>663</v>
      </c>
      <c r="F206" t="s">
        <v>664</v>
      </c>
      <c r="G206" t="s">
        <v>665</v>
      </c>
      <c r="I206" t="s">
        <v>1294</v>
      </c>
      <c r="O206" t="s">
        <v>55</v>
      </c>
      <c r="AH206" t="s">
        <v>392</v>
      </c>
      <c r="DD206"/>
      <c r="DE206"/>
      <c r="DF206"/>
      <c r="DG206"/>
      <c r="DH206"/>
      <c r="DI206"/>
      <c r="DJ206"/>
      <c r="DK206"/>
      <c r="DL206"/>
      <c r="DM206"/>
      <c r="DN206"/>
      <c r="DY206" t="s">
        <v>1332</v>
      </c>
    </row>
    <row r="207" spans="1:164" ht="16" customHeight="1" x14ac:dyDescent="0.2">
      <c r="A207">
        <v>207</v>
      </c>
      <c r="B207">
        <v>7</v>
      </c>
      <c r="C207" t="s">
        <v>1322</v>
      </c>
      <c r="D207" t="s">
        <v>187</v>
      </c>
      <c r="E207" t="s">
        <v>214</v>
      </c>
      <c r="F207" t="s">
        <v>214</v>
      </c>
      <c r="G207" t="s">
        <v>666</v>
      </c>
      <c r="I207" t="s">
        <v>1294</v>
      </c>
      <c r="AH207" t="s">
        <v>392</v>
      </c>
      <c r="DD207"/>
      <c r="DE207"/>
      <c r="DF207"/>
      <c r="DG207"/>
      <c r="DH207"/>
      <c r="DI207"/>
      <c r="DJ207"/>
      <c r="DK207"/>
      <c r="DL207"/>
      <c r="DM207"/>
      <c r="DN207"/>
      <c r="FH207" t="s">
        <v>1346</v>
      </c>
    </row>
    <row r="208" spans="1:164" ht="16" customHeight="1" x14ac:dyDescent="0.2">
      <c r="A208">
        <v>208</v>
      </c>
      <c r="B208">
        <v>19</v>
      </c>
      <c r="C208" t="s">
        <v>1311</v>
      </c>
      <c r="D208" t="s">
        <v>180</v>
      </c>
      <c r="E208" t="s">
        <v>180</v>
      </c>
      <c r="F208" t="s">
        <v>667</v>
      </c>
      <c r="DD208"/>
      <c r="DE208"/>
      <c r="DF208"/>
      <c r="DG208"/>
      <c r="DH208"/>
      <c r="DI208"/>
      <c r="DJ208"/>
      <c r="DK208"/>
      <c r="DL208"/>
      <c r="DM208"/>
      <c r="DN208"/>
    </row>
    <row r="209" spans="1:167" ht="16" customHeight="1" x14ac:dyDescent="0.2">
      <c r="A209">
        <v>209</v>
      </c>
      <c r="B209">
        <v>4</v>
      </c>
      <c r="C209" t="s">
        <v>1319</v>
      </c>
      <c r="D209" t="s">
        <v>668</v>
      </c>
      <c r="E209" t="s">
        <v>669</v>
      </c>
      <c r="F209" t="s">
        <v>670</v>
      </c>
      <c r="G209" t="s">
        <v>671</v>
      </c>
      <c r="I209" t="s">
        <v>1294</v>
      </c>
      <c r="X209" t="s">
        <v>63</v>
      </c>
      <c r="AG209" t="s">
        <v>357</v>
      </c>
      <c r="DD209"/>
      <c r="DE209"/>
      <c r="DF209"/>
      <c r="DG209"/>
      <c r="DH209"/>
      <c r="DI209"/>
      <c r="DJ209"/>
      <c r="DK209"/>
      <c r="DL209"/>
      <c r="DM209"/>
      <c r="DN209"/>
      <c r="FK209" t="s">
        <v>1347</v>
      </c>
    </row>
    <row r="210" spans="1:167" ht="16" customHeight="1" x14ac:dyDescent="0.2">
      <c r="A210">
        <v>210</v>
      </c>
      <c r="B210">
        <v>8</v>
      </c>
      <c r="C210" t="s">
        <v>1322</v>
      </c>
      <c r="D210" t="s">
        <v>114</v>
      </c>
      <c r="E210" t="s">
        <v>672</v>
      </c>
      <c r="F210" t="s">
        <v>670</v>
      </c>
      <c r="G210" t="s">
        <v>673</v>
      </c>
      <c r="I210" t="s">
        <v>1294</v>
      </c>
      <c r="AG210" t="s">
        <v>357</v>
      </c>
      <c r="DD210"/>
      <c r="DE210"/>
      <c r="DF210"/>
      <c r="DG210"/>
      <c r="DH210"/>
      <c r="DI210"/>
      <c r="DJ210"/>
      <c r="DK210"/>
      <c r="DL210"/>
      <c r="DM210"/>
      <c r="DN210"/>
      <c r="FF210" t="s">
        <v>1344</v>
      </c>
    </row>
    <row r="211" spans="1:167" ht="16" customHeight="1" x14ac:dyDescent="0.2">
      <c r="A211">
        <v>211</v>
      </c>
      <c r="B211">
        <v>19</v>
      </c>
      <c r="C211" t="s">
        <v>1306</v>
      </c>
      <c r="D211" t="s">
        <v>674</v>
      </c>
      <c r="E211" t="s">
        <v>674</v>
      </c>
      <c r="F211" t="s">
        <v>675</v>
      </c>
      <c r="DD211"/>
      <c r="DE211"/>
      <c r="DF211"/>
      <c r="DG211"/>
      <c r="DH211"/>
      <c r="DI211"/>
      <c r="DJ211"/>
      <c r="DK211"/>
      <c r="DL211"/>
      <c r="DM211"/>
      <c r="DN211"/>
    </row>
    <row r="212" spans="1:167" ht="16" customHeight="1" x14ac:dyDescent="0.2">
      <c r="A212">
        <v>212</v>
      </c>
      <c r="B212">
        <v>21</v>
      </c>
      <c r="C212" t="s">
        <v>1304</v>
      </c>
      <c r="D212" t="s">
        <v>674</v>
      </c>
      <c r="E212" t="s">
        <v>674</v>
      </c>
      <c r="F212" t="s">
        <v>675</v>
      </c>
      <c r="DD212"/>
      <c r="DE212"/>
      <c r="DF212"/>
      <c r="DG212"/>
      <c r="DH212"/>
      <c r="DI212"/>
      <c r="DJ212"/>
      <c r="DK212"/>
      <c r="DL212"/>
      <c r="DM212"/>
      <c r="DN212"/>
    </row>
    <row r="213" spans="1:167" ht="16" customHeight="1" x14ac:dyDescent="0.2">
      <c r="A213">
        <v>213</v>
      </c>
      <c r="B213">
        <v>7</v>
      </c>
      <c r="C213" t="s">
        <v>129</v>
      </c>
      <c r="D213" t="s">
        <v>676</v>
      </c>
      <c r="E213" t="s">
        <v>674</v>
      </c>
      <c r="F213" t="s">
        <v>677</v>
      </c>
      <c r="J213" t="s">
        <v>1349</v>
      </c>
      <c r="DD213"/>
      <c r="DE213"/>
      <c r="DF213"/>
      <c r="DG213"/>
      <c r="DH213"/>
      <c r="DI213"/>
      <c r="DJ213"/>
      <c r="DK213"/>
      <c r="DL213"/>
      <c r="DM213"/>
      <c r="DN213"/>
    </row>
    <row r="214" spans="1:167" ht="16" customHeight="1" x14ac:dyDescent="0.2">
      <c r="A214">
        <v>214</v>
      </c>
      <c r="B214">
        <v>10</v>
      </c>
      <c r="C214" t="s">
        <v>1320</v>
      </c>
      <c r="D214" t="s">
        <v>678</v>
      </c>
      <c r="E214" t="s">
        <v>675</v>
      </c>
      <c r="F214" t="s">
        <v>679</v>
      </c>
      <c r="I214" t="s">
        <v>1294</v>
      </c>
      <c r="AE214" t="s">
        <v>440</v>
      </c>
      <c r="DD214"/>
      <c r="DE214"/>
      <c r="DF214"/>
      <c r="DG214"/>
      <c r="DH214"/>
      <c r="DI214"/>
      <c r="DJ214"/>
      <c r="DK214"/>
      <c r="DL214"/>
      <c r="DM214"/>
      <c r="DN214"/>
      <c r="EI214" t="s">
        <v>1336</v>
      </c>
    </row>
    <row r="215" spans="1:167" ht="16" customHeight="1" x14ac:dyDescent="0.2">
      <c r="A215">
        <v>215</v>
      </c>
      <c r="B215">
        <v>20</v>
      </c>
      <c r="C215" t="s">
        <v>1311</v>
      </c>
      <c r="D215" t="s">
        <v>675</v>
      </c>
      <c r="E215" t="s">
        <v>675</v>
      </c>
      <c r="F215" t="s">
        <v>680</v>
      </c>
      <c r="DD215"/>
      <c r="DE215"/>
      <c r="DF215"/>
      <c r="DG215"/>
      <c r="DH215"/>
      <c r="DI215"/>
      <c r="DJ215"/>
      <c r="DK215"/>
      <c r="DL215"/>
      <c r="DM215"/>
      <c r="DN215"/>
    </row>
    <row r="216" spans="1:167" ht="16" customHeight="1" x14ac:dyDescent="0.2">
      <c r="A216">
        <v>216</v>
      </c>
      <c r="B216">
        <v>12</v>
      </c>
      <c r="C216" t="s">
        <v>1302</v>
      </c>
      <c r="D216" t="s">
        <v>217</v>
      </c>
      <c r="E216" t="s">
        <v>217</v>
      </c>
      <c r="F216" t="s">
        <v>681</v>
      </c>
      <c r="G216" t="s">
        <v>682</v>
      </c>
      <c r="DD216"/>
      <c r="DE216"/>
      <c r="DF216"/>
      <c r="DG216"/>
      <c r="DH216"/>
      <c r="DI216"/>
      <c r="DJ216"/>
      <c r="DK216"/>
      <c r="DL216"/>
      <c r="DM216"/>
      <c r="DN216"/>
    </row>
    <row r="217" spans="1:167" ht="16" customHeight="1" x14ac:dyDescent="0.2">
      <c r="A217">
        <v>217</v>
      </c>
      <c r="B217">
        <v>22</v>
      </c>
      <c r="C217" t="s">
        <v>1304</v>
      </c>
      <c r="D217" t="s">
        <v>217</v>
      </c>
      <c r="E217" t="s">
        <v>217</v>
      </c>
      <c r="F217" t="s">
        <v>681</v>
      </c>
      <c r="G217" t="s">
        <v>682</v>
      </c>
      <c r="DD217"/>
      <c r="DE217"/>
      <c r="DF217"/>
      <c r="DG217"/>
      <c r="DH217"/>
      <c r="DI217"/>
      <c r="DJ217"/>
      <c r="DK217"/>
      <c r="DL217"/>
      <c r="DM217"/>
      <c r="DN217"/>
    </row>
    <row r="218" spans="1:167" ht="16" customHeight="1" x14ac:dyDescent="0.2">
      <c r="A218">
        <v>218</v>
      </c>
      <c r="B218">
        <v>10</v>
      </c>
      <c r="C218" t="s">
        <v>1317</v>
      </c>
      <c r="D218" t="s">
        <v>683</v>
      </c>
      <c r="E218" t="s">
        <v>188</v>
      </c>
      <c r="F218" t="s">
        <v>155</v>
      </c>
      <c r="G218" t="s">
        <v>684</v>
      </c>
      <c r="J218" t="s">
        <v>1349</v>
      </c>
      <c r="R218" t="s">
        <v>189</v>
      </c>
      <c r="CE218" t="s">
        <v>1330</v>
      </c>
      <c r="CJ218" t="s">
        <v>376</v>
      </c>
      <c r="CQ218" t="s">
        <v>66</v>
      </c>
      <c r="DD218"/>
      <c r="DE218"/>
      <c r="DF218"/>
      <c r="DG218"/>
      <c r="DH218"/>
      <c r="DI218"/>
      <c r="DJ218"/>
      <c r="DK218"/>
      <c r="DL218"/>
      <c r="DM218"/>
      <c r="DN218"/>
    </row>
    <row r="219" spans="1:167" ht="16" customHeight="1" x14ac:dyDescent="0.2">
      <c r="A219">
        <v>219</v>
      </c>
      <c r="B219">
        <v>3</v>
      </c>
      <c r="C219" t="s">
        <v>22</v>
      </c>
      <c r="D219" t="s">
        <v>219</v>
      </c>
      <c r="E219" t="s">
        <v>218</v>
      </c>
      <c r="F219" t="s">
        <v>685</v>
      </c>
      <c r="G219" t="s">
        <v>686</v>
      </c>
      <c r="J219" t="s">
        <v>1349</v>
      </c>
      <c r="N219" t="s">
        <v>54</v>
      </c>
      <c r="CB219" t="s">
        <v>1327</v>
      </c>
      <c r="DD219"/>
      <c r="DE219"/>
      <c r="DF219"/>
      <c r="DG219"/>
      <c r="DH219"/>
      <c r="DI219"/>
      <c r="DJ219"/>
      <c r="DK219"/>
      <c r="DL219"/>
      <c r="DM219"/>
      <c r="DN219"/>
    </row>
    <row r="220" spans="1:167" ht="16" customHeight="1" x14ac:dyDescent="0.2">
      <c r="A220">
        <v>220</v>
      </c>
      <c r="B220">
        <v>37</v>
      </c>
      <c r="C220" t="s">
        <v>1309</v>
      </c>
      <c r="D220" t="s">
        <v>687</v>
      </c>
      <c r="E220" t="s">
        <v>688</v>
      </c>
      <c r="F220" t="s">
        <v>181</v>
      </c>
      <c r="I220" t="s">
        <v>1294</v>
      </c>
      <c r="AF220" t="s">
        <v>411</v>
      </c>
      <c r="CD220" t="s">
        <v>1329</v>
      </c>
      <c r="DD220"/>
      <c r="DE220"/>
      <c r="DF220"/>
      <c r="DG220"/>
      <c r="DH220"/>
      <c r="DI220"/>
      <c r="DJ220"/>
      <c r="DK220"/>
      <c r="DL220"/>
      <c r="DM220"/>
      <c r="DN220"/>
    </row>
    <row r="221" spans="1:167" ht="16" customHeight="1" x14ac:dyDescent="0.2">
      <c r="A221">
        <v>221</v>
      </c>
      <c r="B221">
        <v>32</v>
      </c>
      <c r="C221" t="s">
        <v>21</v>
      </c>
      <c r="D221" t="s">
        <v>689</v>
      </c>
      <c r="E221" t="s">
        <v>685</v>
      </c>
      <c r="F221" t="s">
        <v>690</v>
      </c>
      <c r="G221" t="s">
        <v>691</v>
      </c>
      <c r="J221" t="s">
        <v>1349</v>
      </c>
      <c r="N221" t="s">
        <v>54</v>
      </c>
      <c r="DD221"/>
      <c r="DE221"/>
      <c r="DF221"/>
      <c r="DG221"/>
      <c r="DH221"/>
      <c r="DI221"/>
      <c r="DJ221"/>
      <c r="DK221"/>
      <c r="DL221"/>
      <c r="DM221"/>
      <c r="DN221"/>
      <c r="FE221" t="s">
        <v>1343</v>
      </c>
    </row>
    <row r="222" spans="1:167" ht="16" customHeight="1" x14ac:dyDescent="0.2">
      <c r="A222">
        <v>222</v>
      </c>
      <c r="B222">
        <v>38</v>
      </c>
      <c r="C222" t="s">
        <v>1309</v>
      </c>
      <c r="D222" t="s">
        <v>690</v>
      </c>
      <c r="E222" t="s">
        <v>182</v>
      </c>
      <c r="F222" t="s">
        <v>692</v>
      </c>
      <c r="I222" t="s">
        <v>1294</v>
      </c>
      <c r="AG222" t="s">
        <v>357</v>
      </c>
      <c r="CC222" t="s">
        <v>1328</v>
      </c>
      <c r="DD222"/>
      <c r="DE222"/>
      <c r="DF222"/>
      <c r="DG222"/>
      <c r="DH222"/>
      <c r="DI222"/>
      <c r="DJ222"/>
      <c r="DK222"/>
      <c r="DL222"/>
      <c r="DM222"/>
      <c r="DN222"/>
    </row>
    <row r="223" spans="1:167" ht="16" customHeight="1" x14ac:dyDescent="0.2">
      <c r="A223">
        <v>223</v>
      </c>
      <c r="B223">
        <v>9</v>
      </c>
      <c r="C223" t="s">
        <v>1310</v>
      </c>
      <c r="D223" t="s">
        <v>693</v>
      </c>
      <c r="E223" t="s">
        <v>694</v>
      </c>
      <c r="F223" t="s">
        <v>695</v>
      </c>
      <c r="G223" t="s">
        <v>696</v>
      </c>
      <c r="I223" t="s">
        <v>1294</v>
      </c>
      <c r="M223" t="s">
        <v>53</v>
      </c>
      <c r="AN223" t="s">
        <v>584</v>
      </c>
      <c r="DD223"/>
      <c r="DE223"/>
      <c r="DF223"/>
      <c r="DG223"/>
      <c r="DH223"/>
      <c r="DI223"/>
      <c r="DJ223"/>
      <c r="DK223"/>
      <c r="DL223"/>
      <c r="DM223"/>
      <c r="DN223"/>
      <c r="EP223" t="s">
        <v>1303</v>
      </c>
    </row>
    <row r="224" spans="1:167" ht="16" customHeight="1" x14ac:dyDescent="0.2">
      <c r="A224">
        <v>224</v>
      </c>
      <c r="B224">
        <v>21</v>
      </c>
      <c r="C224" t="s">
        <v>1311</v>
      </c>
      <c r="D224" t="s">
        <v>681</v>
      </c>
      <c r="E224" t="s">
        <v>681</v>
      </c>
      <c r="F224" t="s">
        <v>695</v>
      </c>
      <c r="DD224"/>
      <c r="DE224"/>
      <c r="DF224"/>
      <c r="DG224"/>
      <c r="DH224"/>
      <c r="DI224"/>
      <c r="DJ224"/>
      <c r="DK224"/>
      <c r="DL224"/>
      <c r="DM224"/>
      <c r="DN224"/>
    </row>
    <row r="225" spans="1:163" ht="16" customHeight="1" x14ac:dyDescent="0.2">
      <c r="A225">
        <v>225</v>
      </c>
      <c r="B225">
        <v>9</v>
      </c>
      <c r="C225" t="s">
        <v>1322</v>
      </c>
      <c r="D225" t="s">
        <v>697</v>
      </c>
      <c r="E225" t="s">
        <v>698</v>
      </c>
      <c r="F225" t="s">
        <v>698</v>
      </c>
      <c r="G225" t="s">
        <v>699</v>
      </c>
      <c r="J225" t="s">
        <v>1349</v>
      </c>
      <c r="DD225"/>
      <c r="DE225"/>
      <c r="DF225"/>
      <c r="DG225"/>
      <c r="DH225"/>
      <c r="DI225"/>
      <c r="DJ225"/>
      <c r="DK225"/>
      <c r="DL225"/>
      <c r="DM225"/>
      <c r="DN225"/>
      <c r="FG225" t="s">
        <v>1345</v>
      </c>
    </row>
    <row r="226" spans="1:163" ht="16" customHeight="1" x14ac:dyDescent="0.2">
      <c r="A226">
        <v>226</v>
      </c>
      <c r="B226">
        <v>11</v>
      </c>
      <c r="C226" t="s">
        <v>1320</v>
      </c>
      <c r="D226" t="s">
        <v>700</v>
      </c>
      <c r="E226" t="s">
        <v>220</v>
      </c>
      <c r="F226" t="s">
        <v>156</v>
      </c>
      <c r="I226" t="s">
        <v>1294</v>
      </c>
      <c r="AG226">
        <v>10</v>
      </c>
      <c r="DD226"/>
      <c r="DE226"/>
      <c r="DF226"/>
      <c r="DG226"/>
      <c r="DH226"/>
      <c r="DI226"/>
      <c r="DJ226"/>
      <c r="DK226"/>
      <c r="DL226"/>
      <c r="DM226"/>
      <c r="DN226"/>
      <c r="EF226" t="s">
        <v>1333</v>
      </c>
    </row>
    <row r="227" spans="1:163" ht="16" customHeight="1" x14ac:dyDescent="0.2">
      <c r="A227">
        <v>227</v>
      </c>
      <c r="B227">
        <v>23</v>
      </c>
      <c r="C227" t="s">
        <v>1304</v>
      </c>
      <c r="D227" t="s">
        <v>220</v>
      </c>
      <c r="E227" t="s">
        <v>220</v>
      </c>
      <c r="F227" t="s">
        <v>220</v>
      </c>
      <c r="DD227"/>
      <c r="DE227"/>
      <c r="DF227"/>
      <c r="DG227"/>
      <c r="DH227"/>
      <c r="DI227"/>
      <c r="DJ227"/>
      <c r="DK227"/>
      <c r="DL227"/>
      <c r="DM227"/>
      <c r="DN227"/>
    </row>
    <row r="228" spans="1:163" ht="16" customHeight="1" x14ac:dyDescent="0.2">
      <c r="A228">
        <v>228</v>
      </c>
      <c r="B228">
        <v>8</v>
      </c>
      <c r="C228" t="s">
        <v>129</v>
      </c>
      <c r="D228" t="s">
        <v>700</v>
      </c>
      <c r="E228" t="s">
        <v>220</v>
      </c>
      <c r="F228" t="s">
        <v>221</v>
      </c>
      <c r="I228" t="s">
        <v>1294</v>
      </c>
      <c r="DD228"/>
      <c r="DE228"/>
      <c r="DF228"/>
      <c r="DG228"/>
      <c r="DH228"/>
      <c r="DI228"/>
      <c r="DJ228"/>
      <c r="DK228"/>
      <c r="DL228"/>
      <c r="DM228"/>
      <c r="DN228"/>
    </row>
    <row r="229" spans="1:163" ht="16" customHeight="1" x14ac:dyDescent="0.2">
      <c r="A229">
        <v>229</v>
      </c>
      <c r="B229">
        <v>22</v>
      </c>
      <c r="C229" t="s">
        <v>1311</v>
      </c>
      <c r="D229" t="s">
        <v>223</v>
      </c>
      <c r="E229" t="s">
        <v>223</v>
      </c>
      <c r="F229" t="s">
        <v>222</v>
      </c>
      <c r="DD229"/>
      <c r="DE229"/>
      <c r="DF229"/>
      <c r="DG229"/>
      <c r="DH229"/>
      <c r="DI229"/>
      <c r="DJ229"/>
      <c r="DK229"/>
      <c r="DL229"/>
      <c r="DM229"/>
      <c r="DN229"/>
    </row>
    <row r="230" spans="1:163" ht="16" customHeight="1" x14ac:dyDescent="0.2">
      <c r="A230">
        <v>230</v>
      </c>
      <c r="B230">
        <v>13</v>
      </c>
      <c r="C230" t="s">
        <v>1302</v>
      </c>
      <c r="D230" t="s">
        <v>226</v>
      </c>
      <c r="E230" t="s">
        <v>226</v>
      </c>
      <c r="F230" t="s">
        <v>237</v>
      </c>
      <c r="G230" t="s">
        <v>701</v>
      </c>
      <c r="DD230"/>
      <c r="DE230"/>
      <c r="DF230"/>
      <c r="DG230"/>
      <c r="DH230"/>
      <c r="DI230"/>
      <c r="DJ230"/>
      <c r="DK230"/>
      <c r="DL230"/>
      <c r="DM230"/>
      <c r="DN230"/>
    </row>
    <row r="231" spans="1:163" ht="16" customHeight="1" x14ac:dyDescent="0.2">
      <c r="A231">
        <v>231</v>
      </c>
      <c r="B231">
        <v>24</v>
      </c>
      <c r="C231" t="s">
        <v>1304</v>
      </c>
      <c r="D231" t="s">
        <v>226</v>
      </c>
      <c r="E231" t="s">
        <v>226</v>
      </c>
      <c r="F231" t="s">
        <v>160</v>
      </c>
      <c r="G231" t="s">
        <v>702</v>
      </c>
      <c r="DD231"/>
      <c r="DE231"/>
      <c r="DF231"/>
      <c r="DG231"/>
      <c r="DH231"/>
      <c r="DI231"/>
      <c r="DJ231"/>
      <c r="DK231"/>
      <c r="DL231"/>
      <c r="DM231"/>
      <c r="DN231"/>
    </row>
    <row r="232" spans="1:163" ht="16" customHeight="1" x14ac:dyDescent="0.2">
      <c r="A232">
        <v>232</v>
      </c>
      <c r="B232">
        <v>7</v>
      </c>
      <c r="C232" t="s">
        <v>1321</v>
      </c>
      <c r="D232" t="s">
        <v>225</v>
      </c>
      <c r="E232" t="s">
        <v>228</v>
      </c>
      <c r="F232" t="s">
        <v>703</v>
      </c>
      <c r="G232" t="s">
        <v>704</v>
      </c>
      <c r="J232" t="s">
        <v>1349</v>
      </c>
      <c r="S232" t="s">
        <v>59</v>
      </c>
      <c r="BZ232" t="s">
        <v>1324</v>
      </c>
      <c r="CD232" t="s">
        <v>1329</v>
      </c>
      <c r="DD232"/>
      <c r="DE232"/>
      <c r="DF232"/>
      <c r="DG232"/>
      <c r="DH232"/>
      <c r="DI232"/>
      <c r="DJ232"/>
      <c r="DK232"/>
      <c r="DL232"/>
      <c r="DM232"/>
      <c r="DN232"/>
    </row>
    <row r="233" spans="1:163" ht="16" customHeight="1" x14ac:dyDescent="0.2">
      <c r="A233">
        <v>233</v>
      </c>
      <c r="B233">
        <v>39</v>
      </c>
      <c r="C233" t="s">
        <v>1309</v>
      </c>
      <c r="D233" t="s">
        <v>227</v>
      </c>
      <c r="E233" t="s">
        <v>703</v>
      </c>
      <c r="F233" t="s">
        <v>231</v>
      </c>
      <c r="I233" t="s">
        <v>1294</v>
      </c>
      <c r="AG233" t="s">
        <v>357</v>
      </c>
      <c r="CD233" t="s">
        <v>1329</v>
      </c>
      <c r="DD233"/>
      <c r="DE233"/>
      <c r="DF233"/>
      <c r="DG233"/>
      <c r="DH233"/>
      <c r="DI233"/>
      <c r="DJ233"/>
      <c r="DK233"/>
      <c r="DL233"/>
      <c r="DM233"/>
      <c r="DN233"/>
    </row>
    <row r="234" spans="1:163" ht="16" customHeight="1" x14ac:dyDescent="0.2">
      <c r="A234">
        <v>234</v>
      </c>
      <c r="B234">
        <v>33</v>
      </c>
      <c r="C234" t="s">
        <v>21</v>
      </c>
      <c r="D234" t="s">
        <v>229</v>
      </c>
      <c r="E234" t="s">
        <v>705</v>
      </c>
      <c r="F234" t="s">
        <v>158</v>
      </c>
      <c r="G234" t="s">
        <v>706</v>
      </c>
      <c r="J234" t="s">
        <v>1349</v>
      </c>
      <c r="T234" t="s">
        <v>58</v>
      </c>
      <c r="DD234"/>
      <c r="DE234"/>
      <c r="DF234"/>
      <c r="DG234"/>
      <c r="DH234"/>
      <c r="DI234"/>
      <c r="DJ234"/>
      <c r="DK234"/>
      <c r="DL234"/>
      <c r="DM234"/>
      <c r="DN234"/>
      <c r="FE234" t="s">
        <v>1343</v>
      </c>
    </row>
    <row r="235" spans="1:163" ht="16" customHeight="1" x14ac:dyDescent="0.2">
      <c r="A235">
        <v>235</v>
      </c>
      <c r="B235">
        <v>40</v>
      </c>
      <c r="C235" t="s">
        <v>1309</v>
      </c>
      <c r="D235" t="s">
        <v>230</v>
      </c>
      <c r="E235" t="s">
        <v>707</v>
      </c>
      <c r="F235" t="s">
        <v>235</v>
      </c>
      <c r="I235" t="s">
        <v>1294</v>
      </c>
      <c r="AI235" t="s">
        <v>600</v>
      </c>
      <c r="CD235" t="s">
        <v>1329</v>
      </c>
      <c r="DD235"/>
      <c r="DE235"/>
      <c r="DF235"/>
      <c r="DG235"/>
      <c r="DH235"/>
      <c r="DI235"/>
      <c r="DJ235"/>
      <c r="DK235"/>
      <c r="DL235"/>
      <c r="DM235"/>
      <c r="DN235"/>
    </row>
    <row r="236" spans="1:163" ht="16" customHeight="1" x14ac:dyDescent="0.2">
      <c r="A236">
        <v>236</v>
      </c>
      <c r="B236">
        <v>34</v>
      </c>
      <c r="C236" t="s">
        <v>21</v>
      </c>
      <c r="D236" t="s">
        <v>232</v>
      </c>
      <c r="E236" t="s">
        <v>233</v>
      </c>
      <c r="F236" t="s">
        <v>236</v>
      </c>
      <c r="G236" t="s">
        <v>708</v>
      </c>
      <c r="J236" t="s">
        <v>1349</v>
      </c>
      <c r="U236" t="s">
        <v>60</v>
      </c>
      <c r="DD236"/>
      <c r="DE236"/>
      <c r="DF236"/>
      <c r="DG236"/>
      <c r="DH236"/>
      <c r="DI236"/>
      <c r="DJ236"/>
      <c r="DK236"/>
      <c r="DL236"/>
      <c r="DM236"/>
      <c r="DN236"/>
      <c r="FE236" t="s">
        <v>1343</v>
      </c>
    </row>
    <row r="237" spans="1:163" ht="16" customHeight="1" x14ac:dyDescent="0.2">
      <c r="A237">
        <v>237</v>
      </c>
      <c r="B237">
        <v>9</v>
      </c>
      <c r="C237" t="s">
        <v>1305</v>
      </c>
      <c r="D237" t="s">
        <v>233</v>
      </c>
      <c r="E237" t="s">
        <v>234</v>
      </c>
      <c r="F237" t="s">
        <v>709</v>
      </c>
      <c r="I237" t="s">
        <v>1294</v>
      </c>
      <c r="J237" s="20"/>
      <c r="DD237"/>
      <c r="DE237"/>
      <c r="DF237"/>
      <c r="DG237"/>
      <c r="DH237"/>
      <c r="DI237"/>
      <c r="DJ237"/>
      <c r="DK237"/>
      <c r="DL237"/>
      <c r="DM237"/>
      <c r="DN237"/>
      <c r="DW237" t="s">
        <v>1318</v>
      </c>
    </row>
    <row r="238" spans="1:163" ht="16" customHeight="1" x14ac:dyDescent="0.2">
      <c r="A238">
        <v>238</v>
      </c>
      <c r="B238">
        <v>20</v>
      </c>
      <c r="C238" t="s">
        <v>1306</v>
      </c>
      <c r="D238" t="s">
        <v>237</v>
      </c>
      <c r="E238" t="s">
        <v>237</v>
      </c>
      <c r="F238" t="s">
        <v>160</v>
      </c>
      <c r="G238" t="s">
        <v>710</v>
      </c>
      <c r="DD238"/>
      <c r="DE238"/>
      <c r="DF238"/>
      <c r="DG238"/>
      <c r="DH238"/>
      <c r="DI238"/>
      <c r="DJ238"/>
      <c r="DK238"/>
      <c r="DL238"/>
      <c r="DM238"/>
      <c r="DN238"/>
    </row>
    <row r="239" spans="1:163" ht="16" customHeight="1" x14ac:dyDescent="0.2">
      <c r="A239">
        <v>239</v>
      </c>
      <c r="B239">
        <v>5</v>
      </c>
      <c r="C239" t="s">
        <v>1308</v>
      </c>
      <c r="D239" t="s">
        <v>711</v>
      </c>
      <c r="E239" t="s">
        <v>712</v>
      </c>
      <c r="F239" t="s">
        <v>713</v>
      </c>
      <c r="J239" t="s">
        <v>1349</v>
      </c>
      <c r="DD239"/>
      <c r="DE239"/>
      <c r="DF239"/>
      <c r="DG239"/>
      <c r="DH239"/>
      <c r="DI239"/>
      <c r="DJ239"/>
      <c r="DK239"/>
      <c r="DL239"/>
      <c r="DM239"/>
      <c r="DN239"/>
    </row>
    <row r="240" spans="1:163" ht="16" customHeight="1" x14ac:dyDescent="0.2">
      <c r="A240">
        <v>240</v>
      </c>
      <c r="B240">
        <v>6</v>
      </c>
      <c r="C240" t="s">
        <v>1308</v>
      </c>
      <c r="D240" t="s">
        <v>714</v>
      </c>
      <c r="E240" t="s">
        <v>715</v>
      </c>
      <c r="F240" t="s">
        <v>238</v>
      </c>
      <c r="J240" t="s">
        <v>1349</v>
      </c>
      <c r="DD240"/>
      <c r="DE240"/>
      <c r="DF240"/>
      <c r="DG240"/>
      <c r="DH240"/>
      <c r="DI240"/>
      <c r="DJ240"/>
      <c r="DK240"/>
      <c r="DL240"/>
      <c r="DM240"/>
      <c r="DN240"/>
    </row>
    <row r="241" spans="1:163" ht="16" customHeight="1" x14ac:dyDescent="0.2">
      <c r="A241">
        <v>241</v>
      </c>
      <c r="B241">
        <v>41</v>
      </c>
      <c r="C241" t="s">
        <v>1309</v>
      </c>
      <c r="D241" t="s">
        <v>714</v>
      </c>
      <c r="E241" t="s">
        <v>715</v>
      </c>
      <c r="F241" t="s">
        <v>238</v>
      </c>
      <c r="J241" t="s">
        <v>1349</v>
      </c>
      <c r="DD241"/>
      <c r="DE241"/>
      <c r="DF241"/>
      <c r="DG241"/>
      <c r="DH241"/>
      <c r="DI241"/>
      <c r="DJ241"/>
      <c r="DK241"/>
      <c r="DL241"/>
      <c r="DM241"/>
      <c r="DN241"/>
    </row>
    <row r="242" spans="1:163" ht="16" customHeight="1" x14ac:dyDescent="0.2">
      <c r="A242">
        <v>242</v>
      </c>
      <c r="B242">
        <v>35</v>
      </c>
      <c r="C242" t="s">
        <v>21</v>
      </c>
      <c r="D242" t="s">
        <v>715</v>
      </c>
      <c r="E242" t="s">
        <v>238</v>
      </c>
      <c r="F242" t="s">
        <v>239</v>
      </c>
      <c r="G242" t="s">
        <v>716</v>
      </c>
      <c r="I242" t="s">
        <v>1294</v>
      </c>
      <c r="V242" t="s">
        <v>61</v>
      </c>
      <c r="DD242"/>
      <c r="DE242"/>
      <c r="DF242"/>
      <c r="DG242"/>
      <c r="DH242"/>
      <c r="DI242"/>
      <c r="DJ242"/>
      <c r="DK242"/>
      <c r="DL242"/>
      <c r="DM242"/>
      <c r="DN242"/>
      <c r="FE242" t="s">
        <v>1343</v>
      </c>
    </row>
    <row r="243" spans="1:163" ht="16" customHeight="1" x14ac:dyDescent="0.2">
      <c r="A243">
        <v>243</v>
      </c>
      <c r="B243">
        <v>36</v>
      </c>
      <c r="C243" t="s">
        <v>21</v>
      </c>
      <c r="D243" t="s">
        <v>717</v>
      </c>
      <c r="E243" t="s">
        <v>107</v>
      </c>
      <c r="F243" t="s">
        <v>108</v>
      </c>
      <c r="G243" t="s">
        <v>718</v>
      </c>
      <c r="I243" t="s">
        <v>1294</v>
      </c>
      <c r="U243" t="s">
        <v>60</v>
      </c>
      <c r="DD243"/>
      <c r="DE243"/>
      <c r="DF243"/>
      <c r="DG243"/>
      <c r="DH243"/>
      <c r="DI243"/>
      <c r="DJ243"/>
      <c r="DK243"/>
      <c r="DL243"/>
      <c r="DM243"/>
      <c r="DN243"/>
      <c r="FE243" t="s">
        <v>1343</v>
      </c>
    </row>
    <row r="244" spans="1:163" ht="16" customHeight="1" x14ac:dyDescent="0.2">
      <c r="A244">
        <v>244</v>
      </c>
      <c r="B244">
        <v>7</v>
      </c>
      <c r="C244" t="s">
        <v>1308</v>
      </c>
      <c r="D244" t="s">
        <v>159</v>
      </c>
      <c r="E244" t="s">
        <v>106</v>
      </c>
      <c r="F244" t="s">
        <v>127</v>
      </c>
      <c r="J244" t="s">
        <v>1349</v>
      </c>
      <c r="DD244"/>
      <c r="DE244"/>
      <c r="DF244"/>
      <c r="DG244"/>
      <c r="DH244"/>
      <c r="DI244"/>
      <c r="DJ244"/>
      <c r="DK244"/>
      <c r="DL244"/>
      <c r="DM244"/>
      <c r="DN244"/>
    </row>
    <row r="245" spans="1:163" ht="16" customHeight="1" x14ac:dyDescent="0.2">
      <c r="A245">
        <v>245</v>
      </c>
      <c r="B245">
        <v>42</v>
      </c>
      <c r="C245" t="s">
        <v>1309</v>
      </c>
      <c r="D245" t="s">
        <v>719</v>
      </c>
      <c r="E245" t="s">
        <v>720</v>
      </c>
      <c r="F245" t="s">
        <v>157</v>
      </c>
      <c r="J245" t="s">
        <v>1349</v>
      </c>
      <c r="DD245"/>
      <c r="DE245"/>
      <c r="DF245"/>
      <c r="DG245"/>
      <c r="DH245"/>
      <c r="DI245"/>
      <c r="DJ245"/>
      <c r="DK245"/>
      <c r="DL245"/>
      <c r="DM245"/>
      <c r="DN245"/>
    </row>
    <row r="246" spans="1:163" ht="16" customHeight="1" x14ac:dyDescent="0.2">
      <c r="A246">
        <v>246</v>
      </c>
      <c r="B246">
        <v>37</v>
      </c>
      <c r="C246" t="s">
        <v>21</v>
      </c>
      <c r="D246" t="s">
        <v>100</v>
      </c>
      <c r="E246" t="s">
        <v>721</v>
      </c>
      <c r="F246" t="s">
        <v>722</v>
      </c>
      <c r="G246" t="s">
        <v>723</v>
      </c>
      <c r="I246" t="s">
        <v>1294</v>
      </c>
      <c r="T246" t="s">
        <v>58</v>
      </c>
      <c r="DD246"/>
      <c r="DE246"/>
      <c r="DF246"/>
      <c r="DG246"/>
      <c r="DH246"/>
      <c r="DI246"/>
      <c r="DJ246"/>
      <c r="DK246"/>
      <c r="DL246"/>
      <c r="DM246"/>
      <c r="DN246"/>
      <c r="FD246" t="s">
        <v>1342</v>
      </c>
    </row>
    <row r="247" spans="1:163" ht="16" customHeight="1" x14ac:dyDescent="0.2">
      <c r="A247">
        <v>247</v>
      </c>
      <c r="B247">
        <v>12</v>
      </c>
      <c r="C247" t="s">
        <v>1320</v>
      </c>
      <c r="D247" t="s">
        <v>127</v>
      </c>
      <c r="E247" t="s">
        <v>240</v>
      </c>
      <c r="F247" t="s">
        <v>242</v>
      </c>
      <c r="I247" t="s">
        <v>1294</v>
      </c>
      <c r="AI247" t="s">
        <v>600</v>
      </c>
      <c r="DD247"/>
      <c r="DE247"/>
      <c r="DF247"/>
      <c r="DG247"/>
      <c r="DH247"/>
      <c r="DI247"/>
      <c r="DJ247"/>
      <c r="DK247"/>
      <c r="DL247"/>
      <c r="DM247"/>
      <c r="DN247"/>
      <c r="EF247" t="s">
        <v>1333</v>
      </c>
    </row>
    <row r="248" spans="1:163" ht="16" customHeight="1" x14ac:dyDescent="0.2">
      <c r="A248">
        <v>248</v>
      </c>
      <c r="B248">
        <v>23</v>
      </c>
      <c r="C248" t="s">
        <v>1311</v>
      </c>
      <c r="D248" t="s">
        <v>160</v>
      </c>
      <c r="E248" t="s">
        <v>160</v>
      </c>
      <c r="F248" t="s">
        <v>241</v>
      </c>
      <c r="DD248"/>
      <c r="DE248"/>
      <c r="DF248"/>
      <c r="DG248"/>
      <c r="DH248"/>
      <c r="DI248"/>
      <c r="DJ248"/>
      <c r="DK248"/>
      <c r="DL248"/>
      <c r="DM248"/>
      <c r="DN248"/>
    </row>
    <row r="249" spans="1:163" ht="16" customHeight="1" x14ac:dyDescent="0.2">
      <c r="A249">
        <v>249</v>
      </c>
      <c r="B249">
        <v>14</v>
      </c>
      <c r="C249" t="s">
        <v>1302</v>
      </c>
      <c r="D249" t="s">
        <v>724</v>
      </c>
      <c r="E249" t="s">
        <v>724</v>
      </c>
      <c r="F249" t="s">
        <v>725</v>
      </c>
      <c r="G249" t="s">
        <v>726</v>
      </c>
      <c r="DD249"/>
      <c r="DE249"/>
      <c r="DF249"/>
      <c r="DG249"/>
      <c r="DH249"/>
      <c r="DI249"/>
      <c r="DJ249"/>
      <c r="DK249"/>
      <c r="DL249"/>
      <c r="DM249"/>
      <c r="DN249"/>
    </row>
    <row r="250" spans="1:163" ht="16" customHeight="1" x14ac:dyDescent="0.2">
      <c r="A250">
        <v>250</v>
      </c>
      <c r="B250">
        <v>25</v>
      </c>
      <c r="C250" t="s">
        <v>1304</v>
      </c>
      <c r="D250" t="s">
        <v>724</v>
      </c>
      <c r="E250" t="s">
        <v>724</v>
      </c>
      <c r="F250" t="s">
        <v>727</v>
      </c>
      <c r="G250" t="s">
        <v>726</v>
      </c>
      <c r="DD250"/>
      <c r="DE250"/>
      <c r="DF250"/>
      <c r="DG250"/>
      <c r="DH250"/>
      <c r="DI250"/>
      <c r="DJ250"/>
      <c r="DK250"/>
      <c r="DL250"/>
      <c r="DM250"/>
      <c r="DN250"/>
    </row>
    <row r="251" spans="1:163" ht="16" customHeight="1" x14ac:dyDescent="0.2">
      <c r="A251">
        <v>251</v>
      </c>
      <c r="B251">
        <v>8</v>
      </c>
      <c r="C251" t="s">
        <v>1321</v>
      </c>
      <c r="D251" t="s">
        <v>728</v>
      </c>
      <c r="E251" t="s">
        <v>729</v>
      </c>
      <c r="F251" t="s">
        <v>730</v>
      </c>
      <c r="G251" t="s">
        <v>731</v>
      </c>
      <c r="J251" t="s">
        <v>1349</v>
      </c>
      <c r="S251" t="s">
        <v>59</v>
      </c>
      <c r="BZ251" t="s">
        <v>1324</v>
      </c>
      <c r="CC251" t="s">
        <v>1328</v>
      </c>
      <c r="DD251"/>
      <c r="DE251"/>
      <c r="DF251"/>
      <c r="DG251"/>
      <c r="DH251"/>
      <c r="DI251"/>
      <c r="DJ251"/>
      <c r="DK251"/>
      <c r="DL251"/>
      <c r="DM251"/>
      <c r="DN251"/>
    </row>
    <row r="252" spans="1:163" ht="16" customHeight="1" x14ac:dyDescent="0.2">
      <c r="A252">
        <v>252</v>
      </c>
      <c r="B252">
        <v>1</v>
      </c>
      <c r="C252" t="s">
        <v>1323</v>
      </c>
      <c r="D252" t="s">
        <v>732</v>
      </c>
      <c r="E252" t="s">
        <v>729</v>
      </c>
      <c r="F252" t="s">
        <v>733</v>
      </c>
      <c r="G252" t="s">
        <v>731</v>
      </c>
      <c r="I252" t="s">
        <v>1294</v>
      </c>
      <c r="DD252"/>
      <c r="DE252"/>
      <c r="DF252"/>
      <c r="DG252"/>
      <c r="DH252"/>
      <c r="DI252"/>
      <c r="DJ252"/>
      <c r="DK252"/>
      <c r="DL252"/>
      <c r="DM252"/>
      <c r="DN252"/>
      <c r="EQ252" t="s">
        <v>1321</v>
      </c>
    </row>
    <row r="253" spans="1:163" ht="16" customHeight="1" x14ac:dyDescent="0.2">
      <c r="A253">
        <v>253</v>
      </c>
      <c r="B253">
        <v>10</v>
      </c>
      <c r="C253" t="s">
        <v>1305</v>
      </c>
      <c r="D253" t="s">
        <v>734</v>
      </c>
      <c r="E253" t="s">
        <v>725</v>
      </c>
      <c r="F253" t="s">
        <v>735</v>
      </c>
      <c r="I253" t="s">
        <v>1294</v>
      </c>
      <c r="J253" s="20"/>
      <c r="DD253"/>
      <c r="DE253"/>
      <c r="DF253"/>
      <c r="DG253"/>
      <c r="DH253"/>
      <c r="DI253"/>
      <c r="DJ253"/>
      <c r="DK253"/>
      <c r="DL253"/>
      <c r="DM253"/>
      <c r="DN253"/>
      <c r="DW253" t="s">
        <v>1318</v>
      </c>
    </row>
    <row r="254" spans="1:163" ht="16" customHeight="1" x14ac:dyDescent="0.2">
      <c r="A254">
        <v>254</v>
      </c>
      <c r="B254">
        <v>21</v>
      </c>
      <c r="C254" t="s">
        <v>1306</v>
      </c>
      <c r="D254" t="s">
        <v>725</v>
      </c>
      <c r="E254" t="s">
        <v>725</v>
      </c>
      <c r="F254" t="s">
        <v>727</v>
      </c>
      <c r="DD254"/>
      <c r="DE254"/>
      <c r="DF254"/>
      <c r="DG254"/>
      <c r="DH254"/>
      <c r="DI254"/>
      <c r="DJ254"/>
      <c r="DK254"/>
      <c r="DL254"/>
      <c r="DM254"/>
      <c r="DN254"/>
    </row>
    <row r="255" spans="1:163" ht="16" customHeight="1" x14ac:dyDescent="0.2">
      <c r="A255">
        <v>255</v>
      </c>
      <c r="B255">
        <v>24</v>
      </c>
      <c r="C255" t="s">
        <v>1311</v>
      </c>
      <c r="D255" t="s">
        <v>727</v>
      </c>
      <c r="E255" t="s">
        <v>727</v>
      </c>
      <c r="F255" t="s">
        <v>736</v>
      </c>
      <c r="DD255"/>
      <c r="DE255"/>
      <c r="DF255"/>
      <c r="DG255"/>
      <c r="DH255"/>
      <c r="DI255"/>
      <c r="DJ255"/>
      <c r="DK255"/>
      <c r="DL255"/>
      <c r="DM255"/>
      <c r="DN255"/>
    </row>
    <row r="256" spans="1:163" ht="16" customHeight="1" x14ac:dyDescent="0.2">
      <c r="A256">
        <v>256</v>
      </c>
      <c r="B256">
        <v>10</v>
      </c>
      <c r="C256" t="s">
        <v>1322</v>
      </c>
      <c r="D256" t="s">
        <v>737</v>
      </c>
      <c r="E256" t="s">
        <v>738</v>
      </c>
      <c r="F256" t="s">
        <v>738</v>
      </c>
      <c r="J256" t="s">
        <v>1349</v>
      </c>
      <c r="DD256"/>
      <c r="DE256"/>
      <c r="DF256"/>
      <c r="DG256"/>
      <c r="DH256"/>
      <c r="DI256"/>
      <c r="DJ256"/>
      <c r="DK256"/>
      <c r="DL256"/>
      <c r="DM256"/>
      <c r="DN256"/>
      <c r="FG256" t="s">
        <v>1345</v>
      </c>
    </row>
    <row r="257" spans="1:161" ht="16" customHeight="1" x14ac:dyDescent="0.2">
      <c r="A257">
        <v>257</v>
      </c>
      <c r="B257">
        <v>9</v>
      </c>
      <c r="C257" t="s">
        <v>129</v>
      </c>
      <c r="D257" t="s">
        <v>739</v>
      </c>
      <c r="E257" t="s">
        <v>740</v>
      </c>
      <c r="F257" t="s">
        <v>741</v>
      </c>
      <c r="I257" t="s">
        <v>1294</v>
      </c>
      <c r="DD257"/>
      <c r="DE257"/>
      <c r="DF257"/>
      <c r="DG257"/>
      <c r="DH257"/>
      <c r="DI257"/>
      <c r="DJ257"/>
      <c r="DK257"/>
      <c r="DL257"/>
      <c r="DM257"/>
      <c r="DN257"/>
    </row>
    <row r="258" spans="1:161" ht="16" customHeight="1" x14ac:dyDescent="0.2">
      <c r="A258">
        <v>258</v>
      </c>
      <c r="B258">
        <v>15</v>
      </c>
      <c r="C258" t="s">
        <v>1302</v>
      </c>
      <c r="D258" t="s">
        <v>243</v>
      </c>
      <c r="E258" t="s">
        <v>243</v>
      </c>
      <c r="F258" t="s">
        <v>742</v>
      </c>
      <c r="DD258"/>
      <c r="DE258"/>
      <c r="DF258"/>
      <c r="DG258"/>
      <c r="DH258"/>
      <c r="DI258"/>
      <c r="DJ258"/>
      <c r="DK258"/>
      <c r="DL258"/>
      <c r="DM258"/>
      <c r="DN258"/>
    </row>
    <row r="259" spans="1:161" ht="16" customHeight="1" x14ac:dyDescent="0.2">
      <c r="A259">
        <v>259</v>
      </c>
      <c r="B259">
        <v>26</v>
      </c>
      <c r="C259" t="s">
        <v>1304</v>
      </c>
      <c r="D259" t="s">
        <v>243</v>
      </c>
      <c r="E259" t="s">
        <v>243</v>
      </c>
      <c r="F259" t="s">
        <v>742</v>
      </c>
      <c r="DD259"/>
      <c r="DE259"/>
      <c r="DF259"/>
      <c r="DG259"/>
      <c r="DH259"/>
      <c r="DI259"/>
      <c r="DJ259"/>
      <c r="DK259"/>
      <c r="DL259"/>
      <c r="DM259"/>
      <c r="DN259"/>
    </row>
    <row r="260" spans="1:161" ht="16" customHeight="1" x14ac:dyDescent="0.2">
      <c r="A260">
        <v>260</v>
      </c>
      <c r="B260">
        <v>25</v>
      </c>
      <c r="C260" t="s">
        <v>1311</v>
      </c>
      <c r="D260" t="s">
        <v>742</v>
      </c>
      <c r="E260" t="s">
        <v>742</v>
      </c>
      <c r="F260" t="s">
        <v>743</v>
      </c>
      <c r="DD260"/>
      <c r="DE260"/>
      <c r="DF260"/>
      <c r="DG260"/>
      <c r="DH260"/>
      <c r="DI260"/>
      <c r="DJ260"/>
      <c r="DK260"/>
      <c r="DL260"/>
      <c r="DM260"/>
      <c r="DN260"/>
    </row>
    <row r="261" spans="1:161" ht="16" customHeight="1" x14ac:dyDescent="0.2">
      <c r="A261">
        <v>261</v>
      </c>
      <c r="B261">
        <v>16</v>
      </c>
      <c r="C261" t="s">
        <v>1302</v>
      </c>
      <c r="D261" t="s">
        <v>744</v>
      </c>
      <c r="E261" t="s">
        <v>744</v>
      </c>
      <c r="F261" t="s">
        <v>745</v>
      </c>
      <c r="G261" t="s">
        <v>746</v>
      </c>
      <c r="DD261"/>
      <c r="DE261"/>
      <c r="DF261"/>
      <c r="DG261"/>
      <c r="DH261"/>
      <c r="DI261"/>
      <c r="DJ261"/>
      <c r="DK261"/>
      <c r="DL261"/>
      <c r="DM261"/>
      <c r="DN261"/>
    </row>
    <row r="262" spans="1:161" ht="16" customHeight="1" x14ac:dyDescent="0.2">
      <c r="A262">
        <v>262</v>
      </c>
      <c r="B262">
        <v>27</v>
      </c>
      <c r="C262" t="s">
        <v>1304</v>
      </c>
      <c r="D262" t="s">
        <v>744</v>
      </c>
      <c r="E262" t="s">
        <v>744</v>
      </c>
      <c r="F262" t="s">
        <v>747</v>
      </c>
      <c r="G262" t="s">
        <v>748</v>
      </c>
      <c r="DD262"/>
      <c r="DE262"/>
      <c r="DF262"/>
      <c r="DG262"/>
      <c r="DH262"/>
      <c r="DI262"/>
      <c r="DJ262"/>
      <c r="DK262"/>
      <c r="DL262"/>
      <c r="DM262"/>
      <c r="DN262"/>
    </row>
    <row r="263" spans="1:161" ht="16" customHeight="1" x14ac:dyDescent="0.2">
      <c r="A263">
        <v>263</v>
      </c>
      <c r="B263">
        <v>11</v>
      </c>
      <c r="C263" t="s">
        <v>1317</v>
      </c>
      <c r="D263" t="s">
        <v>749</v>
      </c>
      <c r="E263" t="s">
        <v>745</v>
      </c>
      <c r="F263" t="s">
        <v>750</v>
      </c>
      <c r="G263" t="s">
        <v>746</v>
      </c>
      <c r="J263" t="s">
        <v>1349</v>
      </c>
      <c r="S263" t="s">
        <v>59</v>
      </c>
      <c r="CF263" t="s">
        <v>1326</v>
      </c>
      <c r="CL263" t="s">
        <v>326</v>
      </c>
      <c r="CS263" t="s">
        <v>68</v>
      </c>
      <c r="DD263"/>
      <c r="DE263"/>
      <c r="DF263"/>
      <c r="DG263"/>
      <c r="DH263"/>
      <c r="DI263"/>
      <c r="DJ263"/>
      <c r="DK263"/>
      <c r="DL263"/>
      <c r="DM263"/>
      <c r="DN263"/>
    </row>
    <row r="264" spans="1:161" ht="16" customHeight="1" x14ac:dyDescent="0.2">
      <c r="A264">
        <v>264</v>
      </c>
      <c r="B264">
        <v>22</v>
      </c>
      <c r="C264" t="s">
        <v>1306</v>
      </c>
      <c r="D264" t="s">
        <v>745</v>
      </c>
      <c r="E264" t="s">
        <v>745</v>
      </c>
      <c r="F264" t="s">
        <v>747</v>
      </c>
      <c r="G264" t="s">
        <v>751</v>
      </c>
      <c r="DD264"/>
      <c r="DE264"/>
      <c r="DF264"/>
      <c r="DG264"/>
      <c r="DH264"/>
      <c r="DI264"/>
      <c r="DJ264"/>
      <c r="DK264"/>
      <c r="DL264"/>
      <c r="DM264"/>
      <c r="DN264"/>
    </row>
    <row r="265" spans="1:161" ht="16" customHeight="1" x14ac:dyDescent="0.2">
      <c r="A265">
        <v>265</v>
      </c>
      <c r="B265">
        <v>8</v>
      </c>
      <c r="C265" t="s">
        <v>1308</v>
      </c>
      <c r="D265" t="s">
        <v>752</v>
      </c>
      <c r="E265" t="s">
        <v>95</v>
      </c>
      <c r="F265" t="s">
        <v>117</v>
      </c>
      <c r="J265" t="s">
        <v>1349</v>
      </c>
      <c r="DD265"/>
      <c r="DE265"/>
      <c r="DF265"/>
      <c r="DG265"/>
      <c r="DH265"/>
      <c r="DI265"/>
      <c r="DJ265"/>
      <c r="DK265"/>
      <c r="DL265"/>
      <c r="DM265"/>
      <c r="DN265"/>
    </row>
    <row r="266" spans="1:161" ht="16" customHeight="1" x14ac:dyDescent="0.2">
      <c r="A266">
        <v>266</v>
      </c>
      <c r="B266">
        <v>10</v>
      </c>
      <c r="C266" t="s">
        <v>1310</v>
      </c>
      <c r="D266" t="s">
        <v>161</v>
      </c>
      <c r="E266" t="s">
        <v>747</v>
      </c>
      <c r="F266" t="s">
        <v>117</v>
      </c>
      <c r="G266" t="s">
        <v>751</v>
      </c>
      <c r="J266" t="s">
        <v>1349</v>
      </c>
      <c r="S266" t="s">
        <v>59</v>
      </c>
      <c r="DD266"/>
      <c r="DE266"/>
      <c r="DF266"/>
      <c r="DG266"/>
      <c r="DH266"/>
      <c r="DI266"/>
      <c r="DJ266"/>
      <c r="DK266"/>
      <c r="DL266"/>
      <c r="DM266"/>
      <c r="DN266"/>
      <c r="EL266" t="s">
        <v>1337</v>
      </c>
    </row>
    <row r="267" spans="1:161" ht="16" customHeight="1" x14ac:dyDescent="0.2">
      <c r="A267">
        <v>267</v>
      </c>
      <c r="B267">
        <v>26</v>
      </c>
      <c r="C267" t="s">
        <v>1311</v>
      </c>
      <c r="D267" t="s">
        <v>747</v>
      </c>
      <c r="E267" t="s">
        <v>747</v>
      </c>
      <c r="F267" t="s">
        <v>750</v>
      </c>
      <c r="DD267"/>
      <c r="DE267"/>
      <c r="DF267"/>
      <c r="DG267"/>
      <c r="DH267"/>
      <c r="DI267"/>
      <c r="DJ267"/>
      <c r="DK267"/>
      <c r="DL267"/>
      <c r="DM267"/>
      <c r="DN267"/>
    </row>
    <row r="268" spans="1:161" ht="16" customHeight="1" x14ac:dyDescent="0.2">
      <c r="A268">
        <v>268</v>
      </c>
      <c r="B268">
        <v>23</v>
      </c>
      <c r="C268" t="s">
        <v>1306</v>
      </c>
      <c r="D268" t="s">
        <v>163</v>
      </c>
      <c r="E268" t="s">
        <v>163</v>
      </c>
      <c r="F268" t="s">
        <v>753</v>
      </c>
      <c r="G268" t="s">
        <v>754</v>
      </c>
      <c r="DD268"/>
      <c r="DE268"/>
      <c r="DF268"/>
      <c r="DG268"/>
      <c r="DH268"/>
      <c r="DI268"/>
      <c r="DJ268"/>
      <c r="DK268"/>
      <c r="DL268"/>
      <c r="DM268"/>
      <c r="DN268"/>
    </row>
    <row r="269" spans="1:161" ht="16" customHeight="1" x14ac:dyDescent="0.2">
      <c r="A269">
        <v>269</v>
      </c>
      <c r="B269">
        <v>28</v>
      </c>
      <c r="C269" t="s">
        <v>1304</v>
      </c>
      <c r="D269" t="s">
        <v>163</v>
      </c>
      <c r="E269" t="s">
        <v>163</v>
      </c>
      <c r="F269" t="s">
        <v>753</v>
      </c>
      <c r="G269" t="s">
        <v>754</v>
      </c>
      <c r="DD269"/>
      <c r="DE269"/>
      <c r="DF269"/>
      <c r="DG269"/>
      <c r="DH269"/>
      <c r="DI269"/>
      <c r="DJ269"/>
      <c r="DK269"/>
      <c r="DL269"/>
      <c r="DM269"/>
      <c r="DN269"/>
    </row>
    <row r="270" spans="1:161" ht="16" customHeight="1" x14ac:dyDescent="0.2">
      <c r="A270">
        <v>270</v>
      </c>
      <c r="B270">
        <v>12</v>
      </c>
      <c r="C270" t="s">
        <v>1317</v>
      </c>
      <c r="D270" t="s">
        <v>162</v>
      </c>
      <c r="E270" t="s">
        <v>40</v>
      </c>
      <c r="F270" t="s">
        <v>755</v>
      </c>
      <c r="I270" t="s">
        <v>1294</v>
      </c>
      <c r="CE270" t="s">
        <v>1330</v>
      </c>
      <c r="CI270" t="s">
        <v>756</v>
      </c>
      <c r="CV270" t="s">
        <v>757</v>
      </c>
      <c r="DD270"/>
      <c r="DE270"/>
      <c r="DF270"/>
      <c r="DG270"/>
      <c r="DH270"/>
      <c r="DI270"/>
      <c r="DJ270"/>
      <c r="DK270"/>
      <c r="DL270"/>
      <c r="DM270"/>
      <c r="DN270"/>
    </row>
    <row r="271" spans="1:161" ht="16" customHeight="1" x14ac:dyDescent="0.2">
      <c r="A271">
        <v>271</v>
      </c>
      <c r="B271">
        <v>43</v>
      </c>
      <c r="C271" t="s">
        <v>1309</v>
      </c>
      <c r="D271" t="s">
        <v>40</v>
      </c>
      <c r="E271" t="s">
        <v>758</v>
      </c>
      <c r="F271" t="s">
        <v>759</v>
      </c>
      <c r="J271" t="s">
        <v>1349</v>
      </c>
      <c r="DD271"/>
      <c r="DE271"/>
      <c r="DF271"/>
      <c r="DG271"/>
      <c r="DH271"/>
      <c r="DI271"/>
      <c r="DJ271"/>
      <c r="DK271"/>
      <c r="DL271"/>
      <c r="DM271"/>
      <c r="DN271"/>
    </row>
    <row r="272" spans="1:161" ht="16" customHeight="1" x14ac:dyDescent="0.2">
      <c r="A272">
        <v>272</v>
      </c>
      <c r="B272">
        <v>38</v>
      </c>
      <c r="C272" t="s">
        <v>21</v>
      </c>
      <c r="D272" t="s">
        <v>758</v>
      </c>
      <c r="E272" t="s">
        <v>759</v>
      </c>
      <c r="F272" t="s">
        <v>760</v>
      </c>
      <c r="G272" t="s">
        <v>761</v>
      </c>
      <c r="I272" t="s">
        <v>1294</v>
      </c>
      <c r="X272" t="s">
        <v>63</v>
      </c>
      <c r="DD272"/>
      <c r="DE272"/>
      <c r="DF272"/>
      <c r="DG272"/>
      <c r="DH272"/>
      <c r="DI272"/>
      <c r="DJ272"/>
      <c r="DK272"/>
      <c r="DL272"/>
      <c r="DM272"/>
      <c r="DN272"/>
      <c r="FE272" t="s">
        <v>1343</v>
      </c>
    </row>
    <row r="273" spans="1:170" ht="16" customHeight="1" x14ac:dyDescent="0.2">
      <c r="A273">
        <v>273</v>
      </c>
      <c r="B273">
        <v>44</v>
      </c>
      <c r="C273" t="s">
        <v>1309</v>
      </c>
      <c r="D273" t="s">
        <v>762</v>
      </c>
      <c r="E273" t="s">
        <v>763</v>
      </c>
      <c r="F273" t="s">
        <v>764</v>
      </c>
      <c r="J273" t="s">
        <v>1349</v>
      </c>
      <c r="DD273"/>
      <c r="DE273"/>
      <c r="DF273"/>
      <c r="DG273"/>
      <c r="DH273"/>
      <c r="DI273"/>
      <c r="DJ273"/>
      <c r="DK273"/>
      <c r="DL273"/>
      <c r="DM273"/>
      <c r="DN273"/>
    </row>
    <row r="274" spans="1:170" ht="16" customHeight="1" x14ac:dyDescent="0.2">
      <c r="A274">
        <v>274</v>
      </c>
      <c r="B274">
        <v>39</v>
      </c>
      <c r="C274" t="s">
        <v>21</v>
      </c>
      <c r="D274" t="s">
        <v>762</v>
      </c>
      <c r="E274" t="s">
        <v>763</v>
      </c>
      <c r="F274" t="s">
        <v>764</v>
      </c>
      <c r="G274" t="s">
        <v>765</v>
      </c>
      <c r="I274" t="s">
        <v>1294</v>
      </c>
      <c r="Z274" t="s">
        <v>65</v>
      </c>
      <c r="DD274"/>
      <c r="DE274"/>
      <c r="DF274"/>
      <c r="DG274"/>
      <c r="DH274"/>
      <c r="DI274"/>
      <c r="DJ274"/>
      <c r="DK274"/>
      <c r="DL274"/>
      <c r="DM274"/>
      <c r="DN274"/>
      <c r="FE274" t="s">
        <v>1343</v>
      </c>
    </row>
    <row r="275" spans="1:170" ht="16" customHeight="1" x14ac:dyDescent="0.2">
      <c r="A275">
        <v>275</v>
      </c>
      <c r="B275">
        <v>45</v>
      </c>
      <c r="C275" t="s">
        <v>1309</v>
      </c>
      <c r="D275" t="s">
        <v>766</v>
      </c>
      <c r="E275" t="s">
        <v>767</v>
      </c>
      <c r="F275" t="s">
        <v>768</v>
      </c>
      <c r="J275" t="s">
        <v>1349</v>
      </c>
      <c r="DD275"/>
      <c r="DE275"/>
      <c r="DF275"/>
      <c r="DG275"/>
      <c r="DH275"/>
      <c r="DI275"/>
      <c r="DJ275"/>
      <c r="DK275"/>
      <c r="DL275"/>
      <c r="DM275"/>
      <c r="DN275"/>
    </row>
    <row r="276" spans="1:170" ht="16" customHeight="1" x14ac:dyDescent="0.2">
      <c r="A276">
        <v>276</v>
      </c>
      <c r="B276">
        <v>40</v>
      </c>
      <c r="C276" t="s">
        <v>21</v>
      </c>
      <c r="D276" t="s">
        <v>769</v>
      </c>
      <c r="E276" t="s">
        <v>770</v>
      </c>
      <c r="F276" t="s">
        <v>771</v>
      </c>
      <c r="G276" t="s">
        <v>772</v>
      </c>
      <c r="I276" t="s">
        <v>1294</v>
      </c>
      <c r="Z276" t="s">
        <v>65</v>
      </c>
      <c r="DD276"/>
      <c r="DE276"/>
      <c r="DF276"/>
      <c r="DG276"/>
      <c r="DH276"/>
      <c r="DI276"/>
      <c r="DJ276"/>
      <c r="DK276"/>
      <c r="DL276"/>
      <c r="DM276"/>
      <c r="DN276"/>
      <c r="FE276" t="s">
        <v>1343</v>
      </c>
    </row>
    <row r="277" spans="1:170" ht="16" customHeight="1" x14ac:dyDescent="0.2">
      <c r="A277">
        <v>277</v>
      </c>
      <c r="B277">
        <v>46</v>
      </c>
      <c r="C277" t="s">
        <v>1309</v>
      </c>
      <c r="D277" t="s">
        <v>771</v>
      </c>
      <c r="E277" t="s">
        <v>773</v>
      </c>
      <c r="F277" t="s">
        <v>774</v>
      </c>
      <c r="J277" t="s">
        <v>1349</v>
      </c>
      <c r="DD277"/>
      <c r="DE277"/>
      <c r="DF277"/>
      <c r="DG277"/>
      <c r="DH277"/>
      <c r="DI277"/>
      <c r="DJ277"/>
      <c r="DK277"/>
      <c r="DL277"/>
      <c r="DM277"/>
      <c r="DN277"/>
    </row>
    <row r="278" spans="1:170" ht="16" customHeight="1" x14ac:dyDescent="0.2">
      <c r="A278">
        <v>278</v>
      </c>
      <c r="B278">
        <v>41</v>
      </c>
      <c r="C278" t="s">
        <v>21</v>
      </c>
      <c r="D278" t="s">
        <v>244</v>
      </c>
      <c r="E278" t="s">
        <v>775</v>
      </c>
      <c r="F278" t="s">
        <v>776</v>
      </c>
      <c r="G278" t="s">
        <v>777</v>
      </c>
      <c r="I278" t="s">
        <v>1294</v>
      </c>
      <c r="Y278" t="s">
        <v>64</v>
      </c>
      <c r="DD278"/>
      <c r="DE278"/>
      <c r="DF278"/>
      <c r="DG278"/>
      <c r="DH278"/>
      <c r="DI278"/>
      <c r="DJ278"/>
      <c r="DK278"/>
      <c r="DL278"/>
      <c r="DM278"/>
      <c r="DN278"/>
      <c r="FE278" t="s">
        <v>1343</v>
      </c>
    </row>
    <row r="279" spans="1:170" ht="16" customHeight="1" x14ac:dyDescent="0.2">
      <c r="A279">
        <v>279</v>
      </c>
      <c r="B279">
        <v>47</v>
      </c>
      <c r="C279" t="s">
        <v>1309</v>
      </c>
      <c r="D279" t="s">
        <v>778</v>
      </c>
      <c r="E279" t="s">
        <v>779</v>
      </c>
      <c r="F279" t="s">
        <v>780</v>
      </c>
      <c r="J279" t="s">
        <v>1349</v>
      </c>
      <c r="DD279"/>
      <c r="DE279"/>
      <c r="DF279"/>
      <c r="DG279"/>
      <c r="DH279"/>
      <c r="DI279"/>
      <c r="DJ279"/>
      <c r="DK279"/>
      <c r="DL279"/>
      <c r="DM279"/>
      <c r="DN279"/>
    </row>
    <row r="280" spans="1:170" ht="16" customHeight="1" x14ac:dyDescent="0.2">
      <c r="A280">
        <v>280</v>
      </c>
      <c r="B280">
        <v>11</v>
      </c>
      <c r="C280" t="s">
        <v>1310</v>
      </c>
      <c r="D280" t="s">
        <v>774</v>
      </c>
      <c r="E280" t="s">
        <v>753</v>
      </c>
      <c r="F280" t="s">
        <v>781</v>
      </c>
      <c r="G280" t="s">
        <v>782</v>
      </c>
      <c r="I280" t="s">
        <v>1294</v>
      </c>
      <c r="X280" t="s">
        <v>63</v>
      </c>
      <c r="AA280" t="s">
        <v>404</v>
      </c>
      <c r="DD280"/>
      <c r="DE280"/>
      <c r="DF280"/>
      <c r="DG280"/>
      <c r="DH280"/>
      <c r="DI280"/>
      <c r="DJ280"/>
      <c r="DK280"/>
      <c r="DL280"/>
      <c r="DM280"/>
      <c r="DN280"/>
      <c r="EO280" t="s">
        <v>1307</v>
      </c>
    </row>
    <row r="281" spans="1:170" ht="16" customHeight="1" x14ac:dyDescent="0.2">
      <c r="A281">
        <v>281</v>
      </c>
      <c r="B281">
        <v>27</v>
      </c>
      <c r="C281" t="s">
        <v>1311</v>
      </c>
      <c r="D281" t="s">
        <v>753</v>
      </c>
      <c r="E281" t="s">
        <v>753</v>
      </c>
      <c r="F281" t="s">
        <v>780</v>
      </c>
      <c r="DD281"/>
      <c r="DE281"/>
      <c r="DF281"/>
      <c r="DG281"/>
      <c r="DH281"/>
      <c r="DI281"/>
      <c r="DJ281"/>
      <c r="DK281"/>
      <c r="DL281"/>
      <c r="DM281"/>
      <c r="DN281"/>
      <c r="FM281">
        <v>1</v>
      </c>
    </row>
    <row r="282" spans="1:170" ht="16" customHeight="1" x14ac:dyDescent="0.2">
      <c r="A282">
        <v>282</v>
      </c>
      <c r="B282">
        <v>24</v>
      </c>
      <c r="C282" t="s">
        <v>1306</v>
      </c>
      <c r="D282" t="s">
        <v>783</v>
      </c>
      <c r="E282" t="s">
        <v>783</v>
      </c>
      <c r="F282" t="s">
        <v>784</v>
      </c>
      <c r="DD282"/>
      <c r="DE282"/>
      <c r="DF282"/>
      <c r="DG282"/>
      <c r="DH282"/>
      <c r="DI282"/>
      <c r="DJ282"/>
      <c r="DK282"/>
      <c r="DL282"/>
      <c r="DM282"/>
      <c r="DN282"/>
    </row>
    <row r="283" spans="1:170" ht="16" customHeight="1" x14ac:dyDescent="0.2">
      <c r="A283">
        <v>283</v>
      </c>
      <c r="B283">
        <v>29</v>
      </c>
      <c r="C283" t="s">
        <v>1304</v>
      </c>
      <c r="D283" t="s">
        <v>783</v>
      </c>
      <c r="E283" t="s">
        <v>783</v>
      </c>
      <c r="F283" t="s">
        <v>784</v>
      </c>
      <c r="DD283"/>
      <c r="DE283"/>
      <c r="DF283"/>
      <c r="DG283"/>
      <c r="DH283"/>
      <c r="DI283"/>
      <c r="DJ283"/>
      <c r="DK283"/>
      <c r="DL283"/>
      <c r="DM283"/>
      <c r="DN283"/>
    </row>
    <row r="284" spans="1:170" ht="16" customHeight="1" x14ac:dyDescent="0.2">
      <c r="A284">
        <v>284</v>
      </c>
      <c r="B284">
        <v>10</v>
      </c>
      <c r="C284" t="s">
        <v>129</v>
      </c>
      <c r="D284" t="s">
        <v>785</v>
      </c>
      <c r="E284" t="s">
        <v>783</v>
      </c>
      <c r="F284" t="s">
        <v>786</v>
      </c>
      <c r="J284" t="s">
        <v>1349</v>
      </c>
      <c r="DD284"/>
      <c r="DE284"/>
      <c r="DF284"/>
      <c r="DG284"/>
      <c r="DH284"/>
      <c r="DI284"/>
      <c r="DJ284"/>
      <c r="DK284"/>
      <c r="DL284"/>
      <c r="DM284"/>
      <c r="DN284"/>
      <c r="FN284">
        <v>2</v>
      </c>
    </row>
    <row r="285" spans="1:170" ht="16" customHeight="1" x14ac:dyDescent="0.2">
      <c r="A285">
        <v>285</v>
      </c>
      <c r="B285">
        <v>13</v>
      </c>
      <c r="C285" t="s">
        <v>1320</v>
      </c>
      <c r="D285" t="s">
        <v>787</v>
      </c>
      <c r="E285" t="s">
        <v>784</v>
      </c>
      <c r="F285" t="s">
        <v>788</v>
      </c>
      <c r="I285" t="s">
        <v>1294</v>
      </c>
      <c r="AE285" t="s">
        <v>440</v>
      </c>
      <c r="DD285"/>
      <c r="DE285"/>
      <c r="DF285"/>
      <c r="DG285"/>
      <c r="DH285"/>
      <c r="DI285"/>
      <c r="DJ285"/>
      <c r="DK285"/>
      <c r="DL285"/>
      <c r="DM285"/>
      <c r="DN285"/>
      <c r="EF285" t="s">
        <v>1333</v>
      </c>
    </row>
    <row r="286" spans="1:170" ht="16" customHeight="1" x14ac:dyDescent="0.2">
      <c r="A286">
        <v>286</v>
      </c>
      <c r="B286">
        <v>28</v>
      </c>
      <c r="C286" t="s">
        <v>1311</v>
      </c>
      <c r="D286" t="s">
        <v>784</v>
      </c>
      <c r="E286" t="s">
        <v>784</v>
      </c>
      <c r="F286" t="s">
        <v>789</v>
      </c>
      <c r="DD286"/>
      <c r="DE286"/>
      <c r="DF286"/>
      <c r="DG286"/>
      <c r="DH286"/>
      <c r="DI286"/>
      <c r="DJ286"/>
      <c r="DK286"/>
      <c r="DL286"/>
      <c r="DM286"/>
      <c r="DN286"/>
    </row>
    <row r="287" spans="1:170" ht="16" customHeight="1" x14ac:dyDescent="0.2">
      <c r="A287">
        <v>287</v>
      </c>
      <c r="B287">
        <v>17</v>
      </c>
      <c r="C287" t="s">
        <v>1302</v>
      </c>
      <c r="D287" t="s">
        <v>790</v>
      </c>
      <c r="E287" t="s">
        <v>790</v>
      </c>
      <c r="F287" t="s">
        <v>791</v>
      </c>
      <c r="G287" t="s">
        <v>792</v>
      </c>
      <c r="DD287"/>
      <c r="DE287"/>
      <c r="DF287"/>
      <c r="DG287"/>
      <c r="DH287"/>
      <c r="DI287"/>
      <c r="DJ287"/>
      <c r="DK287"/>
      <c r="DL287"/>
      <c r="DM287"/>
      <c r="DN287"/>
    </row>
    <row r="288" spans="1:170" ht="16" customHeight="1" x14ac:dyDescent="0.2">
      <c r="A288">
        <v>288</v>
      </c>
      <c r="B288">
        <v>30</v>
      </c>
      <c r="C288" t="s">
        <v>1304</v>
      </c>
      <c r="D288" t="s">
        <v>790</v>
      </c>
      <c r="E288" t="s">
        <v>790</v>
      </c>
      <c r="F288" t="s">
        <v>247</v>
      </c>
      <c r="G288" t="s">
        <v>793</v>
      </c>
      <c r="DD288"/>
      <c r="DE288"/>
      <c r="DF288"/>
      <c r="DG288"/>
      <c r="DH288"/>
      <c r="DI288"/>
      <c r="DJ288"/>
      <c r="DK288"/>
      <c r="DL288"/>
      <c r="DM288"/>
      <c r="DN288"/>
    </row>
    <row r="289" spans="1:161" ht="16" customHeight="1" x14ac:dyDescent="0.2">
      <c r="A289">
        <v>289</v>
      </c>
      <c r="B289">
        <v>9</v>
      </c>
      <c r="C289" t="s">
        <v>1321</v>
      </c>
      <c r="D289" t="s">
        <v>794</v>
      </c>
      <c r="E289" t="s">
        <v>791</v>
      </c>
      <c r="F289" t="s">
        <v>795</v>
      </c>
      <c r="G289" t="s">
        <v>792</v>
      </c>
      <c r="J289" t="s">
        <v>1349</v>
      </c>
      <c r="N289" t="s">
        <v>54</v>
      </c>
      <c r="CA289" t="s">
        <v>1325</v>
      </c>
      <c r="CD289" t="s">
        <v>1329</v>
      </c>
      <c r="DD289"/>
      <c r="DE289"/>
      <c r="DF289"/>
      <c r="DG289"/>
      <c r="DH289"/>
      <c r="DI289"/>
      <c r="DJ289"/>
      <c r="DK289"/>
      <c r="DL289"/>
      <c r="DM289"/>
      <c r="DN289"/>
    </row>
    <row r="290" spans="1:161" ht="16" customHeight="1" x14ac:dyDescent="0.2">
      <c r="A290">
        <v>290</v>
      </c>
      <c r="B290">
        <v>25</v>
      </c>
      <c r="C290" t="s">
        <v>1306</v>
      </c>
      <c r="D290" t="s">
        <v>791</v>
      </c>
      <c r="E290" t="s">
        <v>791</v>
      </c>
      <c r="F290" t="s">
        <v>247</v>
      </c>
      <c r="G290" t="s">
        <v>796</v>
      </c>
      <c r="DD290"/>
      <c r="DE290"/>
      <c r="DF290"/>
      <c r="DG290"/>
      <c r="DH290"/>
      <c r="DI290"/>
      <c r="DJ290"/>
      <c r="DK290"/>
      <c r="DL290"/>
      <c r="DM290"/>
      <c r="DN290"/>
    </row>
    <row r="291" spans="1:161" ht="16" customHeight="1" x14ac:dyDescent="0.2">
      <c r="A291">
        <v>291</v>
      </c>
      <c r="B291">
        <v>12</v>
      </c>
      <c r="C291" t="s">
        <v>1310</v>
      </c>
      <c r="D291" t="s">
        <v>790</v>
      </c>
      <c r="E291" t="s">
        <v>246</v>
      </c>
      <c r="F291" t="s">
        <v>795</v>
      </c>
      <c r="G291" t="s">
        <v>796</v>
      </c>
      <c r="J291" t="s">
        <v>1349</v>
      </c>
      <c r="Q291" t="s">
        <v>57</v>
      </c>
      <c r="DD291"/>
      <c r="DE291"/>
      <c r="DF291"/>
      <c r="DG291"/>
      <c r="DH291"/>
      <c r="DI291"/>
      <c r="DJ291"/>
      <c r="DK291"/>
      <c r="DL291"/>
      <c r="DM291"/>
      <c r="DN291"/>
      <c r="EN291" t="s">
        <v>1338</v>
      </c>
    </row>
    <row r="292" spans="1:161" ht="16" customHeight="1" x14ac:dyDescent="0.2">
      <c r="A292">
        <v>292</v>
      </c>
      <c r="B292">
        <v>14</v>
      </c>
      <c r="C292" t="s">
        <v>1320</v>
      </c>
      <c r="D292" t="s">
        <v>797</v>
      </c>
      <c r="E292" t="s">
        <v>798</v>
      </c>
      <c r="F292" t="s">
        <v>170</v>
      </c>
      <c r="I292" t="s">
        <v>1294</v>
      </c>
      <c r="AL292" t="s">
        <v>410</v>
      </c>
      <c r="DD292"/>
      <c r="DE292"/>
      <c r="DF292"/>
      <c r="DG292"/>
      <c r="DH292"/>
      <c r="DI292"/>
      <c r="DJ292"/>
      <c r="DK292"/>
      <c r="DL292"/>
      <c r="DM292"/>
      <c r="DN292"/>
      <c r="EF292" t="s">
        <v>1333</v>
      </c>
    </row>
    <row r="293" spans="1:161" ht="16" customHeight="1" x14ac:dyDescent="0.2">
      <c r="A293">
        <v>293</v>
      </c>
      <c r="B293">
        <v>29</v>
      </c>
      <c r="C293" t="s">
        <v>1311</v>
      </c>
      <c r="D293" t="s">
        <v>247</v>
      </c>
      <c r="E293" t="s">
        <v>247</v>
      </c>
      <c r="F293" t="s">
        <v>799</v>
      </c>
      <c r="DD293"/>
      <c r="DE293"/>
      <c r="DF293"/>
      <c r="DG293"/>
      <c r="DH293"/>
      <c r="DI293"/>
      <c r="DJ293"/>
      <c r="DK293"/>
      <c r="DL293"/>
      <c r="DM293"/>
      <c r="DN293"/>
    </row>
    <row r="294" spans="1:161" ht="16" customHeight="1" x14ac:dyDescent="0.2">
      <c r="A294">
        <v>294</v>
      </c>
      <c r="B294">
        <v>15</v>
      </c>
      <c r="C294" t="s">
        <v>1320</v>
      </c>
      <c r="D294" t="s">
        <v>800</v>
      </c>
      <c r="E294" t="s">
        <v>164</v>
      </c>
      <c r="F294" t="s">
        <v>801</v>
      </c>
      <c r="I294" t="s">
        <v>1294</v>
      </c>
      <c r="DD294"/>
      <c r="DE294"/>
      <c r="DF294"/>
      <c r="DG294"/>
      <c r="DH294"/>
      <c r="DI294"/>
      <c r="DJ294"/>
      <c r="DK294"/>
      <c r="DL294"/>
      <c r="DM294"/>
      <c r="DN294"/>
      <c r="EJ294" t="s">
        <v>1318</v>
      </c>
    </row>
    <row r="295" spans="1:161" ht="16" customHeight="1" x14ac:dyDescent="0.2">
      <c r="A295">
        <v>295</v>
      </c>
      <c r="B295">
        <v>18</v>
      </c>
      <c r="C295" t="s">
        <v>1302</v>
      </c>
      <c r="D295" t="s">
        <v>164</v>
      </c>
      <c r="E295" t="s">
        <v>164</v>
      </c>
      <c r="F295" t="s">
        <v>251</v>
      </c>
      <c r="G295" t="s">
        <v>802</v>
      </c>
      <c r="DD295"/>
      <c r="DE295"/>
      <c r="DF295"/>
      <c r="DG295"/>
      <c r="DH295"/>
      <c r="DI295"/>
      <c r="DJ295"/>
      <c r="DK295"/>
      <c r="DL295"/>
      <c r="DM295"/>
      <c r="DN295"/>
    </row>
    <row r="296" spans="1:161" ht="16" customHeight="1" x14ac:dyDescent="0.2">
      <c r="A296">
        <v>296</v>
      </c>
      <c r="B296">
        <v>31</v>
      </c>
      <c r="C296" t="s">
        <v>1304</v>
      </c>
      <c r="D296" t="s">
        <v>164</v>
      </c>
      <c r="E296" t="s">
        <v>164</v>
      </c>
      <c r="F296" t="s">
        <v>803</v>
      </c>
      <c r="G296" t="s">
        <v>804</v>
      </c>
      <c r="DD296"/>
      <c r="DE296"/>
      <c r="DF296"/>
      <c r="DG296"/>
      <c r="DH296"/>
      <c r="DI296"/>
      <c r="DJ296"/>
      <c r="DK296"/>
      <c r="DL296"/>
      <c r="DM296"/>
      <c r="DN296"/>
    </row>
    <row r="297" spans="1:161" ht="16" customHeight="1" x14ac:dyDescent="0.2">
      <c r="A297">
        <v>297</v>
      </c>
      <c r="B297">
        <v>4</v>
      </c>
      <c r="C297" t="s">
        <v>1318</v>
      </c>
      <c r="D297" t="s">
        <v>248</v>
      </c>
      <c r="E297" t="s">
        <v>172</v>
      </c>
      <c r="F297" t="s">
        <v>805</v>
      </c>
      <c r="G297" t="s">
        <v>806</v>
      </c>
      <c r="I297" t="s">
        <v>1294</v>
      </c>
      <c r="Q297" t="s">
        <v>57</v>
      </c>
      <c r="AG297" t="s">
        <v>357</v>
      </c>
      <c r="DD297"/>
      <c r="DE297"/>
      <c r="DF297"/>
      <c r="DG297"/>
      <c r="DH297"/>
      <c r="DI297"/>
      <c r="DJ297"/>
      <c r="DK297"/>
      <c r="DL297"/>
      <c r="DM297"/>
      <c r="DN297"/>
      <c r="EY297" t="s">
        <v>1339</v>
      </c>
    </row>
    <row r="298" spans="1:161" ht="16" customHeight="1" x14ac:dyDescent="0.2">
      <c r="A298">
        <v>298</v>
      </c>
      <c r="B298">
        <v>48</v>
      </c>
      <c r="C298" t="s">
        <v>1309</v>
      </c>
      <c r="D298" t="s">
        <v>807</v>
      </c>
      <c r="E298" t="s">
        <v>808</v>
      </c>
      <c r="F298" t="s">
        <v>249</v>
      </c>
      <c r="I298" t="s">
        <v>1294</v>
      </c>
      <c r="AK298" t="s">
        <v>809</v>
      </c>
      <c r="CD298" t="s">
        <v>1329</v>
      </c>
      <c r="DD298"/>
      <c r="DE298"/>
      <c r="DF298"/>
      <c r="DG298"/>
      <c r="DH298"/>
      <c r="DI298"/>
      <c r="DJ298"/>
      <c r="DK298"/>
      <c r="DL298"/>
      <c r="DM298"/>
      <c r="DN298"/>
    </row>
    <row r="299" spans="1:161" ht="16" customHeight="1" x14ac:dyDescent="0.2">
      <c r="A299">
        <v>299</v>
      </c>
      <c r="B299">
        <v>42</v>
      </c>
      <c r="C299" t="s">
        <v>21</v>
      </c>
      <c r="D299" t="s">
        <v>805</v>
      </c>
      <c r="E299" t="s">
        <v>810</v>
      </c>
      <c r="F299" t="s">
        <v>811</v>
      </c>
      <c r="G299" t="s">
        <v>245</v>
      </c>
      <c r="J299" t="s">
        <v>1349</v>
      </c>
      <c r="Z299" t="s">
        <v>65</v>
      </c>
      <c r="DD299"/>
      <c r="DE299"/>
      <c r="DF299"/>
      <c r="DG299"/>
      <c r="DH299"/>
      <c r="DI299"/>
      <c r="DJ299"/>
      <c r="DK299"/>
      <c r="DL299"/>
      <c r="DM299"/>
      <c r="DN299"/>
      <c r="FE299" t="s">
        <v>1343</v>
      </c>
    </row>
    <row r="300" spans="1:161" ht="16" customHeight="1" x14ac:dyDescent="0.2">
      <c r="A300">
        <v>300</v>
      </c>
      <c r="B300">
        <v>49</v>
      </c>
      <c r="C300" t="s">
        <v>1309</v>
      </c>
      <c r="D300" t="s">
        <v>165</v>
      </c>
      <c r="E300" t="s">
        <v>166</v>
      </c>
      <c r="F300" t="s">
        <v>812</v>
      </c>
      <c r="I300" t="s">
        <v>1294</v>
      </c>
      <c r="AR300">
        <v>23</v>
      </c>
      <c r="CC300" t="s">
        <v>1328</v>
      </c>
      <c r="DD300"/>
      <c r="DE300"/>
      <c r="DF300"/>
      <c r="DG300"/>
      <c r="DH300"/>
      <c r="DI300"/>
      <c r="DJ300"/>
      <c r="DK300"/>
      <c r="DL300"/>
      <c r="DM300"/>
      <c r="DN300"/>
    </row>
    <row r="301" spans="1:161" ht="16" customHeight="1" x14ac:dyDescent="0.2">
      <c r="A301">
        <v>301</v>
      </c>
      <c r="B301">
        <v>43</v>
      </c>
      <c r="C301" t="s">
        <v>21</v>
      </c>
      <c r="D301" t="s">
        <v>166</v>
      </c>
      <c r="E301" t="s">
        <v>812</v>
      </c>
      <c r="F301" t="s">
        <v>813</v>
      </c>
      <c r="G301" t="s">
        <v>814</v>
      </c>
      <c r="J301" t="s">
        <v>1349</v>
      </c>
      <c r="Y301" t="s">
        <v>64</v>
      </c>
      <c r="DD301"/>
      <c r="DE301"/>
      <c r="DF301"/>
      <c r="DG301"/>
      <c r="DH301"/>
      <c r="DI301"/>
      <c r="DJ301"/>
      <c r="DK301"/>
      <c r="DL301"/>
      <c r="DM301"/>
      <c r="DN301"/>
      <c r="FE301" t="s">
        <v>1343</v>
      </c>
    </row>
    <row r="302" spans="1:161" ht="16" customHeight="1" x14ac:dyDescent="0.2">
      <c r="A302">
        <v>302</v>
      </c>
      <c r="B302">
        <v>11</v>
      </c>
      <c r="C302" t="s">
        <v>1305</v>
      </c>
      <c r="D302" t="s">
        <v>815</v>
      </c>
      <c r="E302" t="s">
        <v>250</v>
      </c>
      <c r="F302" t="s">
        <v>816</v>
      </c>
      <c r="I302" t="s">
        <v>1294</v>
      </c>
      <c r="J302" s="20"/>
      <c r="DD302"/>
      <c r="DE302"/>
      <c r="DF302"/>
      <c r="DG302"/>
      <c r="DH302"/>
      <c r="DI302"/>
      <c r="DJ302"/>
      <c r="DK302"/>
      <c r="DL302"/>
      <c r="DM302"/>
      <c r="DN302"/>
      <c r="DW302" t="s">
        <v>1318</v>
      </c>
    </row>
    <row r="303" spans="1:161" ht="16" customHeight="1" x14ac:dyDescent="0.2">
      <c r="A303">
        <v>303</v>
      </c>
      <c r="B303">
        <v>26</v>
      </c>
      <c r="C303" t="s">
        <v>1306</v>
      </c>
      <c r="D303" t="s">
        <v>251</v>
      </c>
      <c r="E303" t="s">
        <v>251</v>
      </c>
      <c r="F303" t="s">
        <v>803</v>
      </c>
      <c r="G303" t="s">
        <v>817</v>
      </c>
      <c r="DD303"/>
      <c r="DE303"/>
      <c r="DF303"/>
      <c r="DG303"/>
      <c r="DH303"/>
      <c r="DI303"/>
      <c r="DJ303"/>
      <c r="DK303"/>
      <c r="DL303"/>
      <c r="DM303"/>
      <c r="DN303"/>
    </row>
    <row r="304" spans="1:161" ht="16" customHeight="1" x14ac:dyDescent="0.2">
      <c r="A304">
        <v>304</v>
      </c>
      <c r="B304">
        <v>9</v>
      </c>
      <c r="C304" t="s">
        <v>1308</v>
      </c>
      <c r="D304" t="s">
        <v>818</v>
      </c>
      <c r="E304" t="s">
        <v>819</v>
      </c>
      <c r="F304" t="s">
        <v>820</v>
      </c>
      <c r="J304" t="s">
        <v>1349</v>
      </c>
      <c r="DD304"/>
      <c r="DE304"/>
      <c r="DF304"/>
      <c r="DG304"/>
      <c r="DH304"/>
      <c r="DI304"/>
      <c r="DJ304"/>
      <c r="DK304"/>
      <c r="DL304"/>
      <c r="DM304"/>
      <c r="DN304"/>
    </row>
    <row r="305" spans="1:167" ht="16" customHeight="1" x14ac:dyDescent="0.2">
      <c r="A305">
        <v>305</v>
      </c>
      <c r="B305">
        <v>50</v>
      </c>
      <c r="C305" t="s">
        <v>1309</v>
      </c>
      <c r="D305" t="s">
        <v>819</v>
      </c>
      <c r="E305" t="s">
        <v>820</v>
      </c>
      <c r="F305" t="s">
        <v>821</v>
      </c>
      <c r="G305" t="s">
        <v>822</v>
      </c>
      <c r="J305" t="s">
        <v>1349</v>
      </c>
      <c r="W305" t="s">
        <v>62</v>
      </c>
      <c r="DD305"/>
      <c r="DE305"/>
      <c r="DF305"/>
      <c r="DG305"/>
      <c r="DH305"/>
      <c r="DI305"/>
      <c r="DJ305"/>
      <c r="DK305"/>
      <c r="DL305"/>
      <c r="DM305"/>
      <c r="DN305"/>
    </row>
    <row r="306" spans="1:167" ht="16" customHeight="1" x14ac:dyDescent="0.2">
      <c r="A306">
        <v>306</v>
      </c>
      <c r="B306">
        <v>10</v>
      </c>
      <c r="C306" t="s">
        <v>135</v>
      </c>
      <c r="D306" t="s">
        <v>823</v>
      </c>
      <c r="E306" t="s">
        <v>824</v>
      </c>
      <c r="F306" t="s">
        <v>825</v>
      </c>
      <c r="G306" t="s">
        <v>826</v>
      </c>
      <c r="J306" t="s">
        <v>1294</v>
      </c>
      <c r="Y306" t="s">
        <v>64</v>
      </c>
      <c r="AO306" t="s">
        <v>402</v>
      </c>
      <c r="DD306"/>
      <c r="DE306"/>
      <c r="DF306"/>
      <c r="DG306"/>
      <c r="DH306"/>
      <c r="DI306"/>
      <c r="DJ306"/>
      <c r="DK306"/>
      <c r="DL306"/>
      <c r="DM306"/>
      <c r="DN306"/>
      <c r="DY306" t="s">
        <v>1332</v>
      </c>
    </row>
    <row r="307" spans="1:167" ht="16" customHeight="1" x14ac:dyDescent="0.2">
      <c r="A307">
        <v>307</v>
      </c>
      <c r="B307">
        <v>11</v>
      </c>
      <c r="C307" t="s">
        <v>1322</v>
      </c>
      <c r="D307" t="s">
        <v>827</v>
      </c>
      <c r="E307" t="s">
        <v>825</v>
      </c>
      <c r="F307" t="s">
        <v>825</v>
      </c>
      <c r="G307" t="s">
        <v>828</v>
      </c>
      <c r="I307" t="s">
        <v>1294</v>
      </c>
      <c r="AO307" t="s">
        <v>402</v>
      </c>
      <c r="DD307"/>
      <c r="DE307"/>
      <c r="DF307"/>
      <c r="DG307"/>
      <c r="DH307"/>
      <c r="DI307"/>
      <c r="DJ307"/>
      <c r="DK307"/>
      <c r="DL307"/>
      <c r="DM307"/>
      <c r="DN307"/>
      <c r="FH307" t="s">
        <v>1346</v>
      </c>
    </row>
    <row r="308" spans="1:167" ht="16" customHeight="1" x14ac:dyDescent="0.2">
      <c r="A308">
        <v>308</v>
      </c>
      <c r="B308">
        <v>30</v>
      </c>
      <c r="C308" t="s">
        <v>1311</v>
      </c>
      <c r="D308" t="s">
        <v>803</v>
      </c>
      <c r="E308" t="s">
        <v>803</v>
      </c>
      <c r="F308" t="s">
        <v>829</v>
      </c>
      <c r="DD308"/>
      <c r="DE308"/>
      <c r="DF308"/>
      <c r="DG308"/>
      <c r="DH308"/>
      <c r="DI308"/>
      <c r="DJ308"/>
      <c r="DK308"/>
      <c r="DL308"/>
      <c r="DM308"/>
      <c r="DN308"/>
    </row>
    <row r="309" spans="1:167" ht="16" customHeight="1" x14ac:dyDescent="0.2">
      <c r="A309">
        <v>309</v>
      </c>
      <c r="B309">
        <v>5</v>
      </c>
      <c r="C309" t="s">
        <v>1319</v>
      </c>
      <c r="D309" t="s">
        <v>830</v>
      </c>
      <c r="E309" t="s">
        <v>831</v>
      </c>
      <c r="F309" t="s">
        <v>832</v>
      </c>
      <c r="G309" t="s">
        <v>833</v>
      </c>
      <c r="I309" t="s">
        <v>1294</v>
      </c>
      <c r="V309" t="s">
        <v>61</v>
      </c>
      <c r="AG309" t="s">
        <v>357</v>
      </c>
      <c r="DD309"/>
      <c r="DE309"/>
      <c r="DF309"/>
      <c r="DG309"/>
      <c r="DH309"/>
      <c r="DI309"/>
      <c r="DJ309"/>
      <c r="DK309"/>
      <c r="DL309"/>
      <c r="DM309"/>
      <c r="DN309"/>
      <c r="FK309" t="s">
        <v>1347</v>
      </c>
    </row>
    <row r="310" spans="1:167" ht="16" customHeight="1" x14ac:dyDescent="0.2">
      <c r="A310">
        <v>310</v>
      </c>
      <c r="B310">
        <v>12</v>
      </c>
      <c r="C310" t="s">
        <v>1322</v>
      </c>
      <c r="D310" t="s">
        <v>834</v>
      </c>
      <c r="E310" t="s">
        <v>835</v>
      </c>
      <c r="F310" t="s">
        <v>835</v>
      </c>
      <c r="G310" t="s">
        <v>836</v>
      </c>
      <c r="I310" t="s">
        <v>1294</v>
      </c>
      <c r="AG310" t="s">
        <v>357</v>
      </c>
      <c r="DD310"/>
      <c r="DE310"/>
      <c r="DF310"/>
      <c r="DG310"/>
      <c r="DH310"/>
      <c r="DI310"/>
      <c r="DJ310"/>
      <c r="DK310"/>
      <c r="DL310"/>
      <c r="DM310"/>
      <c r="DN310"/>
      <c r="FF310" t="s">
        <v>1344</v>
      </c>
    </row>
    <row r="311" spans="1:167" ht="16" customHeight="1" x14ac:dyDescent="0.2">
      <c r="A311">
        <v>311</v>
      </c>
      <c r="B311">
        <v>27</v>
      </c>
      <c r="C311" t="s">
        <v>1306</v>
      </c>
      <c r="D311" t="s">
        <v>837</v>
      </c>
      <c r="E311" t="s">
        <v>837</v>
      </c>
      <c r="F311" t="s">
        <v>167</v>
      </c>
      <c r="G311" t="s">
        <v>838</v>
      </c>
      <c r="DD311"/>
      <c r="DE311"/>
      <c r="DF311"/>
      <c r="DG311"/>
      <c r="DH311"/>
      <c r="DI311"/>
      <c r="DJ311"/>
      <c r="DK311"/>
      <c r="DL311"/>
      <c r="DM311"/>
      <c r="DN311"/>
    </row>
    <row r="312" spans="1:167" ht="16" customHeight="1" x14ac:dyDescent="0.2">
      <c r="A312">
        <v>312</v>
      </c>
      <c r="B312">
        <v>32</v>
      </c>
      <c r="C312" t="s">
        <v>1304</v>
      </c>
      <c r="D312" t="s">
        <v>837</v>
      </c>
      <c r="E312" t="s">
        <v>837</v>
      </c>
      <c r="F312" t="s">
        <v>167</v>
      </c>
      <c r="G312" t="s">
        <v>838</v>
      </c>
      <c r="DD312"/>
      <c r="DE312"/>
      <c r="DF312"/>
      <c r="DG312"/>
      <c r="DH312"/>
      <c r="DI312"/>
      <c r="DJ312"/>
      <c r="DK312"/>
      <c r="DL312"/>
      <c r="DM312"/>
      <c r="DN312"/>
    </row>
    <row r="313" spans="1:167" ht="16" customHeight="1" x14ac:dyDescent="0.2">
      <c r="A313">
        <v>313</v>
      </c>
      <c r="B313">
        <v>11</v>
      </c>
      <c r="C313" t="s">
        <v>129</v>
      </c>
      <c r="D313" t="s">
        <v>839</v>
      </c>
      <c r="E313" t="s">
        <v>840</v>
      </c>
      <c r="F313" t="s">
        <v>841</v>
      </c>
      <c r="J313" t="s">
        <v>1349</v>
      </c>
      <c r="DD313"/>
      <c r="DE313"/>
      <c r="DF313"/>
      <c r="DG313"/>
      <c r="DH313"/>
      <c r="DI313"/>
      <c r="DJ313"/>
      <c r="DK313"/>
      <c r="DL313"/>
      <c r="DM313"/>
      <c r="DN313"/>
    </row>
    <row r="314" spans="1:167" ht="16" customHeight="1" x14ac:dyDescent="0.2">
      <c r="A314">
        <v>314</v>
      </c>
      <c r="B314">
        <v>11</v>
      </c>
      <c r="C314" t="s">
        <v>1308</v>
      </c>
      <c r="D314" t="s">
        <v>842</v>
      </c>
      <c r="E314" t="s">
        <v>843</v>
      </c>
      <c r="F314" t="s">
        <v>844</v>
      </c>
      <c r="J314" t="s">
        <v>1349</v>
      </c>
      <c r="DD314"/>
      <c r="DE314"/>
      <c r="DF314"/>
      <c r="DG314"/>
      <c r="DH314"/>
      <c r="DI314"/>
      <c r="DJ314"/>
      <c r="DK314"/>
      <c r="DL314"/>
      <c r="DM314"/>
      <c r="DN314"/>
    </row>
    <row r="315" spans="1:167" ht="16" customHeight="1" x14ac:dyDescent="0.2">
      <c r="A315">
        <v>315</v>
      </c>
      <c r="B315">
        <v>44</v>
      </c>
      <c r="C315" t="s">
        <v>21</v>
      </c>
      <c r="D315" t="s">
        <v>845</v>
      </c>
      <c r="E315" t="s">
        <v>253</v>
      </c>
      <c r="F315" t="s">
        <v>846</v>
      </c>
      <c r="G315" t="s">
        <v>838</v>
      </c>
      <c r="I315" t="s">
        <v>1294</v>
      </c>
      <c r="Q315" t="s">
        <v>57</v>
      </c>
      <c r="DD315"/>
      <c r="DE315"/>
      <c r="DF315"/>
      <c r="DG315"/>
      <c r="DH315"/>
      <c r="DI315"/>
      <c r="DJ315"/>
      <c r="DK315"/>
      <c r="DL315"/>
      <c r="DM315"/>
      <c r="DN315"/>
      <c r="FE315" t="s">
        <v>1343</v>
      </c>
    </row>
    <row r="316" spans="1:167" ht="16" customHeight="1" x14ac:dyDescent="0.2">
      <c r="A316">
        <v>316</v>
      </c>
      <c r="B316">
        <v>16</v>
      </c>
      <c r="C316" t="s">
        <v>1320</v>
      </c>
      <c r="D316" t="s">
        <v>253</v>
      </c>
      <c r="E316" t="s">
        <v>847</v>
      </c>
      <c r="F316" t="s">
        <v>848</v>
      </c>
      <c r="I316" t="s">
        <v>1294</v>
      </c>
      <c r="AI316" t="s">
        <v>600</v>
      </c>
      <c r="DD316"/>
      <c r="DE316"/>
      <c r="DF316"/>
      <c r="DG316"/>
      <c r="DH316"/>
      <c r="DI316"/>
      <c r="DJ316"/>
      <c r="DK316"/>
      <c r="DL316"/>
      <c r="DM316"/>
      <c r="DN316"/>
      <c r="EF316" t="s">
        <v>1333</v>
      </c>
    </row>
    <row r="317" spans="1:167" ht="16" customHeight="1" x14ac:dyDescent="0.2">
      <c r="A317">
        <v>317</v>
      </c>
      <c r="B317">
        <v>31</v>
      </c>
      <c r="C317" t="s">
        <v>1311</v>
      </c>
      <c r="D317" t="s">
        <v>167</v>
      </c>
      <c r="E317" t="s">
        <v>167</v>
      </c>
      <c r="F317" t="s">
        <v>849</v>
      </c>
      <c r="DD317"/>
      <c r="DE317"/>
      <c r="DF317"/>
      <c r="DG317"/>
      <c r="DH317"/>
      <c r="DI317"/>
      <c r="DJ317"/>
      <c r="DK317"/>
      <c r="DL317"/>
      <c r="DM317"/>
      <c r="DN317"/>
    </row>
    <row r="318" spans="1:167" ht="16" customHeight="1" x14ac:dyDescent="0.2">
      <c r="A318">
        <v>318</v>
      </c>
      <c r="B318">
        <v>19</v>
      </c>
      <c r="C318" t="s">
        <v>1302</v>
      </c>
      <c r="D318" t="s">
        <v>850</v>
      </c>
      <c r="E318" t="s">
        <v>850</v>
      </c>
      <c r="F318" t="s">
        <v>851</v>
      </c>
      <c r="G318" t="s">
        <v>852</v>
      </c>
      <c r="DD318"/>
      <c r="DE318"/>
      <c r="DF318"/>
      <c r="DG318"/>
      <c r="DH318"/>
      <c r="DI318"/>
      <c r="DJ318"/>
      <c r="DK318"/>
      <c r="DL318"/>
      <c r="DM318"/>
      <c r="DN318"/>
    </row>
    <row r="319" spans="1:167" ht="16" customHeight="1" x14ac:dyDescent="0.2">
      <c r="A319">
        <v>319</v>
      </c>
      <c r="B319">
        <v>33</v>
      </c>
      <c r="C319" t="s">
        <v>1304</v>
      </c>
      <c r="D319" t="s">
        <v>850</v>
      </c>
      <c r="E319" t="s">
        <v>850</v>
      </c>
      <c r="F319" t="s">
        <v>851</v>
      </c>
      <c r="G319" t="s">
        <v>852</v>
      </c>
      <c r="DD319"/>
      <c r="DE319"/>
      <c r="DF319"/>
      <c r="DG319"/>
      <c r="DH319"/>
      <c r="DI319"/>
      <c r="DJ319"/>
      <c r="DK319"/>
      <c r="DL319"/>
      <c r="DM319"/>
      <c r="DN319"/>
    </row>
    <row r="320" spans="1:167" ht="16" customHeight="1" x14ac:dyDescent="0.2">
      <c r="A320">
        <v>320</v>
      </c>
      <c r="B320">
        <v>10</v>
      </c>
      <c r="C320" t="s">
        <v>1321</v>
      </c>
      <c r="D320" t="s">
        <v>853</v>
      </c>
      <c r="E320" t="s">
        <v>854</v>
      </c>
      <c r="F320" t="s">
        <v>174</v>
      </c>
      <c r="G320" t="s">
        <v>852</v>
      </c>
      <c r="J320" t="s">
        <v>1349</v>
      </c>
      <c r="Z320" t="s">
        <v>65</v>
      </c>
      <c r="BZ320" t="s">
        <v>1324</v>
      </c>
      <c r="CD320" t="s">
        <v>1329</v>
      </c>
      <c r="DD320"/>
      <c r="DE320"/>
      <c r="DF320"/>
      <c r="DG320"/>
      <c r="DH320"/>
      <c r="DI320"/>
      <c r="DJ320"/>
      <c r="DK320"/>
      <c r="DL320"/>
      <c r="DM320"/>
      <c r="DN320"/>
    </row>
    <row r="321" spans="1:155" ht="16" customHeight="1" x14ac:dyDescent="0.2">
      <c r="A321">
        <v>321</v>
      </c>
      <c r="B321">
        <v>12</v>
      </c>
      <c r="C321" t="s">
        <v>1305</v>
      </c>
      <c r="D321" t="s">
        <v>254</v>
      </c>
      <c r="E321" t="s">
        <v>851</v>
      </c>
      <c r="F321" t="s">
        <v>855</v>
      </c>
      <c r="I321" t="s">
        <v>1294</v>
      </c>
      <c r="J321" s="20"/>
      <c r="DD321"/>
      <c r="DE321"/>
      <c r="DF321"/>
      <c r="DG321"/>
      <c r="DH321"/>
      <c r="DI321"/>
      <c r="DJ321"/>
      <c r="DK321"/>
      <c r="DL321"/>
      <c r="DM321"/>
      <c r="DN321"/>
      <c r="DW321" t="s">
        <v>1318</v>
      </c>
    </row>
    <row r="322" spans="1:155" ht="16" customHeight="1" x14ac:dyDescent="0.2">
      <c r="A322">
        <v>322</v>
      </c>
      <c r="B322">
        <v>32</v>
      </c>
      <c r="C322" t="s">
        <v>1311</v>
      </c>
      <c r="D322" t="s">
        <v>851</v>
      </c>
      <c r="E322" t="s">
        <v>851</v>
      </c>
      <c r="F322" t="s">
        <v>255</v>
      </c>
      <c r="DD322"/>
      <c r="DE322"/>
      <c r="DF322"/>
      <c r="DG322"/>
      <c r="DH322"/>
      <c r="DI322"/>
      <c r="DJ322"/>
      <c r="DK322"/>
      <c r="DL322"/>
      <c r="DM322"/>
      <c r="DN322"/>
    </row>
    <row r="323" spans="1:155" ht="16" customHeight="1" x14ac:dyDescent="0.2">
      <c r="A323">
        <v>323</v>
      </c>
      <c r="B323">
        <v>28</v>
      </c>
      <c r="C323" t="s">
        <v>1306</v>
      </c>
      <c r="D323" t="s">
        <v>856</v>
      </c>
      <c r="E323" t="s">
        <v>856</v>
      </c>
      <c r="F323" t="s">
        <v>857</v>
      </c>
      <c r="G323" t="s">
        <v>858</v>
      </c>
      <c r="DD323"/>
      <c r="DE323"/>
      <c r="DF323"/>
      <c r="DG323"/>
      <c r="DH323"/>
      <c r="DI323"/>
      <c r="DJ323"/>
      <c r="DK323"/>
      <c r="DL323"/>
      <c r="DM323"/>
      <c r="DN323"/>
    </row>
    <row r="324" spans="1:155" ht="16" customHeight="1" x14ac:dyDescent="0.2">
      <c r="A324">
        <v>324</v>
      </c>
      <c r="B324">
        <v>34</v>
      </c>
      <c r="C324" t="s">
        <v>1304</v>
      </c>
      <c r="D324" t="s">
        <v>856</v>
      </c>
      <c r="E324" t="s">
        <v>856</v>
      </c>
      <c r="F324" t="s">
        <v>859</v>
      </c>
      <c r="G324" t="s">
        <v>858</v>
      </c>
      <c r="DD324"/>
      <c r="DE324"/>
      <c r="DF324"/>
      <c r="DG324"/>
      <c r="DH324"/>
      <c r="DI324"/>
      <c r="DJ324"/>
      <c r="DK324"/>
      <c r="DL324"/>
      <c r="DM324"/>
      <c r="DN324"/>
    </row>
    <row r="325" spans="1:155" ht="16" customHeight="1" x14ac:dyDescent="0.2">
      <c r="A325">
        <v>325</v>
      </c>
      <c r="B325">
        <v>13</v>
      </c>
      <c r="C325" t="s">
        <v>1317</v>
      </c>
      <c r="D325" t="s">
        <v>860</v>
      </c>
      <c r="E325" t="s">
        <v>861</v>
      </c>
      <c r="F325" t="s">
        <v>862</v>
      </c>
      <c r="G325" t="s">
        <v>863</v>
      </c>
      <c r="I325" t="s">
        <v>1294</v>
      </c>
      <c r="N325" t="s">
        <v>54</v>
      </c>
      <c r="AB325" t="s">
        <v>603</v>
      </c>
      <c r="CE325" t="s">
        <v>1330</v>
      </c>
      <c r="CJ325" t="s">
        <v>376</v>
      </c>
      <c r="CS325" t="s">
        <v>68</v>
      </c>
      <c r="DD325"/>
      <c r="DE325"/>
      <c r="DF325"/>
      <c r="DG325"/>
      <c r="DH325"/>
      <c r="DI325"/>
      <c r="DJ325"/>
      <c r="DK325"/>
      <c r="DL325"/>
      <c r="DM325"/>
      <c r="DN325"/>
    </row>
    <row r="326" spans="1:155" ht="16" customHeight="1" x14ac:dyDescent="0.2">
      <c r="A326">
        <v>326</v>
      </c>
      <c r="B326">
        <v>4</v>
      </c>
      <c r="C326" t="s">
        <v>22</v>
      </c>
      <c r="D326" t="s">
        <v>864</v>
      </c>
      <c r="E326" t="s">
        <v>865</v>
      </c>
      <c r="F326" t="s">
        <v>866</v>
      </c>
      <c r="G326" t="s">
        <v>867</v>
      </c>
      <c r="I326" t="s">
        <v>1294</v>
      </c>
      <c r="N326" t="s">
        <v>54</v>
      </c>
      <c r="CB326" t="s">
        <v>1327</v>
      </c>
      <c r="DD326"/>
      <c r="DE326"/>
      <c r="DF326"/>
      <c r="DG326"/>
      <c r="DH326"/>
      <c r="DI326"/>
      <c r="DJ326"/>
      <c r="DK326"/>
      <c r="DL326"/>
      <c r="DM326"/>
      <c r="DN326"/>
    </row>
    <row r="327" spans="1:155" ht="16" customHeight="1" x14ac:dyDescent="0.2">
      <c r="A327">
        <v>327</v>
      </c>
      <c r="B327">
        <v>5</v>
      </c>
      <c r="C327" t="s">
        <v>1318</v>
      </c>
      <c r="D327" t="s">
        <v>868</v>
      </c>
      <c r="E327" t="s">
        <v>869</v>
      </c>
      <c r="F327" t="s">
        <v>857</v>
      </c>
      <c r="G327" t="s">
        <v>870</v>
      </c>
      <c r="I327" t="s">
        <v>1294</v>
      </c>
      <c r="N327" t="s">
        <v>54</v>
      </c>
      <c r="AG327" t="s">
        <v>357</v>
      </c>
      <c r="DD327"/>
      <c r="DE327"/>
      <c r="DF327"/>
      <c r="DG327"/>
      <c r="DH327"/>
      <c r="DI327"/>
      <c r="DJ327"/>
      <c r="DK327"/>
      <c r="DL327"/>
      <c r="DM327"/>
      <c r="DN327"/>
      <c r="EY327" t="s">
        <v>1339</v>
      </c>
    </row>
    <row r="328" spans="1:155" ht="16" customHeight="1" x14ac:dyDescent="0.2">
      <c r="A328">
        <v>328</v>
      </c>
      <c r="B328">
        <v>6</v>
      </c>
      <c r="C328" t="s">
        <v>1318</v>
      </c>
      <c r="D328" t="s">
        <v>868</v>
      </c>
      <c r="E328" t="s">
        <v>869</v>
      </c>
      <c r="F328" t="s">
        <v>857</v>
      </c>
      <c r="G328" t="s">
        <v>871</v>
      </c>
      <c r="I328" t="s">
        <v>1294</v>
      </c>
      <c r="M328" t="s">
        <v>53</v>
      </c>
      <c r="AG328" t="s">
        <v>357</v>
      </c>
      <c r="DD328"/>
      <c r="DE328"/>
      <c r="DF328"/>
      <c r="DG328"/>
      <c r="DH328"/>
      <c r="DI328"/>
      <c r="DJ328"/>
      <c r="DK328"/>
      <c r="DL328"/>
      <c r="DM328"/>
      <c r="DN328"/>
      <c r="EY328" t="s">
        <v>1339</v>
      </c>
    </row>
    <row r="329" spans="1:155" ht="16" customHeight="1" x14ac:dyDescent="0.2">
      <c r="A329">
        <v>329</v>
      </c>
      <c r="B329">
        <v>17</v>
      </c>
      <c r="C329" t="s">
        <v>1320</v>
      </c>
      <c r="D329" t="s">
        <v>872</v>
      </c>
      <c r="E329" t="s">
        <v>857</v>
      </c>
      <c r="F329" t="s">
        <v>873</v>
      </c>
      <c r="I329" t="s">
        <v>1294</v>
      </c>
      <c r="AG329" t="s">
        <v>357</v>
      </c>
      <c r="DD329"/>
      <c r="DE329"/>
      <c r="DF329"/>
      <c r="DG329"/>
      <c r="DH329"/>
      <c r="DI329"/>
      <c r="DJ329"/>
      <c r="DK329"/>
      <c r="DL329"/>
      <c r="DM329"/>
      <c r="DN329"/>
      <c r="EJ329" t="s">
        <v>1318</v>
      </c>
    </row>
    <row r="330" spans="1:155" ht="16" customHeight="1" x14ac:dyDescent="0.2">
      <c r="A330">
        <v>330</v>
      </c>
      <c r="B330">
        <v>20</v>
      </c>
      <c r="C330" t="s">
        <v>1302</v>
      </c>
      <c r="D330" t="s">
        <v>857</v>
      </c>
      <c r="E330" t="s">
        <v>857</v>
      </c>
      <c r="F330" t="s">
        <v>859</v>
      </c>
      <c r="DD330"/>
      <c r="DE330"/>
      <c r="DF330"/>
      <c r="DG330"/>
      <c r="DH330"/>
      <c r="DI330"/>
      <c r="DJ330"/>
      <c r="DK330"/>
      <c r="DL330"/>
      <c r="DM330"/>
      <c r="DN330"/>
    </row>
    <row r="331" spans="1:155" ht="16" customHeight="1" x14ac:dyDescent="0.2">
      <c r="A331">
        <v>331</v>
      </c>
      <c r="B331">
        <v>13</v>
      </c>
      <c r="C331" t="s">
        <v>1305</v>
      </c>
      <c r="D331" t="s">
        <v>874</v>
      </c>
      <c r="E331" t="s">
        <v>859</v>
      </c>
      <c r="F331" t="s">
        <v>875</v>
      </c>
      <c r="I331" t="s">
        <v>1294</v>
      </c>
      <c r="J331" s="20"/>
      <c r="DD331"/>
      <c r="DE331"/>
      <c r="DF331"/>
      <c r="DG331"/>
      <c r="DH331"/>
      <c r="DI331"/>
      <c r="DJ331"/>
      <c r="DK331"/>
      <c r="DL331"/>
      <c r="DM331"/>
      <c r="DN331"/>
      <c r="DW331" t="s">
        <v>1318</v>
      </c>
    </row>
    <row r="332" spans="1:155" ht="16" customHeight="1" x14ac:dyDescent="0.2">
      <c r="A332">
        <v>332</v>
      </c>
      <c r="B332">
        <v>33</v>
      </c>
      <c r="C332" t="s">
        <v>1311</v>
      </c>
      <c r="D332" t="s">
        <v>859</v>
      </c>
      <c r="E332" t="s">
        <v>859</v>
      </c>
      <c r="F332" t="s">
        <v>876</v>
      </c>
      <c r="DD332"/>
      <c r="DE332"/>
      <c r="DF332"/>
      <c r="DG332"/>
      <c r="DH332"/>
      <c r="DI332"/>
      <c r="DJ332"/>
      <c r="DK332"/>
      <c r="DL332"/>
      <c r="DM332"/>
      <c r="DN332"/>
    </row>
    <row r="333" spans="1:155" ht="16" customHeight="1" x14ac:dyDescent="0.2">
      <c r="A333">
        <v>333</v>
      </c>
      <c r="B333">
        <v>29</v>
      </c>
      <c r="C333" t="s">
        <v>1306</v>
      </c>
      <c r="D333" t="s">
        <v>256</v>
      </c>
      <c r="E333" t="s">
        <v>256</v>
      </c>
      <c r="F333" t="s">
        <v>877</v>
      </c>
      <c r="DD333"/>
      <c r="DE333"/>
      <c r="DF333"/>
      <c r="DG333"/>
      <c r="DH333"/>
      <c r="DI333"/>
      <c r="DJ333"/>
      <c r="DK333"/>
      <c r="DL333"/>
      <c r="DM333"/>
      <c r="DN333"/>
    </row>
    <row r="334" spans="1:155" ht="16" customHeight="1" x14ac:dyDescent="0.2">
      <c r="A334">
        <v>334</v>
      </c>
      <c r="B334">
        <v>35</v>
      </c>
      <c r="C334" t="s">
        <v>1304</v>
      </c>
      <c r="D334" t="s">
        <v>256</v>
      </c>
      <c r="E334" t="s">
        <v>256</v>
      </c>
      <c r="F334" t="s">
        <v>877</v>
      </c>
      <c r="DD334"/>
      <c r="DE334"/>
      <c r="DF334"/>
      <c r="DG334"/>
      <c r="DH334"/>
      <c r="DI334"/>
      <c r="DJ334"/>
      <c r="DK334"/>
      <c r="DL334"/>
      <c r="DM334"/>
      <c r="DN334"/>
    </row>
    <row r="335" spans="1:155" ht="16" customHeight="1" x14ac:dyDescent="0.2">
      <c r="A335">
        <v>335</v>
      </c>
      <c r="B335">
        <v>34</v>
      </c>
      <c r="C335" t="s">
        <v>1311</v>
      </c>
      <c r="D335" t="s">
        <v>877</v>
      </c>
      <c r="E335" t="s">
        <v>877</v>
      </c>
      <c r="F335" t="s">
        <v>878</v>
      </c>
      <c r="DD335"/>
      <c r="DE335"/>
      <c r="DF335"/>
      <c r="DG335"/>
      <c r="DH335"/>
      <c r="DI335"/>
      <c r="DJ335"/>
      <c r="DK335"/>
      <c r="DL335"/>
      <c r="DM335"/>
      <c r="DN335"/>
    </row>
    <row r="336" spans="1:155" ht="16" customHeight="1" x14ac:dyDescent="0.2">
      <c r="A336">
        <v>336</v>
      </c>
      <c r="B336">
        <v>14</v>
      </c>
      <c r="C336" t="s">
        <v>1317</v>
      </c>
      <c r="D336" t="s">
        <v>879</v>
      </c>
      <c r="E336" t="s">
        <v>878</v>
      </c>
      <c r="F336" t="s">
        <v>175</v>
      </c>
      <c r="G336" t="s">
        <v>880</v>
      </c>
      <c r="I336" t="s">
        <v>1294</v>
      </c>
      <c r="AS336">
        <v>28</v>
      </c>
      <c r="CG336" t="s">
        <v>1331</v>
      </c>
      <c r="CI336" t="s">
        <v>756</v>
      </c>
      <c r="CQ336" t="s">
        <v>66</v>
      </c>
      <c r="DD336"/>
      <c r="DE336"/>
      <c r="DF336"/>
      <c r="DG336"/>
      <c r="DH336"/>
      <c r="DI336"/>
      <c r="DJ336"/>
      <c r="DK336"/>
      <c r="DL336"/>
      <c r="DM336"/>
      <c r="DN336"/>
    </row>
    <row r="337" spans="1:167" ht="16" customHeight="1" x14ac:dyDescent="0.2">
      <c r="A337">
        <v>337</v>
      </c>
      <c r="B337">
        <v>21</v>
      </c>
      <c r="C337" t="s">
        <v>1302</v>
      </c>
      <c r="D337" t="s">
        <v>881</v>
      </c>
      <c r="E337" t="s">
        <v>881</v>
      </c>
      <c r="F337" t="s">
        <v>168</v>
      </c>
      <c r="G337" t="s">
        <v>880</v>
      </c>
      <c r="DD337"/>
      <c r="DE337"/>
      <c r="DF337"/>
      <c r="DG337"/>
      <c r="DH337"/>
      <c r="DI337"/>
      <c r="DJ337"/>
      <c r="DK337"/>
      <c r="DL337"/>
      <c r="DM337"/>
      <c r="DN337"/>
    </row>
    <row r="338" spans="1:167" ht="16" customHeight="1" x14ac:dyDescent="0.2">
      <c r="A338">
        <v>338</v>
      </c>
      <c r="B338">
        <v>36</v>
      </c>
      <c r="C338" t="s">
        <v>1304</v>
      </c>
      <c r="D338" t="s">
        <v>881</v>
      </c>
      <c r="E338" t="s">
        <v>881</v>
      </c>
      <c r="F338" t="s">
        <v>168</v>
      </c>
      <c r="G338" t="s">
        <v>880</v>
      </c>
      <c r="DD338"/>
      <c r="DE338"/>
      <c r="DF338"/>
      <c r="DG338"/>
      <c r="DH338"/>
      <c r="DI338"/>
      <c r="DJ338"/>
      <c r="DK338"/>
      <c r="DL338"/>
      <c r="DM338"/>
      <c r="DN338"/>
    </row>
    <row r="339" spans="1:167" ht="16" customHeight="1" x14ac:dyDescent="0.2">
      <c r="A339">
        <v>339</v>
      </c>
      <c r="B339">
        <v>15</v>
      </c>
      <c r="C339" t="s">
        <v>1317</v>
      </c>
      <c r="D339" t="s">
        <v>882</v>
      </c>
      <c r="E339" t="s">
        <v>168</v>
      </c>
      <c r="F339" t="s">
        <v>257</v>
      </c>
      <c r="G339" t="s">
        <v>880</v>
      </c>
      <c r="J339" t="s">
        <v>1349</v>
      </c>
      <c r="S339" t="s">
        <v>59</v>
      </c>
      <c r="CG339" t="s">
        <v>1331</v>
      </c>
      <c r="CL339" t="s">
        <v>326</v>
      </c>
      <c r="CU339" t="s">
        <v>142</v>
      </c>
      <c r="DD339"/>
      <c r="DE339"/>
      <c r="DF339"/>
      <c r="DG339"/>
      <c r="DH339"/>
      <c r="DI339"/>
      <c r="DJ339"/>
      <c r="DK339"/>
      <c r="DL339"/>
      <c r="DM339"/>
      <c r="DN339"/>
    </row>
    <row r="340" spans="1:167" ht="16" customHeight="1" x14ac:dyDescent="0.2">
      <c r="A340">
        <v>340</v>
      </c>
      <c r="B340">
        <v>35</v>
      </c>
      <c r="C340" t="s">
        <v>1311</v>
      </c>
      <c r="D340" t="s">
        <v>168</v>
      </c>
      <c r="E340" t="s">
        <v>168</v>
      </c>
      <c r="F340" t="s">
        <v>883</v>
      </c>
      <c r="DD340"/>
      <c r="DE340"/>
      <c r="DF340"/>
      <c r="DG340"/>
      <c r="DH340"/>
      <c r="DI340"/>
      <c r="DJ340"/>
      <c r="DK340"/>
      <c r="DL340"/>
      <c r="DM340"/>
      <c r="DN340"/>
    </row>
    <row r="341" spans="1:167" ht="16" customHeight="1" x14ac:dyDescent="0.2">
      <c r="A341">
        <v>341</v>
      </c>
      <c r="B341">
        <v>30</v>
      </c>
      <c r="C341" t="s">
        <v>1306</v>
      </c>
      <c r="D341" t="s">
        <v>258</v>
      </c>
      <c r="E341" t="s">
        <v>258</v>
      </c>
      <c r="F341" t="s">
        <v>884</v>
      </c>
      <c r="G341" t="s">
        <v>885</v>
      </c>
      <c r="DD341"/>
      <c r="DE341"/>
      <c r="DF341"/>
      <c r="DG341"/>
      <c r="DH341"/>
      <c r="DI341"/>
      <c r="DJ341"/>
      <c r="DK341"/>
      <c r="DL341"/>
      <c r="DM341"/>
      <c r="DN341"/>
    </row>
    <row r="342" spans="1:167" ht="16" customHeight="1" x14ac:dyDescent="0.2">
      <c r="A342">
        <v>342</v>
      </c>
      <c r="B342">
        <v>37</v>
      </c>
      <c r="C342" t="s">
        <v>1304</v>
      </c>
      <c r="D342" t="s">
        <v>258</v>
      </c>
      <c r="E342" t="s">
        <v>258</v>
      </c>
      <c r="F342" t="s">
        <v>884</v>
      </c>
      <c r="G342" t="s">
        <v>885</v>
      </c>
      <c r="DD342"/>
      <c r="DE342"/>
      <c r="DF342"/>
      <c r="DG342"/>
      <c r="DH342"/>
      <c r="DI342"/>
      <c r="DJ342"/>
      <c r="DK342"/>
      <c r="DL342"/>
      <c r="DM342"/>
      <c r="DN342"/>
    </row>
    <row r="343" spans="1:167" ht="16" customHeight="1" x14ac:dyDescent="0.2">
      <c r="A343">
        <v>343</v>
      </c>
      <c r="B343">
        <v>11</v>
      </c>
      <c r="C343" t="s">
        <v>1321</v>
      </c>
      <c r="D343" t="s">
        <v>886</v>
      </c>
      <c r="E343" t="s">
        <v>887</v>
      </c>
      <c r="F343" t="s">
        <v>888</v>
      </c>
      <c r="G343" t="s">
        <v>889</v>
      </c>
      <c r="I343" t="s">
        <v>1294</v>
      </c>
      <c r="S343" t="s">
        <v>59</v>
      </c>
      <c r="BZ343" t="s">
        <v>1324</v>
      </c>
      <c r="CB343" t="s">
        <v>1327</v>
      </c>
      <c r="DD343"/>
      <c r="DE343"/>
      <c r="DF343"/>
      <c r="DG343"/>
      <c r="DH343"/>
      <c r="DI343"/>
      <c r="DJ343"/>
      <c r="DK343"/>
      <c r="DL343"/>
      <c r="DM343"/>
      <c r="DN343"/>
    </row>
    <row r="344" spans="1:167" ht="16" customHeight="1" x14ac:dyDescent="0.2">
      <c r="A344">
        <v>344</v>
      </c>
      <c r="B344">
        <v>12</v>
      </c>
      <c r="C344" t="s">
        <v>1308</v>
      </c>
      <c r="D344" t="s">
        <v>890</v>
      </c>
      <c r="E344" t="s">
        <v>891</v>
      </c>
      <c r="F344" t="s">
        <v>892</v>
      </c>
      <c r="J344" t="s">
        <v>1349</v>
      </c>
      <c r="DD344"/>
      <c r="DE344"/>
      <c r="DF344"/>
      <c r="DG344"/>
      <c r="DH344"/>
      <c r="DI344"/>
      <c r="DJ344"/>
      <c r="DK344"/>
      <c r="DL344"/>
      <c r="DM344"/>
      <c r="DN344"/>
    </row>
    <row r="345" spans="1:167" ht="16" customHeight="1" x14ac:dyDescent="0.2">
      <c r="A345">
        <v>345</v>
      </c>
      <c r="B345">
        <v>13</v>
      </c>
      <c r="C345" t="s">
        <v>1308</v>
      </c>
      <c r="D345" t="s">
        <v>893</v>
      </c>
      <c r="E345" t="s">
        <v>894</v>
      </c>
      <c r="F345" t="s">
        <v>895</v>
      </c>
      <c r="J345" t="s">
        <v>1349</v>
      </c>
      <c r="DD345"/>
      <c r="DE345"/>
      <c r="DF345"/>
      <c r="DG345"/>
      <c r="DH345"/>
      <c r="DI345"/>
      <c r="DJ345"/>
      <c r="DK345"/>
      <c r="DL345"/>
      <c r="DM345"/>
      <c r="DN345"/>
    </row>
    <row r="346" spans="1:167" ht="16" customHeight="1" x14ac:dyDescent="0.2">
      <c r="A346">
        <v>346</v>
      </c>
      <c r="B346">
        <v>7</v>
      </c>
      <c r="C346" t="s">
        <v>135</v>
      </c>
      <c r="D346" t="s">
        <v>893</v>
      </c>
      <c r="E346" t="s">
        <v>894</v>
      </c>
      <c r="F346" t="s">
        <v>895</v>
      </c>
      <c r="G346" t="s">
        <v>896</v>
      </c>
      <c r="I346" t="s">
        <v>1294</v>
      </c>
      <c r="Y346" t="s">
        <v>64</v>
      </c>
      <c r="AH346" t="s">
        <v>392</v>
      </c>
      <c r="DD346"/>
      <c r="DE346"/>
      <c r="DF346"/>
      <c r="DG346"/>
      <c r="DH346"/>
      <c r="DI346"/>
      <c r="DJ346"/>
      <c r="DK346"/>
      <c r="DL346"/>
      <c r="DM346"/>
      <c r="DN346"/>
      <c r="DX346" t="s">
        <v>133</v>
      </c>
    </row>
    <row r="347" spans="1:167" ht="16" customHeight="1" x14ac:dyDescent="0.2">
      <c r="A347">
        <v>347</v>
      </c>
      <c r="B347">
        <v>13</v>
      </c>
      <c r="C347" t="s">
        <v>1322</v>
      </c>
      <c r="D347" t="s">
        <v>897</v>
      </c>
      <c r="E347" t="s">
        <v>884</v>
      </c>
      <c r="F347" t="s">
        <v>884</v>
      </c>
      <c r="G347" t="s">
        <v>898</v>
      </c>
      <c r="I347" t="s">
        <v>1294</v>
      </c>
      <c r="AH347" t="s">
        <v>392</v>
      </c>
      <c r="DD347"/>
      <c r="DE347"/>
      <c r="DF347"/>
      <c r="DG347"/>
      <c r="DH347"/>
      <c r="DI347"/>
      <c r="DJ347"/>
      <c r="DK347"/>
      <c r="DL347"/>
      <c r="DM347"/>
      <c r="DN347"/>
      <c r="FH347" t="s">
        <v>1346</v>
      </c>
    </row>
    <row r="348" spans="1:167" ht="16" customHeight="1" x14ac:dyDescent="0.2">
      <c r="A348">
        <v>348</v>
      </c>
      <c r="B348">
        <v>36</v>
      </c>
      <c r="C348" t="s">
        <v>1311</v>
      </c>
      <c r="D348" t="s">
        <v>884</v>
      </c>
      <c r="E348" t="s">
        <v>884</v>
      </c>
      <c r="F348" t="s">
        <v>899</v>
      </c>
      <c r="DD348"/>
      <c r="DE348"/>
      <c r="DF348"/>
      <c r="DG348"/>
      <c r="DH348"/>
      <c r="DI348"/>
      <c r="DJ348"/>
      <c r="DK348"/>
      <c r="DL348"/>
      <c r="DM348"/>
      <c r="DN348"/>
    </row>
    <row r="349" spans="1:167" ht="16" customHeight="1" x14ac:dyDescent="0.2">
      <c r="A349">
        <v>349</v>
      </c>
      <c r="B349">
        <v>6</v>
      </c>
      <c r="C349" t="s">
        <v>1319</v>
      </c>
      <c r="D349" t="s">
        <v>900</v>
      </c>
      <c r="E349" t="s">
        <v>901</v>
      </c>
      <c r="F349" t="s">
        <v>902</v>
      </c>
      <c r="G349" t="s">
        <v>903</v>
      </c>
      <c r="I349" t="s">
        <v>1294</v>
      </c>
      <c r="Y349" t="s">
        <v>64</v>
      </c>
      <c r="AG349" t="s">
        <v>357</v>
      </c>
      <c r="DD349"/>
      <c r="DE349"/>
      <c r="DF349"/>
      <c r="DG349"/>
      <c r="DH349"/>
      <c r="DI349"/>
      <c r="DJ349"/>
      <c r="DK349"/>
      <c r="DL349"/>
      <c r="DM349"/>
      <c r="DN349"/>
      <c r="FK349" t="s">
        <v>1347</v>
      </c>
    </row>
    <row r="350" spans="1:167" ht="16" customHeight="1" x14ac:dyDescent="0.2">
      <c r="A350">
        <v>350</v>
      </c>
      <c r="B350">
        <v>14</v>
      </c>
      <c r="C350" t="s">
        <v>1322</v>
      </c>
      <c r="D350" t="s">
        <v>904</v>
      </c>
      <c r="E350" t="s">
        <v>901</v>
      </c>
      <c r="F350" t="s">
        <v>901</v>
      </c>
      <c r="G350" t="s">
        <v>905</v>
      </c>
      <c r="I350" t="s">
        <v>1294</v>
      </c>
      <c r="AG350" t="s">
        <v>357</v>
      </c>
      <c r="DD350"/>
      <c r="DE350"/>
      <c r="DF350"/>
      <c r="DG350"/>
      <c r="DH350"/>
      <c r="DI350"/>
      <c r="DJ350"/>
      <c r="DK350"/>
      <c r="DL350"/>
      <c r="DM350"/>
      <c r="DN350"/>
      <c r="FF350" t="s">
        <v>1344</v>
      </c>
    </row>
    <row r="351" spans="1:167" ht="16" customHeight="1" x14ac:dyDescent="0.2">
      <c r="A351">
        <v>351</v>
      </c>
      <c r="B351">
        <v>31</v>
      </c>
      <c r="C351" t="s">
        <v>1306</v>
      </c>
      <c r="D351" t="s">
        <v>906</v>
      </c>
      <c r="E351" t="s">
        <v>906</v>
      </c>
      <c r="F351" t="s">
        <v>907</v>
      </c>
      <c r="G351" t="s">
        <v>908</v>
      </c>
      <c r="DD351"/>
      <c r="DE351"/>
      <c r="DF351"/>
      <c r="DG351"/>
      <c r="DH351"/>
      <c r="DI351"/>
      <c r="DJ351"/>
      <c r="DK351"/>
      <c r="DL351"/>
      <c r="DM351"/>
      <c r="DN351"/>
    </row>
    <row r="352" spans="1:167" ht="16" customHeight="1" x14ac:dyDescent="0.2">
      <c r="A352">
        <v>352</v>
      </c>
      <c r="B352">
        <v>38</v>
      </c>
      <c r="C352" t="s">
        <v>1304</v>
      </c>
      <c r="D352" t="s">
        <v>906</v>
      </c>
      <c r="E352" t="s">
        <v>906</v>
      </c>
      <c r="F352" t="s">
        <v>907</v>
      </c>
      <c r="G352" t="s">
        <v>908</v>
      </c>
      <c r="DD352"/>
      <c r="DE352"/>
      <c r="DF352"/>
      <c r="DG352"/>
      <c r="DH352"/>
      <c r="DI352"/>
      <c r="DJ352"/>
      <c r="DK352"/>
      <c r="DL352"/>
      <c r="DM352"/>
      <c r="DN352"/>
    </row>
    <row r="353" spans="1:164" ht="16" customHeight="1" x14ac:dyDescent="0.2">
      <c r="A353">
        <v>353</v>
      </c>
      <c r="B353">
        <v>12</v>
      </c>
      <c r="C353" t="s">
        <v>129</v>
      </c>
      <c r="D353" t="s">
        <v>909</v>
      </c>
      <c r="E353" t="s">
        <v>906</v>
      </c>
      <c r="F353" t="s">
        <v>910</v>
      </c>
      <c r="J353" t="s">
        <v>1349</v>
      </c>
      <c r="DD353"/>
      <c r="DE353"/>
      <c r="DF353"/>
      <c r="DG353"/>
      <c r="DH353"/>
      <c r="DI353"/>
      <c r="DJ353"/>
      <c r="DK353"/>
      <c r="DL353"/>
      <c r="DM353"/>
      <c r="DN353"/>
    </row>
    <row r="354" spans="1:164" ht="16" customHeight="1" x14ac:dyDescent="0.2">
      <c r="A354">
        <v>354</v>
      </c>
      <c r="B354">
        <v>51</v>
      </c>
      <c r="C354" t="s">
        <v>1309</v>
      </c>
      <c r="D354" t="s">
        <v>911</v>
      </c>
      <c r="E354" t="s">
        <v>912</v>
      </c>
      <c r="F354" t="s">
        <v>913</v>
      </c>
      <c r="J354" t="s">
        <v>1349</v>
      </c>
      <c r="DD354"/>
      <c r="DE354"/>
      <c r="DF354"/>
      <c r="DG354"/>
      <c r="DH354"/>
      <c r="DI354"/>
      <c r="DJ354"/>
      <c r="DK354"/>
      <c r="DL354"/>
      <c r="DM354"/>
      <c r="DN354"/>
    </row>
    <row r="355" spans="1:164" ht="16" customHeight="1" x14ac:dyDescent="0.2">
      <c r="A355">
        <v>355</v>
      </c>
      <c r="B355">
        <v>45</v>
      </c>
      <c r="C355" t="s">
        <v>21</v>
      </c>
      <c r="D355" t="s">
        <v>910</v>
      </c>
      <c r="E355" t="s">
        <v>914</v>
      </c>
      <c r="F355" t="s">
        <v>915</v>
      </c>
      <c r="G355" t="s">
        <v>916</v>
      </c>
      <c r="I355" t="s">
        <v>1294</v>
      </c>
      <c r="Q355" t="s">
        <v>57</v>
      </c>
      <c r="DD355"/>
      <c r="DE355"/>
      <c r="DF355"/>
      <c r="DG355"/>
      <c r="DH355"/>
      <c r="DI355"/>
      <c r="DJ355"/>
      <c r="DK355"/>
      <c r="DL355"/>
      <c r="DM355"/>
      <c r="DN355"/>
      <c r="FE355" t="s">
        <v>1343</v>
      </c>
    </row>
    <row r="356" spans="1:164" ht="16" customHeight="1" x14ac:dyDescent="0.2">
      <c r="A356">
        <v>356</v>
      </c>
      <c r="B356">
        <v>13</v>
      </c>
      <c r="C356" t="s">
        <v>1310</v>
      </c>
      <c r="D356" t="s">
        <v>911</v>
      </c>
      <c r="E356" t="s">
        <v>907</v>
      </c>
      <c r="F356" t="s">
        <v>917</v>
      </c>
      <c r="G356" t="s">
        <v>918</v>
      </c>
      <c r="I356" t="s">
        <v>1294</v>
      </c>
      <c r="AE356" t="s">
        <v>440</v>
      </c>
      <c r="DD356"/>
      <c r="DE356"/>
      <c r="DF356"/>
      <c r="DG356"/>
      <c r="DH356"/>
      <c r="DI356"/>
      <c r="DJ356"/>
      <c r="DK356"/>
      <c r="DL356"/>
      <c r="DM356"/>
      <c r="DN356"/>
      <c r="EO356" t="s">
        <v>1307</v>
      </c>
    </row>
    <row r="357" spans="1:164" ht="16" customHeight="1" x14ac:dyDescent="0.2">
      <c r="A357">
        <v>357</v>
      </c>
      <c r="B357">
        <v>37</v>
      </c>
      <c r="C357" t="s">
        <v>1311</v>
      </c>
      <c r="D357" t="s">
        <v>907</v>
      </c>
      <c r="E357" t="s">
        <v>907</v>
      </c>
      <c r="F357" t="s">
        <v>919</v>
      </c>
      <c r="DD357"/>
      <c r="DE357"/>
      <c r="DF357"/>
      <c r="DG357"/>
      <c r="DH357"/>
      <c r="DI357"/>
      <c r="DJ357"/>
      <c r="DK357"/>
      <c r="DL357"/>
      <c r="DM357"/>
      <c r="DN357"/>
    </row>
    <row r="358" spans="1:164" ht="16" customHeight="1" x14ac:dyDescent="0.2">
      <c r="A358">
        <v>358</v>
      </c>
      <c r="B358">
        <v>22</v>
      </c>
      <c r="C358" t="s">
        <v>1302</v>
      </c>
      <c r="D358" t="s">
        <v>920</v>
      </c>
      <c r="E358" t="s">
        <v>920</v>
      </c>
      <c r="F358" t="s">
        <v>921</v>
      </c>
      <c r="G358" t="s">
        <v>922</v>
      </c>
      <c r="DD358"/>
      <c r="DE358"/>
      <c r="DF358"/>
      <c r="DG358"/>
      <c r="DH358"/>
      <c r="DI358"/>
      <c r="DJ358"/>
      <c r="DK358"/>
      <c r="DL358"/>
      <c r="DM358"/>
      <c r="DN358"/>
    </row>
    <row r="359" spans="1:164" ht="16" customHeight="1" x14ac:dyDescent="0.2">
      <c r="A359">
        <v>359</v>
      </c>
      <c r="B359">
        <v>39</v>
      </c>
      <c r="C359" t="s">
        <v>1304</v>
      </c>
      <c r="D359" t="s">
        <v>920</v>
      </c>
      <c r="E359" t="s">
        <v>920</v>
      </c>
      <c r="F359" t="s">
        <v>921</v>
      </c>
      <c r="G359" t="s">
        <v>922</v>
      </c>
      <c r="DD359"/>
      <c r="DE359"/>
      <c r="DF359"/>
      <c r="DG359"/>
      <c r="DH359"/>
      <c r="DI359"/>
      <c r="DJ359"/>
      <c r="DK359"/>
      <c r="DL359"/>
      <c r="DM359"/>
      <c r="DN359"/>
    </row>
    <row r="360" spans="1:164" ht="16" customHeight="1" x14ac:dyDescent="0.2">
      <c r="A360">
        <v>360</v>
      </c>
      <c r="B360">
        <v>16</v>
      </c>
      <c r="C360" t="s">
        <v>1317</v>
      </c>
      <c r="D360" t="s">
        <v>923</v>
      </c>
      <c r="E360" t="s">
        <v>924</v>
      </c>
      <c r="F360" t="s">
        <v>925</v>
      </c>
      <c r="G360" t="s">
        <v>926</v>
      </c>
      <c r="J360" t="s">
        <v>1349</v>
      </c>
      <c r="N360" t="s">
        <v>54</v>
      </c>
      <c r="CE360" t="s">
        <v>1330</v>
      </c>
      <c r="CJ360" t="s">
        <v>376</v>
      </c>
      <c r="CS360" t="s">
        <v>68</v>
      </c>
      <c r="DD360"/>
      <c r="DE360"/>
      <c r="DF360"/>
      <c r="DG360"/>
      <c r="DH360"/>
      <c r="DI360"/>
      <c r="DJ360"/>
      <c r="DK360"/>
      <c r="DL360"/>
      <c r="DM360"/>
      <c r="DN360"/>
    </row>
    <row r="361" spans="1:164" ht="16" customHeight="1" x14ac:dyDescent="0.2">
      <c r="A361">
        <v>361</v>
      </c>
      <c r="B361">
        <v>5</v>
      </c>
      <c r="C361" t="s">
        <v>22</v>
      </c>
      <c r="D361" t="s">
        <v>927</v>
      </c>
      <c r="E361" t="s">
        <v>928</v>
      </c>
      <c r="F361" t="s">
        <v>921</v>
      </c>
      <c r="G361" t="s">
        <v>929</v>
      </c>
      <c r="J361" t="s">
        <v>1349</v>
      </c>
      <c r="N361" t="s">
        <v>54</v>
      </c>
      <c r="CC361" t="s">
        <v>1328</v>
      </c>
      <c r="DD361"/>
      <c r="DE361"/>
      <c r="DF361"/>
      <c r="DG361"/>
      <c r="DH361"/>
      <c r="DI361"/>
      <c r="DJ361"/>
      <c r="DK361"/>
      <c r="DL361"/>
      <c r="DM361"/>
      <c r="DN361"/>
    </row>
    <row r="362" spans="1:164" ht="16" customHeight="1" x14ac:dyDescent="0.2">
      <c r="A362">
        <v>362</v>
      </c>
      <c r="B362">
        <v>8</v>
      </c>
      <c r="C362" t="s">
        <v>135</v>
      </c>
      <c r="D362" t="s">
        <v>930</v>
      </c>
      <c r="E362" t="s">
        <v>931</v>
      </c>
      <c r="F362" t="s">
        <v>932</v>
      </c>
      <c r="G362" t="s">
        <v>933</v>
      </c>
      <c r="J362" t="s">
        <v>1349</v>
      </c>
      <c r="DD362"/>
      <c r="DE362"/>
      <c r="DF362"/>
      <c r="DG362"/>
      <c r="DH362"/>
      <c r="DI362"/>
      <c r="DJ362"/>
      <c r="DK362"/>
      <c r="DL362"/>
      <c r="DM362"/>
      <c r="DN362"/>
      <c r="DY362" t="s">
        <v>1332</v>
      </c>
    </row>
    <row r="363" spans="1:164" ht="16" customHeight="1" x14ac:dyDescent="0.2">
      <c r="A363">
        <v>363</v>
      </c>
      <c r="B363">
        <v>52</v>
      </c>
      <c r="C363" t="s">
        <v>1309</v>
      </c>
      <c r="D363" t="s">
        <v>931</v>
      </c>
      <c r="E363" t="s">
        <v>932</v>
      </c>
      <c r="F363" t="s">
        <v>169</v>
      </c>
      <c r="I363" t="s">
        <v>1294</v>
      </c>
      <c r="AD363" t="s">
        <v>322</v>
      </c>
      <c r="CD363" t="s">
        <v>1329</v>
      </c>
      <c r="DD363"/>
      <c r="DE363"/>
      <c r="DF363"/>
      <c r="DG363"/>
      <c r="DH363"/>
      <c r="DI363"/>
      <c r="DJ363"/>
      <c r="DK363"/>
      <c r="DL363"/>
      <c r="DM363"/>
      <c r="DN363"/>
    </row>
    <row r="364" spans="1:164" ht="16" customHeight="1" x14ac:dyDescent="0.2">
      <c r="A364">
        <v>364</v>
      </c>
      <c r="B364">
        <v>15</v>
      </c>
      <c r="C364" t="s">
        <v>1322</v>
      </c>
      <c r="D364" t="s">
        <v>934</v>
      </c>
      <c r="E364" t="s">
        <v>921</v>
      </c>
      <c r="F364" t="s">
        <v>921</v>
      </c>
      <c r="G364" t="s">
        <v>935</v>
      </c>
      <c r="J364" t="s">
        <v>1349</v>
      </c>
      <c r="N364" t="s">
        <v>54</v>
      </c>
      <c r="DD364"/>
      <c r="DE364"/>
      <c r="DF364"/>
      <c r="DG364"/>
      <c r="DH364"/>
      <c r="DI364"/>
      <c r="DJ364"/>
      <c r="DK364"/>
      <c r="DL364"/>
      <c r="DM364"/>
      <c r="DN364"/>
      <c r="FH364" t="s">
        <v>1346</v>
      </c>
    </row>
    <row r="365" spans="1:164" ht="16" customHeight="1" x14ac:dyDescent="0.2">
      <c r="A365">
        <v>365</v>
      </c>
      <c r="B365">
        <v>38</v>
      </c>
      <c r="C365" t="s">
        <v>1311</v>
      </c>
      <c r="D365" t="s">
        <v>921</v>
      </c>
      <c r="E365" t="s">
        <v>921</v>
      </c>
      <c r="F365" t="s">
        <v>936</v>
      </c>
      <c r="DD365"/>
      <c r="DE365"/>
      <c r="DF365"/>
      <c r="DG365"/>
      <c r="DH365"/>
      <c r="DI365"/>
      <c r="DJ365"/>
      <c r="DK365"/>
      <c r="DL365"/>
      <c r="DM365"/>
      <c r="DN365"/>
    </row>
    <row r="366" spans="1:164" ht="16" customHeight="1" x14ac:dyDescent="0.2">
      <c r="A366">
        <v>366</v>
      </c>
      <c r="B366">
        <v>40</v>
      </c>
      <c r="C366" t="s">
        <v>1304</v>
      </c>
      <c r="D366" t="s">
        <v>937</v>
      </c>
      <c r="E366" t="s">
        <v>937</v>
      </c>
      <c r="F366" t="s">
        <v>938</v>
      </c>
      <c r="DD366"/>
      <c r="DE366"/>
      <c r="DF366"/>
      <c r="DG366"/>
      <c r="DH366"/>
      <c r="DI366"/>
      <c r="DJ366"/>
      <c r="DK366"/>
      <c r="DL366"/>
      <c r="DM366"/>
      <c r="DN366"/>
    </row>
    <row r="367" spans="1:164" ht="16" customHeight="1" x14ac:dyDescent="0.2">
      <c r="A367">
        <v>367</v>
      </c>
      <c r="B367">
        <v>13</v>
      </c>
      <c r="C367" t="s">
        <v>129</v>
      </c>
      <c r="D367" t="s">
        <v>939</v>
      </c>
      <c r="E367" t="s">
        <v>940</v>
      </c>
      <c r="F367" t="s">
        <v>941</v>
      </c>
      <c r="I367" t="s">
        <v>1294</v>
      </c>
      <c r="DD367"/>
      <c r="DE367"/>
      <c r="DF367"/>
      <c r="DG367"/>
      <c r="DH367"/>
      <c r="DI367"/>
      <c r="DJ367"/>
      <c r="DK367"/>
      <c r="DL367"/>
      <c r="DM367"/>
      <c r="DN367"/>
    </row>
    <row r="368" spans="1:164" ht="16" customHeight="1" x14ac:dyDescent="0.2">
      <c r="A368">
        <v>368</v>
      </c>
      <c r="B368">
        <v>18</v>
      </c>
      <c r="C368" t="s">
        <v>1320</v>
      </c>
      <c r="D368" t="s">
        <v>937</v>
      </c>
      <c r="E368" t="s">
        <v>938</v>
      </c>
      <c r="F368" t="s">
        <v>942</v>
      </c>
      <c r="I368" t="s">
        <v>1294</v>
      </c>
      <c r="AF368" t="s">
        <v>411</v>
      </c>
      <c r="DD368"/>
      <c r="DE368"/>
      <c r="DF368"/>
      <c r="DG368"/>
      <c r="DH368"/>
      <c r="DI368"/>
      <c r="DJ368"/>
      <c r="DK368"/>
      <c r="DL368"/>
      <c r="DM368"/>
      <c r="DN368"/>
      <c r="EF368" t="s">
        <v>1333</v>
      </c>
    </row>
    <row r="369" spans="1:161" ht="16" customHeight="1" x14ac:dyDescent="0.2">
      <c r="A369">
        <v>369</v>
      </c>
      <c r="B369">
        <v>39</v>
      </c>
      <c r="C369" t="s">
        <v>1311</v>
      </c>
      <c r="D369" t="s">
        <v>938</v>
      </c>
      <c r="E369" t="s">
        <v>938</v>
      </c>
      <c r="F369" t="s">
        <v>943</v>
      </c>
      <c r="DD369"/>
      <c r="DE369"/>
      <c r="DF369"/>
      <c r="DG369"/>
      <c r="DH369"/>
      <c r="DI369"/>
      <c r="DJ369"/>
      <c r="DK369"/>
      <c r="DL369"/>
      <c r="DM369"/>
      <c r="DN369"/>
    </row>
    <row r="370" spans="1:161" ht="16" customHeight="1" x14ac:dyDescent="0.2">
      <c r="A370">
        <v>370</v>
      </c>
      <c r="B370">
        <v>23</v>
      </c>
      <c r="C370" t="s">
        <v>1302</v>
      </c>
      <c r="D370" t="s">
        <v>944</v>
      </c>
      <c r="E370" t="s">
        <v>944</v>
      </c>
      <c r="F370" t="s">
        <v>945</v>
      </c>
      <c r="G370" t="s">
        <v>252</v>
      </c>
      <c r="DD370"/>
      <c r="DE370"/>
      <c r="DF370"/>
      <c r="DG370"/>
      <c r="DH370"/>
      <c r="DI370"/>
      <c r="DJ370"/>
      <c r="DK370"/>
      <c r="DL370"/>
      <c r="DM370"/>
      <c r="DN370"/>
    </row>
    <row r="371" spans="1:161" ht="16" customHeight="1" x14ac:dyDescent="0.2">
      <c r="A371">
        <v>371</v>
      </c>
      <c r="B371">
        <v>41</v>
      </c>
      <c r="C371" t="s">
        <v>1304</v>
      </c>
      <c r="D371" t="s">
        <v>944</v>
      </c>
      <c r="E371" t="s">
        <v>944</v>
      </c>
      <c r="F371" t="s">
        <v>945</v>
      </c>
      <c r="G371" t="s">
        <v>252</v>
      </c>
      <c r="DD371"/>
      <c r="DE371"/>
      <c r="DF371"/>
      <c r="DG371"/>
      <c r="DH371"/>
      <c r="DI371"/>
      <c r="DJ371"/>
      <c r="DK371"/>
      <c r="DL371"/>
      <c r="DM371"/>
      <c r="DN371"/>
    </row>
    <row r="372" spans="1:161" ht="16" customHeight="1" x14ac:dyDescent="0.2">
      <c r="A372">
        <v>372</v>
      </c>
      <c r="B372">
        <v>12</v>
      </c>
      <c r="C372" t="s">
        <v>1321</v>
      </c>
      <c r="D372" t="s">
        <v>946</v>
      </c>
      <c r="E372" t="s">
        <v>947</v>
      </c>
      <c r="F372" t="s">
        <v>948</v>
      </c>
      <c r="G372" t="s">
        <v>252</v>
      </c>
      <c r="J372" t="s">
        <v>1349</v>
      </c>
      <c r="S372" t="s">
        <v>59</v>
      </c>
      <c r="BZ372" t="s">
        <v>1324</v>
      </c>
      <c r="CD372" t="s">
        <v>1329</v>
      </c>
      <c r="DD372"/>
      <c r="DE372"/>
      <c r="DF372"/>
      <c r="DG372"/>
      <c r="DH372"/>
      <c r="DI372"/>
      <c r="DJ372"/>
      <c r="DK372"/>
      <c r="DL372"/>
      <c r="DM372"/>
      <c r="DN372"/>
    </row>
    <row r="373" spans="1:161" ht="16" customHeight="1" x14ac:dyDescent="0.2">
      <c r="A373">
        <v>373</v>
      </c>
      <c r="B373">
        <v>14</v>
      </c>
      <c r="C373" t="s">
        <v>1305</v>
      </c>
      <c r="D373" t="s">
        <v>949</v>
      </c>
      <c r="E373" t="s">
        <v>950</v>
      </c>
      <c r="F373" t="s">
        <v>951</v>
      </c>
      <c r="I373" t="s">
        <v>1294</v>
      </c>
      <c r="J373" s="20"/>
      <c r="DD373"/>
      <c r="DE373"/>
      <c r="DF373"/>
      <c r="DG373"/>
      <c r="DH373"/>
      <c r="DI373"/>
      <c r="DJ373"/>
      <c r="DK373"/>
      <c r="DL373"/>
      <c r="DM373"/>
      <c r="DN373"/>
      <c r="DW373" t="s">
        <v>1318</v>
      </c>
    </row>
    <row r="374" spans="1:161" ht="16" customHeight="1" x14ac:dyDescent="0.2">
      <c r="A374">
        <v>374</v>
      </c>
      <c r="B374">
        <v>40</v>
      </c>
      <c r="C374" t="s">
        <v>1311</v>
      </c>
      <c r="D374" t="s">
        <v>945</v>
      </c>
      <c r="E374" t="s">
        <v>945</v>
      </c>
      <c r="F374" t="s">
        <v>951</v>
      </c>
      <c r="DD374"/>
      <c r="DE374"/>
      <c r="DF374"/>
      <c r="DG374"/>
      <c r="DH374"/>
      <c r="DI374"/>
      <c r="DJ374"/>
      <c r="DK374"/>
      <c r="DL374"/>
      <c r="DM374"/>
      <c r="DN374"/>
    </row>
    <row r="375" spans="1:161" ht="16" customHeight="1" x14ac:dyDescent="0.2">
      <c r="A375">
        <v>375</v>
      </c>
      <c r="B375">
        <v>32</v>
      </c>
      <c r="C375" t="s">
        <v>1306</v>
      </c>
      <c r="D375" t="s">
        <v>259</v>
      </c>
      <c r="E375" t="s">
        <v>259</v>
      </c>
      <c r="F375" t="s">
        <v>952</v>
      </c>
      <c r="G375" t="s">
        <v>953</v>
      </c>
      <c r="DD375"/>
      <c r="DE375"/>
      <c r="DF375"/>
      <c r="DG375"/>
      <c r="DH375"/>
      <c r="DI375"/>
      <c r="DJ375"/>
      <c r="DK375"/>
      <c r="DL375"/>
      <c r="DM375"/>
      <c r="DN375"/>
    </row>
    <row r="376" spans="1:161" ht="16" customHeight="1" x14ac:dyDescent="0.2">
      <c r="A376">
        <v>376</v>
      </c>
      <c r="B376">
        <v>42</v>
      </c>
      <c r="C376" t="s">
        <v>1304</v>
      </c>
      <c r="D376" t="s">
        <v>259</v>
      </c>
      <c r="E376" t="s">
        <v>259</v>
      </c>
      <c r="F376" t="s">
        <v>954</v>
      </c>
      <c r="G376" t="s">
        <v>955</v>
      </c>
      <c r="DD376"/>
      <c r="DE376"/>
      <c r="DF376"/>
      <c r="DG376"/>
      <c r="DH376"/>
      <c r="DI376"/>
      <c r="DJ376"/>
      <c r="DK376"/>
      <c r="DL376"/>
      <c r="DM376"/>
      <c r="DN376"/>
    </row>
    <row r="377" spans="1:161" ht="16" customHeight="1" x14ac:dyDescent="0.2">
      <c r="A377">
        <v>377</v>
      </c>
      <c r="B377">
        <v>17</v>
      </c>
      <c r="C377" t="s">
        <v>1317</v>
      </c>
      <c r="D377" t="s">
        <v>260</v>
      </c>
      <c r="E377" t="s">
        <v>956</v>
      </c>
      <c r="F377" t="s">
        <v>957</v>
      </c>
      <c r="G377" t="s">
        <v>391</v>
      </c>
      <c r="I377" t="s">
        <v>1294</v>
      </c>
      <c r="S377" t="s">
        <v>59</v>
      </c>
      <c r="AB377" t="s">
        <v>603</v>
      </c>
      <c r="CE377" t="s">
        <v>1330</v>
      </c>
      <c r="CJ377" t="s">
        <v>376</v>
      </c>
      <c r="CQ377" t="s">
        <v>66</v>
      </c>
      <c r="DD377"/>
      <c r="DE377"/>
      <c r="DF377"/>
      <c r="DG377"/>
      <c r="DH377"/>
      <c r="DI377"/>
      <c r="DJ377"/>
      <c r="DK377"/>
      <c r="DL377"/>
      <c r="DM377"/>
      <c r="DN377"/>
    </row>
    <row r="378" spans="1:161" ht="16" customHeight="1" x14ac:dyDescent="0.2">
      <c r="A378">
        <v>378</v>
      </c>
      <c r="B378">
        <v>53</v>
      </c>
      <c r="C378" t="s">
        <v>1309</v>
      </c>
      <c r="D378" t="s">
        <v>958</v>
      </c>
      <c r="E378" t="s">
        <v>959</v>
      </c>
      <c r="F378" t="s">
        <v>960</v>
      </c>
      <c r="J378" t="s">
        <v>1349</v>
      </c>
      <c r="DD378"/>
      <c r="DE378"/>
      <c r="DF378"/>
      <c r="DG378"/>
      <c r="DH378"/>
      <c r="DI378"/>
      <c r="DJ378"/>
      <c r="DK378"/>
      <c r="DL378"/>
      <c r="DM378"/>
      <c r="DN378"/>
    </row>
    <row r="379" spans="1:161" ht="16" customHeight="1" x14ac:dyDescent="0.2">
      <c r="A379">
        <v>379</v>
      </c>
      <c r="B379">
        <v>46</v>
      </c>
      <c r="C379" t="s">
        <v>21</v>
      </c>
      <c r="D379" t="s">
        <v>961</v>
      </c>
      <c r="E379" t="s">
        <v>962</v>
      </c>
      <c r="F379" t="s">
        <v>963</v>
      </c>
      <c r="G379" t="s">
        <v>964</v>
      </c>
      <c r="I379" t="s">
        <v>1294</v>
      </c>
      <c r="DD379"/>
      <c r="DE379"/>
      <c r="DF379"/>
      <c r="DG379"/>
      <c r="DH379"/>
      <c r="DI379"/>
      <c r="DJ379"/>
      <c r="DK379"/>
      <c r="DL379"/>
      <c r="DM379"/>
      <c r="DN379"/>
      <c r="FE379" t="s">
        <v>1343</v>
      </c>
    </row>
    <row r="380" spans="1:161" ht="16" customHeight="1" x14ac:dyDescent="0.2">
      <c r="A380">
        <v>380</v>
      </c>
      <c r="B380">
        <v>14</v>
      </c>
      <c r="C380" t="s">
        <v>1308</v>
      </c>
      <c r="D380" t="s">
        <v>963</v>
      </c>
      <c r="E380" t="s">
        <v>965</v>
      </c>
      <c r="F380" t="s">
        <v>966</v>
      </c>
      <c r="J380" t="s">
        <v>1349</v>
      </c>
      <c r="DD380"/>
      <c r="DE380"/>
      <c r="DF380"/>
      <c r="DG380"/>
      <c r="DH380"/>
      <c r="DI380"/>
      <c r="DJ380"/>
      <c r="DK380"/>
      <c r="DL380"/>
      <c r="DM380"/>
      <c r="DN380"/>
    </row>
    <row r="381" spans="1:161" ht="16" customHeight="1" x14ac:dyDescent="0.2">
      <c r="A381">
        <v>381</v>
      </c>
      <c r="B381">
        <v>15</v>
      </c>
      <c r="C381" t="s">
        <v>1308</v>
      </c>
      <c r="D381" t="s">
        <v>967</v>
      </c>
      <c r="E381" t="s">
        <v>968</v>
      </c>
      <c r="F381" t="s">
        <v>969</v>
      </c>
      <c r="J381" t="s">
        <v>1349</v>
      </c>
      <c r="DD381"/>
      <c r="DE381"/>
      <c r="DF381"/>
      <c r="DG381"/>
      <c r="DH381"/>
      <c r="DI381"/>
      <c r="DJ381"/>
      <c r="DK381"/>
      <c r="DL381"/>
      <c r="DM381"/>
      <c r="DN381"/>
    </row>
    <row r="382" spans="1:161" ht="16" customHeight="1" x14ac:dyDescent="0.2">
      <c r="A382">
        <v>382</v>
      </c>
      <c r="B382">
        <v>19</v>
      </c>
      <c r="C382" t="s">
        <v>1320</v>
      </c>
      <c r="D382" t="s">
        <v>970</v>
      </c>
      <c r="E382" t="s">
        <v>969</v>
      </c>
      <c r="F382" t="s">
        <v>971</v>
      </c>
      <c r="I382" t="s">
        <v>1294</v>
      </c>
      <c r="AI382" t="s">
        <v>600</v>
      </c>
      <c r="DD382"/>
      <c r="DE382"/>
      <c r="DF382"/>
      <c r="DG382"/>
      <c r="DH382"/>
      <c r="DI382"/>
      <c r="DJ382"/>
      <c r="DK382"/>
      <c r="DL382"/>
      <c r="DM382"/>
      <c r="DN382"/>
      <c r="EF382" t="s">
        <v>1333</v>
      </c>
    </row>
    <row r="383" spans="1:161" ht="16" customHeight="1" x14ac:dyDescent="0.2">
      <c r="A383">
        <v>383</v>
      </c>
      <c r="B383">
        <v>24</v>
      </c>
      <c r="C383" t="s">
        <v>1302</v>
      </c>
      <c r="D383" t="s">
        <v>952</v>
      </c>
      <c r="E383" t="s">
        <v>952</v>
      </c>
      <c r="F383" t="s">
        <v>972</v>
      </c>
      <c r="DD383"/>
      <c r="DE383"/>
      <c r="DF383"/>
      <c r="DG383"/>
      <c r="DH383"/>
      <c r="DI383"/>
      <c r="DJ383"/>
      <c r="DK383"/>
      <c r="DL383"/>
      <c r="DM383"/>
      <c r="DN383"/>
    </row>
    <row r="384" spans="1:161" ht="16" customHeight="1" x14ac:dyDescent="0.2">
      <c r="A384">
        <v>384</v>
      </c>
      <c r="B384">
        <v>15</v>
      </c>
      <c r="C384" t="s">
        <v>1305</v>
      </c>
      <c r="D384" t="s">
        <v>973</v>
      </c>
      <c r="E384" t="s">
        <v>974</v>
      </c>
      <c r="F384" t="s">
        <v>975</v>
      </c>
      <c r="I384" t="s">
        <v>1294</v>
      </c>
      <c r="J384" s="20"/>
      <c r="DD384"/>
      <c r="DE384"/>
      <c r="DF384"/>
      <c r="DG384"/>
      <c r="DH384"/>
      <c r="DI384"/>
      <c r="DJ384"/>
      <c r="DK384"/>
      <c r="DL384"/>
      <c r="DM384"/>
      <c r="DN384"/>
      <c r="DW384" t="s">
        <v>1318</v>
      </c>
    </row>
    <row r="385" spans="1:155" ht="16" customHeight="1" x14ac:dyDescent="0.2">
      <c r="A385">
        <v>385</v>
      </c>
      <c r="B385">
        <v>33</v>
      </c>
      <c r="C385" t="s">
        <v>1306</v>
      </c>
      <c r="D385" t="s">
        <v>972</v>
      </c>
      <c r="E385" t="s">
        <v>972</v>
      </c>
      <c r="F385" t="s">
        <v>954</v>
      </c>
      <c r="G385" t="s">
        <v>976</v>
      </c>
      <c r="DD385"/>
      <c r="DE385"/>
      <c r="DF385"/>
      <c r="DG385"/>
      <c r="DH385"/>
      <c r="DI385"/>
      <c r="DJ385"/>
      <c r="DK385"/>
      <c r="DL385"/>
      <c r="DM385"/>
      <c r="DN385"/>
    </row>
    <row r="386" spans="1:155" ht="16" customHeight="1" x14ac:dyDescent="0.2">
      <c r="A386">
        <v>386</v>
      </c>
      <c r="B386">
        <v>41</v>
      </c>
      <c r="C386" t="s">
        <v>1311</v>
      </c>
      <c r="D386" t="s">
        <v>954</v>
      </c>
      <c r="E386" t="s">
        <v>954</v>
      </c>
      <c r="F386" t="s">
        <v>977</v>
      </c>
      <c r="DD386"/>
      <c r="DE386"/>
      <c r="DF386"/>
      <c r="DG386"/>
      <c r="DH386"/>
      <c r="DI386"/>
      <c r="DJ386"/>
      <c r="DK386"/>
      <c r="DL386"/>
      <c r="DM386"/>
      <c r="DN386"/>
    </row>
    <row r="387" spans="1:155" ht="16" customHeight="1" x14ac:dyDescent="0.2">
      <c r="A387">
        <v>387</v>
      </c>
      <c r="B387">
        <v>20</v>
      </c>
      <c r="C387" t="s">
        <v>1320</v>
      </c>
      <c r="D387" t="s">
        <v>975</v>
      </c>
      <c r="E387" t="s">
        <v>977</v>
      </c>
      <c r="F387" t="s">
        <v>978</v>
      </c>
      <c r="I387" t="s">
        <v>1294</v>
      </c>
      <c r="AP387" t="s">
        <v>979</v>
      </c>
      <c r="DD387"/>
      <c r="DE387"/>
      <c r="DF387"/>
      <c r="DG387"/>
      <c r="DH387"/>
      <c r="DI387"/>
      <c r="DJ387"/>
      <c r="DK387"/>
      <c r="DL387"/>
      <c r="DM387"/>
      <c r="DN387"/>
      <c r="EJ387" t="s">
        <v>1318</v>
      </c>
    </row>
    <row r="388" spans="1:155" ht="16" customHeight="1" x14ac:dyDescent="0.2">
      <c r="A388">
        <v>388</v>
      </c>
      <c r="B388">
        <v>7</v>
      </c>
      <c r="C388" t="s">
        <v>1318</v>
      </c>
      <c r="D388" t="s">
        <v>980</v>
      </c>
      <c r="E388" t="s">
        <v>977</v>
      </c>
      <c r="F388" t="s">
        <v>981</v>
      </c>
      <c r="G388" t="s">
        <v>982</v>
      </c>
      <c r="I388" t="s">
        <v>1294</v>
      </c>
      <c r="L388" t="s">
        <v>52</v>
      </c>
      <c r="AP388" t="s">
        <v>979</v>
      </c>
      <c r="DD388"/>
      <c r="DE388"/>
      <c r="DF388"/>
      <c r="DG388"/>
      <c r="DH388"/>
      <c r="DI388"/>
      <c r="DJ388"/>
      <c r="DK388"/>
      <c r="DL388"/>
      <c r="DM388"/>
      <c r="DN388"/>
      <c r="EY388" t="s">
        <v>1339</v>
      </c>
    </row>
    <row r="389" spans="1:155" ht="16" customHeight="1" x14ac:dyDescent="0.2">
      <c r="A389">
        <v>389</v>
      </c>
      <c r="B389">
        <v>25</v>
      </c>
      <c r="C389" t="s">
        <v>1302</v>
      </c>
      <c r="D389" t="s">
        <v>983</v>
      </c>
      <c r="E389" t="s">
        <v>983</v>
      </c>
      <c r="F389" t="s">
        <v>984</v>
      </c>
      <c r="G389" t="s">
        <v>985</v>
      </c>
      <c r="DD389"/>
      <c r="DE389"/>
      <c r="DF389"/>
      <c r="DG389"/>
      <c r="DH389"/>
      <c r="DI389"/>
      <c r="DJ389"/>
      <c r="DK389"/>
      <c r="DL389"/>
      <c r="DM389"/>
      <c r="DN389"/>
    </row>
    <row r="390" spans="1:155" ht="16" customHeight="1" x14ac:dyDescent="0.2">
      <c r="A390">
        <v>390</v>
      </c>
      <c r="B390">
        <v>43</v>
      </c>
      <c r="C390" t="s">
        <v>1304</v>
      </c>
      <c r="D390" t="s">
        <v>983</v>
      </c>
      <c r="E390" t="s">
        <v>983</v>
      </c>
      <c r="F390" t="s">
        <v>986</v>
      </c>
      <c r="G390" t="s">
        <v>987</v>
      </c>
      <c r="DD390"/>
      <c r="DE390"/>
      <c r="DF390"/>
      <c r="DG390"/>
      <c r="DH390"/>
      <c r="DI390"/>
      <c r="DJ390"/>
      <c r="DK390"/>
      <c r="DL390"/>
      <c r="DM390"/>
      <c r="DN390"/>
    </row>
    <row r="391" spans="1:155" ht="16" customHeight="1" x14ac:dyDescent="0.2">
      <c r="A391">
        <v>391</v>
      </c>
      <c r="B391">
        <v>18</v>
      </c>
      <c r="C391" t="s">
        <v>1317</v>
      </c>
      <c r="D391" t="s">
        <v>988</v>
      </c>
      <c r="E391" t="s">
        <v>984</v>
      </c>
      <c r="F391" t="s">
        <v>989</v>
      </c>
      <c r="G391" t="s">
        <v>985</v>
      </c>
      <c r="J391" t="s">
        <v>1349</v>
      </c>
      <c r="S391" t="s">
        <v>59</v>
      </c>
      <c r="CF391" t="s">
        <v>1326</v>
      </c>
      <c r="CJ391" t="s">
        <v>376</v>
      </c>
      <c r="CT391" t="s">
        <v>69</v>
      </c>
      <c r="DD391"/>
      <c r="DE391"/>
      <c r="DF391"/>
      <c r="DG391"/>
      <c r="DH391"/>
      <c r="DI391"/>
      <c r="DJ391"/>
      <c r="DK391"/>
      <c r="DL391"/>
      <c r="DM391"/>
      <c r="DN391"/>
    </row>
    <row r="392" spans="1:155" ht="16" customHeight="1" x14ac:dyDescent="0.2">
      <c r="A392">
        <v>392</v>
      </c>
      <c r="B392">
        <v>34</v>
      </c>
      <c r="C392" t="s">
        <v>1306</v>
      </c>
      <c r="D392" t="s">
        <v>984</v>
      </c>
      <c r="E392" t="s">
        <v>984</v>
      </c>
      <c r="F392" t="s">
        <v>986</v>
      </c>
      <c r="G392" t="s">
        <v>990</v>
      </c>
      <c r="DD392"/>
      <c r="DE392"/>
      <c r="DF392"/>
      <c r="DG392"/>
      <c r="DH392"/>
      <c r="DI392"/>
      <c r="DJ392"/>
      <c r="DK392"/>
      <c r="DL392"/>
      <c r="DM392"/>
      <c r="DN392"/>
    </row>
    <row r="393" spans="1:155" ht="16" customHeight="1" x14ac:dyDescent="0.2">
      <c r="A393">
        <v>393</v>
      </c>
      <c r="B393">
        <v>16</v>
      </c>
      <c r="C393" t="s">
        <v>1308</v>
      </c>
      <c r="D393" t="s">
        <v>984</v>
      </c>
      <c r="E393" t="s">
        <v>991</v>
      </c>
      <c r="F393" t="s">
        <v>992</v>
      </c>
      <c r="J393" t="s">
        <v>1349</v>
      </c>
      <c r="DD393"/>
      <c r="DE393"/>
      <c r="DF393"/>
      <c r="DG393"/>
      <c r="DH393"/>
      <c r="DI393"/>
      <c r="DJ393"/>
      <c r="DK393"/>
      <c r="DL393"/>
      <c r="DM393"/>
      <c r="DN393"/>
    </row>
    <row r="394" spans="1:155" ht="16" customHeight="1" x14ac:dyDescent="0.2">
      <c r="A394">
        <v>394</v>
      </c>
      <c r="B394">
        <v>17</v>
      </c>
      <c r="C394" t="s">
        <v>1308</v>
      </c>
      <c r="D394" t="s">
        <v>984</v>
      </c>
      <c r="E394" t="s">
        <v>991</v>
      </c>
      <c r="F394" t="s">
        <v>992</v>
      </c>
      <c r="J394" t="s">
        <v>1349</v>
      </c>
      <c r="DD394"/>
      <c r="DE394"/>
      <c r="DF394"/>
      <c r="DG394"/>
      <c r="DH394"/>
      <c r="DI394"/>
      <c r="DJ394"/>
      <c r="DK394"/>
      <c r="DL394"/>
      <c r="DM394"/>
      <c r="DN394"/>
    </row>
    <row r="395" spans="1:155" ht="16" customHeight="1" x14ac:dyDescent="0.2">
      <c r="A395">
        <v>395</v>
      </c>
      <c r="B395">
        <v>9</v>
      </c>
      <c r="C395" t="s">
        <v>135</v>
      </c>
      <c r="D395" t="s">
        <v>984</v>
      </c>
      <c r="E395" t="s">
        <v>991</v>
      </c>
      <c r="F395" t="s">
        <v>992</v>
      </c>
      <c r="G395" t="s">
        <v>990</v>
      </c>
      <c r="I395" t="s">
        <v>1294</v>
      </c>
      <c r="S395" t="s">
        <v>59</v>
      </c>
      <c r="AE395" t="s">
        <v>440</v>
      </c>
      <c r="DD395"/>
      <c r="DE395"/>
      <c r="DF395"/>
      <c r="DG395"/>
      <c r="DH395"/>
      <c r="DI395"/>
      <c r="DJ395"/>
      <c r="DK395"/>
      <c r="DL395"/>
      <c r="DM395"/>
      <c r="DN395"/>
      <c r="DX395" t="s">
        <v>133</v>
      </c>
    </row>
    <row r="396" spans="1:155" ht="16" customHeight="1" x14ac:dyDescent="0.2">
      <c r="A396">
        <v>396</v>
      </c>
      <c r="B396">
        <v>54</v>
      </c>
      <c r="C396" t="s">
        <v>1309</v>
      </c>
      <c r="D396" t="s">
        <v>993</v>
      </c>
      <c r="E396" t="s">
        <v>989</v>
      </c>
      <c r="F396" t="s">
        <v>994</v>
      </c>
      <c r="J396" t="s">
        <v>1349</v>
      </c>
      <c r="DD396"/>
      <c r="DE396"/>
      <c r="DF396"/>
      <c r="DG396"/>
      <c r="DH396"/>
      <c r="DI396"/>
      <c r="DJ396"/>
      <c r="DK396"/>
      <c r="DL396"/>
      <c r="DM396"/>
      <c r="DN396"/>
    </row>
    <row r="397" spans="1:155" ht="16" customHeight="1" x14ac:dyDescent="0.2">
      <c r="A397">
        <v>397</v>
      </c>
      <c r="B397">
        <v>55</v>
      </c>
      <c r="C397" t="s">
        <v>1309</v>
      </c>
      <c r="D397" t="s">
        <v>993</v>
      </c>
      <c r="E397" t="s">
        <v>989</v>
      </c>
      <c r="F397" t="s">
        <v>994</v>
      </c>
      <c r="J397" t="s">
        <v>1349</v>
      </c>
      <c r="DD397"/>
      <c r="DE397"/>
      <c r="DF397"/>
      <c r="DG397"/>
      <c r="DH397"/>
      <c r="DI397"/>
      <c r="DJ397"/>
      <c r="DK397"/>
      <c r="DL397"/>
      <c r="DM397"/>
      <c r="DN397"/>
    </row>
    <row r="398" spans="1:155" ht="16" customHeight="1" x14ac:dyDescent="0.2">
      <c r="A398">
        <v>398</v>
      </c>
      <c r="B398">
        <v>42</v>
      </c>
      <c r="C398" t="s">
        <v>1311</v>
      </c>
      <c r="D398" t="s">
        <v>986</v>
      </c>
      <c r="E398" t="s">
        <v>986</v>
      </c>
      <c r="F398" t="s">
        <v>995</v>
      </c>
      <c r="DD398"/>
      <c r="DE398"/>
      <c r="DF398"/>
      <c r="DG398"/>
      <c r="DH398"/>
      <c r="DI398"/>
      <c r="DJ398"/>
      <c r="DK398"/>
      <c r="DL398"/>
      <c r="DM398"/>
      <c r="DN398"/>
    </row>
    <row r="399" spans="1:155" ht="16" customHeight="1" x14ac:dyDescent="0.2">
      <c r="A399">
        <v>399</v>
      </c>
      <c r="B399">
        <v>35</v>
      </c>
      <c r="C399" t="s">
        <v>1306</v>
      </c>
      <c r="D399" t="s">
        <v>996</v>
      </c>
      <c r="E399" t="s">
        <v>996</v>
      </c>
      <c r="F399" t="s">
        <v>997</v>
      </c>
      <c r="G399" t="s">
        <v>998</v>
      </c>
      <c r="DD399"/>
      <c r="DE399"/>
      <c r="DF399"/>
      <c r="DG399"/>
      <c r="DH399"/>
      <c r="DI399"/>
      <c r="DJ399"/>
      <c r="DK399"/>
      <c r="DL399"/>
      <c r="DM399"/>
      <c r="DN399"/>
    </row>
    <row r="400" spans="1:155" ht="16" customHeight="1" x14ac:dyDescent="0.2">
      <c r="A400">
        <v>400</v>
      </c>
      <c r="B400">
        <v>44</v>
      </c>
      <c r="C400" t="s">
        <v>1304</v>
      </c>
      <c r="D400" t="s">
        <v>996</v>
      </c>
      <c r="E400" t="s">
        <v>996</v>
      </c>
      <c r="F400" t="s">
        <v>997</v>
      </c>
      <c r="G400" t="s">
        <v>998</v>
      </c>
      <c r="DD400"/>
      <c r="DE400"/>
      <c r="DF400"/>
      <c r="DG400"/>
      <c r="DH400"/>
      <c r="DI400"/>
      <c r="DJ400"/>
      <c r="DK400"/>
      <c r="DL400"/>
      <c r="DM400"/>
      <c r="DN400"/>
    </row>
    <row r="401" spans="1:161" ht="16" customHeight="1" x14ac:dyDescent="0.2">
      <c r="A401">
        <v>401</v>
      </c>
      <c r="B401">
        <v>13</v>
      </c>
      <c r="C401" t="s">
        <v>1321</v>
      </c>
      <c r="D401" t="s">
        <v>999</v>
      </c>
      <c r="E401" t="s">
        <v>1000</v>
      </c>
      <c r="F401" t="s">
        <v>1001</v>
      </c>
      <c r="G401" t="s">
        <v>998</v>
      </c>
      <c r="I401" t="s">
        <v>1294</v>
      </c>
      <c r="W401" t="s">
        <v>62</v>
      </c>
      <c r="BZ401" t="s">
        <v>1324</v>
      </c>
      <c r="CB401" t="s">
        <v>1327</v>
      </c>
      <c r="DD401"/>
      <c r="DE401"/>
      <c r="DF401"/>
      <c r="DG401"/>
      <c r="DH401"/>
      <c r="DI401"/>
      <c r="DJ401"/>
      <c r="DK401"/>
      <c r="DL401"/>
      <c r="DM401"/>
      <c r="DN401"/>
    </row>
    <row r="402" spans="1:161" ht="16" customHeight="1" x14ac:dyDescent="0.2">
      <c r="A402">
        <v>402</v>
      </c>
      <c r="B402">
        <v>21</v>
      </c>
      <c r="C402" t="s">
        <v>1320</v>
      </c>
      <c r="D402" t="s">
        <v>1002</v>
      </c>
      <c r="E402" t="s">
        <v>1003</v>
      </c>
      <c r="F402" t="s">
        <v>1004</v>
      </c>
      <c r="I402" t="s">
        <v>1294</v>
      </c>
      <c r="AK402" t="s">
        <v>809</v>
      </c>
      <c r="DD402"/>
      <c r="DE402"/>
      <c r="DF402"/>
      <c r="DG402"/>
      <c r="DH402"/>
      <c r="DI402"/>
      <c r="DJ402"/>
      <c r="DK402"/>
      <c r="DL402"/>
      <c r="DM402"/>
      <c r="DN402"/>
      <c r="EF402" t="s">
        <v>1333</v>
      </c>
    </row>
    <row r="403" spans="1:161" ht="16" customHeight="1" x14ac:dyDescent="0.2">
      <c r="A403">
        <v>403</v>
      </c>
      <c r="B403">
        <v>43</v>
      </c>
      <c r="C403" t="s">
        <v>1311</v>
      </c>
      <c r="D403" t="s">
        <v>997</v>
      </c>
      <c r="E403" t="s">
        <v>997</v>
      </c>
      <c r="F403" t="s">
        <v>1005</v>
      </c>
      <c r="DD403"/>
      <c r="DE403"/>
      <c r="DF403"/>
      <c r="DG403"/>
      <c r="DH403"/>
      <c r="DI403"/>
      <c r="DJ403"/>
      <c r="DK403"/>
      <c r="DL403"/>
      <c r="DM403"/>
      <c r="DN403"/>
    </row>
    <row r="404" spans="1:161" ht="16" customHeight="1" x14ac:dyDescent="0.2">
      <c r="A404">
        <v>404</v>
      </c>
      <c r="B404">
        <v>26</v>
      </c>
      <c r="C404" t="s">
        <v>1302</v>
      </c>
      <c r="D404" t="s">
        <v>1006</v>
      </c>
      <c r="E404" t="s">
        <v>1006</v>
      </c>
      <c r="F404" t="s">
        <v>1007</v>
      </c>
      <c r="G404" t="s">
        <v>1008</v>
      </c>
      <c r="DD404"/>
      <c r="DE404"/>
      <c r="DF404"/>
      <c r="DG404"/>
      <c r="DH404"/>
      <c r="DI404"/>
      <c r="DJ404"/>
      <c r="DK404"/>
      <c r="DL404"/>
      <c r="DM404"/>
      <c r="DN404"/>
    </row>
    <row r="405" spans="1:161" ht="16" customHeight="1" x14ac:dyDescent="0.2">
      <c r="A405">
        <v>405</v>
      </c>
      <c r="B405">
        <v>45</v>
      </c>
      <c r="C405" t="s">
        <v>1304</v>
      </c>
      <c r="D405" t="s">
        <v>1006</v>
      </c>
      <c r="E405" t="s">
        <v>1006</v>
      </c>
      <c r="F405" t="s">
        <v>1007</v>
      </c>
      <c r="G405" t="s">
        <v>1008</v>
      </c>
      <c r="DD405"/>
      <c r="DE405"/>
      <c r="DF405"/>
      <c r="DG405"/>
      <c r="DH405"/>
      <c r="DI405"/>
      <c r="DJ405"/>
      <c r="DK405"/>
      <c r="DL405"/>
      <c r="DM405"/>
      <c r="DN405"/>
    </row>
    <row r="406" spans="1:161" ht="16" customHeight="1" x14ac:dyDescent="0.2">
      <c r="A406">
        <v>406</v>
      </c>
      <c r="B406">
        <v>14</v>
      </c>
      <c r="C406" t="s">
        <v>1321</v>
      </c>
      <c r="D406" t="s">
        <v>1009</v>
      </c>
      <c r="E406" t="s">
        <v>1010</v>
      </c>
      <c r="F406" t="s">
        <v>1011</v>
      </c>
      <c r="G406" t="s">
        <v>1012</v>
      </c>
      <c r="J406" t="s">
        <v>1349</v>
      </c>
      <c r="U406" t="s">
        <v>60</v>
      </c>
      <c r="BZ406" t="s">
        <v>1324</v>
      </c>
      <c r="CC406" t="s">
        <v>1328</v>
      </c>
      <c r="DD406"/>
      <c r="DE406"/>
      <c r="DF406"/>
      <c r="DG406"/>
      <c r="DH406"/>
      <c r="DI406"/>
      <c r="DJ406"/>
      <c r="DK406"/>
      <c r="DL406"/>
      <c r="DM406"/>
      <c r="DN406"/>
    </row>
    <row r="407" spans="1:161" ht="16" customHeight="1" x14ac:dyDescent="0.2">
      <c r="A407">
        <v>407</v>
      </c>
      <c r="B407">
        <v>56</v>
      </c>
      <c r="C407" t="s">
        <v>1309</v>
      </c>
      <c r="D407" t="s">
        <v>1013</v>
      </c>
      <c r="E407" t="s">
        <v>262</v>
      </c>
      <c r="F407" t="s">
        <v>264</v>
      </c>
      <c r="I407" t="s">
        <v>1294</v>
      </c>
      <c r="AG407" t="s">
        <v>357</v>
      </c>
      <c r="CD407" t="s">
        <v>1329</v>
      </c>
      <c r="DD407"/>
      <c r="DE407"/>
      <c r="DF407"/>
      <c r="DG407"/>
      <c r="DH407"/>
      <c r="DI407"/>
      <c r="DJ407"/>
      <c r="DK407"/>
      <c r="DL407"/>
      <c r="DM407"/>
      <c r="DN407"/>
    </row>
    <row r="408" spans="1:161" ht="16" customHeight="1" x14ac:dyDescent="0.2">
      <c r="A408">
        <v>408</v>
      </c>
      <c r="B408">
        <v>47</v>
      </c>
      <c r="C408" t="s">
        <v>21</v>
      </c>
      <c r="D408" t="s">
        <v>1014</v>
      </c>
      <c r="E408" t="s">
        <v>1015</v>
      </c>
      <c r="F408" t="s">
        <v>1016</v>
      </c>
      <c r="G408" t="s">
        <v>1017</v>
      </c>
      <c r="J408" t="s">
        <v>1349</v>
      </c>
      <c r="U408" t="s">
        <v>60</v>
      </c>
      <c r="DD408"/>
      <c r="DE408"/>
      <c r="DF408"/>
      <c r="DG408"/>
      <c r="DH408"/>
      <c r="DI408"/>
      <c r="DJ408"/>
      <c r="DK408"/>
      <c r="DL408"/>
      <c r="DM408"/>
      <c r="DN408"/>
      <c r="FE408" t="s">
        <v>1343</v>
      </c>
    </row>
    <row r="409" spans="1:161" ht="16" customHeight="1" x14ac:dyDescent="0.2">
      <c r="A409">
        <v>409</v>
      </c>
      <c r="B409">
        <v>18</v>
      </c>
      <c r="C409" t="s">
        <v>1308</v>
      </c>
      <c r="D409" t="s">
        <v>1018</v>
      </c>
      <c r="E409" t="s">
        <v>263</v>
      </c>
      <c r="F409" t="s">
        <v>1019</v>
      </c>
      <c r="I409" t="s">
        <v>1294</v>
      </c>
      <c r="AI409" t="s">
        <v>600</v>
      </c>
      <c r="DD409"/>
      <c r="DE409"/>
      <c r="DF409"/>
      <c r="DG409"/>
      <c r="DH409"/>
      <c r="DI409"/>
      <c r="DJ409"/>
      <c r="DK409"/>
      <c r="DL409"/>
      <c r="DM409"/>
      <c r="DN409"/>
    </row>
    <row r="410" spans="1:161" ht="16" customHeight="1" x14ac:dyDescent="0.2">
      <c r="A410">
        <v>410</v>
      </c>
      <c r="B410">
        <v>16</v>
      </c>
      <c r="C410" t="s">
        <v>1305</v>
      </c>
      <c r="D410" t="s">
        <v>263</v>
      </c>
      <c r="E410" t="s">
        <v>1007</v>
      </c>
      <c r="F410" t="s">
        <v>265</v>
      </c>
      <c r="I410" t="s">
        <v>1294</v>
      </c>
      <c r="J410" s="20"/>
      <c r="DD410"/>
      <c r="DE410"/>
      <c r="DF410"/>
      <c r="DG410"/>
      <c r="DH410"/>
      <c r="DI410"/>
      <c r="DJ410"/>
      <c r="DK410"/>
      <c r="DL410"/>
      <c r="DM410"/>
      <c r="DN410"/>
      <c r="EF410" t="s">
        <v>1333</v>
      </c>
    </row>
    <row r="411" spans="1:161" ht="16" customHeight="1" x14ac:dyDescent="0.2">
      <c r="A411">
        <v>411</v>
      </c>
      <c r="B411">
        <v>44</v>
      </c>
      <c r="C411" t="s">
        <v>1311</v>
      </c>
      <c r="D411" t="s">
        <v>1007</v>
      </c>
      <c r="E411" t="s">
        <v>1007</v>
      </c>
      <c r="F411" t="s">
        <v>1020</v>
      </c>
      <c r="DD411"/>
      <c r="DE411"/>
      <c r="DF411"/>
      <c r="DG411"/>
      <c r="DH411"/>
      <c r="DI411"/>
      <c r="DJ411"/>
      <c r="DK411"/>
      <c r="DL411"/>
      <c r="DM411"/>
      <c r="DN411"/>
    </row>
    <row r="412" spans="1:161" ht="16" customHeight="1" x14ac:dyDescent="0.2">
      <c r="A412">
        <v>412</v>
      </c>
      <c r="B412">
        <v>36</v>
      </c>
      <c r="C412" t="s">
        <v>1306</v>
      </c>
      <c r="D412" t="s">
        <v>1021</v>
      </c>
      <c r="E412" t="s">
        <v>1021</v>
      </c>
      <c r="F412" t="s">
        <v>1022</v>
      </c>
      <c r="G412" t="s">
        <v>1023</v>
      </c>
      <c r="DD412"/>
      <c r="DE412"/>
      <c r="DF412"/>
      <c r="DG412"/>
      <c r="DH412"/>
      <c r="DI412"/>
      <c r="DJ412"/>
      <c r="DK412"/>
      <c r="DL412"/>
      <c r="DM412"/>
      <c r="DN412"/>
    </row>
    <row r="413" spans="1:161" ht="16" customHeight="1" x14ac:dyDescent="0.2">
      <c r="A413">
        <v>413</v>
      </c>
      <c r="B413">
        <v>46</v>
      </c>
      <c r="C413" t="s">
        <v>1304</v>
      </c>
      <c r="D413" t="s">
        <v>1021</v>
      </c>
      <c r="E413" t="s">
        <v>1021</v>
      </c>
      <c r="F413" t="s">
        <v>1022</v>
      </c>
      <c r="G413" t="s">
        <v>1023</v>
      </c>
      <c r="DD413"/>
      <c r="DE413"/>
      <c r="DF413"/>
      <c r="DG413"/>
      <c r="DH413"/>
      <c r="DI413"/>
      <c r="DJ413"/>
      <c r="DK413"/>
      <c r="DL413"/>
      <c r="DM413"/>
      <c r="DN413"/>
    </row>
    <row r="414" spans="1:161" ht="16" customHeight="1" x14ac:dyDescent="0.2">
      <c r="A414">
        <v>414</v>
      </c>
      <c r="B414">
        <v>15</v>
      </c>
      <c r="C414" t="s">
        <v>1321</v>
      </c>
      <c r="D414" t="s">
        <v>266</v>
      </c>
      <c r="E414" t="s">
        <v>1024</v>
      </c>
      <c r="F414" t="s">
        <v>1025</v>
      </c>
      <c r="G414" t="s">
        <v>1026</v>
      </c>
      <c r="I414" t="s">
        <v>1294</v>
      </c>
      <c r="T414" t="s">
        <v>58</v>
      </c>
      <c r="BZ414" t="s">
        <v>1324</v>
      </c>
      <c r="CC414" t="s">
        <v>1328</v>
      </c>
      <c r="DD414"/>
      <c r="DE414"/>
      <c r="DF414"/>
      <c r="DG414"/>
      <c r="DH414"/>
      <c r="DI414"/>
      <c r="DJ414"/>
      <c r="DK414"/>
      <c r="DL414"/>
      <c r="DM414"/>
      <c r="DN414"/>
    </row>
    <row r="415" spans="1:161" ht="16" customHeight="1" x14ac:dyDescent="0.2">
      <c r="A415">
        <v>415</v>
      </c>
      <c r="B415">
        <v>19</v>
      </c>
      <c r="C415" t="s">
        <v>1308</v>
      </c>
      <c r="D415" t="s">
        <v>267</v>
      </c>
      <c r="E415" t="s">
        <v>1027</v>
      </c>
      <c r="F415" t="s">
        <v>1028</v>
      </c>
      <c r="J415" t="s">
        <v>1349</v>
      </c>
      <c r="DD415"/>
      <c r="DE415"/>
      <c r="DF415"/>
      <c r="DG415"/>
      <c r="DH415"/>
      <c r="DI415"/>
      <c r="DJ415"/>
      <c r="DK415"/>
      <c r="DL415"/>
      <c r="DM415"/>
      <c r="DN415"/>
    </row>
    <row r="416" spans="1:161" ht="16" customHeight="1" x14ac:dyDescent="0.2">
      <c r="A416">
        <v>416</v>
      </c>
      <c r="B416">
        <v>57</v>
      </c>
      <c r="C416" t="s">
        <v>1309</v>
      </c>
      <c r="D416" t="s">
        <v>268</v>
      </c>
      <c r="E416" t="s">
        <v>269</v>
      </c>
      <c r="F416" t="s">
        <v>270</v>
      </c>
      <c r="J416" t="s">
        <v>1349</v>
      </c>
      <c r="DD416"/>
      <c r="DE416"/>
      <c r="DF416"/>
      <c r="DG416"/>
      <c r="DH416"/>
      <c r="DI416"/>
      <c r="DJ416"/>
      <c r="DK416"/>
      <c r="DL416"/>
      <c r="DM416"/>
      <c r="DN416"/>
    </row>
    <row r="417" spans="1:167" ht="16" customHeight="1" x14ac:dyDescent="0.2">
      <c r="A417">
        <v>417</v>
      </c>
      <c r="B417">
        <v>48</v>
      </c>
      <c r="C417" t="s">
        <v>21</v>
      </c>
      <c r="D417" t="s">
        <v>1027</v>
      </c>
      <c r="E417" t="s">
        <v>1028</v>
      </c>
      <c r="F417" t="s">
        <v>1029</v>
      </c>
      <c r="G417" t="s">
        <v>1030</v>
      </c>
      <c r="I417" t="s">
        <v>1294</v>
      </c>
      <c r="V417" t="s">
        <v>61</v>
      </c>
      <c r="DD417"/>
      <c r="DE417"/>
      <c r="DF417"/>
      <c r="DG417"/>
      <c r="DH417"/>
      <c r="DI417"/>
      <c r="DJ417"/>
      <c r="DK417"/>
      <c r="DL417"/>
      <c r="DM417"/>
      <c r="DN417"/>
      <c r="FD417" t="s">
        <v>1342</v>
      </c>
    </row>
    <row r="418" spans="1:167" ht="16" customHeight="1" x14ac:dyDescent="0.2">
      <c r="A418">
        <v>418</v>
      </c>
      <c r="B418">
        <v>58</v>
      </c>
      <c r="C418" t="s">
        <v>1309</v>
      </c>
      <c r="D418" t="s">
        <v>1031</v>
      </c>
      <c r="E418" t="s">
        <v>1032</v>
      </c>
      <c r="F418" t="s">
        <v>1033</v>
      </c>
      <c r="J418" t="s">
        <v>1349</v>
      </c>
      <c r="DD418"/>
      <c r="DE418"/>
      <c r="DF418"/>
      <c r="DG418"/>
      <c r="DH418"/>
      <c r="DI418"/>
      <c r="DJ418"/>
      <c r="DK418"/>
      <c r="DL418"/>
      <c r="DM418"/>
      <c r="DN418"/>
    </row>
    <row r="419" spans="1:167" ht="16" customHeight="1" x14ac:dyDescent="0.2">
      <c r="A419">
        <v>419</v>
      </c>
      <c r="B419">
        <v>49</v>
      </c>
      <c r="C419" t="s">
        <v>21</v>
      </c>
      <c r="D419" t="s">
        <v>270</v>
      </c>
      <c r="E419" t="s">
        <v>1034</v>
      </c>
      <c r="F419" t="s">
        <v>1035</v>
      </c>
      <c r="G419" t="s">
        <v>209</v>
      </c>
      <c r="I419" t="s">
        <v>1294</v>
      </c>
      <c r="V419" t="s">
        <v>61</v>
      </c>
      <c r="DD419"/>
      <c r="DE419"/>
      <c r="DF419"/>
      <c r="DG419"/>
      <c r="DH419"/>
      <c r="DI419"/>
      <c r="DJ419"/>
      <c r="DK419"/>
      <c r="DL419"/>
      <c r="DM419"/>
      <c r="DN419"/>
      <c r="FE419" t="s">
        <v>1343</v>
      </c>
    </row>
    <row r="420" spans="1:167" ht="16" customHeight="1" x14ac:dyDescent="0.2">
      <c r="A420">
        <v>420</v>
      </c>
      <c r="B420">
        <v>20</v>
      </c>
      <c r="C420" t="s">
        <v>1308</v>
      </c>
      <c r="D420" t="s">
        <v>1035</v>
      </c>
      <c r="E420" t="s">
        <v>1036</v>
      </c>
      <c r="F420" t="s">
        <v>1037</v>
      </c>
      <c r="J420" t="s">
        <v>1349</v>
      </c>
      <c r="DD420"/>
      <c r="DE420"/>
      <c r="DF420"/>
      <c r="DG420"/>
      <c r="DH420"/>
      <c r="DI420"/>
      <c r="DJ420"/>
      <c r="DK420"/>
      <c r="DL420"/>
      <c r="DM420"/>
      <c r="DN420"/>
    </row>
    <row r="421" spans="1:167" ht="16" customHeight="1" x14ac:dyDescent="0.2">
      <c r="A421">
        <v>421</v>
      </c>
      <c r="B421">
        <v>59</v>
      </c>
      <c r="C421" t="s">
        <v>1309</v>
      </c>
      <c r="D421" t="s">
        <v>1038</v>
      </c>
      <c r="E421" t="s">
        <v>1039</v>
      </c>
      <c r="F421" t="s">
        <v>1040</v>
      </c>
      <c r="J421" t="s">
        <v>1349</v>
      </c>
      <c r="DD421"/>
      <c r="DE421"/>
      <c r="DF421"/>
      <c r="DG421"/>
      <c r="DH421"/>
      <c r="DI421"/>
      <c r="DJ421"/>
      <c r="DK421"/>
      <c r="DL421"/>
      <c r="DM421"/>
      <c r="DN421"/>
    </row>
    <row r="422" spans="1:167" ht="16" customHeight="1" x14ac:dyDescent="0.2">
      <c r="A422">
        <v>422</v>
      </c>
      <c r="B422">
        <v>50</v>
      </c>
      <c r="C422" t="s">
        <v>21</v>
      </c>
      <c r="D422" t="s">
        <v>1037</v>
      </c>
      <c r="E422" t="s">
        <v>1041</v>
      </c>
      <c r="F422" t="s">
        <v>1042</v>
      </c>
      <c r="G422" t="s">
        <v>1043</v>
      </c>
      <c r="I422" t="s">
        <v>1294</v>
      </c>
      <c r="Y422" t="s">
        <v>64</v>
      </c>
      <c r="DD422"/>
      <c r="DE422"/>
      <c r="DF422"/>
      <c r="DG422"/>
      <c r="DH422"/>
      <c r="DI422"/>
      <c r="DJ422"/>
      <c r="DK422"/>
      <c r="DL422"/>
      <c r="DM422"/>
      <c r="DN422"/>
      <c r="FD422" t="s">
        <v>1342</v>
      </c>
    </row>
    <row r="423" spans="1:167" ht="16" customHeight="1" x14ac:dyDescent="0.2">
      <c r="A423">
        <v>423</v>
      </c>
      <c r="B423">
        <v>21</v>
      </c>
      <c r="C423" t="s">
        <v>1308</v>
      </c>
      <c r="D423" t="s">
        <v>1041</v>
      </c>
      <c r="E423" t="s">
        <v>1042</v>
      </c>
      <c r="F423" t="s">
        <v>271</v>
      </c>
      <c r="J423" t="s">
        <v>1349</v>
      </c>
      <c r="DD423"/>
      <c r="DE423"/>
      <c r="DF423"/>
      <c r="DG423"/>
      <c r="DH423"/>
      <c r="DI423"/>
      <c r="DJ423"/>
      <c r="DK423"/>
      <c r="DL423"/>
      <c r="DM423"/>
      <c r="DN423"/>
    </row>
    <row r="424" spans="1:167" ht="16" customHeight="1" x14ac:dyDescent="0.2">
      <c r="A424">
        <v>424</v>
      </c>
      <c r="B424">
        <v>16</v>
      </c>
      <c r="C424" t="s">
        <v>1322</v>
      </c>
      <c r="D424" t="s">
        <v>1037</v>
      </c>
      <c r="E424" t="s">
        <v>1022</v>
      </c>
      <c r="F424" t="s">
        <v>1022</v>
      </c>
      <c r="G424" t="s">
        <v>1044</v>
      </c>
      <c r="I424" t="s">
        <v>1294</v>
      </c>
      <c r="AK424" t="s">
        <v>809</v>
      </c>
      <c r="DD424"/>
      <c r="DE424"/>
      <c r="DF424"/>
      <c r="DG424"/>
      <c r="DH424"/>
      <c r="DI424"/>
      <c r="DJ424"/>
      <c r="DK424"/>
      <c r="DL424"/>
      <c r="DM424"/>
      <c r="DN424"/>
      <c r="FH424" t="s">
        <v>1346</v>
      </c>
    </row>
    <row r="425" spans="1:167" ht="16" customHeight="1" x14ac:dyDescent="0.2">
      <c r="A425">
        <v>425</v>
      </c>
      <c r="B425">
        <v>45</v>
      </c>
      <c r="C425" t="s">
        <v>1311</v>
      </c>
      <c r="D425" t="s">
        <v>1022</v>
      </c>
      <c r="E425" t="s">
        <v>1022</v>
      </c>
      <c r="F425" t="s">
        <v>1045</v>
      </c>
      <c r="DD425"/>
      <c r="DE425"/>
      <c r="DF425"/>
      <c r="DG425"/>
      <c r="DH425"/>
      <c r="DI425"/>
      <c r="DJ425"/>
      <c r="DK425"/>
      <c r="DL425"/>
      <c r="DM425"/>
      <c r="DN425"/>
    </row>
    <row r="426" spans="1:167" ht="16" customHeight="1" x14ac:dyDescent="0.2">
      <c r="A426">
        <v>426</v>
      </c>
      <c r="B426">
        <v>7</v>
      </c>
      <c r="C426" t="s">
        <v>1319</v>
      </c>
      <c r="D426" t="s">
        <v>272</v>
      </c>
      <c r="E426" t="s">
        <v>1046</v>
      </c>
      <c r="F426" t="s">
        <v>273</v>
      </c>
      <c r="G426" t="s">
        <v>1047</v>
      </c>
      <c r="I426" t="s">
        <v>1294</v>
      </c>
      <c r="AG426" t="s">
        <v>357</v>
      </c>
      <c r="DD426"/>
      <c r="DE426"/>
      <c r="DF426"/>
      <c r="DG426"/>
      <c r="DH426"/>
      <c r="DI426"/>
      <c r="DJ426"/>
      <c r="DK426"/>
      <c r="DL426"/>
      <c r="DM426"/>
      <c r="DN426"/>
      <c r="FK426" t="s">
        <v>1347</v>
      </c>
    </row>
    <row r="427" spans="1:167" ht="16" customHeight="1" x14ac:dyDescent="0.2">
      <c r="A427">
        <v>427</v>
      </c>
      <c r="B427">
        <v>17</v>
      </c>
      <c r="C427" t="s">
        <v>1322</v>
      </c>
      <c r="D427" t="s">
        <v>115</v>
      </c>
      <c r="E427" t="s">
        <v>1048</v>
      </c>
      <c r="F427" t="s">
        <v>274</v>
      </c>
      <c r="G427" t="s">
        <v>1049</v>
      </c>
      <c r="I427" t="s">
        <v>1294</v>
      </c>
      <c r="AG427" t="s">
        <v>357</v>
      </c>
      <c r="DD427"/>
      <c r="DE427"/>
      <c r="DF427"/>
      <c r="DG427"/>
      <c r="DH427"/>
      <c r="DI427"/>
      <c r="DJ427"/>
      <c r="DK427"/>
      <c r="DL427"/>
      <c r="DM427"/>
      <c r="DN427"/>
      <c r="FF427" t="s">
        <v>1344</v>
      </c>
    </row>
    <row r="428" spans="1:167" ht="16" customHeight="1" x14ac:dyDescent="0.2">
      <c r="A428">
        <v>428</v>
      </c>
      <c r="B428">
        <v>47</v>
      </c>
      <c r="C428" t="s">
        <v>1304</v>
      </c>
      <c r="D428" t="s">
        <v>1050</v>
      </c>
      <c r="E428" t="s">
        <v>1050</v>
      </c>
      <c r="F428" t="s">
        <v>1051</v>
      </c>
      <c r="G428" t="s">
        <v>1052</v>
      </c>
      <c r="DD428"/>
      <c r="DE428"/>
      <c r="DF428"/>
      <c r="DG428"/>
      <c r="DH428"/>
      <c r="DI428"/>
      <c r="DJ428"/>
      <c r="DK428"/>
      <c r="DL428"/>
      <c r="DM428"/>
      <c r="DN428"/>
    </row>
    <row r="429" spans="1:167" ht="16" customHeight="1" x14ac:dyDescent="0.2">
      <c r="A429">
        <v>429</v>
      </c>
      <c r="B429">
        <v>27</v>
      </c>
      <c r="C429" t="s">
        <v>1302</v>
      </c>
      <c r="D429" t="s">
        <v>1050</v>
      </c>
      <c r="E429" t="s">
        <v>1050</v>
      </c>
      <c r="F429" t="s">
        <v>1051</v>
      </c>
      <c r="G429" t="s">
        <v>1052</v>
      </c>
      <c r="DD429"/>
      <c r="DE429"/>
      <c r="DF429"/>
      <c r="DG429"/>
      <c r="DH429"/>
      <c r="DI429"/>
      <c r="DJ429"/>
      <c r="DK429"/>
      <c r="DL429"/>
      <c r="DM429"/>
      <c r="DN429"/>
    </row>
    <row r="430" spans="1:167" ht="16" customHeight="1" x14ac:dyDescent="0.2">
      <c r="A430">
        <v>430</v>
      </c>
      <c r="B430">
        <v>22</v>
      </c>
      <c r="C430" t="s">
        <v>1308</v>
      </c>
      <c r="D430" t="s">
        <v>1050</v>
      </c>
      <c r="E430" t="s">
        <v>1053</v>
      </c>
      <c r="F430" t="s">
        <v>1054</v>
      </c>
      <c r="I430" t="s">
        <v>1294</v>
      </c>
      <c r="AI430" t="s">
        <v>600</v>
      </c>
      <c r="DD430"/>
      <c r="DE430"/>
      <c r="DF430"/>
      <c r="DG430"/>
      <c r="DH430"/>
      <c r="DI430"/>
      <c r="DJ430"/>
      <c r="DK430"/>
      <c r="DL430"/>
      <c r="DM430"/>
      <c r="DN430"/>
    </row>
    <row r="431" spans="1:167" ht="16" customHeight="1" x14ac:dyDescent="0.2">
      <c r="A431">
        <v>431</v>
      </c>
      <c r="B431">
        <v>14</v>
      </c>
      <c r="C431" t="s">
        <v>129</v>
      </c>
      <c r="D431" t="s">
        <v>1055</v>
      </c>
      <c r="E431" t="s">
        <v>1053</v>
      </c>
      <c r="F431" t="s">
        <v>1056</v>
      </c>
      <c r="J431" t="s">
        <v>1349</v>
      </c>
      <c r="DD431"/>
      <c r="DE431"/>
      <c r="DF431"/>
      <c r="DG431"/>
      <c r="DH431"/>
      <c r="DI431"/>
      <c r="DJ431"/>
      <c r="DK431"/>
      <c r="DL431"/>
      <c r="DM431"/>
      <c r="DN431"/>
    </row>
    <row r="432" spans="1:167" ht="16" customHeight="1" x14ac:dyDescent="0.2">
      <c r="A432">
        <v>432</v>
      </c>
      <c r="B432">
        <v>60</v>
      </c>
      <c r="C432" t="s">
        <v>1309</v>
      </c>
      <c r="D432" t="s">
        <v>1057</v>
      </c>
      <c r="E432" t="s">
        <v>1056</v>
      </c>
      <c r="F432" t="s">
        <v>1058</v>
      </c>
      <c r="I432" t="s">
        <v>1294</v>
      </c>
      <c r="AR432">
        <v>23</v>
      </c>
      <c r="CD432" t="s">
        <v>1329</v>
      </c>
      <c r="DD432"/>
      <c r="DE432"/>
      <c r="DF432"/>
      <c r="DG432"/>
      <c r="DH432"/>
      <c r="DI432"/>
      <c r="DJ432"/>
      <c r="DK432"/>
      <c r="DL432"/>
      <c r="DM432"/>
      <c r="DN432"/>
    </row>
    <row r="433" spans="1:161" ht="16" customHeight="1" x14ac:dyDescent="0.2">
      <c r="A433">
        <v>433</v>
      </c>
      <c r="B433">
        <v>61</v>
      </c>
      <c r="C433" t="s">
        <v>1309</v>
      </c>
      <c r="D433" t="s">
        <v>1059</v>
      </c>
      <c r="E433" t="s">
        <v>1060</v>
      </c>
      <c r="F433" t="s">
        <v>1061</v>
      </c>
      <c r="I433" t="s">
        <v>1294</v>
      </c>
      <c r="AI433" t="s">
        <v>600</v>
      </c>
      <c r="CD433" t="s">
        <v>1329</v>
      </c>
      <c r="DD433"/>
      <c r="DE433"/>
      <c r="DF433"/>
      <c r="DG433"/>
      <c r="DH433"/>
      <c r="DI433"/>
      <c r="DJ433"/>
      <c r="DK433"/>
      <c r="DL433"/>
      <c r="DM433"/>
      <c r="DN433"/>
    </row>
    <row r="434" spans="1:161" ht="16" customHeight="1" x14ac:dyDescent="0.2">
      <c r="A434">
        <v>434</v>
      </c>
      <c r="B434">
        <v>51</v>
      </c>
      <c r="C434" t="s">
        <v>21</v>
      </c>
      <c r="D434" t="s">
        <v>1062</v>
      </c>
      <c r="E434" t="s">
        <v>1063</v>
      </c>
      <c r="F434" t="s">
        <v>1064</v>
      </c>
      <c r="G434" t="s">
        <v>1065</v>
      </c>
      <c r="J434" t="s">
        <v>1349</v>
      </c>
      <c r="X434" t="s">
        <v>63</v>
      </c>
      <c r="DD434"/>
      <c r="DE434"/>
      <c r="DF434"/>
      <c r="DG434"/>
      <c r="DH434"/>
      <c r="DI434"/>
      <c r="DJ434"/>
      <c r="DK434"/>
      <c r="DL434"/>
      <c r="DM434"/>
      <c r="DN434"/>
      <c r="FE434" t="s">
        <v>1343</v>
      </c>
    </row>
    <row r="435" spans="1:161" ht="16" customHeight="1" x14ac:dyDescent="0.2">
      <c r="A435">
        <v>435</v>
      </c>
      <c r="B435">
        <v>62</v>
      </c>
      <c r="C435" t="s">
        <v>1309</v>
      </c>
      <c r="D435" t="s">
        <v>1066</v>
      </c>
      <c r="E435" t="s">
        <v>1067</v>
      </c>
      <c r="F435" t="s">
        <v>1068</v>
      </c>
      <c r="I435" t="s">
        <v>1294</v>
      </c>
      <c r="AA435" t="s">
        <v>404</v>
      </c>
      <c r="CC435" t="s">
        <v>1328</v>
      </c>
      <c r="DD435"/>
      <c r="DE435"/>
      <c r="DF435"/>
      <c r="DG435"/>
      <c r="DH435"/>
      <c r="DI435"/>
      <c r="DJ435"/>
      <c r="DK435"/>
      <c r="DL435"/>
      <c r="DM435"/>
      <c r="DN435"/>
    </row>
    <row r="436" spans="1:161" ht="16" customHeight="1" x14ac:dyDescent="0.2">
      <c r="A436">
        <v>436</v>
      </c>
      <c r="B436">
        <v>52</v>
      </c>
      <c r="C436" t="s">
        <v>21</v>
      </c>
      <c r="D436" t="s">
        <v>1067</v>
      </c>
      <c r="E436" t="s">
        <v>1068</v>
      </c>
      <c r="F436" t="s">
        <v>1051</v>
      </c>
      <c r="G436" t="s">
        <v>338</v>
      </c>
      <c r="J436" t="s">
        <v>1349</v>
      </c>
      <c r="X436" t="s">
        <v>63</v>
      </c>
      <c r="DD436"/>
      <c r="DE436"/>
      <c r="DF436"/>
      <c r="DG436"/>
      <c r="DH436"/>
      <c r="DI436"/>
      <c r="DJ436"/>
      <c r="DK436"/>
      <c r="DL436"/>
      <c r="DM436"/>
      <c r="DN436"/>
      <c r="FE436" t="s">
        <v>1343</v>
      </c>
    </row>
    <row r="437" spans="1:161" ht="16" customHeight="1" x14ac:dyDescent="0.2">
      <c r="A437">
        <v>437</v>
      </c>
      <c r="B437">
        <v>14</v>
      </c>
      <c r="C437" t="s">
        <v>1310</v>
      </c>
      <c r="D437" t="s">
        <v>1061</v>
      </c>
      <c r="E437" t="s">
        <v>1051</v>
      </c>
      <c r="F437" t="s">
        <v>1069</v>
      </c>
      <c r="G437" t="s">
        <v>1070</v>
      </c>
      <c r="I437" t="s">
        <v>1294</v>
      </c>
      <c r="X437" t="s">
        <v>63</v>
      </c>
      <c r="DD437"/>
      <c r="DE437"/>
      <c r="DF437"/>
      <c r="DG437"/>
      <c r="DH437"/>
      <c r="DI437"/>
      <c r="DJ437"/>
      <c r="DK437"/>
      <c r="DL437"/>
      <c r="DM437"/>
      <c r="DN437"/>
      <c r="EN437" t="s">
        <v>1338</v>
      </c>
    </row>
    <row r="438" spans="1:161" ht="16" customHeight="1" x14ac:dyDescent="0.2">
      <c r="A438">
        <v>438</v>
      </c>
      <c r="B438">
        <v>46</v>
      </c>
      <c r="C438" t="s">
        <v>1311</v>
      </c>
      <c r="D438" t="s">
        <v>1071</v>
      </c>
      <c r="E438" t="s">
        <v>1071</v>
      </c>
      <c r="F438" t="s">
        <v>1072</v>
      </c>
      <c r="DD438"/>
      <c r="DE438"/>
      <c r="DF438"/>
      <c r="DG438"/>
      <c r="DH438"/>
      <c r="DI438"/>
      <c r="DJ438"/>
      <c r="DK438"/>
      <c r="DL438"/>
      <c r="DM438"/>
      <c r="DN438"/>
    </row>
    <row r="439" spans="1:161" ht="16" customHeight="1" x14ac:dyDescent="0.2">
      <c r="A439">
        <v>439</v>
      </c>
      <c r="B439">
        <v>28</v>
      </c>
      <c r="C439" t="s">
        <v>1302</v>
      </c>
      <c r="D439" t="s">
        <v>1073</v>
      </c>
      <c r="E439" t="s">
        <v>1073</v>
      </c>
      <c r="F439" t="s">
        <v>1074</v>
      </c>
      <c r="G439" t="s">
        <v>1075</v>
      </c>
      <c r="DD439"/>
      <c r="DE439"/>
      <c r="DF439"/>
      <c r="DG439"/>
      <c r="DH439"/>
      <c r="DI439"/>
      <c r="DJ439"/>
      <c r="DK439"/>
      <c r="DL439"/>
      <c r="DM439"/>
      <c r="DN439"/>
    </row>
    <row r="440" spans="1:161" ht="16" customHeight="1" x14ac:dyDescent="0.2">
      <c r="A440">
        <v>440</v>
      </c>
      <c r="B440">
        <v>48</v>
      </c>
      <c r="C440" t="s">
        <v>1304</v>
      </c>
      <c r="D440" t="s">
        <v>1073</v>
      </c>
      <c r="E440" t="s">
        <v>1073</v>
      </c>
      <c r="F440" t="s">
        <v>1076</v>
      </c>
      <c r="G440" t="s">
        <v>1077</v>
      </c>
      <c r="DD440"/>
      <c r="DE440"/>
      <c r="DF440"/>
      <c r="DG440"/>
      <c r="DH440"/>
      <c r="DI440"/>
      <c r="DJ440"/>
      <c r="DK440"/>
      <c r="DL440"/>
      <c r="DM440"/>
      <c r="DN440"/>
    </row>
    <row r="441" spans="1:161" ht="16" customHeight="1" x14ac:dyDescent="0.2">
      <c r="A441">
        <v>441</v>
      </c>
      <c r="B441">
        <v>19</v>
      </c>
      <c r="C441" t="s">
        <v>1317</v>
      </c>
      <c r="D441" t="s">
        <v>1078</v>
      </c>
      <c r="E441" t="s">
        <v>1079</v>
      </c>
      <c r="F441" t="s">
        <v>1080</v>
      </c>
      <c r="G441" t="s">
        <v>1081</v>
      </c>
      <c r="J441" t="s">
        <v>1349</v>
      </c>
      <c r="N441" t="s">
        <v>54</v>
      </c>
      <c r="CE441" t="s">
        <v>1330</v>
      </c>
      <c r="CJ441" t="s">
        <v>376</v>
      </c>
      <c r="CS441" t="s">
        <v>68</v>
      </c>
      <c r="DD441"/>
      <c r="DE441"/>
      <c r="DF441"/>
      <c r="DG441"/>
      <c r="DH441"/>
      <c r="DI441"/>
      <c r="DJ441"/>
      <c r="DK441"/>
      <c r="DL441"/>
      <c r="DM441"/>
      <c r="DN441"/>
    </row>
    <row r="442" spans="1:161" ht="16" customHeight="1" x14ac:dyDescent="0.2">
      <c r="A442">
        <v>442</v>
      </c>
      <c r="B442">
        <v>23</v>
      </c>
      <c r="C442" t="s">
        <v>1308</v>
      </c>
      <c r="D442" t="s">
        <v>1082</v>
      </c>
      <c r="E442" t="s">
        <v>1083</v>
      </c>
      <c r="F442" t="s">
        <v>1084</v>
      </c>
      <c r="I442" t="s">
        <v>1294</v>
      </c>
      <c r="AF442" t="s">
        <v>411</v>
      </c>
      <c r="DD442"/>
      <c r="DE442"/>
      <c r="DF442"/>
      <c r="DG442"/>
      <c r="DH442"/>
      <c r="DI442"/>
      <c r="DJ442"/>
      <c r="DK442"/>
      <c r="DL442"/>
      <c r="DM442"/>
      <c r="DN442"/>
    </row>
    <row r="443" spans="1:161" ht="16" customHeight="1" x14ac:dyDescent="0.2">
      <c r="A443">
        <v>443</v>
      </c>
      <c r="B443">
        <v>53</v>
      </c>
      <c r="C443" t="s">
        <v>21</v>
      </c>
      <c r="D443" t="s">
        <v>1083</v>
      </c>
      <c r="E443" t="s">
        <v>1084</v>
      </c>
      <c r="F443" t="s">
        <v>1085</v>
      </c>
      <c r="G443" t="s">
        <v>1086</v>
      </c>
      <c r="J443" t="s">
        <v>1349</v>
      </c>
      <c r="N443" t="s">
        <v>54</v>
      </c>
      <c r="DD443"/>
      <c r="DE443"/>
      <c r="DF443"/>
      <c r="DG443"/>
      <c r="DH443"/>
      <c r="DI443"/>
      <c r="DJ443"/>
      <c r="DK443"/>
      <c r="DL443"/>
      <c r="DM443"/>
      <c r="DN443"/>
      <c r="FE443" t="s">
        <v>1343</v>
      </c>
    </row>
    <row r="444" spans="1:161" ht="16" customHeight="1" x14ac:dyDescent="0.2">
      <c r="A444">
        <v>444</v>
      </c>
      <c r="B444">
        <v>63</v>
      </c>
      <c r="C444" t="s">
        <v>1309</v>
      </c>
      <c r="D444" t="s">
        <v>1087</v>
      </c>
      <c r="E444" t="s">
        <v>1088</v>
      </c>
      <c r="F444" t="s">
        <v>1089</v>
      </c>
      <c r="I444" t="s">
        <v>1294</v>
      </c>
      <c r="AR444">
        <v>23</v>
      </c>
      <c r="CD444" t="s">
        <v>1329</v>
      </c>
      <c r="DD444"/>
      <c r="DE444"/>
      <c r="DF444"/>
      <c r="DG444"/>
      <c r="DH444"/>
      <c r="DI444"/>
      <c r="DJ444"/>
      <c r="DK444"/>
      <c r="DL444"/>
      <c r="DM444"/>
      <c r="DN444"/>
    </row>
    <row r="445" spans="1:161" ht="16" customHeight="1" x14ac:dyDescent="0.2">
      <c r="A445">
        <v>445</v>
      </c>
      <c r="B445">
        <v>54</v>
      </c>
      <c r="C445" t="s">
        <v>21</v>
      </c>
      <c r="D445" t="s">
        <v>1090</v>
      </c>
      <c r="E445" t="s">
        <v>1091</v>
      </c>
      <c r="F445" t="s">
        <v>1092</v>
      </c>
      <c r="G445" t="s">
        <v>216</v>
      </c>
      <c r="J445" t="s">
        <v>1349</v>
      </c>
      <c r="M445" t="s">
        <v>53</v>
      </c>
      <c r="DD445"/>
      <c r="DE445"/>
      <c r="DF445"/>
      <c r="DG445"/>
      <c r="DH445"/>
      <c r="DI445"/>
      <c r="DJ445"/>
      <c r="DK445"/>
      <c r="DL445"/>
      <c r="DM445"/>
      <c r="DN445"/>
      <c r="FE445" t="s">
        <v>1343</v>
      </c>
    </row>
    <row r="446" spans="1:161" ht="16" customHeight="1" x14ac:dyDescent="0.2">
      <c r="A446">
        <v>446</v>
      </c>
      <c r="B446">
        <v>24</v>
      </c>
      <c r="C446" t="s">
        <v>1308</v>
      </c>
      <c r="D446" t="s">
        <v>1093</v>
      </c>
      <c r="E446" t="s">
        <v>1094</v>
      </c>
      <c r="F446" t="s">
        <v>1095</v>
      </c>
      <c r="I446" t="s">
        <v>1294</v>
      </c>
      <c r="AK446" t="s">
        <v>809</v>
      </c>
      <c r="DD446"/>
      <c r="DE446"/>
      <c r="DF446"/>
      <c r="DG446"/>
      <c r="DH446"/>
      <c r="DI446"/>
      <c r="DJ446"/>
      <c r="DK446"/>
      <c r="DL446"/>
      <c r="DM446"/>
      <c r="DN446"/>
    </row>
    <row r="447" spans="1:161" ht="16" customHeight="1" x14ac:dyDescent="0.2">
      <c r="A447">
        <v>447</v>
      </c>
      <c r="B447">
        <v>55</v>
      </c>
      <c r="C447" t="s">
        <v>21</v>
      </c>
      <c r="D447" t="s">
        <v>1096</v>
      </c>
      <c r="E447" t="s">
        <v>1097</v>
      </c>
      <c r="F447" t="s">
        <v>1098</v>
      </c>
      <c r="G447" t="s">
        <v>215</v>
      </c>
      <c r="J447" t="s">
        <v>1349</v>
      </c>
      <c r="N447" t="s">
        <v>54</v>
      </c>
      <c r="DD447"/>
      <c r="DE447"/>
      <c r="DF447"/>
      <c r="DG447"/>
      <c r="DH447"/>
      <c r="DI447"/>
      <c r="DJ447"/>
      <c r="DK447"/>
      <c r="DL447"/>
      <c r="DM447"/>
      <c r="DN447"/>
      <c r="FE447" t="s">
        <v>1343</v>
      </c>
    </row>
    <row r="448" spans="1:161" ht="16" customHeight="1" x14ac:dyDescent="0.2">
      <c r="A448">
        <v>448</v>
      </c>
      <c r="B448">
        <v>64</v>
      </c>
      <c r="C448" t="s">
        <v>1309</v>
      </c>
      <c r="D448" t="s">
        <v>1099</v>
      </c>
      <c r="E448" t="s">
        <v>1100</v>
      </c>
      <c r="F448" t="s">
        <v>1101</v>
      </c>
      <c r="I448" t="s">
        <v>1294</v>
      </c>
      <c r="AQ448">
        <v>27</v>
      </c>
      <c r="CD448" t="s">
        <v>1329</v>
      </c>
      <c r="DD448"/>
      <c r="DE448"/>
      <c r="DF448"/>
      <c r="DG448"/>
      <c r="DH448"/>
      <c r="DI448"/>
      <c r="DJ448"/>
      <c r="DK448"/>
      <c r="DL448"/>
      <c r="DM448"/>
      <c r="DN448"/>
    </row>
    <row r="449" spans="1:161" ht="16" customHeight="1" x14ac:dyDescent="0.2">
      <c r="A449">
        <v>449</v>
      </c>
      <c r="B449">
        <v>17</v>
      </c>
      <c r="C449" t="s">
        <v>1305</v>
      </c>
      <c r="D449" t="s">
        <v>1102</v>
      </c>
      <c r="E449" t="s">
        <v>1074</v>
      </c>
      <c r="F449" t="s">
        <v>1103</v>
      </c>
      <c r="I449" t="s">
        <v>1294</v>
      </c>
      <c r="J449" s="20"/>
      <c r="AI449" t="s">
        <v>600</v>
      </c>
      <c r="DD449"/>
      <c r="DE449"/>
      <c r="DF449"/>
      <c r="DG449"/>
      <c r="DH449"/>
      <c r="DI449"/>
      <c r="DJ449"/>
      <c r="DK449"/>
      <c r="DL449"/>
      <c r="DM449"/>
      <c r="DN449"/>
      <c r="EG449" t="s">
        <v>1334</v>
      </c>
    </row>
    <row r="450" spans="1:161" ht="16" customHeight="1" x14ac:dyDescent="0.2">
      <c r="A450">
        <v>450</v>
      </c>
      <c r="B450">
        <v>37</v>
      </c>
      <c r="C450" t="s">
        <v>1306</v>
      </c>
      <c r="D450" t="s">
        <v>1074</v>
      </c>
      <c r="E450" t="s">
        <v>1074</v>
      </c>
      <c r="F450" t="s">
        <v>1104</v>
      </c>
      <c r="G450" t="s">
        <v>982</v>
      </c>
      <c r="DD450"/>
      <c r="DE450"/>
      <c r="DF450"/>
      <c r="DG450"/>
      <c r="DH450"/>
      <c r="DI450"/>
      <c r="DJ450"/>
      <c r="DK450"/>
      <c r="DL450"/>
      <c r="DM450"/>
      <c r="DN450"/>
    </row>
    <row r="451" spans="1:161" ht="16" customHeight="1" x14ac:dyDescent="0.2">
      <c r="A451">
        <v>451</v>
      </c>
      <c r="B451">
        <v>8</v>
      </c>
      <c r="C451" t="s">
        <v>1318</v>
      </c>
      <c r="D451" t="s">
        <v>1105</v>
      </c>
      <c r="E451" t="s">
        <v>1106</v>
      </c>
      <c r="F451" t="s">
        <v>1107</v>
      </c>
      <c r="G451" t="s">
        <v>982</v>
      </c>
      <c r="I451" t="s">
        <v>1294</v>
      </c>
      <c r="L451" t="s">
        <v>52</v>
      </c>
      <c r="AS451">
        <v>28</v>
      </c>
      <c r="DD451"/>
      <c r="DE451"/>
      <c r="DF451"/>
      <c r="DG451"/>
      <c r="DH451"/>
      <c r="DI451"/>
      <c r="DJ451"/>
      <c r="DK451"/>
      <c r="DL451"/>
      <c r="DM451"/>
      <c r="DN451"/>
      <c r="EZ451" t="s">
        <v>1340</v>
      </c>
    </row>
    <row r="452" spans="1:161" ht="16" customHeight="1" x14ac:dyDescent="0.2">
      <c r="A452">
        <v>452</v>
      </c>
      <c r="B452">
        <v>22</v>
      </c>
      <c r="C452" t="s">
        <v>1320</v>
      </c>
      <c r="D452" t="s">
        <v>1105</v>
      </c>
      <c r="E452" t="s">
        <v>1104</v>
      </c>
      <c r="F452" t="s">
        <v>1108</v>
      </c>
      <c r="I452" t="s">
        <v>1294</v>
      </c>
      <c r="AS452">
        <v>28</v>
      </c>
      <c r="DD452"/>
      <c r="DE452"/>
      <c r="DF452"/>
      <c r="DG452"/>
      <c r="DH452"/>
      <c r="DI452"/>
      <c r="DJ452"/>
      <c r="DK452"/>
      <c r="DL452"/>
      <c r="DM452"/>
      <c r="DN452"/>
      <c r="EJ452" t="s">
        <v>1318</v>
      </c>
    </row>
    <row r="453" spans="1:161" ht="16" customHeight="1" x14ac:dyDescent="0.2">
      <c r="A453">
        <v>453</v>
      </c>
      <c r="B453">
        <v>29</v>
      </c>
      <c r="C453" t="s">
        <v>1302</v>
      </c>
      <c r="D453" t="s">
        <v>1104</v>
      </c>
      <c r="E453" t="s">
        <v>1104</v>
      </c>
      <c r="F453" t="s">
        <v>1076</v>
      </c>
      <c r="G453" t="s">
        <v>1109</v>
      </c>
      <c r="DD453"/>
      <c r="DE453"/>
      <c r="DF453"/>
      <c r="DG453"/>
      <c r="DH453"/>
      <c r="DI453"/>
      <c r="DJ453"/>
      <c r="DK453"/>
      <c r="DL453"/>
      <c r="DM453"/>
      <c r="DN453"/>
    </row>
    <row r="454" spans="1:161" ht="16" customHeight="1" x14ac:dyDescent="0.2">
      <c r="A454">
        <v>454</v>
      </c>
      <c r="B454">
        <v>65</v>
      </c>
      <c r="C454" t="s">
        <v>1309</v>
      </c>
      <c r="D454" t="s">
        <v>1110</v>
      </c>
      <c r="E454" t="s">
        <v>1111</v>
      </c>
      <c r="F454" t="s">
        <v>1108</v>
      </c>
      <c r="I454" t="s">
        <v>1294</v>
      </c>
      <c r="AH454" t="s">
        <v>392</v>
      </c>
      <c r="CC454" t="s">
        <v>1328</v>
      </c>
      <c r="DD454"/>
      <c r="DE454"/>
      <c r="DF454"/>
      <c r="DG454"/>
      <c r="DH454"/>
      <c r="DI454"/>
      <c r="DJ454"/>
      <c r="DK454"/>
      <c r="DL454"/>
      <c r="DM454"/>
      <c r="DN454"/>
    </row>
    <row r="455" spans="1:161" ht="16" customHeight="1" x14ac:dyDescent="0.2">
      <c r="A455">
        <v>455</v>
      </c>
      <c r="B455">
        <v>56</v>
      </c>
      <c r="C455" t="s">
        <v>21</v>
      </c>
      <c r="D455" t="s">
        <v>1107</v>
      </c>
      <c r="E455" t="s">
        <v>1112</v>
      </c>
      <c r="F455" t="s">
        <v>1113</v>
      </c>
      <c r="G455" t="s">
        <v>1114</v>
      </c>
      <c r="J455" t="s">
        <v>1349</v>
      </c>
      <c r="P455" t="s">
        <v>56</v>
      </c>
      <c r="DD455"/>
      <c r="DE455"/>
      <c r="DF455"/>
      <c r="DG455"/>
      <c r="DH455"/>
      <c r="DI455"/>
      <c r="DJ455"/>
      <c r="DK455"/>
      <c r="DL455"/>
      <c r="DM455"/>
      <c r="DN455"/>
      <c r="FE455" t="s">
        <v>1343</v>
      </c>
    </row>
    <row r="456" spans="1:161" ht="16" customHeight="1" x14ac:dyDescent="0.2">
      <c r="A456">
        <v>456</v>
      </c>
      <c r="B456">
        <v>57</v>
      </c>
      <c r="C456" t="s">
        <v>21</v>
      </c>
      <c r="D456" t="s">
        <v>1115</v>
      </c>
      <c r="E456" t="s">
        <v>1116</v>
      </c>
      <c r="F456" t="s">
        <v>1117</v>
      </c>
      <c r="G456" t="s">
        <v>1118</v>
      </c>
      <c r="J456" t="s">
        <v>1349</v>
      </c>
      <c r="P456" t="s">
        <v>56</v>
      </c>
      <c r="DD456"/>
      <c r="DE456"/>
      <c r="DF456"/>
      <c r="DG456"/>
      <c r="DH456"/>
      <c r="DI456"/>
      <c r="DJ456"/>
      <c r="DK456"/>
      <c r="DL456"/>
      <c r="DM456"/>
      <c r="DN456"/>
      <c r="FE456" t="s">
        <v>1343</v>
      </c>
    </row>
    <row r="457" spans="1:161" ht="16" customHeight="1" x14ac:dyDescent="0.2">
      <c r="A457">
        <v>457</v>
      </c>
      <c r="B457">
        <v>15</v>
      </c>
      <c r="C457" t="s">
        <v>1310</v>
      </c>
      <c r="D457" t="s">
        <v>1119</v>
      </c>
      <c r="E457" t="s">
        <v>1076</v>
      </c>
      <c r="F457" t="s">
        <v>1120</v>
      </c>
      <c r="G457" t="s">
        <v>261</v>
      </c>
      <c r="I457" t="s">
        <v>1294</v>
      </c>
      <c r="P457" t="s">
        <v>56</v>
      </c>
      <c r="AS457">
        <v>28</v>
      </c>
      <c r="DD457"/>
      <c r="DE457"/>
      <c r="DF457"/>
      <c r="DG457"/>
      <c r="DH457"/>
      <c r="DI457"/>
      <c r="DJ457"/>
      <c r="DK457"/>
      <c r="DL457"/>
      <c r="DM457"/>
      <c r="DN457"/>
      <c r="EP457" t="s">
        <v>1303</v>
      </c>
    </row>
    <row r="458" spans="1:161" ht="16" customHeight="1" x14ac:dyDescent="0.2">
      <c r="A458">
        <v>458</v>
      </c>
      <c r="B458">
        <v>47</v>
      </c>
      <c r="C458" t="s">
        <v>1311</v>
      </c>
      <c r="D458" t="s">
        <v>1076</v>
      </c>
      <c r="E458" t="s">
        <v>1076</v>
      </c>
      <c r="F458" t="s">
        <v>1121</v>
      </c>
      <c r="DD458"/>
      <c r="DE458"/>
      <c r="DF458"/>
      <c r="DG458"/>
      <c r="DH458"/>
      <c r="DI458"/>
      <c r="DJ458"/>
      <c r="DK458"/>
      <c r="DL458"/>
      <c r="DM458"/>
      <c r="DN458"/>
    </row>
    <row r="459" spans="1:161" ht="16" customHeight="1" x14ac:dyDescent="0.2">
      <c r="A459">
        <v>459</v>
      </c>
      <c r="B459">
        <v>30</v>
      </c>
      <c r="C459" t="s">
        <v>1302</v>
      </c>
      <c r="D459" t="s">
        <v>1122</v>
      </c>
      <c r="E459" t="s">
        <v>1122</v>
      </c>
      <c r="F459" t="s">
        <v>1123</v>
      </c>
      <c r="G459" t="s">
        <v>1124</v>
      </c>
      <c r="DD459"/>
      <c r="DE459"/>
      <c r="DF459"/>
      <c r="DG459"/>
      <c r="DH459"/>
      <c r="DI459"/>
      <c r="DJ459"/>
      <c r="DK459"/>
      <c r="DL459"/>
      <c r="DM459"/>
      <c r="DN459"/>
    </row>
    <row r="460" spans="1:161" ht="16" customHeight="1" x14ac:dyDescent="0.2">
      <c r="A460">
        <v>460</v>
      </c>
      <c r="B460">
        <v>49</v>
      </c>
      <c r="C460" t="s">
        <v>1304</v>
      </c>
      <c r="D460" t="s">
        <v>1122</v>
      </c>
      <c r="E460" t="s">
        <v>1122</v>
      </c>
      <c r="F460" t="s">
        <v>1123</v>
      </c>
      <c r="G460" t="s">
        <v>1124</v>
      </c>
      <c r="DD460"/>
      <c r="DE460"/>
      <c r="DF460"/>
      <c r="DG460"/>
      <c r="DH460"/>
      <c r="DI460"/>
      <c r="DJ460"/>
      <c r="DK460"/>
      <c r="DL460"/>
      <c r="DM460"/>
      <c r="DN460"/>
    </row>
    <row r="461" spans="1:161" ht="16" customHeight="1" x14ac:dyDescent="0.2">
      <c r="A461">
        <v>461</v>
      </c>
      <c r="B461">
        <v>20</v>
      </c>
      <c r="C461" t="s">
        <v>1317</v>
      </c>
      <c r="D461" t="s">
        <v>1125</v>
      </c>
      <c r="E461" t="s">
        <v>1126</v>
      </c>
      <c r="F461" t="s">
        <v>1127</v>
      </c>
      <c r="G461" t="s">
        <v>1128</v>
      </c>
      <c r="J461" t="s">
        <v>1349</v>
      </c>
      <c r="K461" t="s">
        <v>51</v>
      </c>
      <c r="CE461" t="s">
        <v>1330</v>
      </c>
      <c r="CJ461" t="s">
        <v>376</v>
      </c>
      <c r="CT461" t="s">
        <v>69</v>
      </c>
      <c r="DD461"/>
      <c r="DE461"/>
      <c r="DF461"/>
      <c r="DG461"/>
      <c r="DH461"/>
      <c r="DI461"/>
      <c r="DJ461"/>
      <c r="DK461"/>
      <c r="DL461"/>
      <c r="DM461"/>
      <c r="DN461"/>
    </row>
    <row r="462" spans="1:161" ht="16" customHeight="1" x14ac:dyDescent="0.2">
      <c r="A462">
        <v>462</v>
      </c>
      <c r="B462">
        <v>66</v>
      </c>
      <c r="C462" t="s">
        <v>1309</v>
      </c>
      <c r="D462" t="s">
        <v>1129</v>
      </c>
      <c r="E462" t="s">
        <v>1130</v>
      </c>
      <c r="F462" t="s">
        <v>1131</v>
      </c>
      <c r="I462" t="s">
        <v>1294</v>
      </c>
      <c r="AQ462">
        <v>27</v>
      </c>
      <c r="CD462" t="s">
        <v>1329</v>
      </c>
      <c r="DD462"/>
      <c r="DE462"/>
      <c r="DF462"/>
      <c r="DG462"/>
      <c r="DH462"/>
      <c r="DI462"/>
      <c r="DJ462"/>
      <c r="DK462"/>
      <c r="DL462"/>
      <c r="DM462"/>
      <c r="DN462"/>
    </row>
    <row r="463" spans="1:161" ht="16" customHeight="1" x14ac:dyDescent="0.2">
      <c r="A463">
        <v>463</v>
      </c>
      <c r="B463">
        <v>58</v>
      </c>
      <c r="C463" t="s">
        <v>21</v>
      </c>
      <c r="D463" t="s">
        <v>1132</v>
      </c>
      <c r="E463" t="s">
        <v>1133</v>
      </c>
      <c r="F463" t="s">
        <v>1134</v>
      </c>
      <c r="G463" t="s">
        <v>1135</v>
      </c>
      <c r="J463" t="s">
        <v>1349</v>
      </c>
      <c r="L463" t="s">
        <v>52</v>
      </c>
      <c r="DD463"/>
      <c r="DE463"/>
      <c r="DF463"/>
      <c r="DG463"/>
      <c r="DH463"/>
      <c r="DI463"/>
      <c r="DJ463"/>
      <c r="DK463"/>
      <c r="DL463"/>
      <c r="DM463"/>
      <c r="DN463"/>
      <c r="FE463" t="s">
        <v>1343</v>
      </c>
    </row>
    <row r="464" spans="1:161" ht="16" customHeight="1" x14ac:dyDescent="0.2">
      <c r="A464">
        <v>464</v>
      </c>
      <c r="B464">
        <v>16</v>
      </c>
      <c r="C464" t="s">
        <v>1310</v>
      </c>
      <c r="D464" t="s">
        <v>1131</v>
      </c>
      <c r="E464" t="s">
        <v>1123</v>
      </c>
      <c r="F464" t="s">
        <v>1136</v>
      </c>
      <c r="G464" t="s">
        <v>1137</v>
      </c>
      <c r="I464" t="s">
        <v>1294</v>
      </c>
      <c r="K464" t="s">
        <v>51</v>
      </c>
      <c r="AC464" t="s">
        <v>315</v>
      </c>
      <c r="DD464"/>
      <c r="DE464"/>
      <c r="DF464"/>
      <c r="DG464"/>
      <c r="DH464"/>
      <c r="DI464"/>
      <c r="DJ464"/>
      <c r="DK464"/>
      <c r="DL464"/>
      <c r="DM464"/>
      <c r="DN464"/>
      <c r="EL464" t="s">
        <v>1337</v>
      </c>
    </row>
    <row r="465" spans="1:164" ht="16" customHeight="1" x14ac:dyDescent="0.2">
      <c r="A465">
        <v>465</v>
      </c>
      <c r="B465">
        <v>48</v>
      </c>
      <c r="C465" t="s">
        <v>1311</v>
      </c>
      <c r="D465" t="s">
        <v>1123</v>
      </c>
      <c r="E465" t="s">
        <v>1123</v>
      </c>
      <c r="F465" t="s">
        <v>1138</v>
      </c>
      <c r="DD465"/>
      <c r="DE465"/>
      <c r="DF465"/>
      <c r="DG465"/>
      <c r="DH465"/>
      <c r="DI465"/>
      <c r="DJ465"/>
      <c r="DK465"/>
      <c r="DL465"/>
      <c r="DM465"/>
      <c r="DN465"/>
    </row>
    <row r="466" spans="1:164" ht="16" customHeight="1" x14ac:dyDescent="0.2">
      <c r="A466">
        <v>466</v>
      </c>
      <c r="B466">
        <v>31</v>
      </c>
      <c r="C466" t="s">
        <v>1302</v>
      </c>
      <c r="D466" t="s">
        <v>1139</v>
      </c>
      <c r="E466" t="s">
        <v>1139</v>
      </c>
      <c r="F466" t="s">
        <v>1140</v>
      </c>
      <c r="G466" t="s">
        <v>1141</v>
      </c>
      <c r="DD466"/>
      <c r="DE466"/>
      <c r="DF466"/>
      <c r="DG466"/>
      <c r="DH466"/>
      <c r="DI466"/>
      <c r="DJ466"/>
      <c r="DK466"/>
      <c r="DL466"/>
      <c r="DM466"/>
      <c r="DN466"/>
    </row>
    <row r="467" spans="1:164" ht="16" customHeight="1" x14ac:dyDescent="0.2">
      <c r="A467">
        <v>467</v>
      </c>
      <c r="B467">
        <v>50</v>
      </c>
      <c r="C467" t="s">
        <v>1304</v>
      </c>
      <c r="D467" t="s">
        <v>1139</v>
      </c>
      <c r="E467" t="s">
        <v>1139</v>
      </c>
      <c r="F467" t="s">
        <v>1140</v>
      </c>
      <c r="G467" t="s">
        <v>1141</v>
      </c>
      <c r="DD467"/>
      <c r="DE467"/>
      <c r="DF467"/>
      <c r="DG467"/>
      <c r="DH467"/>
      <c r="DI467"/>
      <c r="DJ467"/>
      <c r="DK467"/>
      <c r="DL467"/>
      <c r="DM467"/>
      <c r="DN467"/>
    </row>
    <row r="468" spans="1:164" ht="16" customHeight="1" x14ac:dyDescent="0.2">
      <c r="A468">
        <v>468</v>
      </c>
      <c r="B468">
        <v>21</v>
      </c>
      <c r="C468" t="s">
        <v>1317</v>
      </c>
      <c r="D468" t="s">
        <v>1142</v>
      </c>
      <c r="E468" t="s">
        <v>1143</v>
      </c>
      <c r="F468" t="s">
        <v>1144</v>
      </c>
      <c r="G468" t="s">
        <v>191</v>
      </c>
      <c r="J468" t="s">
        <v>1349</v>
      </c>
      <c r="K468" t="s">
        <v>51</v>
      </c>
      <c r="CE468" t="s">
        <v>1330</v>
      </c>
      <c r="CJ468" t="s">
        <v>376</v>
      </c>
      <c r="CR468" t="s">
        <v>67</v>
      </c>
      <c r="DD468"/>
      <c r="DE468"/>
      <c r="DF468"/>
      <c r="DG468"/>
      <c r="DH468"/>
      <c r="DI468"/>
      <c r="DJ468"/>
      <c r="DK468"/>
      <c r="DL468"/>
      <c r="DM468"/>
      <c r="DN468"/>
    </row>
    <row r="469" spans="1:164" ht="16" customHeight="1" x14ac:dyDescent="0.2">
      <c r="A469">
        <v>469</v>
      </c>
      <c r="B469">
        <v>6</v>
      </c>
      <c r="C469" t="s">
        <v>22</v>
      </c>
      <c r="D469" t="s">
        <v>1145</v>
      </c>
      <c r="E469" t="s">
        <v>1146</v>
      </c>
      <c r="F469" t="s">
        <v>1140</v>
      </c>
      <c r="G469" t="s">
        <v>1147</v>
      </c>
      <c r="J469" t="s">
        <v>1349</v>
      </c>
      <c r="K469" t="s">
        <v>51</v>
      </c>
      <c r="CC469" t="s">
        <v>1328</v>
      </c>
      <c r="DD469"/>
      <c r="DE469"/>
      <c r="DF469"/>
      <c r="DG469"/>
      <c r="DH469"/>
      <c r="DI469"/>
      <c r="DJ469"/>
      <c r="DK469"/>
      <c r="DL469"/>
      <c r="DM469"/>
      <c r="DN469"/>
    </row>
    <row r="470" spans="1:164" ht="16" customHeight="1" x14ac:dyDescent="0.2">
      <c r="A470">
        <v>470</v>
      </c>
      <c r="B470">
        <v>17</v>
      </c>
      <c r="C470" t="s">
        <v>1310</v>
      </c>
      <c r="D470" t="s">
        <v>1145</v>
      </c>
      <c r="E470" t="s">
        <v>1140</v>
      </c>
      <c r="F470" t="s">
        <v>1148</v>
      </c>
      <c r="G470" t="s">
        <v>1149</v>
      </c>
      <c r="I470" t="s">
        <v>1294</v>
      </c>
      <c r="K470" t="s">
        <v>51</v>
      </c>
      <c r="AJ470" t="s">
        <v>1150</v>
      </c>
      <c r="DD470"/>
      <c r="DE470"/>
      <c r="DF470"/>
      <c r="DG470"/>
      <c r="DH470"/>
      <c r="DI470"/>
      <c r="DJ470"/>
      <c r="DK470"/>
      <c r="DL470"/>
      <c r="DM470"/>
      <c r="DN470"/>
      <c r="EP470" t="s">
        <v>1303</v>
      </c>
    </row>
    <row r="471" spans="1:164" ht="16" customHeight="1" x14ac:dyDescent="0.2">
      <c r="A471">
        <v>471</v>
      </c>
      <c r="B471">
        <v>49</v>
      </c>
      <c r="C471" t="s">
        <v>1311</v>
      </c>
      <c r="D471" t="s">
        <v>1140</v>
      </c>
      <c r="E471" t="s">
        <v>1140</v>
      </c>
      <c r="F471" t="s">
        <v>1151</v>
      </c>
      <c r="DD471"/>
      <c r="DE471"/>
      <c r="DF471"/>
      <c r="DG471"/>
      <c r="DH471"/>
      <c r="DI471"/>
      <c r="DJ471"/>
      <c r="DK471"/>
      <c r="DL471"/>
      <c r="DM471"/>
      <c r="DN471"/>
    </row>
    <row r="472" spans="1:164" ht="16" customHeight="1" x14ac:dyDescent="0.2">
      <c r="A472">
        <v>472</v>
      </c>
      <c r="B472">
        <v>32</v>
      </c>
      <c r="C472" t="s">
        <v>1302</v>
      </c>
      <c r="D472" t="s">
        <v>1151</v>
      </c>
      <c r="E472" t="s">
        <v>1151</v>
      </c>
      <c r="F472" t="s">
        <v>1152</v>
      </c>
      <c r="G472" t="s">
        <v>1153</v>
      </c>
      <c r="DD472"/>
      <c r="DE472"/>
      <c r="DF472"/>
      <c r="DG472"/>
      <c r="DH472"/>
      <c r="DI472"/>
      <c r="DJ472"/>
      <c r="DK472"/>
      <c r="DL472"/>
      <c r="DM472"/>
      <c r="DN472"/>
    </row>
    <row r="473" spans="1:164" ht="16" customHeight="1" x14ac:dyDescent="0.2">
      <c r="A473">
        <v>473</v>
      </c>
      <c r="B473">
        <v>51</v>
      </c>
      <c r="C473" t="s">
        <v>1304</v>
      </c>
      <c r="D473" t="s">
        <v>1151</v>
      </c>
      <c r="E473" t="s">
        <v>1151</v>
      </c>
      <c r="F473" t="s">
        <v>1152</v>
      </c>
      <c r="G473" t="s">
        <v>1153</v>
      </c>
      <c r="DD473"/>
      <c r="DE473"/>
      <c r="DF473"/>
      <c r="DG473"/>
      <c r="DH473"/>
      <c r="DI473"/>
      <c r="DJ473"/>
      <c r="DK473"/>
      <c r="DL473"/>
      <c r="DM473"/>
      <c r="DN473"/>
    </row>
    <row r="474" spans="1:164" ht="16" customHeight="1" x14ac:dyDescent="0.2">
      <c r="A474">
        <v>474</v>
      </c>
      <c r="B474">
        <v>25</v>
      </c>
      <c r="C474" t="s">
        <v>1308</v>
      </c>
      <c r="D474" t="s">
        <v>1148</v>
      </c>
      <c r="E474" t="s">
        <v>1154</v>
      </c>
      <c r="F474" t="s">
        <v>1155</v>
      </c>
      <c r="J474" t="s">
        <v>1349</v>
      </c>
      <c r="AF474" t="s">
        <v>411</v>
      </c>
      <c r="DD474"/>
      <c r="DE474"/>
      <c r="DF474"/>
      <c r="DG474"/>
      <c r="DH474"/>
      <c r="DI474"/>
      <c r="DJ474"/>
      <c r="DK474"/>
      <c r="DL474"/>
      <c r="DM474"/>
      <c r="DN474"/>
    </row>
    <row r="475" spans="1:164" ht="16" customHeight="1" x14ac:dyDescent="0.2">
      <c r="A475">
        <v>475</v>
      </c>
      <c r="B475">
        <v>18</v>
      </c>
      <c r="C475" t="s">
        <v>1310</v>
      </c>
      <c r="D475" t="s">
        <v>1156</v>
      </c>
      <c r="E475" t="s">
        <v>1157</v>
      </c>
      <c r="F475" t="s">
        <v>1158</v>
      </c>
      <c r="G475" t="s">
        <v>1159</v>
      </c>
      <c r="I475" t="s">
        <v>1294</v>
      </c>
      <c r="AF475" t="s">
        <v>411</v>
      </c>
      <c r="DD475"/>
      <c r="DE475"/>
      <c r="DF475"/>
      <c r="DG475"/>
      <c r="DH475"/>
      <c r="DI475"/>
      <c r="DJ475"/>
      <c r="DK475"/>
      <c r="DL475"/>
      <c r="DM475"/>
      <c r="DN475"/>
      <c r="EN475" t="s">
        <v>1338</v>
      </c>
    </row>
    <row r="476" spans="1:164" ht="16" customHeight="1" x14ac:dyDescent="0.2">
      <c r="A476">
        <v>476</v>
      </c>
      <c r="B476">
        <v>67</v>
      </c>
      <c r="C476" t="s">
        <v>1309</v>
      </c>
      <c r="D476" t="s">
        <v>1157</v>
      </c>
      <c r="E476" t="s">
        <v>1160</v>
      </c>
      <c r="F476" t="s">
        <v>1161</v>
      </c>
      <c r="I476" t="s">
        <v>1294</v>
      </c>
      <c r="AQ476">
        <v>27</v>
      </c>
      <c r="CC476" t="s">
        <v>1328</v>
      </c>
      <c r="DD476"/>
      <c r="DE476"/>
      <c r="DF476"/>
      <c r="DG476"/>
      <c r="DH476"/>
      <c r="DI476"/>
      <c r="DJ476"/>
      <c r="DK476"/>
      <c r="DL476"/>
      <c r="DM476"/>
      <c r="DN476"/>
    </row>
    <row r="477" spans="1:164" ht="16" customHeight="1" x14ac:dyDescent="0.2">
      <c r="A477">
        <v>477</v>
      </c>
      <c r="B477">
        <v>59</v>
      </c>
      <c r="C477" t="s">
        <v>21</v>
      </c>
      <c r="D477" t="s">
        <v>1157</v>
      </c>
      <c r="E477" t="s">
        <v>1160</v>
      </c>
      <c r="F477" t="s">
        <v>1161</v>
      </c>
      <c r="G477" t="s">
        <v>1147</v>
      </c>
      <c r="J477" t="s">
        <v>1349</v>
      </c>
      <c r="DD477"/>
      <c r="DE477"/>
      <c r="DF477"/>
      <c r="DG477"/>
      <c r="DH477"/>
      <c r="DI477"/>
      <c r="DJ477"/>
      <c r="DK477"/>
      <c r="DL477"/>
      <c r="DM477"/>
      <c r="DN477"/>
      <c r="FE477" t="s">
        <v>1343</v>
      </c>
    </row>
    <row r="478" spans="1:164" ht="16" customHeight="1" x14ac:dyDescent="0.2">
      <c r="A478">
        <v>478</v>
      </c>
      <c r="B478">
        <v>26</v>
      </c>
      <c r="C478" t="s">
        <v>1308</v>
      </c>
      <c r="D478" t="s">
        <v>1162</v>
      </c>
      <c r="E478" t="s">
        <v>1163</v>
      </c>
      <c r="F478" t="s">
        <v>1164</v>
      </c>
      <c r="I478" t="s">
        <v>1294</v>
      </c>
      <c r="AS478">
        <v>28</v>
      </c>
      <c r="DD478"/>
      <c r="DE478"/>
      <c r="DF478"/>
      <c r="DG478"/>
      <c r="DH478"/>
      <c r="DI478"/>
      <c r="DJ478"/>
      <c r="DK478"/>
      <c r="DL478"/>
      <c r="DM478"/>
      <c r="DN478"/>
    </row>
    <row r="479" spans="1:164" ht="16" customHeight="1" x14ac:dyDescent="0.2">
      <c r="A479">
        <v>479</v>
      </c>
      <c r="B479">
        <v>60</v>
      </c>
      <c r="C479" t="s">
        <v>21</v>
      </c>
      <c r="D479" t="s">
        <v>1165</v>
      </c>
      <c r="E479" t="s">
        <v>1166</v>
      </c>
      <c r="F479" t="s">
        <v>1167</v>
      </c>
      <c r="G479" t="s">
        <v>192</v>
      </c>
      <c r="J479" t="s">
        <v>1349</v>
      </c>
      <c r="DD479"/>
      <c r="DE479"/>
      <c r="DF479"/>
      <c r="DG479"/>
      <c r="DH479"/>
      <c r="DI479"/>
      <c r="DJ479"/>
      <c r="DK479"/>
      <c r="DL479"/>
      <c r="DM479"/>
      <c r="DN479"/>
      <c r="FE479" t="s">
        <v>1343</v>
      </c>
    </row>
    <row r="480" spans="1:164" ht="16" customHeight="1" x14ac:dyDescent="0.2">
      <c r="A480">
        <v>480</v>
      </c>
      <c r="B480">
        <v>18</v>
      </c>
      <c r="C480" t="s">
        <v>1322</v>
      </c>
      <c r="D480" t="s">
        <v>1168</v>
      </c>
      <c r="E480" t="s">
        <v>1152</v>
      </c>
      <c r="F480" t="s">
        <v>1152</v>
      </c>
      <c r="G480" t="s">
        <v>1169</v>
      </c>
      <c r="J480" t="s">
        <v>1349</v>
      </c>
      <c r="K480" t="s">
        <v>51</v>
      </c>
      <c r="DD480"/>
      <c r="DE480"/>
      <c r="DF480"/>
      <c r="DG480"/>
      <c r="DH480"/>
      <c r="DI480"/>
      <c r="DJ480"/>
      <c r="DK480"/>
      <c r="DL480"/>
      <c r="DM480"/>
      <c r="DN480"/>
      <c r="FH480" t="s">
        <v>1346</v>
      </c>
    </row>
    <row r="481" spans="1:146" ht="16" customHeight="1" x14ac:dyDescent="0.2">
      <c r="A481">
        <v>481</v>
      </c>
      <c r="B481">
        <v>50</v>
      </c>
      <c r="C481" t="s">
        <v>1311</v>
      </c>
      <c r="D481" t="s">
        <v>1152</v>
      </c>
      <c r="E481" t="s">
        <v>1152</v>
      </c>
      <c r="F481" t="s">
        <v>1170</v>
      </c>
      <c r="DD481"/>
      <c r="DE481"/>
      <c r="DF481"/>
      <c r="DG481"/>
      <c r="DH481"/>
      <c r="DI481"/>
      <c r="DJ481"/>
      <c r="DK481"/>
      <c r="DL481"/>
      <c r="DM481"/>
      <c r="DN481"/>
    </row>
    <row r="482" spans="1:146" ht="16" customHeight="1" x14ac:dyDescent="0.2">
      <c r="A482">
        <v>482</v>
      </c>
      <c r="B482">
        <v>33</v>
      </c>
      <c r="C482" t="s">
        <v>1302</v>
      </c>
      <c r="D482" t="s">
        <v>1171</v>
      </c>
      <c r="E482" t="s">
        <v>1171</v>
      </c>
      <c r="F482" t="s">
        <v>1172</v>
      </c>
      <c r="G482" t="s">
        <v>1173</v>
      </c>
      <c r="DD482"/>
      <c r="DE482"/>
      <c r="DF482"/>
      <c r="DG482"/>
      <c r="DH482"/>
      <c r="DI482"/>
      <c r="DJ482"/>
      <c r="DK482"/>
      <c r="DL482"/>
      <c r="DM482"/>
      <c r="DN482"/>
    </row>
    <row r="483" spans="1:146" ht="16" customHeight="1" x14ac:dyDescent="0.2">
      <c r="A483">
        <v>483</v>
      </c>
      <c r="B483">
        <v>52</v>
      </c>
      <c r="C483" t="s">
        <v>1304</v>
      </c>
      <c r="D483" t="s">
        <v>1171</v>
      </c>
      <c r="E483" t="s">
        <v>1171</v>
      </c>
      <c r="F483" t="s">
        <v>1172</v>
      </c>
      <c r="G483" t="s">
        <v>1173</v>
      </c>
      <c r="DD483"/>
      <c r="DE483"/>
      <c r="DF483"/>
      <c r="DG483"/>
      <c r="DH483"/>
      <c r="DI483"/>
      <c r="DJ483"/>
      <c r="DK483"/>
      <c r="DL483"/>
      <c r="DM483"/>
      <c r="DN483"/>
    </row>
    <row r="484" spans="1:146" ht="16" customHeight="1" x14ac:dyDescent="0.2">
      <c r="A484">
        <v>484</v>
      </c>
      <c r="B484">
        <v>15</v>
      </c>
      <c r="C484" t="s">
        <v>129</v>
      </c>
      <c r="D484" t="s">
        <v>1174</v>
      </c>
      <c r="E484" t="s">
        <v>1171</v>
      </c>
      <c r="F484" t="s">
        <v>1175</v>
      </c>
      <c r="I484" t="s">
        <v>1294</v>
      </c>
      <c r="DD484"/>
      <c r="DE484"/>
      <c r="DF484"/>
      <c r="DG484"/>
      <c r="DH484"/>
      <c r="DI484"/>
      <c r="DJ484"/>
      <c r="DK484"/>
      <c r="DL484"/>
      <c r="DM484"/>
      <c r="DN484"/>
    </row>
    <row r="485" spans="1:146" ht="16" customHeight="1" x14ac:dyDescent="0.2">
      <c r="A485">
        <v>485</v>
      </c>
      <c r="B485">
        <v>19</v>
      </c>
      <c r="C485" t="s">
        <v>1310</v>
      </c>
      <c r="D485" t="s">
        <v>1171</v>
      </c>
      <c r="E485" t="s">
        <v>1172</v>
      </c>
      <c r="F485" t="s">
        <v>1176</v>
      </c>
      <c r="G485" t="s">
        <v>1173</v>
      </c>
      <c r="J485" t="s">
        <v>1349</v>
      </c>
      <c r="R485" t="s">
        <v>189</v>
      </c>
      <c r="DD485"/>
      <c r="DE485"/>
      <c r="DF485"/>
      <c r="DG485"/>
      <c r="DH485"/>
      <c r="DI485"/>
      <c r="DJ485"/>
      <c r="DK485"/>
      <c r="DL485"/>
      <c r="DM485"/>
      <c r="DN485"/>
      <c r="EL485" t="s">
        <v>1337</v>
      </c>
    </row>
    <row r="486" spans="1:146" ht="16" customHeight="1" x14ac:dyDescent="0.2">
      <c r="A486">
        <v>486</v>
      </c>
      <c r="B486">
        <v>51</v>
      </c>
      <c r="C486" t="s">
        <v>1311</v>
      </c>
      <c r="D486" t="s">
        <v>1172</v>
      </c>
      <c r="E486" t="s">
        <v>1172</v>
      </c>
      <c r="F486" t="s">
        <v>1177</v>
      </c>
      <c r="DD486"/>
      <c r="DE486"/>
      <c r="DF486"/>
      <c r="DG486"/>
      <c r="DH486"/>
      <c r="DI486"/>
      <c r="DJ486"/>
      <c r="DK486"/>
      <c r="DL486"/>
      <c r="DM486"/>
      <c r="DN486"/>
    </row>
    <row r="487" spans="1:146" ht="16" customHeight="1" x14ac:dyDescent="0.2">
      <c r="A487">
        <v>487</v>
      </c>
      <c r="B487">
        <v>38</v>
      </c>
      <c r="C487" t="s">
        <v>1306</v>
      </c>
      <c r="D487" t="s">
        <v>1178</v>
      </c>
      <c r="E487" t="s">
        <v>1178</v>
      </c>
      <c r="F487" t="s">
        <v>1179</v>
      </c>
      <c r="G487" t="s">
        <v>1180</v>
      </c>
      <c r="AM487">
        <v>22</v>
      </c>
      <c r="DD487"/>
      <c r="DE487"/>
      <c r="DF487"/>
      <c r="DG487"/>
      <c r="DH487"/>
      <c r="DI487"/>
      <c r="DJ487"/>
      <c r="DK487"/>
      <c r="DL487"/>
      <c r="DM487"/>
      <c r="DN487"/>
      <c r="EP487" t="s">
        <v>1303</v>
      </c>
    </row>
    <row r="488" spans="1:146" ht="16" customHeight="1" x14ac:dyDescent="0.2">
      <c r="A488">
        <v>488</v>
      </c>
      <c r="B488">
        <v>53</v>
      </c>
      <c r="C488" t="s">
        <v>1304</v>
      </c>
      <c r="D488" t="s">
        <v>1178</v>
      </c>
      <c r="E488" t="s">
        <v>1178</v>
      </c>
      <c r="F488" t="s">
        <v>1181</v>
      </c>
      <c r="G488" t="s">
        <v>1180</v>
      </c>
      <c r="DD488"/>
      <c r="DE488"/>
      <c r="DF488"/>
      <c r="DG488"/>
      <c r="DH488"/>
      <c r="DI488"/>
      <c r="DJ488"/>
      <c r="DK488"/>
      <c r="DL488"/>
      <c r="DM488"/>
      <c r="DN488"/>
    </row>
    <row r="489" spans="1:146" ht="16" customHeight="1" x14ac:dyDescent="0.2">
      <c r="A489">
        <v>489</v>
      </c>
      <c r="B489">
        <v>22</v>
      </c>
      <c r="C489" t="s">
        <v>1317</v>
      </c>
      <c r="D489" t="s">
        <v>1182</v>
      </c>
      <c r="E489" t="s">
        <v>1183</v>
      </c>
      <c r="F489" t="s">
        <v>1184</v>
      </c>
      <c r="I489" t="s">
        <v>1294</v>
      </c>
      <c r="DD489"/>
      <c r="DE489"/>
      <c r="DF489"/>
      <c r="DG489"/>
      <c r="DH489"/>
      <c r="DI489"/>
      <c r="DJ489"/>
      <c r="DK489"/>
      <c r="DL489"/>
      <c r="DM489"/>
      <c r="DN489"/>
    </row>
    <row r="490" spans="1:146" ht="16" customHeight="1" x14ac:dyDescent="0.2">
      <c r="A490">
        <v>490</v>
      </c>
      <c r="B490">
        <v>20</v>
      </c>
      <c r="C490" t="s">
        <v>1310</v>
      </c>
      <c r="D490" t="s">
        <v>1185</v>
      </c>
      <c r="E490" t="s">
        <v>1179</v>
      </c>
      <c r="F490" t="s">
        <v>1181</v>
      </c>
      <c r="I490" t="s">
        <v>1294</v>
      </c>
      <c r="AM490">
        <v>22</v>
      </c>
      <c r="DD490"/>
      <c r="DE490"/>
      <c r="DF490"/>
      <c r="DG490"/>
      <c r="DH490"/>
      <c r="DI490"/>
      <c r="DJ490"/>
      <c r="DK490"/>
      <c r="DL490"/>
      <c r="DM490"/>
      <c r="DN490"/>
      <c r="EP490" t="s">
        <v>1303</v>
      </c>
    </row>
    <row r="491" spans="1:146" ht="16" customHeight="1" x14ac:dyDescent="0.2">
      <c r="A491">
        <v>491</v>
      </c>
      <c r="B491">
        <v>52</v>
      </c>
      <c r="C491" t="s">
        <v>1311</v>
      </c>
      <c r="D491" t="s">
        <v>1181</v>
      </c>
      <c r="E491" t="s">
        <v>1181</v>
      </c>
      <c r="F491" t="s">
        <v>1186</v>
      </c>
      <c r="DD491"/>
      <c r="DE491"/>
      <c r="DF491"/>
      <c r="DG491"/>
      <c r="DH491"/>
      <c r="DI491"/>
      <c r="DJ491"/>
      <c r="DK491"/>
      <c r="DL491"/>
      <c r="DM491"/>
      <c r="DN491"/>
    </row>
    <row r="492" spans="1:146" ht="16" customHeight="1" x14ac:dyDescent="0.2">
      <c r="A492">
        <v>492</v>
      </c>
      <c r="B492">
        <v>34</v>
      </c>
      <c r="C492" t="s">
        <v>1302</v>
      </c>
      <c r="D492" t="s">
        <v>1187</v>
      </c>
      <c r="E492" t="s">
        <v>1187</v>
      </c>
      <c r="F492" t="s">
        <v>1188</v>
      </c>
      <c r="G492" t="s">
        <v>1189</v>
      </c>
      <c r="DD492"/>
      <c r="DE492"/>
      <c r="DF492"/>
      <c r="DG492"/>
      <c r="DH492"/>
      <c r="DI492"/>
      <c r="DJ492"/>
      <c r="DK492"/>
      <c r="DL492"/>
      <c r="DM492"/>
      <c r="DN492"/>
    </row>
    <row r="493" spans="1:146" ht="16" customHeight="1" x14ac:dyDescent="0.2">
      <c r="A493">
        <v>493</v>
      </c>
      <c r="B493">
        <v>54</v>
      </c>
      <c r="C493" t="s">
        <v>1304</v>
      </c>
      <c r="D493" t="s">
        <v>1187</v>
      </c>
      <c r="E493" t="s">
        <v>1187</v>
      </c>
      <c r="F493" t="s">
        <v>1190</v>
      </c>
      <c r="G493" t="s">
        <v>1191</v>
      </c>
      <c r="DD493"/>
      <c r="DE493"/>
      <c r="DF493"/>
      <c r="DG493"/>
      <c r="DH493"/>
      <c r="DI493"/>
      <c r="DJ493"/>
      <c r="DK493"/>
      <c r="DL493"/>
      <c r="DM493"/>
      <c r="DN493"/>
    </row>
    <row r="494" spans="1:146" ht="16" customHeight="1" x14ac:dyDescent="0.2">
      <c r="A494">
        <v>494</v>
      </c>
      <c r="B494">
        <v>23</v>
      </c>
      <c r="C494" t="s">
        <v>1317</v>
      </c>
      <c r="D494" t="s">
        <v>1192</v>
      </c>
      <c r="E494" t="s">
        <v>1193</v>
      </c>
      <c r="F494" t="s">
        <v>1194</v>
      </c>
      <c r="G494" t="s">
        <v>880</v>
      </c>
      <c r="J494" t="s">
        <v>1349</v>
      </c>
      <c r="S494" t="s">
        <v>59</v>
      </c>
      <c r="CE494" t="s">
        <v>1330</v>
      </c>
      <c r="CJ494" t="s">
        <v>376</v>
      </c>
      <c r="CS494" t="s">
        <v>68</v>
      </c>
      <c r="DD494"/>
      <c r="DE494"/>
      <c r="DF494"/>
      <c r="DG494"/>
      <c r="DH494"/>
      <c r="DI494"/>
      <c r="DJ494"/>
      <c r="DK494"/>
      <c r="DL494"/>
      <c r="DM494"/>
      <c r="DN494"/>
    </row>
    <row r="495" spans="1:146" ht="16" customHeight="1" x14ac:dyDescent="0.2">
      <c r="A495">
        <v>495</v>
      </c>
      <c r="B495">
        <v>7</v>
      </c>
      <c r="C495" t="s">
        <v>22</v>
      </c>
      <c r="D495" t="s">
        <v>1195</v>
      </c>
      <c r="E495" t="s">
        <v>1196</v>
      </c>
      <c r="F495" t="s">
        <v>1197</v>
      </c>
      <c r="G495" t="s">
        <v>1198</v>
      </c>
      <c r="J495" t="s">
        <v>1349</v>
      </c>
      <c r="S495" t="s">
        <v>59</v>
      </c>
      <c r="CB495" t="s">
        <v>1327</v>
      </c>
      <c r="DD495"/>
      <c r="DE495"/>
      <c r="DF495"/>
      <c r="DG495"/>
      <c r="DH495"/>
      <c r="DI495"/>
      <c r="DJ495"/>
      <c r="DK495"/>
      <c r="DL495"/>
      <c r="DM495"/>
      <c r="DN495"/>
    </row>
    <row r="496" spans="1:146" ht="16" customHeight="1" x14ac:dyDescent="0.2">
      <c r="A496">
        <v>496</v>
      </c>
      <c r="B496">
        <v>68</v>
      </c>
      <c r="C496" t="s">
        <v>1309</v>
      </c>
      <c r="D496" t="s">
        <v>1199</v>
      </c>
      <c r="E496" t="s">
        <v>1200</v>
      </c>
      <c r="F496" t="s">
        <v>1201</v>
      </c>
      <c r="I496" t="s">
        <v>1294</v>
      </c>
      <c r="AS496">
        <v>28</v>
      </c>
      <c r="CD496" t="s">
        <v>1329</v>
      </c>
      <c r="DD496"/>
      <c r="DE496"/>
      <c r="DF496"/>
      <c r="DG496"/>
      <c r="DH496"/>
      <c r="DI496"/>
      <c r="DJ496"/>
      <c r="DK496"/>
      <c r="DL496"/>
      <c r="DM496"/>
      <c r="DN496"/>
    </row>
    <row r="497" spans="1:161" ht="16" customHeight="1" x14ac:dyDescent="0.2">
      <c r="A497">
        <v>497</v>
      </c>
      <c r="B497">
        <v>61</v>
      </c>
      <c r="C497" t="s">
        <v>21</v>
      </c>
      <c r="D497" t="s">
        <v>1200</v>
      </c>
      <c r="E497" t="s">
        <v>1201</v>
      </c>
      <c r="F497" t="s">
        <v>1202</v>
      </c>
      <c r="G497" t="s">
        <v>1203</v>
      </c>
      <c r="J497" t="s">
        <v>1349</v>
      </c>
      <c r="T497" t="s">
        <v>58</v>
      </c>
      <c r="DD497"/>
      <c r="DE497"/>
      <c r="DF497"/>
      <c r="DG497"/>
      <c r="DH497"/>
      <c r="DI497"/>
      <c r="DJ497"/>
      <c r="DK497"/>
      <c r="DL497"/>
      <c r="DM497"/>
      <c r="DN497"/>
      <c r="FE497" t="s">
        <v>1343</v>
      </c>
    </row>
    <row r="498" spans="1:161" ht="16" customHeight="1" x14ac:dyDescent="0.2">
      <c r="A498">
        <v>498</v>
      </c>
      <c r="B498">
        <v>18</v>
      </c>
      <c r="C498" t="s">
        <v>1305</v>
      </c>
      <c r="D498" t="s">
        <v>1197</v>
      </c>
      <c r="E498" t="s">
        <v>1188</v>
      </c>
      <c r="F498" t="s">
        <v>1204</v>
      </c>
      <c r="I498" t="s">
        <v>1294</v>
      </c>
      <c r="J498" s="20"/>
      <c r="DD498"/>
      <c r="DE498"/>
      <c r="DF498"/>
      <c r="DG498"/>
      <c r="DH498"/>
      <c r="DI498"/>
      <c r="DJ498"/>
      <c r="DK498"/>
      <c r="DL498"/>
      <c r="DM498"/>
      <c r="DN498"/>
      <c r="DW498" t="s">
        <v>1318</v>
      </c>
    </row>
    <row r="499" spans="1:161" ht="16" customHeight="1" x14ac:dyDescent="0.2">
      <c r="A499">
        <v>499</v>
      </c>
      <c r="B499">
        <v>39</v>
      </c>
      <c r="C499" t="s">
        <v>1306</v>
      </c>
      <c r="D499" t="s">
        <v>1188</v>
      </c>
      <c r="E499" t="s">
        <v>1188</v>
      </c>
      <c r="F499" t="s">
        <v>1205</v>
      </c>
      <c r="DD499"/>
      <c r="DE499"/>
      <c r="DF499"/>
      <c r="DG499"/>
      <c r="DH499"/>
      <c r="DI499"/>
      <c r="DJ499"/>
      <c r="DK499"/>
      <c r="DL499"/>
      <c r="DM499"/>
      <c r="DN499"/>
    </row>
    <row r="500" spans="1:161" ht="16" customHeight="1" x14ac:dyDescent="0.2">
      <c r="A500">
        <v>500</v>
      </c>
      <c r="B500">
        <v>35</v>
      </c>
      <c r="C500" t="s">
        <v>1302</v>
      </c>
      <c r="D500" t="s">
        <v>1205</v>
      </c>
      <c r="E500" t="s">
        <v>1205</v>
      </c>
      <c r="F500" t="s">
        <v>1206</v>
      </c>
      <c r="DD500"/>
      <c r="DE500"/>
      <c r="DF500"/>
      <c r="DG500"/>
      <c r="DH500"/>
      <c r="DI500"/>
      <c r="DJ500"/>
      <c r="DK500"/>
      <c r="DL500"/>
      <c r="DM500"/>
      <c r="DN500"/>
    </row>
    <row r="501" spans="1:161" ht="16" customHeight="1" x14ac:dyDescent="0.2">
      <c r="A501">
        <v>501</v>
      </c>
      <c r="B501">
        <v>23</v>
      </c>
      <c r="C501" t="s">
        <v>1320</v>
      </c>
      <c r="D501" t="s">
        <v>1207</v>
      </c>
      <c r="E501" t="s">
        <v>1208</v>
      </c>
      <c r="F501" t="s">
        <v>1209</v>
      </c>
      <c r="I501" t="s">
        <v>1294</v>
      </c>
      <c r="AH501" t="s">
        <v>392</v>
      </c>
      <c r="DD501"/>
      <c r="DE501"/>
      <c r="DF501"/>
      <c r="DG501"/>
      <c r="DH501"/>
      <c r="DI501"/>
      <c r="DJ501"/>
      <c r="DK501"/>
      <c r="DL501"/>
      <c r="DM501"/>
      <c r="DN501"/>
      <c r="EG501" t="s">
        <v>1334</v>
      </c>
    </row>
    <row r="502" spans="1:161" ht="16" customHeight="1" x14ac:dyDescent="0.2">
      <c r="A502">
        <v>502</v>
      </c>
      <c r="B502">
        <v>19</v>
      </c>
      <c r="C502" t="s">
        <v>1305</v>
      </c>
      <c r="D502" t="s">
        <v>1209</v>
      </c>
      <c r="E502" t="s">
        <v>1206</v>
      </c>
      <c r="F502" t="s">
        <v>1210</v>
      </c>
      <c r="I502" t="s">
        <v>1294</v>
      </c>
      <c r="J502" s="20"/>
      <c r="AI502" t="s">
        <v>600</v>
      </c>
      <c r="DD502"/>
      <c r="DE502"/>
      <c r="DF502"/>
      <c r="DG502"/>
      <c r="DH502"/>
      <c r="DI502"/>
      <c r="DJ502"/>
      <c r="DK502"/>
      <c r="DL502"/>
      <c r="DM502"/>
      <c r="DN502"/>
      <c r="EG502" t="s">
        <v>1334</v>
      </c>
    </row>
    <row r="503" spans="1:161" ht="16" customHeight="1" x14ac:dyDescent="0.2">
      <c r="A503">
        <v>503</v>
      </c>
      <c r="B503">
        <v>40</v>
      </c>
      <c r="C503" t="s">
        <v>1306</v>
      </c>
      <c r="D503" t="s">
        <v>1206</v>
      </c>
      <c r="E503" t="s">
        <v>1206</v>
      </c>
      <c r="F503" t="s">
        <v>1190</v>
      </c>
      <c r="G503" t="s">
        <v>1211</v>
      </c>
      <c r="DD503"/>
      <c r="DE503"/>
      <c r="DF503"/>
      <c r="DG503"/>
      <c r="DH503"/>
      <c r="DI503"/>
      <c r="DJ503"/>
      <c r="DK503"/>
      <c r="DL503"/>
      <c r="DM503"/>
      <c r="DN503"/>
    </row>
    <row r="504" spans="1:161" ht="16" customHeight="1" x14ac:dyDescent="0.2">
      <c r="A504">
        <v>504</v>
      </c>
      <c r="B504">
        <v>62</v>
      </c>
      <c r="C504" t="s">
        <v>21</v>
      </c>
      <c r="D504" t="s">
        <v>1212</v>
      </c>
      <c r="E504" t="s">
        <v>1213</v>
      </c>
      <c r="F504" t="s">
        <v>1214</v>
      </c>
      <c r="G504" t="s">
        <v>1215</v>
      </c>
      <c r="I504" t="s">
        <v>1294</v>
      </c>
      <c r="P504" t="s">
        <v>56</v>
      </c>
      <c r="DD504"/>
      <c r="DE504"/>
      <c r="DF504"/>
      <c r="DG504"/>
      <c r="DH504"/>
      <c r="DI504"/>
      <c r="DJ504"/>
      <c r="DK504"/>
      <c r="DL504"/>
      <c r="DM504"/>
      <c r="DN504"/>
      <c r="FE504" t="s">
        <v>1343</v>
      </c>
    </row>
    <row r="505" spans="1:161" ht="16" customHeight="1" x14ac:dyDescent="0.2">
      <c r="A505">
        <v>505</v>
      </c>
      <c r="B505">
        <v>63</v>
      </c>
      <c r="C505" t="s">
        <v>21</v>
      </c>
      <c r="D505" t="s">
        <v>1216</v>
      </c>
      <c r="E505" t="s">
        <v>1217</v>
      </c>
      <c r="F505" t="s">
        <v>1218</v>
      </c>
      <c r="G505" t="s">
        <v>1219</v>
      </c>
      <c r="I505" t="s">
        <v>1294</v>
      </c>
      <c r="Q505" t="s">
        <v>57</v>
      </c>
      <c r="DD505"/>
      <c r="DE505"/>
      <c r="DF505"/>
      <c r="DG505"/>
      <c r="DH505"/>
      <c r="DI505"/>
      <c r="DJ505"/>
      <c r="DK505"/>
      <c r="DL505"/>
      <c r="DM505"/>
      <c r="DN505"/>
      <c r="FE505" t="s">
        <v>1343</v>
      </c>
    </row>
    <row r="506" spans="1:161" ht="16" customHeight="1" x14ac:dyDescent="0.2">
      <c r="A506">
        <v>506</v>
      </c>
      <c r="B506">
        <v>27</v>
      </c>
      <c r="C506" t="s">
        <v>1308</v>
      </c>
      <c r="D506" t="s">
        <v>1220</v>
      </c>
      <c r="E506" t="s">
        <v>1221</v>
      </c>
      <c r="F506" t="s">
        <v>1222</v>
      </c>
      <c r="J506" t="s">
        <v>1349</v>
      </c>
      <c r="DD506"/>
      <c r="DE506"/>
      <c r="DF506"/>
      <c r="DG506"/>
      <c r="DH506"/>
      <c r="DI506"/>
      <c r="DJ506"/>
      <c r="DK506"/>
      <c r="DL506"/>
      <c r="DM506"/>
      <c r="DN506"/>
    </row>
    <row r="507" spans="1:161" ht="16" customHeight="1" x14ac:dyDescent="0.2">
      <c r="A507">
        <v>507</v>
      </c>
      <c r="B507">
        <v>69</v>
      </c>
      <c r="C507" t="s">
        <v>1309</v>
      </c>
      <c r="D507" t="s">
        <v>1223</v>
      </c>
      <c r="E507" t="s">
        <v>1224</v>
      </c>
      <c r="F507" t="s">
        <v>1225</v>
      </c>
      <c r="J507" t="s">
        <v>1349</v>
      </c>
      <c r="DD507"/>
      <c r="DE507"/>
      <c r="DF507"/>
      <c r="DG507"/>
      <c r="DH507"/>
      <c r="DI507"/>
      <c r="DJ507"/>
      <c r="DK507"/>
      <c r="DL507"/>
      <c r="DM507"/>
      <c r="DN507"/>
    </row>
    <row r="508" spans="1:161" ht="16" customHeight="1" x14ac:dyDescent="0.2">
      <c r="A508">
        <v>508</v>
      </c>
      <c r="B508">
        <v>64</v>
      </c>
      <c r="C508" t="s">
        <v>21</v>
      </c>
      <c r="D508" t="s">
        <v>1224</v>
      </c>
      <c r="E508" t="s">
        <v>1225</v>
      </c>
      <c r="F508" t="s">
        <v>1226</v>
      </c>
      <c r="G508" t="s">
        <v>1227</v>
      </c>
      <c r="I508" t="s">
        <v>1294</v>
      </c>
      <c r="R508" t="s">
        <v>189</v>
      </c>
      <c r="DD508"/>
      <c r="DE508"/>
      <c r="DF508"/>
      <c r="DG508"/>
      <c r="DH508"/>
      <c r="DI508"/>
      <c r="DJ508"/>
      <c r="DK508"/>
      <c r="DL508"/>
      <c r="DM508"/>
      <c r="DN508"/>
      <c r="FE508" t="s">
        <v>1343</v>
      </c>
    </row>
    <row r="509" spans="1:161" ht="16" customHeight="1" x14ac:dyDescent="0.2">
      <c r="A509">
        <v>509</v>
      </c>
      <c r="B509">
        <v>21</v>
      </c>
      <c r="C509" t="s">
        <v>1310</v>
      </c>
      <c r="D509" t="s">
        <v>1228</v>
      </c>
      <c r="E509" t="s">
        <v>1190</v>
      </c>
      <c r="F509" t="s">
        <v>1229</v>
      </c>
      <c r="G509" t="s">
        <v>1227</v>
      </c>
      <c r="J509" t="s">
        <v>1349</v>
      </c>
      <c r="DD509"/>
      <c r="DE509"/>
      <c r="DF509"/>
      <c r="DG509"/>
      <c r="DH509"/>
      <c r="DI509"/>
      <c r="DJ509"/>
      <c r="DK509"/>
      <c r="DL509"/>
      <c r="DM509"/>
      <c r="DN509"/>
      <c r="EP509" t="s">
        <v>1303</v>
      </c>
    </row>
    <row r="510" spans="1:161" ht="16" customHeight="1" x14ac:dyDescent="0.2">
      <c r="A510">
        <v>510</v>
      </c>
      <c r="B510">
        <v>53</v>
      </c>
      <c r="C510" t="s">
        <v>1311</v>
      </c>
      <c r="D510" t="s">
        <v>1190</v>
      </c>
      <c r="E510" t="s">
        <v>1190</v>
      </c>
      <c r="F510" t="s">
        <v>1230</v>
      </c>
      <c r="DD510"/>
      <c r="DE510"/>
      <c r="DF510"/>
      <c r="DG510"/>
      <c r="DH510"/>
      <c r="DI510"/>
      <c r="DJ510"/>
      <c r="DK510"/>
      <c r="DL510"/>
      <c r="DM510"/>
      <c r="DN510"/>
    </row>
    <row r="511" spans="1:161" ht="16" customHeight="1" x14ac:dyDescent="0.2">
      <c r="A511">
        <v>511</v>
      </c>
      <c r="B511">
        <v>41</v>
      </c>
      <c r="C511" t="s">
        <v>1306</v>
      </c>
      <c r="D511" t="s">
        <v>1229</v>
      </c>
      <c r="E511" t="s">
        <v>1229</v>
      </c>
      <c r="F511" t="s">
        <v>1231</v>
      </c>
      <c r="G511" t="s">
        <v>1232</v>
      </c>
      <c r="DD511"/>
      <c r="DE511"/>
      <c r="DF511"/>
      <c r="DG511"/>
      <c r="DH511"/>
      <c r="DI511"/>
      <c r="DJ511"/>
      <c r="DK511"/>
      <c r="DL511"/>
      <c r="DM511"/>
      <c r="DN511"/>
    </row>
    <row r="512" spans="1:161" ht="16" customHeight="1" x14ac:dyDescent="0.2">
      <c r="A512">
        <v>512</v>
      </c>
      <c r="B512">
        <v>55</v>
      </c>
      <c r="C512" t="s">
        <v>1304</v>
      </c>
      <c r="D512" t="s">
        <v>1229</v>
      </c>
      <c r="E512" t="s">
        <v>1229</v>
      </c>
      <c r="F512" t="s">
        <v>1231</v>
      </c>
      <c r="G512" t="s">
        <v>1232</v>
      </c>
      <c r="DD512"/>
      <c r="DE512"/>
      <c r="DF512"/>
      <c r="DG512"/>
      <c r="DH512"/>
      <c r="DI512"/>
      <c r="DJ512"/>
      <c r="DK512"/>
      <c r="DL512"/>
      <c r="DM512"/>
      <c r="DN512"/>
    </row>
    <row r="513" spans="1:164" ht="16" customHeight="1" x14ac:dyDescent="0.2">
      <c r="A513">
        <v>513</v>
      </c>
      <c r="B513">
        <v>28</v>
      </c>
      <c r="C513" t="s">
        <v>1308</v>
      </c>
      <c r="D513" t="s">
        <v>1233</v>
      </c>
      <c r="E513" t="s">
        <v>1234</v>
      </c>
      <c r="F513" t="s">
        <v>1235</v>
      </c>
      <c r="J513" t="s">
        <v>1349</v>
      </c>
      <c r="DD513"/>
      <c r="DE513"/>
      <c r="DF513"/>
      <c r="DG513"/>
      <c r="DH513"/>
      <c r="DI513"/>
      <c r="DJ513"/>
      <c r="DK513"/>
      <c r="DL513"/>
      <c r="DM513"/>
      <c r="DN513"/>
    </row>
    <row r="514" spans="1:164" ht="16" customHeight="1" x14ac:dyDescent="0.2">
      <c r="A514">
        <v>514</v>
      </c>
      <c r="B514">
        <v>70</v>
      </c>
      <c r="C514" t="s">
        <v>1309</v>
      </c>
      <c r="D514" t="s">
        <v>1234</v>
      </c>
      <c r="E514" t="s">
        <v>1235</v>
      </c>
      <c r="F514" t="s">
        <v>1236</v>
      </c>
      <c r="J514" t="s">
        <v>1349</v>
      </c>
      <c r="DD514"/>
      <c r="DE514"/>
      <c r="DF514"/>
      <c r="DG514"/>
      <c r="DH514"/>
      <c r="DI514"/>
      <c r="DJ514"/>
      <c r="DK514"/>
      <c r="DL514"/>
      <c r="DM514"/>
      <c r="DN514"/>
    </row>
    <row r="515" spans="1:164" ht="16" customHeight="1" x14ac:dyDescent="0.2">
      <c r="A515">
        <v>515</v>
      </c>
      <c r="B515">
        <v>65</v>
      </c>
      <c r="C515" t="s">
        <v>21</v>
      </c>
      <c r="D515" t="s">
        <v>1237</v>
      </c>
      <c r="E515" t="s">
        <v>1238</v>
      </c>
      <c r="F515" t="s">
        <v>1239</v>
      </c>
      <c r="G515" t="s">
        <v>1232</v>
      </c>
      <c r="I515" t="s">
        <v>1294</v>
      </c>
      <c r="U515" t="s">
        <v>60</v>
      </c>
      <c r="DD515"/>
      <c r="DE515"/>
      <c r="DF515"/>
      <c r="DG515"/>
      <c r="DH515"/>
      <c r="DI515"/>
      <c r="DJ515"/>
      <c r="DK515"/>
      <c r="DL515"/>
      <c r="DM515"/>
      <c r="DN515"/>
      <c r="FD515" t="s">
        <v>1342</v>
      </c>
    </row>
    <row r="516" spans="1:164" ht="16" customHeight="1" x14ac:dyDescent="0.2">
      <c r="A516">
        <v>516</v>
      </c>
      <c r="B516">
        <v>24</v>
      </c>
      <c r="C516" t="s">
        <v>1320</v>
      </c>
      <c r="D516" t="s">
        <v>1240</v>
      </c>
      <c r="E516" t="s">
        <v>1239</v>
      </c>
      <c r="F516" t="s">
        <v>1241</v>
      </c>
      <c r="I516" t="s">
        <v>1294</v>
      </c>
      <c r="AP516" t="s">
        <v>979</v>
      </c>
      <c r="DD516"/>
      <c r="DE516"/>
      <c r="DF516"/>
      <c r="DG516"/>
      <c r="DH516"/>
      <c r="DI516"/>
      <c r="DJ516"/>
      <c r="DK516"/>
      <c r="DL516"/>
      <c r="DM516"/>
      <c r="DN516"/>
      <c r="EH516" t="s">
        <v>1335</v>
      </c>
    </row>
    <row r="517" spans="1:164" ht="16" customHeight="1" x14ac:dyDescent="0.2">
      <c r="A517">
        <v>517</v>
      </c>
      <c r="B517">
        <v>54</v>
      </c>
      <c r="C517" t="s">
        <v>1311</v>
      </c>
      <c r="D517" t="s">
        <v>1231</v>
      </c>
      <c r="E517" t="s">
        <v>1231</v>
      </c>
      <c r="F517" t="s">
        <v>1242</v>
      </c>
      <c r="DD517"/>
      <c r="DE517"/>
      <c r="DF517"/>
      <c r="DG517"/>
      <c r="DH517"/>
      <c r="DI517"/>
      <c r="DJ517"/>
      <c r="DK517"/>
      <c r="DL517"/>
      <c r="DM517"/>
      <c r="DN517"/>
    </row>
    <row r="518" spans="1:164" ht="16" customHeight="1" x14ac:dyDescent="0.2">
      <c r="A518">
        <v>518</v>
      </c>
      <c r="B518">
        <v>19</v>
      </c>
      <c r="C518" t="s">
        <v>1322</v>
      </c>
      <c r="D518" t="s">
        <v>1231</v>
      </c>
      <c r="E518" t="s">
        <v>1243</v>
      </c>
      <c r="F518" t="s">
        <v>1244</v>
      </c>
      <c r="G518" t="s">
        <v>1245</v>
      </c>
      <c r="J518" t="s">
        <v>1349</v>
      </c>
      <c r="M518" t="s">
        <v>53</v>
      </c>
      <c r="DD518"/>
      <c r="DE518"/>
      <c r="DF518"/>
      <c r="DG518"/>
      <c r="DH518"/>
      <c r="DI518"/>
      <c r="DJ518"/>
      <c r="DK518"/>
      <c r="DL518"/>
      <c r="DM518"/>
      <c r="DN518"/>
      <c r="FH518" t="s">
        <v>1346</v>
      </c>
    </row>
    <row r="519" spans="1:164" ht="16" customHeight="1" x14ac:dyDescent="0.2">
      <c r="A519">
        <v>519</v>
      </c>
      <c r="B519">
        <v>20</v>
      </c>
      <c r="C519" t="s">
        <v>1322</v>
      </c>
      <c r="D519" t="s">
        <v>1246</v>
      </c>
      <c r="E519" t="s">
        <v>1247</v>
      </c>
      <c r="F519" t="s">
        <v>1247</v>
      </c>
      <c r="G519" t="s">
        <v>1248</v>
      </c>
      <c r="J519" t="s">
        <v>1349</v>
      </c>
      <c r="L519" t="s">
        <v>52</v>
      </c>
      <c r="DD519"/>
      <c r="DE519"/>
      <c r="DF519"/>
      <c r="DG519"/>
      <c r="DH519"/>
      <c r="DI519"/>
      <c r="DJ519"/>
      <c r="DK519"/>
      <c r="DL519"/>
      <c r="DM519"/>
      <c r="DN519"/>
      <c r="FF519" t="s">
        <v>1344</v>
      </c>
    </row>
    <row r="520" spans="1:164" ht="16" customHeight="1" x14ac:dyDescent="0.2">
      <c r="A520">
        <v>520</v>
      </c>
      <c r="B520">
        <v>16</v>
      </c>
      <c r="C520" t="s">
        <v>129</v>
      </c>
      <c r="D520" t="s">
        <v>1249</v>
      </c>
      <c r="E520" t="s">
        <v>1250</v>
      </c>
      <c r="F520" t="s">
        <v>1251</v>
      </c>
      <c r="I520" t="s">
        <v>1294</v>
      </c>
      <c r="DD520"/>
      <c r="DE520"/>
      <c r="DF520"/>
      <c r="DG520"/>
      <c r="DH520"/>
      <c r="DI520"/>
      <c r="DJ520"/>
      <c r="DK520"/>
      <c r="DL520"/>
      <c r="DM520"/>
      <c r="DN520"/>
    </row>
    <row r="521" spans="1:164" ht="16" customHeight="1" x14ac:dyDescent="0.2">
      <c r="A521">
        <v>521</v>
      </c>
      <c r="B521">
        <v>36</v>
      </c>
      <c r="C521" t="s">
        <v>1302</v>
      </c>
      <c r="D521" t="s">
        <v>1252</v>
      </c>
      <c r="E521" t="s">
        <v>1252</v>
      </c>
      <c r="F521" t="s">
        <v>1253</v>
      </c>
      <c r="G521" t="s">
        <v>1254</v>
      </c>
      <c r="DD521"/>
      <c r="DE521"/>
      <c r="DF521"/>
      <c r="DG521"/>
      <c r="DH521"/>
      <c r="DI521"/>
      <c r="DJ521"/>
      <c r="DK521"/>
      <c r="DL521"/>
      <c r="DM521"/>
      <c r="DN521"/>
    </row>
    <row r="522" spans="1:164" ht="16" customHeight="1" x14ac:dyDescent="0.2">
      <c r="A522">
        <v>522</v>
      </c>
      <c r="B522">
        <v>56</v>
      </c>
      <c r="C522" t="s">
        <v>1304</v>
      </c>
      <c r="D522" t="s">
        <v>1252</v>
      </c>
      <c r="E522" t="s">
        <v>1252</v>
      </c>
      <c r="F522" t="s">
        <v>1253</v>
      </c>
      <c r="G522" t="s">
        <v>1254</v>
      </c>
      <c r="DD522"/>
      <c r="DE522"/>
      <c r="DF522"/>
      <c r="DG522"/>
      <c r="DH522"/>
      <c r="DI522"/>
      <c r="DJ522"/>
      <c r="DK522"/>
      <c r="DL522"/>
      <c r="DM522"/>
      <c r="DN522"/>
    </row>
    <row r="523" spans="1:164" ht="16" customHeight="1" x14ac:dyDescent="0.2">
      <c r="A523">
        <v>523</v>
      </c>
      <c r="B523">
        <v>71</v>
      </c>
      <c r="C523" t="s">
        <v>1309</v>
      </c>
      <c r="D523" t="s">
        <v>1251</v>
      </c>
      <c r="E523" t="s">
        <v>1255</v>
      </c>
      <c r="F523" t="s">
        <v>1256</v>
      </c>
      <c r="I523" t="s">
        <v>1294</v>
      </c>
      <c r="AF523" t="s">
        <v>411</v>
      </c>
      <c r="CD523" t="s">
        <v>1329</v>
      </c>
      <c r="DD523"/>
      <c r="DE523"/>
      <c r="DF523"/>
      <c r="DG523"/>
      <c r="DH523"/>
      <c r="DI523"/>
      <c r="DJ523"/>
      <c r="DK523"/>
      <c r="DL523"/>
      <c r="DM523"/>
      <c r="DN523"/>
    </row>
    <row r="524" spans="1:164" ht="16" customHeight="1" x14ac:dyDescent="0.2">
      <c r="A524">
        <v>524</v>
      </c>
      <c r="B524">
        <v>66</v>
      </c>
      <c r="C524" t="s">
        <v>21</v>
      </c>
      <c r="D524" t="s">
        <v>1257</v>
      </c>
      <c r="E524" t="s">
        <v>1258</v>
      </c>
      <c r="F524" t="s">
        <v>1259</v>
      </c>
      <c r="G524" t="s">
        <v>1260</v>
      </c>
      <c r="J524" t="s">
        <v>1349</v>
      </c>
      <c r="S524" t="s">
        <v>59</v>
      </c>
      <c r="DD524"/>
      <c r="DE524"/>
      <c r="DF524"/>
      <c r="DG524"/>
      <c r="DH524"/>
      <c r="DI524"/>
      <c r="DJ524"/>
      <c r="DK524"/>
      <c r="DL524"/>
      <c r="DM524"/>
      <c r="DN524"/>
      <c r="FE524" t="s">
        <v>1343</v>
      </c>
    </row>
    <row r="525" spans="1:164" ht="16" customHeight="1" x14ac:dyDescent="0.2">
      <c r="A525">
        <v>525</v>
      </c>
      <c r="B525">
        <v>22</v>
      </c>
      <c r="C525" t="s">
        <v>1310</v>
      </c>
      <c r="D525" t="s">
        <v>1261</v>
      </c>
      <c r="E525" t="s">
        <v>1253</v>
      </c>
      <c r="F525" t="s">
        <v>1262</v>
      </c>
      <c r="G525" t="s">
        <v>1263</v>
      </c>
      <c r="I525" t="s">
        <v>1294</v>
      </c>
      <c r="AQ525">
        <v>27</v>
      </c>
      <c r="DD525"/>
      <c r="DE525"/>
      <c r="DF525"/>
      <c r="DG525"/>
      <c r="DH525"/>
      <c r="DI525"/>
      <c r="DJ525"/>
      <c r="DK525"/>
      <c r="DL525"/>
      <c r="DM525"/>
      <c r="DN525"/>
      <c r="EP525" t="s">
        <v>1303</v>
      </c>
    </row>
    <row r="526" spans="1:164" ht="16" customHeight="1" x14ac:dyDescent="0.2">
      <c r="A526">
        <v>526</v>
      </c>
      <c r="B526">
        <v>55</v>
      </c>
      <c r="C526" t="s">
        <v>1311</v>
      </c>
      <c r="D526" t="s">
        <v>1253</v>
      </c>
      <c r="E526" t="s">
        <v>1253</v>
      </c>
      <c r="F526" t="s">
        <v>1259</v>
      </c>
      <c r="DD526"/>
      <c r="DE526"/>
      <c r="DF526"/>
      <c r="DG526"/>
      <c r="DH526"/>
      <c r="DI526"/>
      <c r="DJ526"/>
      <c r="DK526"/>
      <c r="DL526"/>
      <c r="DM526"/>
      <c r="DN526"/>
    </row>
    <row r="527" spans="1:164" ht="16" customHeight="1" x14ac:dyDescent="0.2">
      <c r="A527">
        <v>527</v>
      </c>
      <c r="B527">
        <v>37</v>
      </c>
      <c r="C527" t="s">
        <v>1302</v>
      </c>
      <c r="D527" t="s">
        <v>1264</v>
      </c>
      <c r="E527" t="s">
        <v>1264</v>
      </c>
      <c r="F527" t="s">
        <v>1265</v>
      </c>
      <c r="G527" t="s">
        <v>1266</v>
      </c>
      <c r="DD527"/>
      <c r="DE527"/>
      <c r="DF527"/>
      <c r="DG527"/>
      <c r="DH527"/>
      <c r="DI527"/>
      <c r="DJ527"/>
      <c r="DK527"/>
      <c r="DL527"/>
      <c r="DM527"/>
      <c r="DN527"/>
    </row>
    <row r="528" spans="1:164" ht="16" customHeight="1" x14ac:dyDescent="0.2">
      <c r="A528">
        <v>528</v>
      </c>
      <c r="B528">
        <v>57</v>
      </c>
      <c r="C528" t="s">
        <v>1304</v>
      </c>
      <c r="D528" t="s">
        <v>1264</v>
      </c>
      <c r="E528" t="s">
        <v>1264</v>
      </c>
      <c r="F528" t="s">
        <v>1265</v>
      </c>
      <c r="G528" t="s">
        <v>1266</v>
      </c>
      <c r="DD528"/>
      <c r="DE528"/>
      <c r="DF528"/>
      <c r="DG528"/>
      <c r="DH528"/>
      <c r="DI528"/>
      <c r="DJ528"/>
      <c r="DK528"/>
      <c r="DL528"/>
      <c r="DM528"/>
      <c r="DN528"/>
    </row>
    <row r="529" spans="1:170" ht="16" customHeight="1" x14ac:dyDescent="0.2">
      <c r="A529">
        <v>529</v>
      </c>
      <c r="B529">
        <v>24</v>
      </c>
      <c r="C529" t="s">
        <v>1317</v>
      </c>
      <c r="D529" t="s">
        <v>1267</v>
      </c>
      <c r="E529" t="s">
        <v>1268</v>
      </c>
      <c r="F529" t="s">
        <v>1269</v>
      </c>
      <c r="G529" t="s">
        <v>1266</v>
      </c>
      <c r="J529" t="s">
        <v>1349</v>
      </c>
      <c r="O529" t="s">
        <v>55</v>
      </c>
      <c r="CE529" t="s">
        <v>1330</v>
      </c>
      <c r="CJ529" t="s">
        <v>376</v>
      </c>
      <c r="CU529" t="s">
        <v>142</v>
      </c>
      <c r="DD529"/>
      <c r="DE529"/>
      <c r="DF529"/>
      <c r="DG529"/>
      <c r="DH529"/>
      <c r="DI529"/>
      <c r="DJ529"/>
      <c r="DK529"/>
      <c r="DL529"/>
      <c r="DM529"/>
      <c r="DN529"/>
    </row>
    <row r="530" spans="1:170" ht="16" customHeight="1" x14ac:dyDescent="0.2">
      <c r="A530">
        <v>530</v>
      </c>
      <c r="B530">
        <v>72</v>
      </c>
      <c r="C530" t="s">
        <v>1309</v>
      </c>
      <c r="D530" t="s">
        <v>1270</v>
      </c>
      <c r="E530" t="s">
        <v>1271</v>
      </c>
      <c r="F530" t="s">
        <v>1265</v>
      </c>
      <c r="I530" t="s">
        <v>1294</v>
      </c>
      <c r="AC530" t="s">
        <v>315</v>
      </c>
      <c r="CD530" t="s">
        <v>1329</v>
      </c>
      <c r="DD530"/>
      <c r="DE530"/>
      <c r="DF530"/>
      <c r="DG530"/>
      <c r="DH530"/>
      <c r="DI530"/>
      <c r="DJ530"/>
      <c r="DK530"/>
      <c r="DL530"/>
      <c r="DM530"/>
      <c r="DN530"/>
    </row>
    <row r="531" spans="1:170" ht="16" customHeight="1" x14ac:dyDescent="0.2">
      <c r="A531">
        <v>531</v>
      </c>
      <c r="B531">
        <v>20</v>
      </c>
      <c r="C531" t="s">
        <v>1305</v>
      </c>
      <c r="D531" t="s">
        <v>1270</v>
      </c>
      <c r="E531" t="s">
        <v>1272</v>
      </c>
      <c r="F531" t="s">
        <v>1273</v>
      </c>
      <c r="I531" t="s">
        <v>1294</v>
      </c>
      <c r="J531" s="20"/>
      <c r="DD531"/>
      <c r="DE531"/>
      <c r="DF531"/>
      <c r="DG531"/>
      <c r="DH531"/>
      <c r="DI531"/>
      <c r="DJ531"/>
      <c r="DK531"/>
      <c r="DL531"/>
      <c r="DM531"/>
      <c r="DN531"/>
      <c r="EF531" t="s">
        <v>1333</v>
      </c>
    </row>
    <row r="532" spans="1:170" ht="16" customHeight="1" x14ac:dyDescent="0.2">
      <c r="A532">
        <v>532</v>
      </c>
      <c r="B532">
        <v>56</v>
      </c>
      <c r="C532" t="s">
        <v>1311</v>
      </c>
      <c r="D532" t="s">
        <v>1265</v>
      </c>
      <c r="E532" t="s">
        <v>1265</v>
      </c>
      <c r="F532" t="s">
        <v>1274</v>
      </c>
      <c r="DD532"/>
      <c r="DE532"/>
      <c r="DF532"/>
      <c r="DG532"/>
      <c r="DH532"/>
      <c r="DI532"/>
      <c r="DJ532"/>
      <c r="DK532"/>
      <c r="DL532"/>
      <c r="DM532"/>
      <c r="DN532"/>
    </row>
    <row r="533" spans="1:170" ht="16" customHeight="1" x14ac:dyDescent="0.2">
      <c r="A533">
        <v>533</v>
      </c>
      <c r="B533">
        <v>42</v>
      </c>
      <c r="C533" t="s">
        <v>1306</v>
      </c>
      <c r="D533" t="s">
        <v>1275</v>
      </c>
      <c r="E533" t="s">
        <v>1275</v>
      </c>
      <c r="F533" t="s">
        <v>1276</v>
      </c>
      <c r="G533" t="s">
        <v>1277</v>
      </c>
      <c r="DD533"/>
      <c r="DE533"/>
      <c r="DF533"/>
      <c r="DG533"/>
      <c r="DH533"/>
      <c r="DI533"/>
      <c r="DJ533"/>
      <c r="DK533"/>
      <c r="DL533"/>
      <c r="DM533"/>
      <c r="DN533"/>
    </row>
    <row r="534" spans="1:170" ht="16" customHeight="1" x14ac:dyDescent="0.2">
      <c r="A534">
        <v>534</v>
      </c>
      <c r="B534">
        <v>58</v>
      </c>
      <c r="C534" t="s">
        <v>1304</v>
      </c>
      <c r="D534" t="s">
        <v>1275</v>
      </c>
      <c r="E534" t="s">
        <v>1275</v>
      </c>
      <c r="F534" t="s">
        <v>1276</v>
      </c>
      <c r="G534" t="s">
        <v>1277</v>
      </c>
      <c r="DD534"/>
      <c r="DE534"/>
      <c r="DF534"/>
      <c r="DG534"/>
      <c r="DH534"/>
      <c r="DI534"/>
      <c r="DJ534"/>
      <c r="DK534"/>
      <c r="DL534"/>
      <c r="DM534"/>
      <c r="DN534"/>
    </row>
    <row r="535" spans="1:170" ht="16" customHeight="1" x14ac:dyDescent="0.2">
      <c r="A535">
        <v>535</v>
      </c>
      <c r="B535">
        <v>16</v>
      </c>
      <c r="C535" t="s">
        <v>1321</v>
      </c>
      <c r="D535" t="s">
        <v>1278</v>
      </c>
      <c r="E535" t="s">
        <v>1279</v>
      </c>
      <c r="F535" t="s">
        <v>1280</v>
      </c>
      <c r="G535" t="s">
        <v>1277</v>
      </c>
      <c r="I535" t="s">
        <v>1294</v>
      </c>
      <c r="Q535" t="s">
        <v>57</v>
      </c>
      <c r="BZ535" t="s">
        <v>1324</v>
      </c>
      <c r="CC535" t="s">
        <v>1328</v>
      </c>
      <c r="DD535"/>
      <c r="DE535"/>
      <c r="DF535"/>
      <c r="DG535"/>
      <c r="DH535"/>
      <c r="DI535"/>
      <c r="DJ535"/>
      <c r="DK535"/>
      <c r="DL535"/>
      <c r="DM535"/>
      <c r="DN535"/>
    </row>
    <row r="536" spans="1:170" ht="16" customHeight="1" x14ac:dyDescent="0.2">
      <c r="A536">
        <v>536</v>
      </c>
      <c r="B536">
        <v>25</v>
      </c>
      <c r="C536" t="s">
        <v>1320</v>
      </c>
      <c r="D536" t="s">
        <v>1281</v>
      </c>
      <c r="E536" t="s">
        <v>1276</v>
      </c>
      <c r="F536" t="s">
        <v>1282</v>
      </c>
      <c r="I536" t="s">
        <v>1294</v>
      </c>
      <c r="AP536" t="s">
        <v>979</v>
      </c>
      <c r="DD536"/>
      <c r="DE536"/>
      <c r="DF536"/>
      <c r="DG536"/>
      <c r="DH536"/>
      <c r="DI536"/>
      <c r="DJ536"/>
      <c r="DK536"/>
      <c r="DL536"/>
      <c r="DM536"/>
      <c r="DN536"/>
      <c r="EF536" t="s">
        <v>1333</v>
      </c>
    </row>
    <row r="537" spans="1:170" ht="16" customHeight="1" x14ac:dyDescent="0.2">
      <c r="A537">
        <v>537</v>
      </c>
      <c r="B537">
        <v>57</v>
      </c>
      <c r="C537" t="s">
        <v>1311</v>
      </c>
      <c r="D537" t="s">
        <v>1276</v>
      </c>
      <c r="E537" t="s">
        <v>1276</v>
      </c>
      <c r="F537" t="s">
        <v>1283</v>
      </c>
      <c r="DD537"/>
      <c r="DE537"/>
      <c r="DF537"/>
      <c r="DG537"/>
      <c r="DH537"/>
      <c r="DI537"/>
      <c r="DJ537"/>
      <c r="DK537"/>
      <c r="DL537"/>
      <c r="DM537"/>
      <c r="DN537"/>
    </row>
    <row r="538" spans="1:170" ht="16" customHeight="1" x14ac:dyDescent="0.2">
      <c r="A538">
        <v>538</v>
      </c>
      <c r="B538">
        <v>17</v>
      </c>
      <c r="C538" t="s">
        <v>1321</v>
      </c>
      <c r="D538" t="s">
        <v>1284</v>
      </c>
      <c r="E538" t="s">
        <v>1285</v>
      </c>
      <c r="F538" t="s">
        <v>1286</v>
      </c>
      <c r="G538" t="s">
        <v>1287</v>
      </c>
      <c r="J538" t="s">
        <v>1349</v>
      </c>
      <c r="O538" t="s">
        <v>55</v>
      </c>
      <c r="BZ538" t="s">
        <v>1324</v>
      </c>
      <c r="CC538" t="s">
        <v>1328</v>
      </c>
      <c r="DD538"/>
      <c r="DE538"/>
      <c r="DF538"/>
      <c r="DG538"/>
      <c r="DH538"/>
      <c r="DI538"/>
      <c r="DJ538"/>
      <c r="DK538"/>
      <c r="DL538"/>
      <c r="DM538"/>
      <c r="DN538"/>
    </row>
    <row r="539" spans="1:170" ht="16" customHeight="1" x14ac:dyDescent="0.2">
      <c r="A539">
        <v>539</v>
      </c>
      <c r="B539">
        <v>38</v>
      </c>
      <c r="C539" t="s">
        <v>1302</v>
      </c>
      <c r="D539" t="s">
        <v>1285</v>
      </c>
      <c r="E539" t="s">
        <v>1285</v>
      </c>
      <c r="F539" t="s">
        <v>1288</v>
      </c>
      <c r="G539" t="s">
        <v>1287</v>
      </c>
      <c r="DD539"/>
      <c r="DE539"/>
      <c r="DF539"/>
      <c r="DG539"/>
      <c r="DH539"/>
      <c r="DI539"/>
      <c r="DJ539"/>
      <c r="DK539"/>
      <c r="DL539"/>
      <c r="DM539"/>
      <c r="DN539"/>
    </row>
    <row r="540" spans="1:170" ht="16" customHeight="1" x14ac:dyDescent="0.2">
      <c r="A540">
        <v>540</v>
      </c>
      <c r="B540">
        <v>59</v>
      </c>
      <c r="C540" t="s">
        <v>1304</v>
      </c>
      <c r="D540" t="s">
        <v>1285</v>
      </c>
      <c r="E540" t="s">
        <v>1285</v>
      </c>
      <c r="F540" t="s">
        <v>1288</v>
      </c>
      <c r="G540" t="s">
        <v>1287</v>
      </c>
      <c r="DD540"/>
      <c r="DE540"/>
      <c r="DF540"/>
      <c r="DG540"/>
      <c r="DH540"/>
      <c r="DI540"/>
      <c r="DJ540"/>
      <c r="DK540"/>
      <c r="DL540"/>
      <c r="DM540"/>
      <c r="DN540"/>
    </row>
    <row r="541" spans="1:170" ht="16" customHeight="1" x14ac:dyDescent="0.2">
      <c r="A541">
        <v>541</v>
      </c>
      <c r="B541">
        <v>73</v>
      </c>
      <c r="C541" t="s">
        <v>1309</v>
      </c>
      <c r="D541" t="s">
        <v>1286</v>
      </c>
      <c r="E541" t="s">
        <v>1289</v>
      </c>
      <c r="F541" t="s">
        <v>1290</v>
      </c>
      <c r="I541" t="s">
        <v>1294</v>
      </c>
      <c r="AJ541" t="s">
        <v>1150</v>
      </c>
      <c r="CC541" t="s">
        <v>1328</v>
      </c>
      <c r="DD541"/>
      <c r="DE541"/>
      <c r="DF541"/>
      <c r="DG541"/>
      <c r="DH541"/>
      <c r="DI541"/>
      <c r="DJ541"/>
      <c r="DK541"/>
      <c r="DL541"/>
      <c r="DM541"/>
      <c r="DN541"/>
    </row>
    <row r="542" spans="1:170" ht="16" customHeight="1" x14ac:dyDescent="0.2">
      <c r="A542">
        <v>542</v>
      </c>
      <c r="B542">
        <v>21</v>
      </c>
      <c r="C542" t="s">
        <v>1305</v>
      </c>
      <c r="D542" t="s">
        <v>1291</v>
      </c>
      <c r="E542" t="s">
        <v>1289</v>
      </c>
      <c r="F542" t="s">
        <v>1292</v>
      </c>
      <c r="I542" t="s">
        <v>1294</v>
      </c>
      <c r="J542" s="20"/>
      <c r="DD542"/>
      <c r="DE542"/>
      <c r="DF542"/>
      <c r="DG542"/>
      <c r="DH542"/>
      <c r="DI542"/>
      <c r="DJ542"/>
      <c r="DK542"/>
      <c r="DL542"/>
      <c r="DM542"/>
      <c r="DN542"/>
      <c r="EF542" t="s">
        <v>1333</v>
      </c>
    </row>
    <row r="543" spans="1:170" ht="16" customHeight="1" x14ac:dyDescent="0.2">
      <c r="A543">
        <v>543</v>
      </c>
      <c r="B543">
        <v>58</v>
      </c>
      <c r="C543" t="s">
        <v>1311</v>
      </c>
      <c r="D543" t="s">
        <v>1288</v>
      </c>
      <c r="E543" t="s">
        <v>1288</v>
      </c>
      <c r="F543" t="s">
        <v>1293</v>
      </c>
      <c r="DD543"/>
      <c r="DE543"/>
      <c r="DF543"/>
      <c r="DG543"/>
      <c r="DH543"/>
      <c r="DI543"/>
      <c r="DJ543"/>
      <c r="DK543"/>
      <c r="DL543"/>
      <c r="DM543"/>
      <c r="DN543"/>
      <c r="FN543">
        <v>2</v>
      </c>
    </row>
    <row r="544" spans="1:170" s="28" customFormat="1" ht="16" customHeight="1" x14ac:dyDescent="0.2">
      <c r="A544" s="28">
        <v>172</v>
      </c>
      <c r="B544" s="28">
        <v>26</v>
      </c>
      <c r="C544" s="28" t="s">
        <v>1309</v>
      </c>
      <c r="D544" s="28" t="s">
        <v>594</v>
      </c>
      <c r="E544" s="28" t="s">
        <v>601</v>
      </c>
      <c r="F544" s="28" t="s">
        <v>602</v>
      </c>
      <c r="I544" s="28" t="s">
        <v>1294</v>
      </c>
      <c r="AE544" s="28" t="s">
        <v>440</v>
      </c>
      <c r="CC544" s="28" t="s">
        <v>1328</v>
      </c>
      <c r="FA544" s="28" t="s">
        <v>1341</v>
      </c>
    </row>
    <row r="545" spans="1:157" s="28" customFormat="1" ht="16" customHeight="1" x14ac:dyDescent="0.2">
      <c r="A545" s="28">
        <v>174</v>
      </c>
      <c r="B545" s="28">
        <v>27</v>
      </c>
      <c r="C545" s="28" t="s">
        <v>1309</v>
      </c>
      <c r="D545" s="28" t="s">
        <v>149</v>
      </c>
      <c r="E545" s="28" t="s">
        <v>152</v>
      </c>
      <c r="F545" s="28" t="s">
        <v>186</v>
      </c>
      <c r="I545" s="28" t="s">
        <v>1294</v>
      </c>
      <c r="AN545" s="28" t="s">
        <v>584</v>
      </c>
      <c r="CC545" s="28" t="s">
        <v>1328</v>
      </c>
      <c r="FA545" s="28" t="s">
        <v>1341</v>
      </c>
    </row>
    <row r="546" spans="1:157" s="28" customFormat="1" ht="16" customHeight="1" x14ac:dyDescent="0.2">
      <c r="A546" s="28">
        <v>191</v>
      </c>
      <c r="B546" s="28">
        <v>34</v>
      </c>
      <c r="C546" s="28" t="s">
        <v>1309</v>
      </c>
      <c r="D546" s="28" t="s">
        <v>633</v>
      </c>
      <c r="E546" s="28" t="s">
        <v>634</v>
      </c>
      <c r="F546" s="28" t="s">
        <v>636</v>
      </c>
      <c r="I546" s="28" t="s">
        <v>1294</v>
      </c>
      <c r="AD546" s="28" t="s">
        <v>322</v>
      </c>
      <c r="CC546" s="28" t="s">
        <v>1328</v>
      </c>
      <c r="FA546" s="28" t="s">
        <v>1341</v>
      </c>
    </row>
    <row r="547" spans="1:157" x14ac:dyDescent="0.2">
      <c r="DD547"/>
      <c r="DE547"/>
      <c r="DF547"/>
      <c r="DG547"/>
      <c r="DH547"/>
      <c r="DI547"/>
      <c r="DJ547"/>
      <c r="DK547"/>
      <c r="DL547"/>
      <c r="DM547"/>
      <c r="DN547"/>
    </row>
    <row r="548" spans="1:157" x14ac:dyDescent="0.2">
      <c r="DD548"/>
      <c r="DE548"/>
      <c r="DF548"/>
      <c r="DG548"/>
      <c r="DH548"/>
      <c r="DI548"/>
      <c r="DJ548"/>
      <c r="DK548"/>
      <c r="DL548"/>
      <c r="DM548"/>
      <c r="DN548"/>
    </row>
    <row r="549" spans="1:157" x14ac:dyDescent="0.2">
      <c r="DD549"/>
      <c r="DE549"/>
      <c r="DF549"/>
      <c r="DG549"/>
      <c r="DH549"/>
      <c r="DI549"/>
      <c r="DJ549"/>
      <c r="DK549"/>
      <c r="DL549"/>
      <c r="DM549"/>
      <c r="DN549"/>
    </row>
    <row r="550" spans="1:157" x14ac:dyDescent="0.2">
      <c r="DD550"/>
      <c r="DE550"/>
      <c r="DF550"/>
      <c r="DG550"/>
      <c r="DH550"/>
      <c r="DI550"/>
      <c r="DJ550"/>
      <c r="DK550"/>
      <c r="DL550"/>
      <c r="DM550"/>
      <c r="DN550"/>
    </row>
    <row r="551" spans="1:157" x14ac:dyDescent="0.2">
      <c r="DD551"/>
      <c r="DE551"/>
      <c r="DF551"/>
      <c r="DG551"/>
      <c r="DH551"/>
      <c r="DI551"/>
      <c r="DJ551"/>
      <c r="DK551"/>
      <c r="DL551"/>
      <c r="DM551"/>
      <c r="DN551"/>
    </row>
    <row r="552" spans="1:157" x14ac:dyDescent="0.2">
      <c r="DD552"/>
      <c r="DE552"/>
      <c r="DF552"/>
      <c r="DG552"/>
      <c r="DH552"/>
      <c r="DI552"/>
      <c r="DJ552"/>
      <c r="DK552"/>
      <c r="DL552"/>
      <c r="DM552"/>
      <c r="DN552"/>
    </row>
    <row r="553" spans="1:157" x14ac:dyDescent="0.2">
      <c r="DD553"/>
      <c r="DE553"/>
      <c r="DF553"/>
      <c r="DG553"/>
      <c r="DH553"/>
      <c r="DI553"/>
      <c r="DJ553"/>
      <c r="DK553"/>
      <c r="DL553"/>
      <c r="DM553"/>
      <c r="DN553"/>
    </row>
    <row r="554" spans="1:157" x14ac:dyDescent="0.2">
      <c r="DD554"/>
      <c r="DE554"/>
      <c r="DF554"/>
      <c r="DG554"/>
      <c r="DH554"/>
      <c r="DI554"/>
      <c r="DJ554"/>
      <c r="DK554"/>
      <c r="DL554"/>
      <c r="DM554"/>
      <c r="DN554"/>
    </row>
    <row r="555" spans="1:157" x14ac:dyDescent="0.2">
      <c r="DD555"/>
      <c r="DE555"/>
      <c r="DF555"/>
      <c r="DG555"/>
      <c r="DH555"/>
      <c r="DI555"/>
      <c r="DJ555"/>
      <c r="DK555"/>
      <c r="DL555"/>
      <c r="DM555"/>
      <c r="DN555"/>
    </row>
    <row r="556" spans="1:157" x14ac:dyDescent="0.2">
      <c r="DD556"/>
      <c r="DE556"/>
      <c r="DF556"/>
      <c r="DG556"/>
      <c r="DH556"/>
      <c r="DI556"/>
      <c r="DJ556"/>
      <c r="DK556"/>
      <c r="DL556"/>
      <c r="DM556"/>
      <c r="DN556"/>
    </row>
    <row r="557" spans="1:157" x14ac:dyDescent="0.2">
      <c r="DD557"/>
      <c r="DE557"/>
      <c r="DF557"/>
      <c r="DG557"/>
      <c r="DH557"/>
      <c r="DI557"/>
      <c r="DJ557"/>
      <c r="DK557"/>
      <c r="DL557"/>
      <c r="DM557"/>
      <c r="DN557"/>
    </row>
    <row r="558" spans="1:157" x14ac:dyDescent="0.2">
      <c r="DD558"/>
      <c r="DE558"/>
      <c r="DF558"/>
      <c r="DG558"/>
      <c r="DH558"/>
      <c r="DI558"/>
      <c r="DJ558"/>
      <c r="DK558"/>
      <c r="DL558"/>
      <c r="DM558"/>
      <c r="DN558"/>
    </row>
    <row r="559" spans="1:157" x14ac:dyDescent="0.2">
      <c r="DD559"/>
      <c r="DE559"/>
      <c r="DF559"/>
      <c r="DG559"/>
      <c r="DH559"/>
      <c r="DI559"/>
      <c r="DJ559"/>
      <c r="DK559"/>
      <c r="DL559"/>
      <c r="DM559"/>
      <c r="DN559"/>
    </row>
    <row r="560" spans="1:157" x14ac:dyDescent="0.2">
      <c r="DD560"/>
      <c r="DE560"/>
      <c r="DF560"/>
      <c r="DG560"/>
      <c r="DH560"/>
      <c r="DI560"/>
      <c r="DJ560"/>
      <c r="DK560"/>
      <c r="DL560"/>
      <c r="DM560"/>
      <c r="DN560"/>
    </row>
    <row r="561" spans="108:118" x14ac:dyDescent="0.2">
      <c r="DD561"/>
      <c r="DE561"/>
      <c r="DF561"/>
      <c r="DG561"/>
      <c r="DH561"/>
      <c r="DI561"/>
      <c r="DJ561"/>
      <c r="DK561"/>
      <c r="DL561"/>
      <c r="DM561"/>
      <c r="DN561"/>
    </row>
    <row r="562" spans="108:118" x14ac:dyDescent="0.2">
      <c r="DD562"/>
      <c r="DE562"/>
      <c r="DF562"/>
      <c r="DG562"/>
      <c r="DH562"/>
      <c r="DI562"/>
      <c r="DJ562"/>
      <c r="DK562"/>
      <c r="DL562"/>
      <c r="DM562"/>
      <c r="DN562"/>
    </row>
    <row r="563" spans="108:118" x14ac:dyDescent="0.2">
      <c r="DD563"/>
      <c r="DE563"/>
      <c r="DF563"/>
      <c r="DG563"/>
      <c r="DH563"/>
      <c r="DI563"/>
      <c r="DJ563"/>
      <c r="DK563"/>
      <c r="DL563"/>
      <c r="DM563"/>
      <c r="DN563"/>
    </row>
    <row r="564" spans="108:118" x14ac:dyDescent="0.2">
      <c r="DD564"/>
      <c r="DE564"/>
      <c r="DF564"/>
      <c r="DG564"/>
      <c r="DH564"/>
      <c r="DI564"/>
      <c r="DJ564"/>
      <c r="DK564"/>
      <c r="DL564"/>
      <c r="DM564"/>
      <c r="DN564"/>
    </row>
    <row r="565" spans="108:118" x14ac:dyDescent="0.2">
      <c r="DD565"/>
      <c r="DE565"/>
      <c r="DF565"/>
      <c r="DG565"/>
      <c r="DH565"/>
      <c r="DI565"/>
      <c r="DJ565"/>
      <c r="DK565"/>
      <c r="DL565"/>
      <c r="DM565"/>
      <c r="DN565"/>
    </row>
    <row r="566" spans="108:118" x14ac:dyDescent="0.2">
      <c r="DD566"/>
      <c r="DE566"/>
      <c r="DF566"/>
      <c r="DG566"/>
      <c r="DH566"/>
      <c r="DI566"/>
      <c r="DJ566"/>
      <c r="DK566"/>
      <c r="DL566"/>
      <c r="DM566"/>
      <c r="DN566"/>
    </row>
    <row r="567" spans="108:118" x14ac:dyDescent="0.2">
      <c r="DD567"/>
      <c r="DE567"/>
      <c r="DF567"/>
      <c r="DG567"/>
      <c r="DH567"/>
      <c r="DI567"/>
      <c r="DJ567"/>
      <c r="DK567"/>
      <c r="DL567"/>
      <c r="DM567"/>
      <c r="DN567"/>
    </row>
    <row r="568" spans="108:118" x14ac:dyDescent="0.2">
      <c r="DD568"/>
      <c r="DE568"/>
      <c r="DF568"/>
      <c r="DG568"/>
      <c r="DH568"/>
      <c r="DI568"/>
      <c r="DJ568"/>
      <c r="DK568"/>
      <c r="DL568"/>
      <c r="DM568"/>
      <c r="DN568"/>
    </row>
    <row r="569" spans="108:118" x14ac:dyDescent="0.2">
      <c r="DD569"/>
      <c r="DE569"/>
      <c r="DF569"/>
      <c r="DG569"/>
      <c r="DH569"/>
      <c r="DI569"/>
      <c r="DJ569"/>
      <c r="DK569"/>
      <c r="DL569"/>
      <c r="DM569"/>
      <c r="DN569"/>
    </row>
    <row r="570" spans="108:118" x14ac:dyDescent="0.2">
      <c r="DD570"/>
      <c r="DE570"/>
      <c r="DF570"/>
      <c r="DG570"/>
      <c r="DH570"/>
      <c r="DI570"/>
      <c r="DJ570"/>
      <c r="DK570"/>
      <c r="DL570"/>
      <c r="DM570"/>
      <c r="DN570"/>
    </row>
    <row r="571" spans="108:118" x14ac:dyDescent="0.2">
      <c r="DD571"/>
      <c r="DE571"/>
      <c r="DF571"/>
      <c r="DG571"/>
      <c r="DH571"/>
      <c r="DI571"/>
      <c r="DJ571"/>
      <c r="DK571"/>
      <c r="DL571"/>
      <c r="DM571"/>
      <c r="DN571"/>
    </row>
    <row r="572" spans="108:118" x14ac:dyDescent="0.2">
      <c r="DD572"/>
      <c r="DE572"/>
      <c r="DF572"/>
      <c r="DG572"/>
      <c r="DH572"/>
      <c r="DI572"/>
      <c r="DJ572"/>
      <c r="DK572"/>
      <c r="DL572"/>
      <c r="DM572"/>
      <c r="DN572"/>
    </row>
    <row r="573" spans="108:118" x14ac:dyDescent="0.2">
      <c r="DD573"/>
      <c r="DE573"/>
      <c r="DF573"/>
      <c r="DG573"/>
      <c r="DH573"/>
      <c r="DI573"/>
      <c r="DJ573"/>
      <c r="DK573"/>
      <c r="DL573"/>
      <c r="DM573"/>
      <c r="DN573"/>
    </row>
    <row r="574" spans="108:118" x14ac:dyDescent="0.2">
      <c r="DD574"/>
      <c r="DE574"/>
      <c r="DF574"/>
      <c r="DG574"/>
      <c r="DH574"/>
      <c r="DI574"/>
      <c r="DJ574"/>
      <c r="DK574"/>
      <c r="DL574"/>
      <c r="DM574"/>
      <c r="DN574"/>
    </row>
    <row r="575" spans="108:118" x14ac:dyDescent="0.2">
      <c r="DD575"/>
      <c r="DE575"/>
      <c r="DF575"/>
      <c r="DG575"/>
      <c r="DH575"/>
      <c r="DI575"/>
      <c r="DJ575"/>
      <c r="DK575"/>
      <c r="DL575"/>
      <c r="DM575"/>
      <c r="DN575"/>
    </row>
    <row r="576" spans="108:118" x14ac:dyDescent="0.2">
      <c r="DD576"/>
      <c r="DE576"/>
      <c r="DF576"/>
      <c r="DG576"/>
      <c r="DH576"/>
      <c r="DI576"/>
      <c r="DJ576"/>
      <c r="DK576"/>
      <c r="DL576"/>
      <c r="DM576"/>
      <c r="DN576"/>
    </row>
    <row r="577" spans="108:118" x14ac:dyDescent="0.2">
      <c r="DD577"/>
      <c r="DE577"/>
      <c r="DF577"/>
      <c r="DG577"/>
      <c r="DH577"/>
      <c r="DI577"/>
      <c r="DJ577"/>
      <c r="DK577"/>
      <c r="DL577"/>
      <c r="DM577"/>
      <c r="DN577"/>
    </row>
    <row r="578" spans="108:118" x14ac:dyDescent="0.2">
      <c r="DD578"/>
      <c r="DE578"/>
      <c r="DF578"/>
      <c r="DG578"/>
      <c r="DH578"/>
      <c r="DI578"/>
      <c r="DJ578"/>
      <c r="DK578"/>
      <c r="DL578"/>
      <c r="DM578"/>
      <c r="DN578"/>
    </row>
    <row r="579" spans="108:118" x14ac:dyDescent="0.2">
      <c r="DD579"/>
      <c r="DE579"/>
      <c r="DF579"/>
      <c r="DG579"/>
      <c r="DH579"/>
      <c r="DI579"/>
      <c r="DJ579"/>
      <c r="DK579"/>
      <c r="DL579"/>
      <c r="DM579"/>
      <c r="DN579"/>
    </row>
    <row r="580" spans="108:118" x14ac:dyDescent="0.2">
      <c r="DD580"/>
      <c r="DE580"/>
      <c r="DF580"/>
      <c r="DG580"/>
      <c r="DH580"/>
      <c r="DI580"/>
      <c r="DJ580"/>
      <c r="DK580"/>
      <c r="DL580"/>
      <c r="DM580"/>
      <c r="DN580"/>
    </row>
    <row r="581" spans="108:118" x14ac:dyDescent="0.2">
      <c r="DD581"/>
      <c r="DE581"/>
      <c r="DF581"/>
      <c r="DG581"/>
      <c r="DH581"/>
      <c r="DI581"/>
      <c r="DJ581"/>
      <c r="DK581"/>
      <c r="DL581"/>
      <c r="DM581"/>
      <c r="DN581"/>
    </row>
    <row r="582" spans="108:118" x14ac:dyDescent="0.2">
      <c r="DD582"/>
      <c r="DE582"/>
      <c r="DF582"/>
      <c r="DG582"/>
      <c r="DH582"/>
      <c r="DI582"/>
      <c r="DJ582"/>
      <c r="DK582"/>
      <c r="DL582"/>
      <c r="DM582"/>
      <c r="DN582"/>
    </row>
    <row r="583" spans="108:118" x14ac:dyDescent="0.2">
      <c r="DD583"/>
      <c r="DE583"/>
      <c r="DF583"/>
      <c r="DG583"/>
      <c r="DH583"/>
      <c r="DI583"/>
      <c r="DJ583"/>
      <c r="DK583"/>
      <c r="DL583"/>
      <c r="DM583"/>
      <c r="DN583"/>
    </row>
    <row r="584" spans="108:118" x14ac:dyDescent="0.2">
      <c r="DD584"/>
      <c r="DE584"/>
      <c r="DF584"/>
      <c r="DG584"/>
      <c r="DH584"/>
      <c r="DI584"/>
      <c r="DJ584"/>
      <c r="DK584"/>
      <c r="DL584"/>
      <c r="DM584"/>
      <c r="DN584"/>
    </row>
    <row r="585" spans="108:118" x14ac:dyDescent="0.2">
      <c r="DD585"/>
      <c r="DE585"/>
      <c r="DF585"/>
      <c r="DG585"/>
      <c r="DH585"/>
      <c r="DI585"/>
      <c r="DJ585"/>
      <c r="DK585"/>
      <c r="DL585"/>
      <c r="DM585"/>
      <c r="DN585"/>
    </row>
    <row r="586" spans="108:118" x14ac:dyDescent="0.2">
      <c r="DD586"/>
      <c r="DE586"/>
      <c r="DF586"/>
      <c r="DG586"/>
      <c r="DH586"/>
      <c r="DI586"/>
      <c r="DJ586"/>
      <c r="DK586"/>
      <c r="DL586"/>
      <c r="DM586"/>
      <c r="DN586"/>
    </row>
    <row r="587" spans="108:118" x14ac:dyDescent="0.2">
      <c r="DD587"/>
      <c r="DE587"/>
      <c r="DF587"/>
      <c r="DG587"/>
      <c r="DH587"/>
      <c r="DI587"/>
      <c r="DJ587"/>
      <c r="DK587"/>
      <c r="DL587"/>
      <c r="DM587"/>
      <c r="DN587"/>
    </row>
    <row r="588" spans="108:118" x14ac:dyDescent="0.2">
      <c r="DD588"/>
      <c r="DE588"/>
      <c r="DF588"/>
      <c r="DG588"/>
      <c r="DH588"/>
      <c r="DI588"/>
      <c r="DJ588"/>
      <c r="DK588"/>
      <c r="DL588"/>
      <c r="DM588"/>
      <c r="DN588"/>
    </row>
    <row r="589" spans="108:118" x14ac:dyDescent="0.2">
      <c r="DD589"/>
      <c r="DE589"/>
      <c r="DF589"/>
      <c r="DG589"/>
      <c r="DH589"/>
      <c r="DI589"/>
      <c r="DJ589"/>
      <c r="DK589"/>
      <c r="DL589"/>
      <c r="DM589"/>
      <c r="DN589"/>
    </row>
    <row r="590" spans="108:118" x14ac:dyDescent="0.2">
      <c r="DD590"/>
      <c r="DE590"/>
      <c r="DF590"/>
      <c r="DG590"/>
      <c r="DH590"/>
      <c r="DI590"/>
      <c r="DJ590"/>
      <c r="DK590"/>
      <c r="DL590"/>
      <c r="DM590"/>
      <c r="DN590"/>
    </row>
    <row r="591" spans="108:118" x14ac:dyDescent="0.2">
      <c r="DD591"/>
      <c r="DE591"/>
      <c r="DF591"/>
      <c r="DG591"/>
      <c r="DH591"/>
      <c r="DI591"/>
      <c r="DJ591"/>
      <c r="DK591"/>
      <c r="DL591"/>
      <c r="DM591"/>
      <c r="DN591"/>
    </row>
    <row r="592" spans="108:118" x14ac:dyDescent="0.2">
      <c r="DD592"/>
      <c r="DE592"/>
      <c r="DF592"/>
      <c r="DG592"/>
      <c r="DH592"/>
      <c r="DI592"/>
      <c r="DJ592"/>
      <c r="DK592"/>
      <c r="DL592"/>
      <c r="DM592"/>
      <c r="DN592"/>
    </row>
    <row r="593" spans="108:118" x14ac:dyDescent="0.2">
      <c r="DD593"/>
      <c r="DE593"/>
      <c r="DF593"/>
      <c r="DG593"/>
      <c r="DH593"/>
      <c r="DI593"/>
      <c r="DJ593"/>
      <c r="DK593"/>
      <c r="DL593"/>
      <c r="DM593"/>
      <c r="DN593"/>
    </row>
    <row r="594" spans="108:118" x14ac:dyDescent="0.2">
      <c r="DD594"/>
      <c r="DE594"/>
      <c r="DF594"/>
      <c r="DG594"/>
      <c r="DH594"/>
      <c r="DI594"/>
      <c r="DJ594"/>
      <c r="DK594"/>
      <c r="DL594"/>
      <c r="DM594"/>
      <c r="DN594"/>
    </row>
    <row r="595" spans="108:118" x14ac:dyDescent="0.2">
      <c r="DD595"/>
      <c r="DE595"/>
      <c r="DF595"/>
      <c r="DG595"/>
      <c r="DH595"/>
      <c r="DI595"/>
      <c r="DJ595"/>
      <c r="DK595"/>
      <c r="DL595"/>
      <c r="DM595"/>
      <c r="DN595"/>
    </row>
    <row r="596" spans="108:118" x14ac:dyDescent="0.2">
      <c r="DD596"/>
      <c r="DE596"/>
      <c r="DF596"/>
      <c r="DG596"/>
      <c r="DH596"/>
      <c r="DI596"/>
      <c r="DJ596"/>
      <c r="DK596"/>
      <c r="DL596"/>
      <c r="DM596"/>
      <c r="DN596"/>
    </row>
    <row r="597" spans="108:118" x14ac:dyDescent="0.2">
      <c r="DD597"/>
      <c r="DE597"/>
      <c r="DF597"/>
      <c r="DG597"/>
      <c r="DH597"/>
      <c r="DI597"/>
      <c r="DJ597"/>
      <c r="DK597"/>
      <c r="DL597"/>
      <c r="DM597"/>
      <c r="DN597"/>
    </row>
    <row r="598" spans="108:118" x14ac:dyDescent="0.2">
      <c r="DD598"/>
      <c r="DE598"/>
      <c r="DF598"/>
      <c r="DG598"/>
      <c r="DH598"/>
      <c r="DI598"/>
      <c r="DJ598"/>
      <c r="DK598"/>
      <c r="DL598"/>
      <c r="DM598"/>
      <c r="DN598"/>
    </row>
    <row r="599" spans="108:118" x14ac:dyDescent="0.2">
      <c r="DD599"/>
      <c r="DE599"/>
      <c r="DF599"/>
      <c r="DG599"/>
      <c r="DH599"/>
      <c r="DI599"/>
      <c r="DJ599"/>
      <c r="DK599"/>
      <c r="DL599"/>
      <c r="DM599"/>
      <c r="DN599"/>
    </row>
    <row r="600" spans="108:118" x14ac:dyDescent="0.2">
      <c r="DD600"/>
      <c r="DE600"/>
      <c r="DF600"/>
      <c r="DG600"/>
      <c r="DH600"/>
      <c r="DI600"/>
      <c r="DJ600"/>
      <c r="DK600"/>
      <c r="DL600"/>
      <c r="DM600"/>
      <c r="DN600"/>
    </row>
    <row r="601" spans="108:118" x14ac:dyDescent="0.2">
      <c r="DD601"/>
      <c r="DE601"/>
      <c r="DF601"/>
      <c r="DG601"/>
      <c r="DH601"/>
      <c r="DI601"/>
      <c r="DJ601"/>
      <c r="DK601"/>
      <c r="DL601"/>
      <c r="DM601"/>
      <c r="DN601"/>
    </row>
    <row r="602" spans="108:118" x14ac:dyDescent="0.2">
      <c r="DD602"/>
      <c r="DE602"/>
      <c r="DF602"/>
      <c r="DG602"/>
      <c r="DH602"/>
      <c r="DI602"/>
      <c r="DJ602"/>
      <c r="DK602"/>
      <c r="DL602"/>
      <c r="DM602"/>
      <c r="DN602"/>
    </row>
    <row r="603" spans="108:118" x14ac:dyDescent="0.2">
      <c r="DD603"/>
      <c r="DE603"/>
      <c r="DF603"/>
      <c r="DG603"/>
      <c r="DH603"/>
      <c r="DI603"/>
      <c r="DJ603"/>
      <c r="DK603"/>
      <c r="DL603"/>
      <c r="DM603"/>
      <c r="DN603"/>
    </row>
    <row r="604" spans="108:118" x14ac:dyDescent="0.2">
      <c r="DD604"/>
      <c r="DE604"/>
      <c r="DF604"/>
      <c r="DG604"/>
      <c r="DH604"/>
      <c r="DI604"/>
      <c r="DJ604"/>
      <c r="DK604"/>
      <c r="DL604"/>
      <c r="DM604"/>
      <c r="DN604"/>
    </row>
    <row r="605" spans="108:118" x14ac:dyDescent="0.2">
      <c r="DD605"/>
      <c r="DE605"/>
      <c r="DF605"/>
      <c r="DG605"/>
      <c r="DH605"/>
      <c r="DI605"/>
      <c r="DJ605"/>
      <c r="DK605"/>
      <c r="DL605"/>
      <c r="DM605"/>
      <c r="DN605"/>
    </row>
    <row r="606" spans="108:118" x14ac:dyDescent="0.2">
      <c r="DD606"/>
      <c r="DE606"/>
      <c r="DF606"/>
      <c r="DG606"/>
      <c r="DH606"/>
      <c r="DI606"/>
      <c r="DJ606"/>
      <c r="DK606"/>
      <c r="DL606"/>
      <c r="DM606"/>
      <c r="DN606"/>
    </row>
    <row r="607" spans="108:118" x14ac:dyDescent="0.2">
      <c r="DD607"/>
      <c r="DE607"/>
      <c r="DF607"/>
      <c r="DG607"/>
      <c r="DH607"/>
      <c r="DI607"/>
      <c r="DJ607"/>
      <c r="DK607"/>
      <c r="DL607"/>
      <c r="DM607"/>
      <c r="DN607"/>
    </row>
    <row r="608" spans="108:118" x14ac:dyDescent="0.2">
      <c r="DD608"/>
      <c r="DE608"/>
      <c r="DF608"/>
      <c r="DG608"/>
      <c r="DH608"/>
      <c r="DI608"/>
      <c r="DJ608"/>
      <c r="DK608"/>
      <c r="DL608"/>
      <c r="DM608"/>
      <c r="DN608"/>
    </row>
    <row r="609" spans="108:118" x14ac:dyDescent="0.2">
      <c r="DD609"/>
      <c r="DE609"/>
      <c r="DF609"/>
      <c r="DG609"/>
      <c r="DH609"/>
      <c r="DI609"/>
      <c r="DJ609"/>
      <c r="DK609"/>
      <c r="DL609"/>
      <c r="DM609"/>
      <c r="DN609"/>
    </row>
    <row r="610" spans="108:118" x14ac:dyDescent="0.2">
      <c r="DD610"/>
      <c r="DE610"/>
      <c r="DF610"/>
      <c r="DG610"/>
      <c r="DH610"/>
      <c r="DI610"/>
      <c r="DJ610"/>
      <c r="DK610"/>
      <c r="DL610"/>
      <c r="DM610"/>
      <c r="DN610"/>
    </row>
    <row r="611" spans="108:118" x14ac:dyDescent="0.2">
      <c r="DD611"/>
      <c r="DE611"/>
      <c r="DF611"/>
      <c r="DG611"/>
      <c r="DH611"/>
      <c r="DI611"/>
      <c r="DJ611"/>
      <c r="DK611"/>
      <c r="DL611"/>
      <c r="DM611"/>
      <c r="DN611"/>
    </row>
    <row r="612" spans="108:118" x14ac:dyDescent="0.2">
      <c r="DD612"/>
      <c r="DE612"/>
      <c r="DF612"/>
      <c r="DG612"/>
      <c r="DH612"/>
      <c r="DI612"/>
      <c r="DJ612"/>
      <c r="DK612"/>
      <c r="DL612"/>
      <c r="DM612"/>
      <c r="DN612"/>
    </row>
    <row r="613" spans="108:118" x14ac:dyDescent="0.2">
      <c r="DD613"/>
      <c r="DE613"/>
      <c r="DF613"/>
      <c r="DG613"/>
      <c r="DH613"/>
      <c r="DI613"/>
      <c r="DJ613"/>
      <c r="DK613"/>
      <c r="DL613"/>
      <c r="DM613"/>
      <c r="DN613"/>
    </row>
    <row r="614" spans="108:118" x14ac:dyDescent="0.2">
      <c r="DD614"/>
      <c r="DE614"/>
      <c r="DF614"/>
      <c r="DG614"/>
      <c r="DH614"/>
      <c r="DI614"/>
      <c r="DJ614"/>
      <c r="DK614"/>
      <c r="DL614"/>
      <c r="DM614"/>
      <c r="DN614"/>
    </row>
    <row r="615" spans="108:118" x14ac:dyDescent="0.2">
      <c r="DD615"/>
      <c r="DE615"/>
      <c r="DF615"/>
      <c r="DG615"/>
      <c r="DH615"/>
      <c r="DI615"/>
      <c r="DJ615"/>
      <c r="DK615"/>
      <c r="DL615"/>
      <c r="DM615"/>
      <c r="DN615"/>
    </row>
    <row r="616" spans="108:118" x14ac:dyDescent="0.2">
      <c r="DD616"/>
      <c r="DE616"/>
      <c r="DF616"/>
      <c r="DG616"/>
      <c r="DH616"/>
      <c r="DI616"/>
      <c r="DJ616"/>
      <c r="DK616"/>
      <c r="DL616"/>
      <c r="DM616"/>
      <c r="DN616"/>
    </row>
    <row r="617" spans="108:118" x14ac:dyDescent="0.2">
      <c r="DD617"/>
      <c r="DE617"/>
      <c r="DF617"/>
      <c r="DG617"/>
      <c r="DH617"/>
      <c r="DI617"/>
      <c r="DJ617"/>
      <c r="DK617"/>
      <c r="DL617"/>
      <c r="DM617"/>
      <c r="DN617"/>
    </row>
  </sheetData>
  <autoFilter ref="A2:WE546" xr:uid="{00000000-0009-0000-0000-000000000000}"/>
  <mergeCells count="25">
    <mergeCell ref="FO1:FU1"/>
    <mergeCell ref="FV1:GB1"/>
    <mergeCell ref="GK1:GS1"/>
    <mergeCell ref="GC1:GJ1"/>
    <mergeCell ref="FA1:FC1"/>
    <mergeCell ref="FD1:FE1"/>
    <mergeCell ref="FF1:FJ1"/>
    <mergeCell ref="FK1:FL1"/>
    <mergeCell ref="FM1:FN1"/>
    <mergeCell ref="EF1:EJ1"/>
    <mergeCell ref="EL1:ER1"/>
    <mergeCell ref="ES1:EZ1"/>
    <mergeCell ref="DO1:DV1"/>
    <mergeCell ref="BZ1:CA1"/>
    <mergeCell ref="CB1:CD1"/>
    <mergeCell ref="CE1:CH1"/>
    <mergeCell ref="CI1:CP1"/>
    <mergeCell ref="CQ1:CV1"/>
    <mergeCell ref="CW1:DC1"/>
    <mergeCell ref="DD1:DN1"/>
    <mergeCell ref="K1:Z1"/>
    <mergeCell ref="I1:J1"/>
    <mergeCell ref="AA1:BY1"/>
    <mergeCell ref="DW1:DZ1"/>
    <mergeCell ref="EA1:E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workbookViewId="0">
      <selection activeCell="L2" sqref="L2"/>
    </sheetView>
  </sheetViews>
  <sheetFormatPr baseColWidth="10" defaultRowHeight="16" x14ac:dyDescent="0.2"/>
  <cols>
    <col min="3" max="3" width="13.6640625" customWidth="1"/>
    <col min="13" max="13" width="11" style="19"/>
  </cols>
  <sheetData>
    <row r="1" spans="1:14" x14ac:dyDescent="0.2">
      <c r="A1" t="s">
        <v>1381</v>
      </c>
      <c r="B1" t="s">
        <v>1382</v>
      </c>
      <c r="C1" t="s">
        <v>1383</v>
      </c>
      <c r="D1" t="s">
        <v>1384</v>
      </c>
      <c r="E1" t="s">
        <v>1366</v>
      </c>
      <c r="F1" t="s">
        <v>1356</v>
      </c>
      <c r="G1" t="s">
        <v>1385</v>
      </c>
      <c r="H1" t="s">
        <v>1386</v>
      </c>
      <c r="I1" t="s">
        <v>1387</v>
      </c>
      <c r="J1" t="s">
        <v>1388</v>
      </c>
      <c r="K1" t="s">
        <v>1393</v>
      </c>
      <c r="L1" t="s">
        <v>1394</v>
      </c>
      <c r="M1" s="19" t="s">
        <v>1389</v>
      </c>
      <c r="N1" t="s">
        <v>1390</v>
      </c>
    </row>
    <row r="2" spans="1:14" x14ac:dyDescent="0.2">
      <c r="A2">
        <v>1</v>
      </c>
      <c r="B2" s="18">
        <v>45585</v>
      </c>
      <c r="C2" s="18" t="s">
        <v>1298</v>
      </c>
      <c r="D2" t="s">
        <v>1297</v>
      </c>
      <c r="E2">
        <v>2</v>
      </c>
      <c r="F2" t="s">
        <v>1294</v>
      </c>
      <c r="G2" s="1" t="s">
        <v>1295</v>
      </c>
      <c r="H2" t="s">
        <v>1294</v>
      </c>
      <c r="I2" t="s">
        <v>1299</v>
      </c>
      <c r="J2" t="s">
        <v>1299</v>
      </c>
      <c r="K2" t="s">
        <v>1391</v>
      </c>
      <c r="L2" t="s">
        <v>1300</v>
      </c>
      <c r="M2" s="19" t="s">
        <v>1296</v>
      </c>
      <c r="N2" s="110" t="s">
        <v>1392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Z240"/>
  <sheetViews>
    <sheetView zoomScaleNormal="100" workbookViewId="0">
      <selection activeCell="M18" sqref="M18"/>
    </sheetView>
  </sheetViews>
  <sheetFormatPr baseColWidth="10" defaultRowHeight="16" x14ac:dyDescent="0.2"/>
  <cols>
    <col min="4" max="4" width="17" customWidth="1"/>
    <col min="25" max="25" width="11" style="26"/>
  </cols>
  <sheetData>
    <row r="2" spans="2:26" x14ac:dyDescent="0.2">
      <c r="S2" s="23" t="s">
        <v>91</v>
      </c>
    </row>
    <row r="3" spans="2:26" x14ac:dyDescent="0.2">
      <c r="S3" s="1" t="s">
        <v>70</v>
      </c>
    </row>
    <row r="4" spans="2:26" x14ac:dyDescent="0.2">
      <c r="S4" s="1" t="s">
        <v>79</v>
      </c>
      <c r="V4" s="24">
        <v>0</v>
      </c>
      <c r="W4" s="25">
        <v>0</v>
      </c>
      <c r="X4" s="25">
        <f>+MINUTE(V4)</f>
        <v>0</v>
      </c>
      <c r="Y4" s="26">
        <f>+SECOND(V4)</f>
        <v>0</v>
      </c>
      <c r="Z4" t="str">
        <f>+CONCATENATE(W4&amp;X4&amp;":"&amp;Y4)</f>
        <v>00:0</v>
      </c>
    </row>
    <row r="5" spans="2:26" x14ac:dyDescent="0.2">
      <c r="S5" s="1" t="s">
        <v>82</v>
      </c>
      <c r="V5" s="24">
        <v>0</v>
      </c>
      <c r="W5" s="25">
        <v>0</v>
      </c>
      <c r="X5">
        <f t="shared" ref="X5:X68" si="0">+MINUTE(V5)</f>
        <v>0</v>
      </c>
      <c r="Y5" s="26">
        <f t="shared" ref="Y5:Y68" si="1">+SECOND(V5)</f>
        <v>0</v>
      </c>
      <c r="Z5" t="str">
        <f t="shared" ref="Z5:Z68" si="2">+CONCATENATE(W5&amp;X5&amp;":"&amp;Y5)</f>
        <v>00:0</v>
      </c>
    </row>
    <row r="6" spans="2:26" x14ac:dyDescent="0.2">
      <c r="S6" s="1" t="s">
        <v>83</v>
      </c>
      <c r="V6" s="24">
        <v>6.9444444444448361E-5</v>
      </c>
      <c r="W6" s="25">
        <v>0</v>
      </c>
      <c r="X6">
        <f t="shared" si="0"/>
        <v>0</v>
      </c>
      <c r="Y6" s="26">
        <f t="shared" si="1"/>
        <v>6</v>
      </c>
      <c r="Z6" t="str">
        <f t="shared" si="2"/>
        <v>00:6</v>
      </c>
    </row>
    <row r="7" spans="2:26" x14ac:dyDescent="0.2">
      <c r="S7" s="1" t="s">
        <v>87</v>
      </c>
      <c r="V7" s="24">
        <v>3.4722222222222793E-4</v>
      </c>
      <c r="W7" s="25">
        <v>0</v>
      </c>
      <c r="X7">
        <f t="shared" si="0"/>
        <v>0</v>
      </c>
      <c r="Y7" s="26">
        <f t="shared" si="1"/>
        <v>30</v>
      </c>
      <c r="Z7" t="str">
        <f t="shared" si="2"/>
        <v>00:30</v>
      </c>
    </row>
    <row r="8" spans="2:26" x14ac:dyDescent="0.2">
      <c r="S8" s="1" t="s">
        <v>88</v>
      </c>
      <c r="V8" s="24">
        <v>3.4722222222222793E-4</v>
      </c>
      <c r="W8" s="25">
        <v>0</v>
      </c>
      <c r="X8">
        <f t="shared" si="0"/>
        <v>0</v>
      </c>
      <c r="Y8" s="26">
        <f t="shared" si="1"/>
        <v>30</v>
      </c>
      <c r="Z8" t="str">
        <f t="shared" si="2"/>
        <v>00:30</v>
      </c>
    </row>
    <row r="9" spans="2:26" x14ac:dyDescent="0.2">
      <c r="S9" s="1" t="s">
        <v>89</v>
      </c>
      <c r="V9" s="24">
        <v>3.4722222222222793E-4</v>
      </c>
      <c r="W9" s="25">
        <v>0</v>
      </c>
      <c r="X9">
        <f t="shared" si="0"/>
        <v>0</v>
      </c>
      <c r="Y9" s="26">
        <f t="shared" si="1"/>
        <v>30</v>
      </c>
      <c r="Z9" t="str">
        <f t="shared" si="2"/>
        <v>00:30</v>
      </c>
    </row>
    <row r="10" spans="2:26" x14ac:dyDescent="0.2">
      <c r="S10" s="1" t="s">
        <v>105</v>
      </c>
      <c r="V10" s="24">
        <v>6.3657407407408106E-4</v>
      </c>
      <c r="W10" s="25">
        <v>0</v>
      </c>
      <c r="X10">
        <f t="shared" si="0"/>
        <v>0</v>
      </c>
      <c r="Y10" s="26">
        <f t="shared" si="1"/>
        <v>55</v>
      </c>
      <c r="Z10" t="str">
        <f t="shared" si="2"/>
        <v>00:55</v>
      </c>
    </row>
    <row r="11" spans="2:26" x14ac:dyDescent="0.2">
      <c r="E11" t="s">
        <v>49</v>
      </c>
      <c r="F11" t="s">
        <v>50</v>
      </c>
      <c r="S11" s="1" t="s">
        <v>90</v>
      </c>
      <c r="V11" s="24">
        <v>6.3657407407408106E-4</v>
      </c>
      <c r="W11" s="25">
        <v>0</v>
      </c>
      <c r="X11">
        <f t="shared" si="0"/>
        <v>0</v>
      </c>
      <c r="Y11" s="26">
        <f t="shared" si="1"/>
        <v>55</v>
      </c>
      <c r="Z11" t="str">
        <f t="shared" si="2"/>
        <v>00:55</v>
      </c>
    </row>
    <row r="12" spans="2:26" x14ac:dyDescent="0.2">
      <c r="B12" s="1"/>
      <c r="C12">
        <v>1</v>
      </c>
      <c r="D12" s="1" t="s">
        <v>44</v>
      </c>
      <c r="E12">
        <f>+COUNTIF($H$12:$I$56,D12)</f>
        <v>0</v>
      </c>
      <c r="F12">
        <f>+COUNTIF($M$12:$N$51,D12)</f>
        <v>0</v>
      </c>
      <c r="H12" s="1" t="s">
        <v>119</v>
      </c>
      <c r="I12" s="1"/>
      <c r="M12" s="1" t="s">
        <v>119</v>
      </c>
      <c r="N12">
        <f t="shared" ref="N12:N22" si="3">+COUNTIF($H$12:$I$51,M12)</f>
        <v>1</v>
      </c>
      <c r="S12" s="1" t="s">
        <v>80</v>
      </c>
      <c r="V12" s="24">
        <v>6.3657407407408106E-4</v>
      </c>
      <c r="W12" s="25">
        <v>0</v>
      </c>
      <c r="X12">
        <f t="shared" si="0"/>
        <v>0</v>
      </c>
      <c r="Y12" s="26">
        <f t="shared" si="1"/>
        <v>55</v>
      </c>
      <c r="Z12" t="str">
        <f t="shared" si="2"/>
        <v>00:55</v>
      </c>
    </row>
    <row r="13" spans="2:26" x14ac:dyDescent="0.2">
      <c r="B13" s="1"/>
      <c r="C13">
        <v>2</v>
      </c>
      <c r="D13" s="1" t="s">
        <v>43</v>
      </c>
      <c r="E13">
        <f t="shared" ref="E13:E31" si="4">+COUNTIF($H$12:$I$56,D13)</f>
        <v>0</v>
      </c>
      <c r="F13">
        <f t="shared" ref="F13:F16" si="5">+COUNTIF($M$12:$N$51,D13)</f>
        <v>0</v>
      </c>
      <c r="H13" s="1" t="s">
        <v>120</v>
      </c>
      <c r="I13" s="1"/>
      <c r="M13" s="1" t="s">
        <v>177</v>
      </c>
      <c r="N13">
        <f t="shared" si="3"/>
        <v>1</v>
      </c>
      <c r="S13" s="1" t="s">
        <v>81</v>
      </c>
      <c r="V13" s="24">
        <v>6.4814814814815463E-4</v>
      </c>
      <c r="W13" s="25">
        <v>0</v>
      </c>
      <c r="X13">
        <f t="shared" si="0"/>
        <v>0</v>
      </c>
      <c r="Y13" s="26">
        <f t="shared" si="1"/>
        <v>56</v>
      </c>
      <c r="Z13" t="str">
        <f t="shared" si="2"/>
        <v>00:56</v>
      </c>
    </row>
    <row r="14" spans="2:26" x14ac:dyDescent="0.2">
      <c r="B14" s="1"/>
      <c r="C14">
        <v>3</v>
      </c>
      <c r="D14" s="1" t="s">
        <v>45</v>
      </c>
      <c r="E14">
        <f t="shared" si="4"/>
        <v>0</v>
      </c>
      <c r="F14">
        <f t="shared" si="5"/>
        <v>0</v>
      </c>
      <c r="H14" s="1" t="s">
        <v>123</v>
      </c>
      <c r="I14" s="1"/>
      <c r="M14" s="1" t="s">
        <v>120</v>
      </c>
      <c r="N14">
        <f t="shared" si="3"/>
        <v>2</v>
      </c>
      <c r="S14" s="1" t="s">
        <v>84</v>
      </c>
      <c r="V14" s="24">
        <v>6.4814814814815463E-4</v>
      </c>
      <c r="W14" s="25">
        <v>0</v>
      </c>
      <c r="X14">
        <f t="shared" si="0"/>
        <v>0</v>
      </c>
      <c r="Y14" s="26">
        <f t="shared" si="1"/>
        <v>56</v>
      </c>
      <c r="Z14" t="str">
        <f t="shared" si="2"/>
        <v>00:56</v>
      </c>
    </row>
    <row r="15" spans="2:26" x14ac:dyDescent="0.2">
      <c r="B15" s="1"/>
      <c r="C15">
        <v>4</v>
      </c>
      <c r="D15" s="1" t="s">
        <v>28</v>
      </c>
      <c r="E15">
        <f t="shared" si="4"/>
        <v>0</v>
      </c>
      <c r="F15">
        <f t="shared" si="5"/>
        <v>0</v>
      </c>
      <c r="H15" s="1" t="s">
        <v>121</v>
      </c>
      <c r="I15" s="1"/>
      <c r="M15" s="1" t="s">
        <v>124</v>
      </c>
      <c r="N15">
        <f t="shared" si="3"/>
        <v>2</v>
      </c>
      <c r="S15" s="1" t="s">
        <v>85</v>
      </c>
      <c r="V15" s="24">
        <v>7.2916666666666963E-4</v>
      </c>
      <c r="W15" s="25">
        <v>0</v>
      </c>
      <c r="X15">
        <f t="shared" si="0"/>
        <v>1</v>
      </c>
      <c r="Y15" s="26">
        <f t="shared" si="1"/>
        <v>3</v>
      </c>
      <c r="Z15" t="str">
        <f t="shared" si="2"/>
        <v>01:3</v>
      </c>
    </row>
    <row r="16" spans="2:26" x14ac:dyDescent="0.2">
      <c r="B16" s="1"/>
      <c r="C16">
        <v>5</v>
      </c>
      <c r="D16" s="1" t="s">
        <v>42</v>
      </c>
      <c r="E16">
        <f t="shared" si="4"/>
        <v>0</v>
      </c>
      <c r="F16">
        <f t="shared" si="5"/>
        <v>0</v>
      </c>
      <c r="H16" s="1" t="s">
        <v>118</v>
      </c>
      <c r="I16" s="1"/>
      <c r="M16" s="1" t="s">
        <v>122</v>
      </c>
      <c r="N16">
        <f t="shared" si="3"/>
        <v>2</v>
      </c>
      <c r="S16" s="1" t="s">
        <v>93</v>
      </c>
      <c r="V16" s="24">
        <v>1.5509259259259348E-3</v>
      </c>
      <c r="W16" s="25">
        <v>0</v>
      </c>
      <c r="X16">
        <f t="shared" si="0"/>
        <v>2</v>
      </c>
      <c r="Y16" s="26">
        <f t="shared" si="1"/>
        <v>14</v>
      </c>
      <c r="Z16" t="str">
        <f t="shared" si="2"/>
        <v>02:14</v>
      </c>
    </row>
    <row r="17" spans="2:26" x14ac:dyDescent="0.2">
      <c r="B17" s="1"/>
      <c r="C17">
        <v>6</v>
      </c>
      <c r="D17" s="1" t="s">
        <v>41</v>
      </c>
      <c r="E17">
        <f t="shared" si="4"/>
        <v>0</v>
      </c>
      <c r="F17">
        <f t="shared" ref="F17:F31" si="6">+COUNTIF($M$12:$N$51,D17)</f>
        <v>0</v>
      </c>
      <c r="H17" s="1" t="s">
        <v>176</v>
      </c>
      <c r="I17" s="1"/>
      <c r="M17" s="1" t="s">
        <v>121</v>
      </c>
      <c r="N17">
        <f t="shared" si="3"/>
        <v>3</v>
      </c>
      <c r="S17" s="1" t="s">
        <v>96</v>
      </c>
      <c r="V17" s="24">
        <v>1.5625000000000083E-3</v>
      </c>
      <c r="W17" s="25">
        <v>0</v>
      </c>
      <c r="X17">
        <f t="shared" si="0"/>
        <v>2</v>
      </c>
      <c r="Y17" s="26">
        <f t="shared" si="1"/>
        <v>15</v>
      </c>
      <c r="Z17" t="str">
        <f t="shared" si="2"/>
        <v>02:15</v>
      </c>
    </row>
    <row r="18" spans="2:26" x14ac:dyDescent="0.2">
      <c r="B18" s="1"/>
      <c r="C18">
        <v>7</v>
      </c>
      <c r="D18" s="1" t="s">
        <v>30</v>
      </c>
      <c r="E18">
        <f t="shared" si="4"/>
        <v>0</v>
      </c>
      <c r="F18">
        <f t="shared" si="6"/>
        <v>0</v>
      </c>
      <c r="H18" s="1" t="s">
        <v>176</v>
      </c>
      <c r="I18" s="1"/>
      <c r="M18" s="1" t="s">
        <v>171</v>
      </c>
      <c r="N18">
        <f t="shared" si="3"/>
        <v>3</v>
      </c>
      <c r="S18" s="1" t="s">
        <v>101</v>
      </c>
      <c r="V18" s="24">
        <v>1.94444444444445E-3</v>
      </c>
      <c r="W18" s="25">
        <v>0</v>
      </c>
      <c r="X18">
        <f t="shared" si="0"/>
        <v>2</v>
      </c>
      <c r="Y18" s="26">
        <f t="shared" si="1"/>
        <v>48</v>
      </c>
      <c r="Z18" t="str">
        <f t="shared" si="2"/>
        <v>02:48</v>
      </c>
    </row>
    <row r="19" spans="2:26" x14ac:dyDescent="0.2">
      <c r="B19" s="1"/>
      <c r="C19">
        <v>8</v>
      </c>
      <c r="D19" s="1" t="s">
        <v>29</v>
      </c>
      <c r="E19">
        <f t="shared" si="4"/>
        <v>0</v>
      </c>
      <c r="F19">
        <f t="shared" si="6"/>
        <v>0</v>
      </c>
      <c r="H19" s="1" t="s">
        <v>124</v>
      </c>
      <c r="I19" s="1"/>
      <c r="M19" s="1" t="s">
        <v>123</v>
      </c>
      <c r="N19">
        <f t="shared" si="3"/>
        <v>4</v>
      </c>
      <c r="S19" s="1" t="s">
        <v>104</v>
      </c>
      <c r="V19" s="24">
        <v>1.94444444444445E-3</v>
      </c>
      <c r="W19" s="25">
        <v>0</v>
      </c>
      <c r="X19">
        <f t="shared" si="0"/>
        <v>2</v>
      </c>
      <c r="Y19" s="26">
        <f t="shared" si="1"/>
        <v>48</v>
      </c>
      <c r="Z19" t="str">
        <f t="shared" si="2"/>
        <v>02:48</v>
      </c>
    </row>
    <row r="20" spans="2:26" x14ac:dyDescent="0.2">
      <c r="B20" s="1"/>
      <c r="C20">
        <v>9</v>
      </c>
      <c r="D20" s="1" t="s">
        <v>35</v>
      </c>
      <c r="E20">
        <f t="shared" si="4"/>
        <v>0</v>
      </c>
      <c r="F20">
        <f t="shared" si="6"/>
        <v>0</v>
      </c>
      <c r="H20" s="1" t="s">
        <v>177</v>
      </c>
      <c r="I20" s="1"/>
      <c r="M20" s="1" t="s">
        <v>176</v>
      </c>
      <c r="N20">
        <f t="shared" si="3"/>
        <v>4</v>
      </c>
      <c r="S20" s="1" t="s">
        <v>102</v>
      </c>
      <c r="V20" s="24">
        <v>1.9791666666666707E-3</v>
      </c>
      <c r="W20" s="25">
        <v>0</v>
      </c>
      <c r="X20">
        <f t="shared" si="0"/>
        <v>2</v>
      </c>
      <c r="Y20" s="26">
        <f t="shared" si="1"/>
        <v>51</v>
      </c>
      <c r="Z20" t="str">
        <f t="shared" si="2"/>
        <v>02:51</v>
      </c>
    </row>
    <row r="21" spans="2:26" x14ac:dyDescent="0.2">
      <c r="B21" s="1"/>
      <c r="C21">
        <v>10</v>
      </c>
      <c r="D21" s="1" t="s">
        <v>36</v>
      </c>
      <c r="E21">
        <f t="shared" si="4"/>
        <v>0</v>
      </c>
      <c r="F21">
        <f t="shared" si="6"/>
        <v>0</v>
      </c>
      <c r="H21" s="1" t="s">
        <v>123</v>
      </c>
      <c r="I21" s="1"/>
      <c r="M21" s="1" t="s">
        <v>173</v>
      </c>
      <c r="N21">
        <f t="shared" si="3"/>
        <v>6</v>
      </c>
      <c r="S21" s="1" t="s">
        <v>103</v>
      </c>
      <c r="V21" s="24">
        <v>1.9791666666666707E-3</v>
      </c>
      <c r="W21" s="25">
        <v>0</v>
      </c>
      <c r="X21">
        <f t="shared" si="0"/>
        <v>2</v>
      </c>
      <c r="Y21" s="26">
        <f t="shared" si="1"/>
        <v>51</v>
      </c>
      <c r="Z21" t="str">
        <f t="shared" si="2"/>
        <v>02:51</v>
      </c>
    </row>
    <row r="22" spans="2:26" x14ac:dyDescent="0.2">
      <c r="B22" s="1"/>
      <c r="C22">
        <v>11</v>
      </c>
      <c r="D22" s="1" t="s">
        <v>46</v>
      </c>
      <c r="E22">
        <f t="shared" si="4"/>
        <v>0</v>
      </c>
      <c r="F22">
        <f t="shared" si="6"/>
        <v>0</v>
      </c>
      <c r="H22" s="1" t="s">
        <v>173</v>
      </c>
      <c r="I22" s="1"/>
      <c r="M22" s="1" t="s">
        <v>118</v>
      </c>
      <c r="N22">
        <f t="shared" si="3"/>
        <v>7</v>
      </c>
      <c r="S22" s="1" t="s">
        <v>109</v>
      </c>
      <c r="V22" s="24">
        <v>2.025462962962972E-3</v>
      </c>
      <c r="W22" s="25">
        <v>0</v>
      </c>
      <c r="X22">
        <f t="shared" si="0"/>
        <v>2</v>
      </c>
      <c r="Y22" s="26">
        <f t="shared" si="1"/>
        <v>55</v>
      </c>
      <c r="Z22" t="str">
        <f t="shared" si="2"/>
        <v>02:55</v>
      </c>
    </row>
    <row r="23" spans="2:26" x14ac:dyDescent="0.2">
      <c r="B23" s="1"/>
      <c r="C23">
        <v>12</v>
      </c>
      <c r="D23" s="1" t="s">
        <v>32</v>
      </c>
      <c r="E23">
        <f t="shared" si="4"/>
        <v>0</v>
      </c>
      <c r="F23">
        <f t="shared" si="6"/>
        <v>0</v>
      </c>
      <c r="H23" s="1" t="s">
        <v>121</v>
      </c>
      <c r="I23" s="1"/>
      <c r="S23" s="1" t="s">
        <v>110</v>
      </c>
      <c r="V23" s="24">
        <v>2.0717592592592662E-3</v>
      </c>
      <c r="W23" s="25">
        <v>0</v>
      </c>
      <c r="X23">
        <f t="shared" si="0"/>
        <v>2</v>
      </c>
      <c r="Y23" s="26">
        <f t="shared" si="1"/>
        <v>59</v>
      </c>
      <c r="Z23" t="str">
        <f t="shared" si="2"/>
        <v>02:59</v>
      </c>
    </row>
    <row r="24" spans="2:26" x14ac:dyDescent="0.2">
      <c r="B24" s="1"/>
      <c r="C24">
        <v>13</v>
      </c>
      <c r="D24" s="1" t="s">
        <v>39</v>
      </c>
      <c r="E24">
        <f t="shared" si="4"/>
        <v>0</v>
      </c>
      <c r="F24">
        <f t="shared" si="6"/>
        <v>0</v>
      </c>
      <c r="H24" s="1" t="s">
        <v>123</v>
      </c>
      <c r="I24" s="1"/>
      <c r="S24" s="1" t="s">
        <v>111</v>
      </c>
      <c r="V24" s="24">
        <v>2.1296296296296341E-3</v>
      </c>
      <c r="W24" s="25">
        <v>0</v>
      </c>
      <c r="X24">
        <f t="shared" si="0"/>
        <v>3</v>
      </c>
      <c r="Y24" s="26">
        <f t="shared" si="1"/>
        <v>4</v>
      </c>
      <c r="Z24" t="str">
        <f t="shared" si="2"/>
        <v>03:4</v>
      </c>
    </row>
    <row r="25" spans="2:26" x14ac:dyDescent="0.2">
      <c r="B25" s="1"/>
      <c r="C25">
        <v>14</v>
      </c>
      <c r="D25" s="1" t="s">
        <v>31</v>
      </c>
      <c r="E25">
        <f t="shared" si="4"/>
        <v>0</v>
      </c>
      <c r="F25">
        <f t="shared" si="6"/>
        <v>0</v>
      </c>
      <c r="H25" s="1" t="s">
        <v>123</v>
      </c>
      <c r="I25" s="1"/>
      <c r="V25" s="24">
        <v>2.1990740740740825E-3</v>
      </c>
      <c r="W25" s="25">
        <v>0</v>
      </c>
      <c r="X25">
        <f t="shared" si="0"/>
        <v>3</v>
      </c>
      <c r="Y25" s="26">
        <f t="shared" si="1"/>
        <v>10</v>
      </c>
      <c r="Z25" t="str">
        <f t="shared" si="2"/>
        <v>03:10</v>
      </c>
    </row>
    <row r="26" spans="2:26" x14ac:dyDescent="0.2">
      <c r="B26" s="1"/>
      <c r="C26">
        <v>15</v>
      </c>
      <c r="D26" s="1" t="s">
        <v>47</v>
      </c>
      <c r="E26">
        <f t="shared" si="4"/>
        <v>0</v>
      </c>
      <c r="F26">
        <f t="shared" si="6"/>
        <v>0</v>
      </c>
      <c r="H26" s="1" t="s">
        <v>118</v>
      </c>
      <c r="I26" s="1"/>
      <c r="V26" s="24">
        <v>2.2453703703703767E-3</v>
      </c>
      <c r="W26" s="25">
        <v>0</v>
      </c>
      <c r="X26">
        <f t="shared" si="0"/>
        <v>3</v>
      </c>
      <c r="Y26" s="26">
        <f t="shared" si="1"/>
        <v>14</v>
      </c>
      <c r="Z26" t="str">
        <f t="shared" si="2"/>
        <v>03:14</v>
      </c>
    </row>
    <row r="27" spans="2:26" x14ac:dyDescent="0.2">
      <c r="B27" s="1"/>
      <c r="C27">
        <v>16</v>
      </c>
      <c r="D27" s="1" t="s">
        <v>48</v>
      </c>
      <c r="E27">
        <f t="shared" si="4"/>
        <v>0</v>
      </c>
      <c r="F27">
        <f t="shared" si="6"/>
        <v>0</v>
      </c>
      <c r="H27" s="1" t="s">
        <v>171</v>
      </c>
      <c r="I27" s="1"/>
      <c r="V27" s="24">
        <v>2.2685185185185239E-3</v>
      </c>
      <c r="W27" s="25">
        <v>0</v>
      </c>
      <c r="X27">
        <f t="shared" si="0"/>
        <v>3</v>
      </c>
      <c r="Y27" s="26">
        <f t="shared" si="1"/>
        <v>16</v>
      </c>
      <c r="Z27" t="str">
        <f t="shared" si="2"/>
        <v>03:16</v>
      </c>
    </row>
    <row r="28" spans="2:26" x14ac:dyDescent="0.2">
      <c r="B28" s="1"/>
      <c r="C28">
        <v>17</v>
      </c>
      <c r="D28" s="1" t="s">
        <v>71</v>
      </c>
      <c r="E28">
        <f t="shared" si="4"/>
        <v>0</v>
      </c>
      <c r="F28">
        <f t="shared" si="6"/>
        <v>0</v>
      </c>
      <c r="H28" s="1" t="s">
        <v>118</v>
      </c>
      <c r="I28" s="1"/>
      <c r="V28" s="24">
        <v>2.2685185185185239E-3</v>
      </c>
      <c r="W28" s="25">
        <v>0</v>
      </c>
      <c r="X28">
        <f t="shared" si="0"/>
        <v>3</v>
      </c>
      <c r="Y28" s="26">
        <f t="shared" si="1"/>
        <v>16</v>
      </c>
      <c r="Z28" t="str">
        <f t="shared" si="2"/>
        <v>03:16</v>
      </c>
    </row>
    <row r="29" spans="2:26" x14ac:dyDescent="0.2">
      <c r="C29">
        <v>18</v>
      </c>
      <c r="D29" s="1" t="s">
        <v>76</v>
      </c>
      <c r="E29">
        <f t="shared" si="4"/>
        <v>0</v>
      </c>
      <c r="F29">
        <f t="shared" si="6"/>
        <v>0</v>
      </c>
      <c r="H29" s="1" t="s">
        <v>173</v>
      </c>
      <c r="I29" s="1"/>
      <c r="V29" s="24">
        <v>2.2685185185185239E-3</v>
      </c>
      <c r="W29" s="25">
        <v>0</v>
      </c>
      <c r="X29">
        <f t="shared" si="0"/>
        <v>3</v>
      </c>
      <c r="Y29" s="26">
        <f t="shared" si="1"/>
        <v>16</v>
      </c>
      <c r="Z29" t="str">
        <f t="shared" si="2"/>
        <v>03:16</v>
      </c>
    </row>
    <row r="30" spans="2:26" x14ac:dyDescent="0.2">
      <c r="C30">
        <v>19</v>
      </c>
      <c r="D30" s="1" t="s">
        <v>74</v>
      </c>
      <c r="E30">
        <f t="shared" si="4"/>
        <v>0</v>
      </c>
      <c r="F30">
        <f t="shared" si="6"/>
        <v>0</v>
      </c>
      <c r="H30" s="1" t="s">
        <v>173</v>
      </c>
      <c r="I30" s="1"/>
      <c r="V30" s="24">
        <v>2.3495370370370389E-3</v>
      </c>
      <c r="W30" s="25">
        <v>0</v>
      </c>
      <c r="X30">
        <f t="shared" si="0"/>
        <v>3</v>
      </c>
      <c r="Y30" s="26">
        <f t="shared" si="1"/>
        <v>23</v>
      </c>
      <c r="Z30" t="str">
        <f t="shared" si="2"/>
        <v>03:23</v>
      </c>
    </row>
    <row r="31" spans="2:26" x14ac:dyDescent="0.2">
      <c r="C31">
        <v>20</v>
      </c>
      <c r="D31" s="1" t="s">
        <v>75</v>
      </c>
      <c r="E31">
        <f t="shared" si="4"/>
        <v>0</v>
      </c>
      <c r="F31">
        <f t="shared" si="6"/>
        <v>0</v>
      </c>
      <c r="H31" s="1" t="s">
        <v>118</v>
      </c>
      <c r="I31" s="1"/>
      <c r="V31" s="24">
        <v>3.4490740740740766E-3</v>
      </c>
      <c r="W31" s="25">
        <v>0</v>
      </c>
      <c r="X31">
        <f t="shared" si="0"/>
        <v>4</v>
      </c>
      <c r="Y31" s="26">
        <f t="shared" si="1"/>
        <v>58</v>
      </c>
      <c r="Z31" t="str">
        <f t="shared" si="2"/>
        <v>04:58</v>
      </c>
    </row>
    <row r="32" spans="2:26" x14ac:dyDescent="0.2">
      <c r="H32" s="1" t="s">
        <v>171</v>
      </c>
      <c r="I32" s="1"/>
      <c r="V32" s="24">
        <v>3.4490740740740766E-3</v>
      </c>
      <c r="W32" s="25">
        <v>0</v>
      </c>
      <c r="X32">
        <f t="shared" si="0"/>
        <v>4</v>
      </c>
      <c r="Y32" s="26">
        <f t="shared" si="1"/>
        <v>58</v>
      </c>
      <c r="Z32" t="str">
        <f t="shared" si="2"/>
        <v>04:58</v>
      </c>
    </row>
    <row r="33" spans="4:26" x14ac:dyDescent="0.2">
      <c r="D33" s="96" t="s">
        <v>77</v>
      </c>
      <c r="E33" s="96"/>
      <c r="F33" s="96"/>
      <c r="H33" s="1" t="s">
        <v>124</v>
      </c>
      <c r="I33" s="1"/>
      <c r="V33" s="24">
        <v>3.5300925925925916E-3</v>
      </c>
      <c r="W33" s="25">
        <v>0</v>
      </c>
      <c r="X33">
        <f t="shared" si="0"/>
        <v>5</v>
      </c>
      <c r="Y33" s="26">
        <f t="shared" si="1"/>
        <v>5</v>
      </c>
      <c r="Z33" t="str">
        <f t="shared" si="2"/>
        <v>05:5</v>
      </c>
    </row>
    <row r="34" spans="4:26" x14ac:dyDescent="0.2">
      <c r="D34" s="96" t="s">
        <v>78</v>
      </c>
      <c r="E34" s="96"/>
      <c r="F34" s="96"/>
      <c r="H34" s="1" t="s">
        <v>122</v>
      </c>
      <c r="I34" s="1"/>
      <c r="V34" s="24">
        <v>3.5532407407407388E-3</v>
      </c>
      <c r="W34" s="25">
        <v>0</v>
      </c>
      <c r="X34">
        <f t="shared" si="0"/>
        <v>5</v>
      </c>
      <c r="Y34" s="26">
        <f t="shared" si="1"/>
        <v>7</v>
      </c>
      <c r="Z34" t="str">
        <f t="shared" si="2"/>
        <v>05:7</v>
      </c>
    </row>
    <row r="35" spans="4:26" x14ac:dyDescent="0.2">
      <c r="H35" s="1" t="s">
        <v>121</v>
      </c>
      <c r="I35" s="1"/>
      <c r="V35" s="24">
        <v>3.6111111111111135E-3</v>
      </c>
      <c r="W35" s="25">
        <v>0</v>
      </c>
      <c r="X35">
        <f t="shared" si="0"/>
        <v>5</v>
      </c>
      <c r="Y35" s="26">
        <f t="shared" si="1"/>
        <v>12</v>
      </c>
      <c r="Z35" t="str">
        <f t="shared" si="2"/>
        <v>05:12</v>
      </c>
    </row>
    <row r="36" spans="4:26" x14ac:dyDescent="0.2">
      <c r="H36" s="1" t="s">
        <v>176</v>
      </c>
      <c r="I36" s="1"/>
      <c r="V36" s="24">
        <v>3.6458333333333343E-3</v>
      </c>
      <c r="W36" s="25">
        <v>0</v>
      </c>
      <c r="X36">
        <f t="shared" si="0"/>
        <v>5</v>
      </c>
      <c r="Y36" s="26">
        <f t="shared" si="1"/>
        <v>15</v>
      </c>
      <c r="Z36" t="str">
        <f t="shared" si="2"/>
        <v>05:15</v>
      </c>
    </row>
    <row r="37" spans="4:26" x14ac:dyDescent="0.2">
      <c r="D37" s="1" t="s">
        <v>42</v>
      </c>
      <c r="E37">
        <f>+COUNTIF($H$12:$I$56,D37)</f>
        <v>0</v>
      </c>
      <c r="F37">
        <f t="shared" ref="F37" si="7">+COUNTIF($M$12:$N$51,D37)</f>
        <v>0</v>
      </c>
      <c r="H37" s="1" t="s">
        <v>173</v>
      </c>
      <c r="I37" s="1"/>
      <c r="V37" s="24">
        <v>3.6921296296296285E-3</v>
      </c>
      <c r="W37" s="25">
        <v>0</v>
      </c>
      <c r="X37">
        <f t="shared" si="0"/>
        <v>5</v>
      </c>
      <c r="Y37" s="26">
        <f t="shared" si="1"/>
        <v>19</v>
      </c>
      <c r="Z37" t="str">
        <f t="shared" si="2"/>
        <v>05:19</v>
      </c>
    </row>
    <row r="38" spans="4:26" x14ac:dyDescent="0.2">
      <c r="H38" s="1" t="s">
        <v>118</v>
      </c>
      <c r="I38" s="1"/>
      <c r="V38" s="24">
        <v>3.7152777777777757E-3</v>
      </c>
      <c r="W38" s="25">
        <v>0</v>
      </c>
      <c r="X38">
        <f t="shared" si="0"/>
        <v>5</v>
      </c>
      <c r="Y38" s="26">
        <f t="shared" si="1"/>
        <v>21</v>
      </c>
      <c r="Z38" t="str">
        <f t="shared" si="2"/>
        <v>05:21</v>
      </c>
    </row>
    <row r="39" spans="4:26" x14ac:dyDescent="0.2">
      <c r="H39" s="1" t="s">
        <v>118</v>
      </c>
      <c r="I39" s="1"/>
      <c r="V39" s="24">
        <v>3.7731481481481505E-3</v>
      </c>
      <c r="W39" s="25">
        <v>0</v>
      </c>
      <c r="X39">
        <f t="shared" si="0"/>
        <v>5</v>
      </c>
      <c r="Y39" s="26">
        <f t="shared" si="1"/>
        <v>26</v>
      </c>
      <c r="Z39" t="str">
        <f t="shared" si="2"/>
        <v>05:26</v>
      </c>
    </row>
    <row r="40" spans="4:26" x14ac:dyDescent="0.2">
      <c r="H40" s="1" t="s">
        <v>173</v>
      </c>
      <c r="I40" s="1"/>
      <c r="V40" s="24">
        <v>3.8425925925925919E-3</v>
      </c>
      <c r="W40" s="25">
        <v>0</v>
      </c>
      <c r="X40">
        <f t="shared" si="0"/>
        <v>5</v>
      </c>
      <c r="Y40" s="26">
        <f t="shared" si="1"/>
        <v>32</v>
      </c>
      <c r="Z40" t="str">
        <f t="shared" si="2"/>
        <v>05:32</v>
      </c>
    </row>
    <row r="41" spans="4:26" x14ac:dyDescent="0.2">
      <c r="H41" s="1" t="s">
        <v>171</v>
      </c>
      <c r="I41" s="1"/>
      <c r="V41" s="24">
        <v>4.4791666666666799E-3</v>
      </c>
      <c r="W41" s="25">
        <v>0</v>
      </c>
      <c r="X41">
        <f t="shared" si="0"/>
        <v>6</v>
      </c>
      <c r="Y41" s="26">
        <f t="shared" si="1"/>
        <v>27</v>
      </c>
      <c r="Z41" t="str">
        <f t="shared" si="2"/>
        <v>06:27</v>
      </c>
    </row>
    <row r="42" spans="4:26" x14ac:dyDescent="0.2">
      <c r="H42" s="1" t="s">
        <v>176</v>
      </c>
      <c r="I42" s="1"/>
      <c r="V42" s="24">
        <v>4.4791666666666799E-3</v>
      </c>
      <c r="W42" s="25">
        <v>0</v>
      </c>
      <c r="X42">
        <f t="shared" si="0"/>
        <v>6</v>
      </c>
      <c r="Y42" s="26">
        <f t="shared" si="1"/>
        <v>27</v>
      </c>
      <c r="Z42" t="str">
        <f t="shared" si="2"/>
        <v>06:27</v>
      </c>
    </row>
    <row r="43" spans="4:26" x14ac:dyDescent="0.2">
      <c r="H43" s="1" t="s">
        <v>173</v>
      </c>
      <c r="I43" s="1"/>
      <c r="V43" s="24">
        <v>4.5138888888889006E-3</v>
      </c>
      <c r="W43" s="25">
        <v>0</v>
      </c>
      <c r="X43">
        <f t="shared" si="0"/>
        <v>6</v>
      </c>
      <c r="Y43" s="26">
        <f t="shared" si="1"/>
        <v>30</v>
      </c>
      <c r="Z43" t="str">
        <f t="shared" si="2"/>
        <v>06:30</v>
      </c>
    </row>
    <row r="44" spans="4:26" x14ac:dyDescent="0.2">
      <c r="H44" s="1" t="s">
        <v>118</v>
      </c>
      <c r="I44" s="1"/>
      <c r="V44" s="24">
        <v>4.583333333333342E-3</v>
      </c>
      <c r="W44" s="25">
        <v>0</v>
      </c>
      <c r="X44">
        <f t="shared" si="0"/>
        <v>6</v>
      </c>
      <c r="Y44" s="26">
        <f t="shared" si="1"/>
        <v>36</v>
      </c>
      <c r="Z44" t="str">
        <f t="shared" si="2"/>
        <v>06:36</v>
      </c>
    </row>
    <row r="45" spans="4:26" x14ac:dyDescent="0.2">
      <c r="H45" s="1" t="s">
        <v>120</v>
      </c>
      <c r="I45" s="1"/>
      <c r="V45" s="24">
        <v>4.7222222222222318E-3</v>
      </c>
      <c r="W45" s="25">
        <v>0</v>
      </c>
      <c r="X45">
        <f t="shared" si="0"/>
        <v>6</v>
      </c>
      <c r="Y45" s="26">
        <f t="shared" si="1"/>
        <v>48</v>
      </c>
      <c r="Z45" t="str">
        <f t="shared" si="2"/>
        <v>06:48</v>
      </c>
    </row>
    <row r="46" spans="4:26" x14ac:dyDescent="0.2">
      <c r="H46" s="1" t="s">
        <v>122</v>
      </c>
      <c r="I46" s="1"/>
      <c r="V46" s="24">
        <v>5.2662037037037104E-3</v>
      </c>
      <c r="W46" s="25">
        <v>0</v>
      </c>
      <c r="X46">
        <f t="shared" si="0"/>
        <v>7</v>
      </c>
      <c r="Y46" s="26">
        <f t="shared" si="1"/>
        <v>35</v>
      </c>
      <c r="Z46" t="str">
        <f t="shared" si="2"/>
        <v>07:35</v>
      </c>
    </row>
    <row r="47" spans="4:26" x14ac:dyDescent="0.2">
      <c r="H47" s="1"/>
      <c r="I47" s="1"/>
      <c r="V47" s="24">
        <v>5.2662037037037104E-3</v>
      </c>
      <c r="W47" s="25">
        <v>0</v>
      </c>
      <c r="X47">
        <f t="shared" si="0"/>
        <v>7</v>
      </c>
      <c r="Y47" s="26">
        <f t="shared" si="1"/>
        <v>35</v>
      </c>
      <c r="Z47" t="str">
        <f t="shared" si="2"/>
        <v>07:35</v>
      </c>
    </row>
    <row r="48" spans="4:26" x14ac:dyDescent="0.2">
      <c r="H48" s="1"/>
      <c r="I48" s="1"/>
      <c r="V48" s="24">
        <v>5.277777777777784E-3</v>
      </c>
      <c r="W48" s="25">
        <v>0</v>
      </c>
      <c r="X48">
        <f t="shared" si="0"/>
        <v>7</v>
      </c>
      <c r="Y48" s="26">
        <f t="shared" si="1"/>
        <v>36</v>
      </c>
      <c r="Z48" t="str">
        <f t="shared" si="2"/>
        <v>07:36</v>
      </c>
    </row>
    <row r="49" spans="8:26" x14ac:dyDescent="0.2">
      <c r="H49" s="1"/>
      <c r="I49" s="1"/>
      <c r="V49" s="24">
        <v>5.3472222222222324E-3</v>
      </c>
      <c r="W49" s="25">
        <v>0</v>
      </c>
      <c r="X49">
        <f t="shared" si="0"/>
        <v>7</v>
      </c>
      <c r="Y49" s="26">
        <f t="shared" si="1"/>
        <v>42</v>
      </c>
      <c r="Z49" t="str">
        <f t="shared" si="2"/>
        <v>07:42</v>
      </c>
    </row>
    <row r="50" spans="8:26" x14ac:dyDescent="0.2">
      <c r="H50" s="1"/>
      <c r="I50" s="1"/>
      <c r="V50" s="24">
        <v>6.1805555555555641E-3</v>
      </c>
      <c r="W50" s="25">
        <v>0</v>
      </c>
      <c r="X50">
        <f t="shared" si="0"/>
        <v>8</v>
      </c>
      <c r="Y50" s="26">
        <f t="shared" si="1"/>
        <v>54</v>
      </c>
      <c r="Z50" t="str">
        <f t="shared" si="2"/>
        <v>08:54</v>
      </c>
    </row>
    <row r="51" spans="8:26" x14ac:dyDescent="0.2">
      <c r="H51" s="1"/>
      <c r="I51" s="1"/>
      <c r="V51" s="24">
        <v>6.1805555555555641E-3</v>
      </c>
      <c r="W51" s="25">
        <v>0</v>
      </c>
      <c r="X51">
        <f t="shared" si="0"/>
        <v>8</v>
      </c>
      <c r="Y51" s="26">
        <f t="shared" si="1"/>
        <v>54</v>
      </c>
      <c r="Z51" t="str">
        <f t="shared" si="2"/>
        <v>08:54</v>
      </c>
    </row>
    <row r="52" spans="8:26" x14ac:dyDescent="0.2">
      <c r="H52" s="1"/>
      <c r="I52" s="1"/>
      <c r="V52" s="24">
        <v>6.1805555555555641E-3</v>
      </c>
      <c r="W52" s="25">
        <v>0</v>
      </c>
      <c r="X52">
        <f t="shared" si="0"/>
        <v>8</v>
      </c>
      <c r="Y52" s="26">
        <f t="shared" si="1"/>
        <v>54</v>
      </c>
      <c r="Z52" t="str">
        <f t="shared" si="2"/>
        <v>08:54</v>
      </c>
    </row>
    <row r="53" spans="8:26" x14ac:dyDescent="0.2">
      <c r="H53" s="1"/>
      <c r="I53" s="1"/>
      <c r="V53" s="24">
        <v>6.2731481481481527E-3</v>
      </c>
      <c r="W53" s="25">
        <v>0</v>
      </c>
      <c r="X53">
        <f t="shared" si="0"/>
        <v>9</v>
      </c>
      <c r="Y53" s="26">
        <f t="shared" si="1"/>
        <v>2</v>
      </c>
      <c r="Z53" t="str">
        <f t="shared" si="2"/>
        <v>09:2</v>
      </c>
    </row>
    <row r="54" spans="8:26" x14ac:dyDescent="0.2">
      <c r="H54" s="1"/>
      <c r="I54" s="1"/>
      <c r="V54" s="24">
        <v>6.3078703703703734E-3</v>
      </c>
      <c r="W54" s="25">
        <v>0</v>
      </c>
      <c r="X54">
        <f t="shared" si="0"/>
        <v>9</v>
      </c>
      <c r="Y54" s="26">
        <f t="shared" si="1"/>
        <v>5</v>
      </c>
      <c r="Z54" t="str">
        <f t="shared" si="2"/>
        <v>09:5</v>
      </c>
    </row>
    <row r="55" spans="8:26" x14ac:dyDescent="0.2">
      <c r="H55" s="1"/>
      <c r="I55" s="1"/>
      <c r="V55" s="24">
        <v>7.2453703703703812E-3</v>
      </c>
      <c r="W55" s="24"/>
      <c r="X55">
        <f t="shared" si="0"/>
        <v>10</v>
      </c>
      <c r="Y55" s="26">
        <f t="shared" si="1"/>
        <v>26</v>
      </c>
      <c r="Z55" t="str">
        <f t="shared" si="2"/>
        <v>10:26</v>
      </c>
    </row>
    <row r="56" spans="8:26" x14ac:dyDescent="0.2">
      <c r="H56" s="1"/>
      <c r="I56" s="1"/>
      <c r="V56" s="24">
        <v>7.2453703703703812E-3</v>
      </c>
      <c r="W56" s="24"/>
      <c r="X56">
        <f t="shared" si="0"/>
        <v>10</v>
      </c>
      <c r="Y56" s="26">
        <f t="shared" si="1"/>
        <v>26</v>
      </c>
      <c r="Z56" t="str">
        <f t="shared" si="2"/>
        <v>10:26</v>
      </c>
    </row>
    <row r="57" spans="8:26" x14ac:dyDescent="0.2">
      <c r="H57" s="1"/>
      <c r="V57" s="24">
        <v>7.2569444444444547E-3</v>
      </c>
      <c r="W57" s="24"/>
      <c r="X57">
        <f t="shared" si="0"/>
        <v>10</v>
      </c>
      <c r="Y57" s="26">
        <f t="shared" si="1"/>
        <v>27</v>
      </c>
      <c r="Z57" t="str">
        <f t="shared" si="2"/>
        <v>10:27</v>
      </c>
    </row>
    <row r="58" spans="8:26" x14ac:dyDescent="0.2">
      <c r="H58" s="1"/>
      <c r="V58" s="24">
        <v>7.3611111111111169E-3</v>
      </c>
      <c r="W58" s="24"/>
      <c r="X58">
        <f t="shared" si="0"/>
        <v>10</v>
      </c>
      <c r="Y58" s="26">
        <f t="shared" si="1"/>
        <v>36</v>
      </c>
      <c r="Z58" t="str">
        <f t="shared" si="2"/>
        <v>10:36</v>
      </c>
    </row>
    <row r="59" spans="8:26" x14ac:dyDescent="0.2">
      <c r="H59" s="1"/>
      <c r="V59" s="24">
        <v>7.7199074074074114E-3</v>
      </c>
      <c r="W59" s="24"/>
      <c r="X59">
        <f t="shared" si="0"/>
        <v>11</v>
      </c>
      <c r="Y59" s="26">
        <f t="shared" si="1"/>
        <v>7</v>
      </c>
      <c r="Z59" t="str">
        <f t="shared" si="2"/>
        <v>11:7</v>
      </c>
    </row>
    <row r="60" spans="8:26" x14ac:dyDescent="0.2">
      <c r="H60" s="1"/>
      <c r="V60" s="24">
        <v>7.7199074074074114E-3</v>
      </c>
      <c r="W60" s="24"/>
      <c r="X60">
        <f t="shared" si="0"/>
        <v>11</v>
      </c>
      <c r="Y60" s="26">
        <f t="shared" si="1"/>
        <v>7</v>
      </c>
      <c r="Z60" t="str">
        <f t="shared" si="2"/>
        <v>11:7</v>
      </c>
    </row>
    <row r="61" spans="8:26" x14ac:dyDescent="0.2">
      <c r="H61" s="1"/>
      <c r="V61" s="24">
        <v>7.731481481481485E-3</v>
      </c>
      <c r="W61" s="24"/>
      <c r="X61">
        <f t="shared" si="0"/>
        <v>11</v>
      </c>
      <c r="Y61" s="26">
        <f t="shared" si="1"/>
        <v>8</v>
      </c>
      <c r="Z61" t="str">
        <f t="shared" si="2"/>
        <v>11:8</v>
      </c>
    </row>
    <row r="62" spans="8:26" x14ac:dyDescent="0.2">
      <c r="H62" s="1"/>
      <c r="V62" s="24">
        <v>8.1018518518518601E-3</v>
      </c>
      <c r="W62" s="24"/>
      <c r="X62">
        <f t="shared" si="0"/>
        <v>11</v>
      </c>
      <c r="Y62" s="26">
        <f t="shared" si="1"/>
        <v>40</v>
      </c>
      <c r="Z62" t="str">
        <f t="shared" si="2"/>
        <v>11:40</v>
      </c>
    </row>
    <row r="63" spans="8:26" x14ac:dyDescent="0.2">
      <c r="H63" s="1"/>
      <c r="V63" s="24">
        <v>8.1134259259259336E-3</v>
      </c>
      <c r="W63" s="24"/>
      <c r="X63">
        <f t="shared" si="0"/>
        <v>11</v>
      </c>
      <c r="Y63" s="26">
        <f t="shared" si="1"/>
        <v>41</v>
      </c>
      <c r="Z63" t="str">
        <f t="shared" si="2"/>
        <v>11:41</v>
      </c>
    </row>
    <row r="64" spans="8:26" x14ac:dyDescent="0.2">
      <c r="H64" s="1"/>
      <c r="V64" s="24">
        <v>8.1250000000000072E-3</v>
      </c>
      <c r="W64" s="24"/>
      <c r="X64">
        <f t="shared" si="0"/>
        <v>11</v>
      </c>
      <c r="Y64" s="26">
        <f t="shared" si="1"/>
        <v>42</v>
      </c>
      <c r="Z64" t="str">
        <f t="shared" si="2"/>
        <v>11:42</v>
      </c>
    </row>
    <row r="65" spans="8:26" x14ac:dyDescent="0.2">
      <c r="H65" s="1"/>
      <c r="V65" s="24">
        <v>8.1481481481481544E-3</v>
      </c>
      <c r="W65" s="24"/>
      <c r="X65">
        <f t="shared" si="0"/>
        <v>11</v>
      </c>
      <c r="Y65" s="26">
        <f t="shared" si="1"/>
        <v>44</v>
      </c>
      <c r="Z65" t="str">
        <f t="shared" si="2"/>
        <v>11:44</v>
      </c>
    </row>
    <row r="66" spans="8:26" x14ac:dyDescent="0.2">
      <c r="H66" s="1"/>
      <c r="V66" s="24">
        <v>8.9467592592592654E-3</v>
      </c>
      <c r="W66" s="24"/>
      <c r="X66">
        <f t="shared" si="0"/>
        <v>12</v>
      </c>
      <c r="Y66" s="26">
        <f t="shared" si="1"/>
        <v>53</v>
      </c>
      <c r="Z66" t="str">
        <f t="shared" si="2"/>
        <v>12:53</v>
      </c>
    </row>
    <row r="67" spans="8:26" x14ac:dyDescent="0.2">
      <c r="H67" s="1"/>
      <c r="V67" s="24">
        <v>8.9467592592592654E-3</v>
      </c>
      <c r="W67" s="24"/>
      <c r="X67">
        <f t="shared" si="0"/>
        <v>12</v>
      </c>
      <c r="Y67" s="26">
        <f t="shared" si="1"/>
        <v>53</v>
      </c>
      <c r="Z67" t="str">
        <f t="shared" si="2"/>
        <v>12:53</v>
      </c>
    </row>
    <row r="68" spans="8:26" x14ac:dyDescent="0.2">
      <c r="H68" s="1"/>
      <c r="V68" s="24">
        <v>8.9699074074074125E-3</v>
      </c>
      <c r="W68" s="24"/>
      <c r="X68">
        <f t="shared" si="0"/>
        <v>12</v>
      </c>
      <c r="Y68" s="26">
        <f t="shared" si="1"/>
        <v>55</v>
      </c>
      <c r="Z68" t="str">
        <f t="shared" si="2"/>
        <v>12:55</v>
      </c>
    </row>
    <row r="69" spans="8:26" x14ac:dyDescent="0.2">
      <c r="H69" s="1"/>
      <c r="V69" s="24">
        <v>9.0277777777777804E-3</v>
      </c>
      <c r="W69" s="24"/>
      <c r="X69">
        <f t="shared" ref="X69:X132" si="8">+MINUTE(V69)</f>
        <v>13</v>
      </c>
      <c r="Y69" s="26">
        <f t="shared" ref="Y69:Y132" si="9">+SECOND(V69)</f>
        <v>0</v>
      </c>
      <c r="Z69" t="str">
        <f t="shared" ref="Z69:Z132" si="10">+CONCATENATE(W69&amp;X69&amp;":"&amp;Y69)</f>
        <v>13:0</v>
      </c>
    </row>
    <row r="70" spans="8:26" x14ac:dyDescent="0.2">
      <c r="H70" s="1"/>
      <c r="V70" s="24">
        <v>9.039351851851854E-3</v>
      </c>
      <c r="W70" s="24"/>
      <c r="X70">
        <f t="shared" si="8"/>
        <v>13</v>
      </c>
      <c r="Y70" s="26">
        <f t="shared" si="9"/>
        <v>1</v>
      </c>
      <c r="Z70" t="str">
        <f t="shared" si="10"/>
        <v>13:1</v>
      </c>
    </row>
    <row r="71" spans="8:26" x14ac:dyDescent="0.2">
      <c r="H71" s="1"/>
      <c r="V71" s="24">
        <v>9.7222222222222224E-3</v>
      </c>
      <c r="W71" s="24"/>
      <c r="X71">
        <f t="shared" si="8"/>
        <v>14</v>
      </c>
      <c r="Y71" s="26">
        <f t="shared" si="9"/>
        <v>0</v>
      </c>
      <c r="Z71" t="str">
        <f t="shared" si="10"/>
        <v>14:0</v>
      </c>
    </row>
    <row r="72" spans="8:26" x14ac:dyDescent="0.2">
      <c r="H72" s="1"/>
      <c r="V72" s="24">
        <v>9.7453703703703695E-3</v>
      </c>
      <c r="W72" s="24"/>
      <c r="X72">
        <f t="shared" si="8"/>
        <v>14</v>
      </c>
      <c r="Y72" s="26">
        <f t="shared" si="9"/>
        <v>2</v>
      </c>
      <c r="Z72" t="str">
        <f t="shared" si="10"/>
        <v>14:2</v>
      </c>
    </row>
    <row r="73" spans="8:26" x14ac:dyDescent="0.2">
      <c r="H73" s="1"/>
      <c r="V73" s="24">
        <v>9.7453703703703695E-3</v>
      </c>
      <c r="W73" s="24"/>
      <c r="X73">
        <f t="shared" si="8"/>
        <v>14</v>
      </c>
      <c r="Y73" s="26">
        <f t="shared" si="9"/>
        <v>2</v>
      </c>
      <c r="Z73" t="str">
        <f t="shared" si="10"/>
        <v>14:2</v>
      </c>
    </row>
    <row r="74" spans="8:26" x14ac:dyDescent="0.2">
      <c r="H74" s="1"/>
      <c r="V74" s="24">
        <v>9.8611111111111191E-3</v>
      </c>
      <c r="W74" s="24"/>
      <c r="X74">
        <f t="shared" si="8"/>
        <v>14</v>
      </c>
      <c r="Y74" s="26">
        <f t="shared" si="9"/>
        <v>12</v>
      </c>
      <c r="Z74" t="str">
        <f t="shared" si="10"/>
        <v>14:12</v>
      </c>
    </row>
    <row r="75" spans="8:26" x14ac:dyDescent="0.2">
      <c r="H75" s="1"/>
      <c r="V75" s="24">
        <v>9.8958333333333398E-3</v>
      </c>
      <c r="W75" s="24"/>
      <c r="X75">
        <f t="shared" si="8"/>
        <v>14</v>
      </c>
      <c r="Y75" s="26">
        <f t="shared" si="9"/>
        <v>15</v>
      </c>
      <c r="Z75" t="str">
        <f t="shared" si="10"/>
        <v>14:15</v>
      </c>
    </row>
    <row r="76" spans="8:26" x14ac:dyDescent="0.2">
      <c r="H76" s="1"/>
      <c r="V76" s="24">
        <v>9.8958333333333398E-3</v>
      </c>
      <c r="W76" s="24"/>
      <c r="X76">
        <f t="shared" si="8"/>
        <v>14</v>
      </c>
      <c r="Y76" s="26">
        <f t="shared" si="9"/>
        <v>15</v>
      </c>
      <c r="Z76" t="str">
        <f t="shared" si="10"/>
        <v>14:15</v>
      </c>
    </row>
    <row r="77" spans="8:26" x14ac:dyDescent="0.2">
      <c r="H77" s="1"/>
      <c r="V77" s="24">
        <v>1.0879629629629635E-2</v>
      </c>
      <c r="W77" s="24"/>
      <c r="X77">
        <f t="shared" si="8"/>
        <v>15</v>
      </c>
      <c r="Y77" s="26">
        <f t="shared" si="9"/>
        <v>40</v>
      </c>
      <c r="Z77" t="str">
        <f t="shared" si="10"/>
        <v>15:40</v>
      </c>
    </row>
    <row r="78" spans="8:26" x14ac:dyDescent="0.2">
      <c r="H78" s="1"/>
      <c r="V78" s="24">
        <v>1.0879629629629635E-2</v>
      </c>
      <c r="W78" s="24"/>
      <c r="X78">
        <f t="shared" si="8"/>
        <v>15</v>
      </c>
      <c r="Y78" s="26">
        <f t="shared" si="9"/>
        <v>40</v>
      </c>
      <c r="Z78" t="str">
        <f t="shared" si="10"/>
        <v>15:40</v>
      </c>
    </row>
    <row r="79" spans="8:26" x14ac:dyDescent="0.2">
      <c r="H79" s="1"/>
      <c r="V79" s="24">
        <v>1.0891203703703708E-2</v>
      </c>
      <c r="W79" s="24"/>
      <c r="X79">
        <f t="shared" si="8"/>
        <v>15</v>
      </c>
      <c r="Y79" s="26">
        <f t="shared" si="9"/>
        <v>41</v>
      </c>
      <c r="Z79" t="str">
        <f t="shared" si="10"/>
        <v>15:41</v>
      </c>
    </row>
    <row r="80" spans="8:26" x14ac:dyDescent="0.2">
      <c r="H80" s="1"/>
      <c r="V80" s="24">
        <v>1.113425925925926E-2</v>
      </c>
      <c r="W80" s="24"/>
      <c r="X80">
        <f t="shared" si="8"/>
        <v>16</v>
      </c>
      <c r="Y80" s="26">
        <f t="shared" si="9"/>
        <v>2</v>
      </c>
      <c r="Z80" t="str">
        <f t="shared" si="10"/>
        <v>16:2</v>
      </c>
    </row>
    <row r="81" spans="8:26" x14ac:dyDescent="0.2">
      <c r="H81" s="1"/>
      <c r="V81" s="24">
        <v>1.1168981481481481E-2</v>
      </c>
      <c r="W81" s="24"/>
      <c r="X81">
        <f t="shared" si="8"/>
        <v>16</v>
      </c>
      <c r="Y81" s="26">
        <f t="shared" si="9"/>
        <v>5</v>
      </c>
      <c r="Z81" t="str">
        <f t="shared" si="10"/>
        <v>16:5</v>
      </c>
    </row>
    <row r="82" spans="8:26" x14ac:dyDescent="0.2">
      <c r="H82" s="1"/>
      <c r="V82" s="24">
        <v>1.1238425925925929E-2</v>
      </c>
      <c r="W82" s="24"/>
      <c r="X82">
        <f t="shared" si="8"/>
        <v>16</v>
      </c>
      <c r="Y82" s="26">
        <f t="shared" si="9"/>
        <v>11</v>
      </c>
      <c r="Z82" t="str">
        <f t="shared" si="10"/>
        <v>16:11</v>
      </c>
    </row>
    <row r="83" spans="8:26" x14ac:dyDescent="0.2">
      <c r="H83" s="1"/>
      <c r="V83" s="24">
        <v>1.127314814814815E-2</v>
      </c>
      <c r="W83" s="24"/>
      <c r="X83">
        <f t="shared" si="8"/>
        <v>16</v>
      </c>
      <c r="Y83" s="26">
        <f t="shared" si="9"/>
        <v>14</v>
      </c>
      <c r="Z83" t="str">
        <f t="shared" si="10"/>
        <v>16:14</v>
      </c>
    </row>
    <row r="84" spans="8:26" x14ac:dyDescent="0.2">
      <c r="H84" s="1"/>
      <c r="V84" s="24">
        <v>1.1307870370370371E-2</v>
      </c>
      <c r="W84" s="24"/>
      <c r="X84">
        <f t="shared" si="8"/>
        <v>16</v>
      </c>
      <c r="Y84" s="26">
        <f t="shared" si="9"/>
        <v>17</v>
      </c>
      <c r="Z84" t="str">
        <f t="shared" si="10"/>
        <v>16:17</v>
      </c>
    </row>
    <row r="85" spans="8:26" x14ac:dyDescent="0.2">
      <c r="H85" s="1"/>
      <c r="V85" s="24">
        <v>1.2268518518518519E-2</v>
      </c>
      <c r="W85" s="24"/>
      <c r="X85">
        <f t="shared" si="8"/>
        <v>17</v>
      </c>
      <c r="Y85" s="26">
        <f t="shared" si="9"/>
        <v>40</v>
      </c>
      <c r="Z85" t="str">
        <f t="shared" si="10"/>
        <v>17:40</v>
      </c>
    </row>
    <row r="86" spans="8:26" x14ac:dyDescent="0.2">
      <c r="H86" s="1"/>
      <c r="V86" s="24">
        <v>1.2268518518518519E-2</v>
      </c>
      <c r="W86" s="24"/>
      <c r="X86">
        <f t="shared" si="8"/>
        <v>17</v>
      </c>
      <c r="Y86" s="26">
        <f t="shared" si="9"/>
        <v>40</v>
      </c>
      <c r="Z86" t="str">
        <f t="shared" si="10"/>
        <v>17:40</v>
      </c>
    </row>
    <row r="87" spans="8:26" x14ac:dyDescent="0.2">
      <c r="H87" s="1"/>
      <c r="V87" s="24">
        <v>1.2268518518518519E-2</v>
      </c>
      <c r="W87" s="24"/>
      <c r="X87">
        <f t="shared" si="8"/>
        <v>17</v>
      </c>
      <c r="Y87" s="26">
        <f t="shared" si="9"/>
        <v>40</v>
      </c>
      <c r="Z87" t="str">
        <f t="shared" si="10"/>
        <v>17:40</v>
      </c>
    </row>
    <row r="88" spans="8:26" x14ac:dyDescent="0.2">
      <c r="H88" s="1"/>
      <c r="V88" s="24">
        <v>1.2326388888888887E-2</v>
      </c>
      <c r="W88" s="24"/>
      <c r="X88">
        <f t="shared" si="8"/>
        <v>17</v>
      </c>
      <c r="Y88" s="26">
        <f t="shared" si="9"/>
        <v>45</v>
      </c>
      <c r="Z88" t="str">
        <f t="shared" si="10"/>
        <v>17:45</v>
      </c>
    </row>
    <row r="89" spans="8:26" x14ac:dyDescent="0.2">
      <c r="V89" s="24">
        <v>1.2372685185185181E-2</v>
      </c>
      <c r="W89" s="24"/>
      <c r="X89">
        <f t="shared" si="8"/>
        <v>17</v>
      </c>
      <c r="Y89" s="26">
        <f t="shared" si="9"/>
        <v>49</v>
      </c>
      <c r="Z89" t="str">
        <f t="shared" si="10"/>
        <v>17:49</v>
      </c>
    </row>
    <row r="90" spans="8:26" x14ac:dyDescent="0.2">
      <c r="V90" s="24">
        <v>1.3032407407407416E-2</v>
      </c>
      <c r="W90" s="24"/>
      <c r="X90">
        <f t="shared" si="8"/>
        <v>18</v>
      </c>
      <c r="Y90" s="26">
        <f t="shared" si="9"/>
        <v>46</v>
      </c>
      <c r="Z90" t="str">
        <f t="shared" si="10"/>
        <v>18:46</v>
      </c>
    </row>
    <row r="91" spans="8:26" x14ac:dyDescent="0.2">
      <c r="V91" s="24">
        <v>1.3090277777777784E-2</v>
      </c>
      <c r="W91" s="24"/>
      <c r="X91">
        <f t="shared" si="8"/>
        <v>18</v>
      </c>
      <c r="Y91" s="26">
        <f t="shared" si="9"/>
        <v>51</v>
      </c>
      <c r="Z91" t="str">
        <f t="shared" si="10"/>
        <v>18:51</v>
      </c>
    </row>
    <row r="92" spans="8:26" x14ac:dyDescent="0.2">
      <c r="V92" s="24">
        <v>1.3090277777777784E-2</v>
      </c>
      <c r="W92" s="24"/>
      <c r="X92">
        <f t="shared" si="8"/>
        <v>18</v>
      </c>
      <c r="Y92" s="26">
        <f t="shared" si="9"/>
        <v>51</v>
      </c>
      <c r="Z92" t="str">
        <f t="shared" si="10"/>
        <v>18:51</v>
      </c>
    </row>
    <row r="93" spans="8:26" x14ac:dyDescent="0.2">
      <c r="V93" s="24">
        <v>1.3101851851851865E-2</v>
      </c>
      <c r="W93" s="24"/>
      <c r="X93">
        <f t="shared" si="8"/>
        <v>18</v>
      </c>
      <c r="Y93" s="26">
        <f t="shared" si="9"/>
        <v>52</v>
      </c>
      <c r="Z93" t="str">
        <f t="shared" si="10"/>
        <v>18:52</v>
      </c>
    </row>
    <row r="94" spans="8:26" x14ac:dyDescent="0.2">
      <c r="V94" s="24">
        <v>1.3726851851851858E-2</v>
      </c>
      <c r="W94" s="24"/>
      <c r="X94">
        <f t="shared" si="8"/>
        <v>19</v>
      </c>
      <c r="Y94" s="26">
        <f t="shared" si="9"/>
        <v>46</v>
      </c>
      <c r="Z94" t="str">
        <f t="shared" si="10"/>
        <v>19:46</v>
      </c>
    </row>
    <row r="95" spans="8:26" x14ac:dyDescent="0.2">
      <c r="V95" s="24">
        <v>1.3726851851851858E-2</v>
      </c>
      <c r="W95" s="24"/>
      <c r="X95">
        <f t="shared" si="8"/>
        <v>19</v>
      </c>
      <c r="Y95" s="26">
        <f t="shared" si="9"/>
        <v>46</v>
      </c>
      <c r="Z95" t="str">
        <f t="shared" si="10"/>
        <v>19:46</v>
      </c>
    </row>
    <row r="96" spans="8:26" x14ac:dyDescent="0.2">
      <c r="V96" s="24">
        <v>1.3726851851851858E-2</v>
      </c>
      <c r="W96" s="24"/>
      <c r="X96">
        <f t="shared" si="8"/>
        <v>19</v>
      </c>
      <c r="Y96" s="26">
        <f t="shared" si="9"/>
        <v>46</v>
      </c>
      <c r="Z96" t="str">
        <f t="shared" si="10"/>
        <v>19:46</v>
      </c>
    </row>
    <row r="97" spans="22:26" x14ac:dyDescent="0.2">
      <c r="V97" s="24">
        <v>1.4201388888888895E-2</v>
      </c>
      <c r="W97" s="24"/>
      <c r="X97">
        <f t="shared" si="8"/>
        <v>20</v>
      </c>
      <c r="Y97" s="26">
        <f t="shared" si="9"/>
        <v>27</v>
      </c>
      <c r="Z97" t="str">
        <f t="shared" si="10"/>
        <v>20:27</v>
      </c>
    </row>
    <row r="98" spans="22:26" x14ac:dyDescent="0.2">
      <c r="V98" s="24">
        <v>1.4201388888888895E-2</v>
      </c>
      <c r="W98" s="24"/>
      <c r="X98">
        <f t="shared" si="8"/>
        <v>20</v>
      </c>
      <c r="Y98" s="26">
        <f t="shared" si="9"/>
        <v>27</v>
      </c>
      <c r="Z98" t="str">
        <f t="shared" si="10"/>
        <v>20:27</v>
      </c>
    </row>
    <row r="99" spans="22:26" x14ac:dyDescent="0.2">
      <c r="V99" s="24">
        <v>1.424768518518519E-2</v>
      </c>
      <c r="W99" s="24"/>
      <c r="X99">
        <f t="shared" si="8"/>
        <v>20</v>
      </c>
      <c r="Y99" s="26">
        <f t="shared" si="9"/>
        <v>31</v>
      </c>
      <c r="Z99" t="str">
        <f t="shared" si="10"/>
        <v>20:31</v>
      </c>
    </row>
    <row r="100" spans="22:26" x14ac:dyDescent="0.2">
      <c r="V100" s="24">
        <v>1.428240740740741E-2</v>
      </c>
      <c r="W100" s="24"/>
      <c r="X100">
        <f t="shared" si="8"/>
        <v>20</v>
      </c>
      <c r="Y100" s="26">
        <f t="shared" si="9"/>
        <v>34</v>
      </c>
      <c r="Z100" t="str">
        <f t="shared" si="10"/>
        <v>20:34</v>
      </c>
    </row>
    <row r="101" spans="22:26" x14ac:dyDescent="0.2">
      <c r="V101" s="24">
        <v>1.4988425925925933E-2</v>
      </c>
      <c r="W101" s="24"/>
      <c r="X101">
        <f t="shared" si="8"/>
        <v>21</v>
      </c>
      <c r="Y101" s="26">
        <f t="shared" si="9"/>
        <v>35</v>
      </c>
      <c r="Z101" t="str">
        <f t="shared" si="10"/>
        <v>21:35</v>
      </c>
    </row>
    <row r="102" spans="22:26" x14ac:dyDescent="0.2">
      <c r="V102" s="24">
        <v>1.4988425925925933E-2</v>
      </c>
      <c r="W102" s="24"/>
      <c r="X102">
        <f t="shared" si="8"/>
        <v>21</v>
      </c>
      <c r="Y102" s="26">
        <f t="shared" si="9"/>
        <v>35</v>
      </c>
      <c r="Z102" t="str">
        <f t="shared" si="10"/>
        <v>21:35</v>
      </c>
    </row>
    <row r="103" spans="22:26" x14ac:dyDescent="0.2">
      <c r="V103" s="24">
        <v>1.5000000000000006E-2</v>
      </c>
      <c r="W103" s="24"/>
      <c r="X103">
        <f t="shared" si="8"/>
        <v>21</v>
      </c>
      <c r="Y103" s="26">
        <f t="shared" si="9"/>
        <v>36</v>
      </c>
      <c r="Z103" t="str">
        <f t="shared" si="10"/>
        <v>21:36</v>
      </c>
    </row>
    <row r="104" spans="22:26" x14ac:dyDescent="0.2">
      <c r="V104" s="24">
        <v>1.5115740740740749E-2</v>
      </c>
      <c r="W104" s="24"/>
      <c r="X104">
        <f t="shared" si="8"/>
        <v>21</v>
      </c>
      <c r="Y104" s="26">
        <f t="shared" si="9"/>
        <v>46</v>
      </c>
      <c r="Z104" t="str">
        <f t="shared" si="10"/>
        <v>21:46</v>
      </c>
    </row>
    <row r="105" spans="22:26" x14ac:dyDescent="0.2">
      <c r="V105" s="24">
        <v>1.5254629629629639E-2</v>
      </c>
      <c r="W105" s="24"/>
      <c r="X105">
        <f t="shared" si="8"/>
        <v>21</v>
      </c>
      <c r="Y105" s="26">
        <f t="shared" si="9"/>
        <v>58</v>
      </c>
      <c r="Z105" t="str">
        <f t="shared" si="10"/>
        <v>21:58</v>
      </c>
    </row>
    <row r="106" spans="22:26" x14ac:dyDescent="0.2">
      <c r="V106" s="24">
        <v>1.5277777777777786E-2</v>
      </c>
      <c r="W106" s="24"/>
      <c r="X106">
        <f t="shared" si="8"/>
        <v>22</v>
      </c>
      <c r="Y106" s="26">
        <f t="shared" si="9"/>
        <v>0</v>
      </c>
      <c r="Z106" t="str">
        <f t="shared" si="10"/>
        <v>22:0</v>
      </c>
    </row>
    <row r="107" spans="22:26" x14ac:dyDescent="0.2">
      <c r="V107" s="24">
        <v>1.532407407407408E-2</v>
      </c>
      <c r="W107" s="24"/>
      <c r="X107">
        <f t="shared" si="8"/>
        <v>22</v>
      </c>
      <c r="Y107" s="26">
        <f t="shared" si="9"/>
        <v>4</v>
      </c>
      <c r="Z107" t="str">
        <f t="shared" si="10"/>
        <v>22:4</v>
      </c>
    </row>
    <row r="108" spans="22:26" x14ac:dyDescent="0.2">
      <c r="V108" s="24">
        <v>1.7222222222222222E-2</v>
      </c>
      <c r="W108" s="24"/>
      <c r="X108">
        <f t="shared" si="8"/>
        <v>24</v>
      </c>
      <c r="Y108" s="26">
        <f t="shared" si="9"/>
        <v>48</v>
      </c>
      <c r="Z108" t="str">
        <f t="shared" si="10"/>
        <v>24:48</v>
      </c>
    </row>
    <row r="109" spans="22:26" x14ac:dyDescent="0.2">
      <c r="V109" s="24">
        <v>1.7222222222222222E-2</v>
      </c>
      <c r="W109" s="24"/>
      <c r="X109">
        <f t="shared" si="8"/>
        <v>24</v>
      </c>
      <c r="Y109" s="26">
        <f t="shared" si="9"/>
        <v>48</v>
      </c>
      <c r="Z109" t="str">
        <f t="shared" si="10"/>
        <v>24:48</v>
      </c>
    </row>
    <row r="110" spans="22:26" x14ac:dyDescent="0.2">
      <c r="V110" s="24">
        <v>1.7962962962962972E-2</v>
      </c>
      <c r="W110" s="24"/>
      <c r="X110">
        <f t="shared" si="8"/>
        <v>25</v>
      </c>
      <c r="Y110" s="26">
        <f t="shared" si="9"/>
        <v>52</v>
      </c>
      <c r="Z110" t="str">
        <f t="shared" si="10"/>
        <v>25:52</v>
      </c>
    </row>
    <row r="111" spans="22:26" x14ac:dyDescent="0.2">
      <c r="V111" s="24">
        <v>1.7962962962962972E-2</v>
      </c>
      <c r="W111" s="24"/>
      <c r="X111">
        <f t="shared" si="8"/>
        <v>25</v>
      </c>
      <c r="Y111" s="26">
        <f t="shared" si="9"/>
        <v>52</v>
      </c>
      <c r="Z111" t="str">
        <f t="shared" si="10"/>
        <v>25:52</v>
      </c>
    </row>
    <row r="112" spans="22:26" x14ac:dyDescent="0.2">
      <c r="V112" s="24">
        <v>1.8043981481481487E-2</v>
      </c>
      <c r="W112" s="24"/>
      <c r="X112">
        <f t="shared" si="8"/>
        <v>25</v>
      </c>
      <c r="Y112" s="26">
        <f t="shared" si="9"/>
        <v>59</v>
      </c>
      <c r="Z112" t="str">
        <f t="shared" si="10"/>
        <v>25:59</v>
      </c>
    </row>
    <row r="113" spans="22:26" x14ac:dyDescent="0.2">
      <c r="V113" s="24">
        <v>1.8113425925925929E-2</v>
      </c>
      <c r="W113" s="24"/>
      <c r="X113">
        <f t="shared" si="8"/>
        <v>26</v>
      </c>
      <c r="Y113" s="26">
        <f t="shared" si="9"/>
        <v>5</v>
      </c>
      <c r="Z113" t="str">
        <f t="shared" si="10"/>
        <v>26:5</v>
      </c>
    </row>
    <row r="114" spans="22:26" x14ac:dyDescent="0.2">
      <c r="V114" s="24">
        <v>1.8159722222222223E-2</v>
      </c>
      <c r="W114" s="24"/>
      <c r="X114">
        <f t="shared" si="8"/>
        <v>26</v>
      </c>
      <c r="Y114" s="26">
        <f t="shared" si="9"/>
        <v>9</v>
      </c>
      <c r="Z114" t="str">
        <f t="shared" si="10"/>
        <v>26:9</v>
      </c>
    </row>
    <row r="115" spans="22:26" x14ac:dyDescent="0.2">
      <c r="V115" s="24">
        <v>1.9166666666666665E-2</v>
      </c>
      <c r="W115" s="24"/>
      <c r="X115">
        <f t="shared" si="8"/>
        <v>27</v>
      </c>
      <c r="Y115" s="26">
        <f t="shared" si="9"/>
        <v>36</v>
      </c>
      <c r="Z115" t="str">
        <f t="shared" si="10"/>
        <v>27:36</v>
      </c>
    </row>
    <row r="116" spans="22:26" x14ac:dyDescent="0.2">
      <c r="V116" s="24">
        <v>1.9166666666666665E-2</v>
      </c>
      <c r="W116" s="24"/>
      <c r="X116">
        <f t="shared" si="8"/>
        <v>27</v>
      </c>
      <c r="Y116" s="26">
        <f t="shared" si="9"/>
        <v>36</v>
      </c>
      <c r="Z116" t="str">
        <f t="shared" si="10"/>
        <v>27:36</v>
      </c>
    </row>
    <row r="117" spans="22:26" x14ac:dyDescent="0.2">
      <c r="V117" s="24">
        <v>1.9189814814814819E-2</v>
      </c>
      <c r="W117" s="24"/>
      <c r="X117">
        <f t="shared" si="8"/>
        <v>27</v>
      </c>
      <c r="Y117" s="26">
        <f t="shared" si="9"/>
        <v>38</v>
      </c>
      <c r="Z117" t="str">
        <f t="shared" si="10"/>
        <v>27:38</v>
      </c>
    </row>
    <row r="118" spans="22:26" x14ac:dyDescent="0.2">
      <c r="V118" s="24">
        <v>1.9293981481481481E-2</v>
      </c>
      <c r="W118" s="24"/>
      <c r="X118">
        <f t="shared" si="8"/>
        <v>27</v>
      </c>
      <c r="Y118" s="26">
        <f t="shared" si="9"/>
        <v>47</v>
      </c>
      <c r="Z118" t="str">
        <f t="shared" si="10"/>
        <v>27:47</v>
      </c>
    </row>
    <row r="119" spans="22:26" x14ac:dyDescent="0.2">
      <c r="V119" s="24">
        <v>1.9317129629629629E-2</v>
      </c>
      <c r="W119" s="24"/>
      <c r="X119">
        <f t="shared" si="8"/>
        <v>27</v>
      </c>
      <c r="Y119" s="26">
        <f t="shared" si="9"/>
        <v>49</v>
      </c>
      <c r="Z119" t="str">
        <f t="shared" si="10"/>
        <v>27:49</v>
      </c>
    </row>
    <row r="120" spans="22:26" x14ac:dyDescent="0.2">
      <c r="V120" s="24">
        <v>1.9351851851851856E-2</v>
      </c>
      <c r="W120" s="24"/>
      <c r="X120">
        <f t="shared" si="8"/>
        <v>27</v>
      </c>
      <c r="Y120" s="26">
        <f t="shared" si="9"/>
        <v>52</v>
      </c>
      <c r="Z120" t="str">
        <f t="shared" si="10"/>
        <v>27:52</v>
      </c>
    </row>
    <row r="121" spans="22:26" x14ac:dyDescent="0.2">
      <c r="V121" s="24">
        <v>1.9386574074074077E-2</v>
      </c>
      <c r="W121" s="24"/>
      <c r="X121">
        <f t="shared" si="8"/>
        <v>27</v>
      </c>
      <c r="Y121" s="26">
        <f t="shared" si="9"/>
        <v>55</v>
      </c>
      <c r="Z121" t="str">
        <f t="shared" si="10"/>
        <v>27:55</v>
      </c>
    </row>
    <row r="122" spans="22:26" x14ac:dyDescent="0.2">
      <c r="V122" s="24">
        <v>1.9432870370370371E-2</v>
      </c>
      <c r="W122" s="24"/>
      <c r="X122">
        <f t="shared" si="8"/>
        <v>27</v>
      </c>
      <c r="Y122" s="26">
        <f t="shared" si="9"/>
        <v>59</v>
      </c>
      <c r="Z122" t="str">
        <f t="shared" si="10"/>
        <v>27:59</v>
      </c>
    </row>
    <row r="123" spans="22:26" x14ac:dyDescent="0.2">
      <c r="V123" s="24">
        <v>1.9745370370370371E-2</v>
      </c>
      <c r="W123" s="24"/>
      <c r="X123">
        <f t="shared" si="8"/>
        <v>28</v>
      </c>
      <c r="Y123" s="26">
        <f t="shared" si="9"/>
        <v>26</v>
      </c>
      <c r="Z123" t="str">
        <f t="shared" si="10"/>
        <v>28:26</v>
      </c>
    </row>
    <row r="124" spans="22:26" x14ac:dyDescent="0.2">
      <c r="V124" s="24">
        <v>1.9745370370370371E-2</v>
      </c>
      <c r="W124" s="24"/>
      <c r="X124">
        <f t="shared" si="8"/>
        <v>28</v>
      </c>
      <c r="Y124" s="26">
        <f t="shared" si="9"/>
        <v>26</v>
      </c>
      <c r="Z124" t="str">
        <f t="shared" si="10"/>
        <v>28:26</v>
      </c>
    </row>
    <row r="125" spans="22:26" x14ac:dyDescent="0.2">
      <c r="V125" s="24">
        <v>1.9745370370370371E-2</v>
      </c>
      <c r="W125" s="24"/>
      <c r="X125">
        <f t="shared" si="8"/>
        <v>28</v>
      </c>
      <c r="Y125" s="26">
        <f t="shared" si="9"/>
        <v>26</v>
      </c>
      <c r="Z125" t="str">
        <f t="shared" si="10"/>
        <v>28:26</v>
      </c>
    </row>
    <row r="126" spans="22:26" x14ac:dyDescent="0.2">
      <c r="V126" s="24">
        <v>1.9861111111111107E-2</v>
      </c>
      <c r="W126" s="24"/>
      <c r="X126">
        <f t="shared" si="8"/>
        <v>28</v>
      </c>
      <c r="Y126" s="26">
        <f t="shared" si="9"/>
        <v>36</v>
      </c>
      <c r="Z126" t="str">
        <f t="shared" si="10"/>
        <v>28:36</v>
      </c>
    </row>
    <row r="127" spans="22:26" x14ac:dyDescent="0.2">
      <c r="V127" s="24">
        <v>2.011574074074074E-2</v>
      </c>
      <c r="W127" s="24"/>
      <c r="X127">
        <f t="shared" si="8"/>
        <v>28</v>
      </c>
      <c r="Y127" s="26">
        <f t="shared" si="9"/>
        <v>58</v>
      </c>
      <c r="Z127" t="str">
        <f t="shared" si="10"/>
        <v>28:58</v>
      </c>
    </row>
    <row r="128" spans="22:26" x14ac:dyDescent="0.2">
      <c r="V128" s="24">
        <v>2.011574074074074E-2</v>
      </c>
      <c r="W128" s="24"/>
      <c r="X128">
        <f t="shared" si="8"/>
        <v>28</v>
      </c>
      <c r="Y128" s="26">
        <f t="shared" si="9"/>
        <v>58</v>
      </c>
      <c r="Z128" t="str">
        <f t="shared" si="10"/>
        <v>28:58</v>
      </c>
    </row>
    <row r="129" spans="22:26" x14ac:dyDescent="0.2">
      <c r="V129" s="24">
        <v>2.011574074074074E-2</v>
      </c>
      <c r="W129" s="24"/>
      <c r="X129">
        <f t="shared" si="8"/>
        <v>28</v>
      </c>
      <c r="Y129" s="26">
        <f t="shared" si="9"/>
        <v>58</v>
      </c>
      <c r="Z129" t="str">
        <f t="shared" si="10"/>
        <v>28:58</v>
      </c>
    </row>
    <row r="130" spans="22:26" x14ac:dyDescent="0.2">
      <c r="V130" s="24">
        <v>2.0335648148148158E-2</v>
      </c>
      <c r="W130" s="24"/>
      <c r="X130">
        <f t="shared" si="8"/>
        <v>29</v>
      </c>
      <c r="Y130" s="26">
        <f t="shared" si="9"/>
        <v>17</v>
      </c>
      <c r="Z130" t="str">
        <f t="shared" si="10"/>
        <v>29:17</v>
      </c>
    </row>
    <row r="131" spans="22:26" x14ac:dyDescent="0.2">
      <c r="V131" s="24">
        <v>2.0370370370370379E-2</v>
      </c>
      <c r="W131" s="24"/>
      <c r="X131">
        <f t="shared" si="8"/>
        <v>29</v>
      </c>
      <c r="Y131" s="26">
        <f t="shared" si="9"/>
        <v>20</v>
      </c>
      <c r="Z131" t="str">
        <f t="shared" si="10"/>
        <v>29:20</v>
      </c>
    </row>
    <row r="132" spans="22:26" x14ac:dyDescent="0.2">
      <c r="V132" s="24">
        <v>2.0393518518518526E-2</v>
      </c>
      <c r="W132" s="24"/>
      <c r="X132">
        <f t="shared" si="8"/>
        <v>29</v>
      </c>
      <c r="Y132" s="26">
        <f t="shared" si="9"/>
        <v>22</v>
      </c>
      <c r="Z132" t="str">
        <f t="shared" si="10"/>
        <v>29:22</v>
      </c>
    </row>
    <row r="133" spans="22:26" x14ac:dyDescent="0.2">
      <c r="V133" s="24">
        <v>2.04050925925926E-2</v>
      </c>
      <c r="W133" s="24"/>
      <c r="X133">
        <f t="shared" ref="X133:X196" si="11">+MINUTE(V133)</f>
        <v>29</v>
      </c>
      <c r="Y133" s="26">
        <f t="shared" ref="Y133:Y196" si="12">+SECOND(V133)</f>
        <v>23</v>
      </c>
      <c r="Z133" t="str">
        <f t="shared" ref="Z133:Z196" si="13">+CONCATENATE(W133&amp;X133&amp;":"&amp;Y133)</f>
        <v>29:23</v>
      </c>
    </row>
    <row r="134" spans="22:26" x14ac:dyDescent="0.2">
      <c r="V134" s="24">
        <v>2.0532407407407416E-2</v>
      </c>
      <c r="W134" s="24"/>
      <c r="X134">
        <f t="shared" si="11"/>
        <v>29</v>
      </c>
      <c r="Y134" s="26">
        <f t="shared" si="12"/>
        <v>34</v>
      </c>
      <c r="Z134" t="str">
        <f t="shared" si="13"/>
        <v>29:34</v>
      </c>
    </row>
    <row r="135" spans="22:26" x14ac:dyDescent="0.2">
      <c r="V135" s="24">
        <v>2.0613425925925938E-2</v>
      </c>
      <c r="W135" s="24"/>
      <c r="X135">
        <f t="shared" si="11"/>
        <v>29</v>
      </c>
      <c r="Y135" s="26">
        <f t="shared" si="12"/>
        <v>41</v>
      </c>
      <c r="Z135" t="str">
        <f t="shared" si="13"/>
        <v>29:41</v>
      </c>
    </row>
    <row r="136" spans="22:26" x14ac:dyDescent="0.2">
      <c r="V136" s="24">
        <v>2.0613425925925938E-2</v>
      </c>
      <c r="W136" s="24"/>
      <c r="X136">
        <f t="shared" si="11"/>
        <v>29</v>
      </c>
      <c r="Y136" s="26">
        <f t="shared" si="12"/>
        <v>41</v>
      </c>
      <c r="Z136" t="str">
        <f t="shared" si="13"/>
        <v>29:41</v>
      </c>
    </row>
    <row r="137" spans="22:26" x14ac:dyDescent="0.2">
      <c r="V137" s="24">
        <v>2.1354166666666674E-2</v>
      </c>
      <c r="W137" s="24"/>
      <c r="X137">
        <f t="shared" si="11"/>
        <v>30</v>
      </c>
      <c r="Y137" s="26">
        <f t="shared" si="12"/>
        <v>45</v>
      </c>
      <c r="Z137" t="str">
        <f t="shared" si="13"/>
        <v>30:45</v>
      </c>
    </row>
    <row r="138" spans="22:26" x14ac:dyDescent="0.2">
      <c r="V138" s="24">
        <v>2.1655092592592601E-2</v>
      </c>
      <c r="W138" s="24"/>
      <c r="X138">
        <f t="shared" si="11"/>
        <v>31</v>
      </c>
      <c r="Y138" s="26">
        <f t="shared" si="12"/>
        <v>11</v>
      </c>
      <c r="Z138" t="str">
        <f t="shared" si="13"/>
        <v>31:11</v>
      </c>
    </row>
    <row r="139" spans="22:26" x14ac:dyDescent="0.2">
      <c r="V139" s="24">
        <v>2.1655092592592601E-2</v>
      </c>
      <c r="W139" s="24"/>
      <c r="X139">
        <f t="shared" si="11"/>
        <v>31</v>
      </c>
      <c r="Y139" s="26">
        <f t="shared" si="12"/>
        <v>11</v>
      </c>
      <c r="Z139" t="str">
        <f t="shared" si="13"/>
        <v>31:11</v>
      </c>
    </row>
    <row r="140" spans="22:26" x14ac:dyDescent="0.2">
      <c r="V140" s="24">
        <v>2.2002314814814822E-2</v>
      </c>
      <c r="W140" s="24"/>
      <c r="X140">
        <f t="shared" si="11"/>
        <v>31</v>
      </c>
      <c r="Y140" s="26">
        <f t="shared" si="12"/>
        <v>41</v>
      </c>
      <c r="Z140" t="str">
        <f t="shared" si="13"/>
        <v>31:41</v>
      </c>
    </row>
    <row r="141" spans="22:26" x14ac:dyDescent="0.2">
      <c r="V141" s="24">
        <v>2.2048611111111116E-2</v>
      </c>
      <c r="W141" s="24"/>
      <c r="X141">
        <f t="shared" si="11"/>
        <v>31</v>
      </c>
      <c r="Y141" s="26">
        <f t="shared" si="12"/>
        <v>45</v>
      </c>
      <c r="Z141" t="str">
        <f t="shared" si="13"/>
        <v>31:45</v>
      </c>
    </row>
    <row r="142" spans="22:26" x14ac:dyDescent="0.2">
      <c r="V142" s="24">
        <v>2.2557870370370374E-2</v>
      </c>
      <c r="W142" s="24"/>
      <c r="X142">
        <f t="shared" si="11"/>
        <v>32</v>
      </c>
      <c r="Y142" s="26">
        <f t="shared" si="12"/>
        <v>29</v>
      </c>
      <c r="Z142" t="str">
        <f t="shared" si="13"/>
        <v>32:29</v>
      </c>
    </row>
    <row r="143" spans="22:26" x14ac:dyDescent="0.2">
      <c r="V143" s="24">
        <v>2.2557870370370374E-2</v>
      </c>
      <c r="W143" s="24"/>
      <c r="X143">
        <f t="shared" si="11"/>
        <v>32</v>
      </c>
      <c r="Y143" s="26">
        <f t="shared" si="12"/>
        <v>29</v>
      </c>
      <c r="Z143" t="str">
        <f t="shared" si="13"/>
        <v>32:29</v>
      </c>
    </row>
    <row r="144" spans="22:26" x14ac:dyDescent="0.2">
      <c r="V144" s="24">
        <v>2.2581018518518521E-2</v>
      </c>
      <c r="W144" s="24"/>
      <c r="X144">
        <f t="shared" si="11"/>
        <v>32</v>
      </c>
      <c r="Y144" s="26">
        <f t="shared" si="12"/>
        <v>31</v>
      </c>
      <c r="Z144" t="str">
        <f t="shared" si="13"/>
        <v>32:31</v>
      </c>
    </row>
    <row r="145" spans="22:26" x14ac:dyDescent="0.2">
      <c r="V145" s="24">
        <v>2.2858796296296301E-2</v>
      </c>
      <c r="W145" s="24"/>
      <c r="X145">
        <f t="shared" si="11"/>
        <v>32</v>
      </c>
      <c r="Y145" s="26">
        <f t="shared" si="12"/>
        <v>55</v>
      </c>
      <c r="Z145" t="str">
        <f t="shared" si="13"/>
        <v>32:55</v>
      </c>
    </row>
    <row r="146" spans="22:26" x14ac:dyDescent="0.2">
      <c r="V146" s="24">
        <v>2.2928240740740742E-2</v>
      </c>
      <c r="W146" s="24"/>
      <c r="X146">
        <f t="shared" si="11"/>
        <v>33</v>
      </c>
      <c r="Y146" s="26">
        <f t="shared" si="12"/>
        <v>1</v>
      </c>
      <c r="Z146" t="str">
        <f t="shared" si="13"/>
        <v>33:1</v>
      </c>
    </row>
    <row r="147" spans="22:26" x14ac:dyDescent="0.2">
      <c r="V147" s="24">
        <v>2.299768518518519E-2</v>
      </c>
      <c r="W147" s="24"/>
      <c r="X147">
        <f t="shared" si="11"/>
        <v>33</v>
      </c>
      <c r="Y147" s="26">
        <f t="shared" si="12"/>
        <v>7</v>
      </c>
      <c r="Z147" t="str">
        <f t="shared" si="13"/>
        <v>33:7</v>
      </c>
    </row>
    <row r="148" spans="22:26" x14ac:dyDescent="0.2">
      <c r="V148" s="24">
        <v>2.3298611111111117E-2</v>
      </c>
      <c r="W148" s="24"/>
      <c r="X148">
        <f t="shared" si="11"/>
        <v>33</v>
      </c>
      <c r="Y148" s="26">
        <f t="shared" si="12"/>
        <v>33</v>
      </c>
      <c r="Z148" t="str">
        <f t="shared" si="13"/>
        <v>33:33</v>
      </c>
    </row>
    <row r="149" spans="22:26" x14ac:dyDescent="0.2">
      <c r="V149" s="24">
        <v>2.3298611111111117E-2</v>
      </c>
      <c r="W149" s="24"/>
      <c r="X149">
        <f t="shared" si="11"/>
        <v>33</v>
      </c>
      <c r="Y149" s="26">
        <f t="shared" si="12"/>
        <v>33</v>
      </c>
      <c r="Z149" t="str">
        <f t="shared" si="13"/>
        <v>33:33</v>
      </c>
    </row>
    <row r="150" spans="22:26" x14ac:dyDescent="0.2">
      <c r="V150" s="24">
        <v>2.3368055555555566E-2</v>
      </c>
      <c r="W150" s="24"/>
      <c r="X150">
        <f t="shared" si="11"/>
        <v>33</v>
      </c>
      <c r="Y150" s="26">
        <f t="shared" si="12"/>
        <v>39</v>
      </c>
      <c r="Z150" t="str">
        <f t="shared" si="13"/>
        <v>33:39</v>
      </c>
    </row>
    <row r="151" spans="22:26" x14ac:dyDescent="0.2">
      <c r="V151" s="24">
        <v>2.3368055555555566E-2</v>
      </c>
      <c r="W151" s="24"/>
      <c r="X151">
        <f t="shared" si="11"/>
        <v>33</v>
      </c>
      <c r="Y151" s="26">
        <f t="shared" si="12"/>
        <v>39</v>
      </c>
      <c r="Z151" t="str">
        <f t="shared" si="13"/>
        <v>33:39</v>
      </c>
    </row>
    <row r="152" spans="22:26" x14ac:dyDescent="0.2">
      <c r="V152" s="24">
        <v>2.3402777777777786E-2</v>
      </c>
      <c r="W152" s="24"/>
      <c r="X152">
        <f t="shared" si="11"/>
        <v>33</v>
      </c>
      <c r="Y152" s="26">
        <f t="shared" si="12"/>
        <v>42</v>
      </c>
      <c r="Z152" t="str">
        <f t="shared" si="13"/>
        <v>33:42</v>
      </c>
    </row>
    <row r="153" spans="22:26" x14ac:dyDescent="0.2">
      <c r="V153" s="24">
        <v>2.3402777777777786E-2</v>
      </c>
      <c r="W153" s="24"/>
      <c r="X153">
        <f t="shared" si="11"/>
        <v>33</v>
      </c>
      <c r="Y153" s="26">
        <f t="shared" si="12"/>
        <v>42</v>
      </c>
      <c r="Z153" t="str">
        <f t="shared" si="13"/>
        <v>33:42</v>
      </c>
    </row>
    <row r="154" spans="22:26" x14ac:dyDescent="0.2">
      <c r="V154" s="24">
        <v>2.3437500000000007E-2</v>
      </c>
      <c r="W154" s="24"/>
      <c r="X154">
        <f t="shared" si="11"/>
        <v>33</v>
      </c>
      <c r="Y154" s="26">
        <f t="shared" si="12"/>
        <v>45</v>
      </c>
      <c r="Z154" t="str">
        <f t="shared" si="13"/>
        <v>33:45</v>
      </c>
    </row>
    <row r="155" spans="22:26" x14ac:dyDescent="0.2">
      <c r="V155" s="24">
        <v>2.3530092592592602E-2</v>
      </c>
      <c r="W155" s="24"/>
      <c r="X155">
        <f t="shared" si="11"/>
        <v>33</v>
      </c>
      <c r="Y155" s="26">
        <f t="shared" si="12"/>
        <v>53</v>
      </c>
      <c r="Z155" t="str">
        <f t="shared" si="13"/>
        <v>33:53</v>
      </c>
    </row>
    <row r="156" spans="22:26" x14ac:dyDescent="0.2">
      <c r="V156" s="24">
        <v>2.3599537037037044E-2</v>
      </c>
      <c r="W156" s="24"/>
      <c r="X156">
        <f t="shared" si="11"/>
        <v>33</v>
      </c>
      <c r="Y156" s="26">
        <f t="shared" si="12"/>
        <v>59</v>
      </c>
      <c r="Z156" t="str">
        <f t="shared" si="13"/>
        <v>33:59</v>
      </c>
    </row>
    <row r="157" spans="22:26" x14ac:dyDescent="0.2">
      <c r="V157" s="24">
        <v>2.3668981481481485E-2</v>
      </c>
      <c r="W157" s="24"/>
      <c r="X157">
        <f t="shared" si="11"/>
        <v>34</v>
      </c>
      <c r="Y157" s="26">
        <f t="shared" si="12"/>
        <v>5</v>
      </c>
      <c r="Z157" t="str">
        <f t="shared" si="13"/>
        <v>34:5</v>
      </c>
    </row>
    <row r="158" spans="22:26" x14ac:dyDescent="0.2">
      <c r="V158" s="24">
        <v>2.3692129629629632E-2</v>
      </c>
      <c r="W158" s="24"/>
      <c r="X158">
        <f t="shared" si="11"/>
        <v>34</v>
      </c>
      <c r="Y158" s="26">
        <f t="shared" si="12"/>
        <v>7</v>
      </c>
      <c r="Z158" t="str">
        <f t="shared" si="13"/>
        <v>34:7</v>
      </c>
    </row>
    <row r="159" spans="22:26" x14ac:dyDescent="0.2">
      <c r="V159" s="24">
        <v>2.3761574074074074E-2</v>
      </c>
      <c r="W159" s="24"/>
      <c r="X159">
        <f t="shared" si="11"/>
        <v>34</v>
      </c>
      <c r="Y159" s="26">
        <f t="shared" si="12"/>
        <v>13</v>
      </c>
      <c r="Z159" t="str">
        <f t="shared" si="13"/>
        <v>34:13</v>
      </c>
    </row>
    <row r="160" spans="22:26" x14ac:dyDescent="0.2">
      <c r="V160" s="24">
        <v>2.3784722222222221E-2</v>
      </c>
      <c r="W160" s="24"/>
      <c r="X160">
        <f t="shared" si="11"/>
        <v>34</v>
      </c>
      <c r="Y160" s="26">
        <f t="shared" si="12"/>
        <v>15</v>
      </c>
      <c r="Z160" t="str">
        <f t="shared" si="13"/>
        <v>34:15</v>
      </c>
    </row>
    <row r="161" spans="22:26" x14ac:dyDescent="0.2">
      <c r="V161" s="24">
        <v>2.3807870370370382E-2</v>
      </c>
      <c r="W161" s="24"/>
      <c r="X161">
        <f t="shared" si="11"/>
        <v>34</v>
      </c>
      <c r="Y161" s="26">
        <f t="shared" si="12"/>
        <v>17</v>
      </c>
      <c r="Z161" t="str">
        <f t="shared" si="13"/>
        <v>34:17</v>
      </c>
    </row>
    <row r="162" spans="22:26" x14ac:dyDescent="0.2">
      <c r="V162" s="24">
        <v>2.3807870370370382E-2</v>
      </c>
      <c r="W162" s="24"/>
      <c r="X162">
        <f t="shared" si="11"/>
        <v>34</v>
      </c>
      <c r="Y162" s="26">
        <f t="shared" si="12"/>
        <v>17</v>
      </c>
      <c r="Z162" t="str">
        <f t="shared" si="13"/>
        <v>34:17</v>
      </c>
    </row>
    <row r="163" spans="22:26" x14ac:dyDescent="0.2">
      <c r="V163" s="24">
        <v>2.3854166666666676E-2</v>
      </c>
      <c r="W163" s="24"/>
      <c r="X163">
        <f t="shared" si="11"/>
        <v>34</v>
      </c>
      <c r="Y163" s="26">
        <f t="shared" si="12"/>
        <v>21</v>
      </c>
      <c r="Z163" t="str">
        <f t="shared" si="13"/>
        <v>34:21</v>
      </c>
    </row>
    <row r="164" spans="22:26" x14ac:dyDescent="0.2">
      <c r="V164" s="24">
        <v>2.3854166666666676E-2</v>
      </c>
      <c r="W164" s="24"/>
      <c r="X164">
        <f t="shared" si="11"/>
        <v>34</v>
      </c>
      <c r="Y164" s="26">
        <f t="shared" si="12"/>
        <v>21</v>
      </c>
      <c r="Z164" t="str">
        <f t="shared" si="13"/>
        <v>34:21</v>
      </c>
    </row>
    <row r="165" spans="22:26" x14ac:dyDescent="0.2">
      <c r="V165" s="24">
        <v>2.3865740740740743E-2</v>
      </c>
      <c r="W165" s="24"/>
      <c r="X165">
        <f t="shared" si="11"/>
        <v>34</v>
      </c>
      <c r="Y165" s="26">
        <f t="shared" si="12"/>
        <v>22</v>
      </c>
      <c r="Z165" t="str">
        <f t="shared" si="13"/>
        <v>34:22</v>
      </c>
    </row>
    <row r="166" spans="22:26" x14ac:dyDescent="0.2">
      <c r="V166" s="24">
        <v>2.3877314814814823E-2</v>
      </c>
      <c r="W166" s="24"/>
      <c r="X166">
        <f t="shared" si="11"/>
        <v>34</v>
      </c>
      <c r="Y166" s="26">
        <f t="shared" si="12"/>
        <v>23</v>
      </c>
      <c r="Z166" t="str">
        <f t="shared" si="13"/>
        <v>34:23</v>
      </c>
    </row>
    <row r="167" spans="22:26" x14ac:dyDescent="0.2">
      <c r="V167" s="24">
        <v>2.4687500000000001E-2</v>
      </c>
      <c r="W167" s="24"/>
      <c r="X167">
        <f t="shared" si="11"/>
        <v>35</v>
      </c>
      <c r="Y167" s="26">
        <f t="shared" si="12"/>
        <v>33</v>
      </c>
      <c r="Z167" t="str">
        <f t="shared" si="13"/>
        <v>35:33</v>
      </c>
    </row>
    <row r="168" spans="22:26" x14ac:dyDescent="0.2">
      <c r="V168" s="24">
        <v>2.4687500000000001E-2</v>
      </c>
      <c r="W168" s="24"/>
      <c r="X168">
        <f t="shared" si="11"/>
        <v>35</v>
      </c>
      <c r="Y168" s="26">
        <f t="shared" si="12"/>
        <v>33</v>
      </c>
      <c r="Z168" t="str">
        <f t="shared" si="13"/>
        <v>35:33</v>
      </c>
    </row>
    <row r="169" spans="22:26" x14ac:dyDescent="0.2">
      <c r="V169" s="24">
        <v>2.5405092592592604E-2</v>
      </c>
      <c r="W169" s="24"/>
      <c r="X169">
        <f t="shared" si="11"/>
        <v>36</v>
      </c>
      <c r="Y169" s="26">
        <f t="shared" si="12"/>
        <v>35</v>
      </c>
      <c r="Z169" t="str">
        <f t="shared" si="13"/>
        <v>36:35</v>
      </c>
    </row>
    <row r="170" spans="22:26" x14ac:dyDescent="0.2">
      <c r="V170" s="24">
        <v>2.5405092592592604E-2</v>
      </c>
      <c r="W170" s="24"/>
      <c r="X170">
        <f t="shared" si="11"/>
        <v>36</v>
      </c>
      <c r="Y170" s="26">
        <f t="shared" si="12"/>
        <v>35</v>
      </c>
      <c r="Z170" t="str">
        <f t="shared" si="13"/>
        <v>36:35</v>
      </c>
    </row>
    <row r="171" spans="22:26" x14ac:dyDescent="0.2">
      <c r="V171" s="24">
        <v>2.5416666666666685E-2</v>
      </c>
      <c r="W171" s="24"/>
      <c r="X171">
        <f t="shared" si="11"/>
        <v>36</v>
      </c>
      <c r="Y171" s="26">
        <f t="shared" si="12"/>
        <v>36</v>
      </c>
      <c r="Z171" t="str">
        <f t="shared" si="13"/>
        <v>36:36</v>
      </c>
    </row>
    <row r="172" spans="22:26" x14ac:dyDescent="0.2">
      <c r="V172" s="24">
        <v>2.5543981481481501E-2</v>
      </c>
      <c r="W172" s="24"/>
      <c r="X172">
        <f t="shared" si="11"/>
        <v>36</v>
      </c>
      <c r="Y172" s="26">
        <f t="shared" si="12"/>
        <v>47</v>
      </c>
      <c r="Z172" t="str">
        <f t="shared" si="13"/>
        <v>36:47</v>
      </c>
    </row>
    <row r="173" spans="22:26" x14ac:dyDescent="0.2">
      <c r="V173" s="24">
        <v>2.6053240740740752E-2</v>
      </c>
      <c r="W173" s="24"/>
      <c r="X173">
        <f t="shared" si="11"/>
        <v>37</v>
      </c>
      <c r="Y173" s="26">
        <f t="shared" si="12"/>
        <v>31</v>
      </c>
      <c r="Z173" t="str">
        <f t="shared" si="13"/>
        <v>37:31</v>
      </c>
    </row>
    <row r="174" spans="22:26" x14ac:dyDescent="0.2">
      <c r="V174" s="24">
        <v>2.6087962962962979E-2</v>
      </c>
      <c r="W174" s="24"/>
      <c r="X174">
        <f t="shared" si="11"/>
        <v>37</v>
      </c>
      <c r="Y174" s="26">
        <f t="shared" si="12"/>
        <v>34</v>
      </c>
      <c r="Z174" t="str">
        <f t="shared" si="13"/>
        <v>37:34</v>
      </c>
    </row>
    <row r="175" spans="22:26" x14ac:dyDescent="0.2">
      <c r="V175" s="24">
        <v>2.6122685185185193E-2</v>
      </c>
      <c r="W175" s="24"/>
      <c r="X175">
        <f t="shared" si="11"/>
        <v>37</v>
      </c>
      <c r="Y175" s="26">
        <f t="shared" si="12"/>
        <v>37</v>
      </c>
      <c r="Z175" t="str">
        <f t="shared" si="13"/>
        <v>37:37</v>
      </c>
    </row>
    <row r="176" spans="22:26" x14ac:dyDescent="0.2">
      <c r="V176" s="24">
        <v>2.6400462962962973E-2</v>
      </c>
      <c r="W176" s="24"/>
      <c r="X176">
        <f t="shared" si="11"/>
        <v>38</v>
      </c>
      <c r="Y176" s="26">
        <f t="shared" si="12"/>
        <v>1</v>
      </c>
      <c r="Z176" t="str">
        <f t="shared" si="13"/>
        <v>38:1</v>
      </c>
    </row>
    <row r="177" spans="22:26" x14ac:dyDescent="0.2">
      <c r="V177" s="24">
        <v>2.6400462962962973E-2</v>
      </c>
      <c r="W177" s="24"/>
      <c r="X177">
        <f t="shared" si="11"/>
        <v>38</v>
      </c>
      <c r="Y177" s="26">
        <f t="shared" si="12"/>
        <v>1</v>
      </c>
      <c r="Z177" t="str">
        <f t="shared" si="13"/>
        <v>38:1</v>
      </c>
    </row>
    <row r="178" spans="22:26" x14ac:dyDescent="0.2">
      <c r="V178" s="24">
        <v>2.64351851851852E-2</v>
      </c>
      <c r="W178" s="24"/>
      <c r="X178">
        <f t="shared" si="11"/>
        <v>38</v>
      </c>
      <c r="Y178" s="26">
        <f t="shared" si="12"/>
        <v>4</v>
      </c>
      <c r="Z178" t="str">
        <f t="shared" si="13"/>
        <v>38:4</v>
      </c>
    </row>
    <row r="179" spans="22:26" x14ac:dyDescent="0.2">
      <c r="V179" s="24">
        <v>2.6458333333333348E-2</v>
      </c>
      <c r="W179" s="24"/>
      <c r="X179">
        <f t="shared" si="11"/>
        <v>38</v>
      </c>
      <c r="Y179" s="26">
        <f t="shared" si="12"/>
        <v>6</v>
      </c>
      <c r="Z179" t="str">
        <f t="shared" si="13"/>
        <v>38:6</v>
      </c>
    </row>
    <row r="180" spans="22:26" x14ac:dyDescent="0.2">
      <c r="V180" s="24">
        <v>2.6458333333333348E-2</v>
      </c>
      <c r="W180" s="24"/>
      <c r="X180">
        <f t="shared" si="11"/>
        <v>38</v>
      </c>
      <c r="Y180" s="26">
        <f t="shared" si="12"/>
        <v>6</v>
      </c>
      <c r="Z180" t="str">
        <f t="shared" si="13"/>
        <v>38:6</v>
      </c>
    </row>
    <row r="181" spans="22:26" x14ac:dyDescent="0.2">
      <c r="V181" s="24">
        <v>2.6990740740740746E-2</v>
      </c>
      <c r="W181" s="24"/>
      <c r="X181">
        <f t="shared" si="11"/>
        <v>38</v>
      </c>
      <c r="Y181" s="26">
        <f t="shared" si="12"/>
        <v>52</v>
      </c>
      <c r="Z181" t="str">
        <f t="shared" si="13"/>
        <v>38:52</v>
      </c>
    </row>
    <row r="182" spans="22:26" x14ac:dyDescent="0.2">
      <c r="V182" s="24">
        <v>2.7025462962962973E-2</v>
      </c>
      <c r="W182" s="24"/>
      <c r="X182">
        <f t="shared" si="11"/>
        <v>38</v>
      </c>
      <c r="Y182" s="26">
        <f t="shared" si="12"/>
        <v>55</v>
      </c>
      <c r="Z182" t="str">
        <f t="shared" si="13"/>
        <v>38:55</v>
      </c>
    </row>
    <row r="183" spans="22:26" x14ac:dyDescent="0.2">
      <c r="V183" s="24">
        <v>2.8113425925925931E-2</v>
      </c>
      <c r="W183" s="24"/>
      <c r="X183">
        <f t="shared" si="11"/>
        <v>40</v>
      </c>
      <c r="Y183" s="26">
        <f t="shared" si="12"/>
        <v>29</v>
      </c>
      <c r="Z183" t="str">
        <f t="shared" si="13"/>
        <v>40:29</v>
      </c>
    </row>
    <row r="184" spans="22:26" x14ac:dyDescent="0.2">
      <c r="V184" s="24">
        <v>2.8113425925925931E-2</v>
      </c>
      <c r="W184" s="24"/>
      <c r="X184">
        <f t="shared" si="11"/>
        <v>40</v>
      </c>
      <c r="Y184" s="26">
        <f t="shared" si="12"/>
        <v>29</v>
      </c>
      <c r="Z184" t="str">
        <f t="shared" si="13"/>
        <v>40:29</v>
      </c>
    </row>
    <row r="185" spans="22:26" x14ac:dyDescent="0.2">
      <c r="V185" s="24">
        <v>2.8136574074074078E-2</v>
      </c>
      <c r="W185" s="24"/>
      <c r="X185">
        <f t="shared" si="11"/>
        <v>40</v>
      </c>
      <c r="Y185" s="26">
        <f t="shared" si="12"/>
        <v>31</v>
      </c>
      <c r="Z185" t="str">
        <f t="shared" si="13"/>
        <v>40:31</v>
      </c>
    </row>
    <row r="186" spans="22:26" x14ac:dyDescent="0.2">
      <c r="V186" s="24">
        <v>2.8136574074074078E-2</v>
      </c>
      <c r="W186" s="24"/>
      <c r="X186">
        <f t="shared" si="11"/>
        <v>40</v>
      </c>
      <c r="Y186" s="26">
        <f t="shared" si="12"/>
        <v>31</v>
      </c>
      <c r="Z186" t="str">
        <f t="shared" si="13"/>
        <v>40:31</v>
      </c>
    </row>
    <row r="187" spans="22:26" x14ac:dyDescent="0.2">
      <c r="V187" s="24">
        <v>2.8194444444444453E-2</v>
      </c>
      <c r="W187" s="24"/>
      <c r="X187">
        <f t="shared" si="11"/>
        <v>40</v>
      </c>
      <c r="Y187" s="26">
        <f t="shared" si="12"/>
        <v>36</v>
      </c>
      <c r="Z187" t="str">
        <f t="shared" si="13"/>
        <v>40:36</v>
      </c>
    </row>
    <row r="188" spans="22:26" x14ac:dyDescent="0.2">
      <c r="V188" s="24">
        <v>2.8263888888888894E-2</v>
      </c>
      <c r="W188" s="24"/>
      <c r="X188">
        <f t="shared" si="11"/>
        <v>40</v>
      </c>
      <c r="Y188" s="26">
        <f t="shared" si="12"/>
        <v>42</v>
      </c>
      <c r="Z188" t="str">
        <f t="shared" si="13"/>
        <v>40:42</v>
      </c>
    </row>
    <row r="189" spans="22:26" x14ac:dyDescent="0.2">
      <c r="V189" s="24">
        <v>2.8275462962962961E-2</v>
      </c>
      <c r="W189" s="24"/>
      <c r="X189">
        <f t="shared" si="11"/>
        <v>40</v>
      </c>
      <c r="Y189" s="26">
        <f t="shared" si="12"/>
        <v>43</v>
      </c>
      <c r="Z189" t="str">
        <f t="shared" si="13"/>
        <v>40:43</v>
      </c>
    </row>
    <row r="190" spans="22:26" x14ac:dyDescent="0.2">
      <c r="V190" s="24">
        <v>2.8333333333333335E-2</v>
      </c>
      <c r="W190" s="24"/>
      <c r="X190">
        <f t="shared" si="11"/>
        <v>40</v>
      </c>
      <c r="Y190" s="26">
        <f t="shared" si="12"/>
        <v>48</v>
      </c>
      <c r="Z190" t="str">
        <f t="shared" si="13"/>
        <v>40:48</v>
      </c>
    </row>
    <row r="191" spans="22:26" x14ac:dyDescent="0.2">
      <c r="V191" s="24">
        <v>2.8356481481481483E-2</v>
      </c>
      <c r="W191" s="24"/>
      <c r="X191">
        <f t="shared" si="11"/>
        <v>40</v>
      </c>
      <c r="Y191" s="26">
        <f t="shared" si="12"/>
        <v>50</v>
      </c>
      <c r="Z191" t="str">
        <f t="shared" si="13"/>
        <v>40:50</v>
      </c>
    </row>
    <row r="192" spans="22:26" x14ac:dyDescent="0.2">
      <c r="V192" s="24">
        <v>2.8437500000000004E-2</v>
      </c>
      <c r="W192" s="24"/>
      <c r="X192">
        <f t="shared" si="11"/>
        <v>40</v>
      </c>
      <c r="Y192" s="26">
        <f t="shared" si="12"/>
        <v>57</v>
      </c>
      <c r="Z192" t="str">
        <f t="shared" si="13"/>
        <v>40:57</v>
      </c>
    </row>
    <row r="193" spans="22:26" x14ac:dyDescent="0.2">
      <c r="V193" s="24">
        <v>2.8541666666666674E-2</v>
      </c>
      <c r="W193" s="24"/>
      <c r="X193">
        <f t="shared" si="11"/>
        <v>41</v>
      </c>
      <c r="Y193" s="26">
        <f t="shared" si="12"/>
        <v>6</v>
      </c>
      <c r="Z193" t="str">
        <f t="shared" si="13"/>
        <v>41:6</v>
      </c>
    </row>
    <row r="194" spans="22:26" x14ac:dyDescent="0.2">
      <c r="V194" s="24">
        <v>2.8622685185185182E-2</v>
      </c>
      <c r="W194" s="24"/>
      <c r="X194">
        <f t="shared" si="11"/>
        <v>41</v>
      </c>
      <c r="Y194" s="26">
        <f t="shared" si="12"/>
        <v>13</v>
      </c>
      <c r="Z194" t="str">
        <f t="shared" si="13"/>
        <v>41:13</v>
      </c>
    </row>
    <row r="195" spans="22:26" x14ac:dyDescent="0.2">
      <c r="V195" s="24">
        <v>2.8680555555555556E-2</v>
      </c>
      <c r="W195" s="24"/>
      <c r="X195">
        <f t="shared" si="11"/>
        <v>41</v>
      </c>
      <c r="Y195" s="26">
        <f t="shared" si="12"/>
        <v>18</v>
      </c>
      <c r="Z195" t="str">
        <f t="shared" si="13"/>
        <v>41:18</v>
      </c>
    </row>
    <row r="196" spans="22:26" x14ac:dyDescent="0.2">
      <c r="V196" s="24">
        <v>2.8715277777777784E-2</v>
      </c>
      <c r="W196" s="24"/>
      <c r="X196">
        <f t="shared" si="11"/>
        <v>41</v>
      </c>
      <c r="Y196" s="26">
        <f t="shared" si="12"/>
        <v>21</v>
      </c>
      <c r="Z196" t="str">
        <f t="shared" si="13"/>
        <v>41:21</v>
      </c>
    </row>
    <row r="197" spans="22:26" x14ac:dyDescent="0.2">
      <c r="V197" s="24">
        <v>2.8761574074074078E-2</v>
      </c>
      <c r="W197" s="24"/>
      <c r="X197">
        <f t="shared" ref="X197:X240" si="14">+MINUTE(V197)</f>
        <v>41</v>
      </c>
      <c r="Y197" s="26">
        <f t="shared" ref="Y197:Y240" si="15">+SECOND(V197)</f>
        <v>25</v>
      </c>
      <c r="Z197" t="str">
        <f t="shared" ref="Z197:Z240" si="16">+CONCATENATE(W197&amp;X197&amp;":"&amp;Y197)</f>
        <v>41:25</v>
      </c>
    </row>
    <row r="198" spans="22:26" x14ac:dyDescent="0.2">
      <c r="V198" s="24">
        <v>2.8761574074074078E-2</v>
      </c>
      <c r="W198" s="24"/>
      <c r="X198">
        <f t="shared" si="14"/>
        <v>41</v>
      </c>
      <c r="Y198" s="26">
        <f t="shared" si="15"/>
        <v>25</v>
      </c>
      <c r="Z198" t="str">
        <f t="shared" si="16"/>
        <v>41:25</v>
      </c>
    </row>
    <row r="199" spans="22:26" x14ac:dyDescent="0.2">
      <c r="V199" s="24">
        <v>2.945601851851852E-2</v>
      </c>
      <c r="W199" s="24"/>
      <c r="X199">
        <f t="shared" si="14"/>
        <v>42</v>
      </c>
      <c r="Y199" s="26">
        <f t="shared" si="15"/>
        <v>25</v>
      </c>
      <c r="Z199" t="str">
        <f t="shared" si="16"/>
        <v>42:25</v>
      </c>
    </row>
    <row r="200" spans="22:26" x14ac:dyDescent="0.2">
      <c r="V200" s="24">
        <v>2.9502314814814815E-2</v>
      </c>
      <c r="W200" s="24"/>
      <c r="X200">
        <f t="shared" si="14"/>
        <v>42</v>
      </c>
      <c r="Y200" s="26">
        <f t="shared" si="15"/>
        <v>29</v>
      </c>
      <c r="Z200" t="str">
        <f t="shared" si="16"/>
        <v>42:29</v>
      </c>
    </row>
    <row r="201" spans="22:26" x14ac:dyDescent="0.2">
      <c r="V201" s="24">
        <v>2.9502314814814815E-2</v>
      </c>
      <c r="W201" s="24"/>
      <c r="X201">
        <f t="shared" si="14"/>
        <v>42</v>
      </c>
      <c r="Y201" s="26">
        <f t="shared" si="15"/>
        <v>29</v>
      </c>
      <c r="Z201" t="str">
        <f t="shared" si="16"/>
        <v>42:29</v>
      </c>
    </row>
    <row r="202" spans="22:26" x14ac:dyDescent="0.2">
      <c r="V202" s="24">
        <v>2.9548611111111109E-2</v>
      </c>
      <c r="W202" s="24"/>
      <c r="X202">
        <f t="shared" si="14"/>
        <v>42</v>
      </c>
      <c r="Y202" s="26">
        <f t="shared" si="15"/>
        <v>33</v>
      </c>
      <c r="Z202" t="str">
        <f t="shared" si="16"/>
        <v>42:33</v>
      </c>
    </row>
    <row r="203" spans="22:26" x14ac:dyDescent="0.2">
      <c r="V203" s="24">
        <v>2.9548611111111109E-2</v>
      </c>
      <c r="W203" s="24"/>
      <c r="X203">
        <f t="shared" si="14"/>
        <v>42</v>
      </c>
      <c r="Y203" s="26">
        <f t="shared" si="15"/>
        <v>33</v>
      </c>
      <c r="Z203" t="str">
        <f t="shared" si="16"/>
        <v>42:33</v>
      </c>
    </row>
    <row r="204" spans="22:26" x14ac:dyDescent="0.2">
      <c r="V204" s="24">
        <v>2.9583333333333336E-2</v>
      </c>
      <c r="W204" s="24"/>
      <c r="X204">
        <f t="shared" si="14"/>
        <v>42</v>
      </c>
      <c r="Y204" s="26">
        <f t="shared" si="15"/>
        <v>36</v>
      </c>
      <c r="Z204" t="str">
        <f t="shared" si="16"/>
        <v>42:36</v>
      </c>
    </row>
    <row r="205" spans="22:26" x14ac:dyDescent="0.2">
      <c r="V205" s="24">
        <v>2.9583333333333336E-2</v>
      </c>
      <c r="W205" s="24"/>
      <c r="X205">
        <f t="shared" si="14"/>
        <v>42</v>
      </c>
      <c r="Y205" s="26">
        <f t="shared" si="15"/>
        <v>36</v>
      </c>
      <c r="Z205" t="str">
        <f t="shared" si="16"/>
        <v>42:36</v>
      </c>
    </row>
    <row r="206" spans="22:26" x14ac:dyDescent="0.2">
      <c r="V206" s="24">
        <v>2.9594907407407403E-2</v>
      </c>
      <c r="W206" s="24"/>
      <c r="X206">
        <f t="shared" si="14"/>
        <v>42</v>
      </c>
      <c r="Y206" s="26">
        <f t="shared" si="15"/>
        <v>37</v>
      </c>
      <c r="Z206" t="str">
        <f t="shared" si="16"/>
        <v>42:37</v>
      </c>
    </row>
    <row r="207" spans="22:26" x14ac:dyDescent="0.2">
      <c r="V207" s="24">
        <v>2.9687500000000006E-2</v>
      </c>
      <c r="W207" s="24"/>
      <c r="X207">
        <f t="shared" si="14"/>
        <v>42</v>
      </c>
      <c r="Y207" s="26">
        <f t="shared" si="15"/>
        <v>45</v>
      </c>
      <c r="Z207" t="str">
        <f t="shared" si="16"/>
        <v>42:45</v>
      </c>
    </row>
    <row r="208" spans="22:26" x14ac:dyDescent="0.2">
      <c r="V208" s="24">
        <v>2.9699074074074072E-2</v>
      </c>
      <c r="W208" s="24"/>
      <c r="X208">
        <f t="shared" si="14"/>
        <v>42</v>
      </c>
      <c r="Y208" s="26">
        <f t="shared" si="15"/>
        <v>46</v>
      </c>
      <c r="Z208" t="str">
        <f t="shared" si="16"/>
        <v>42:46</v>
      </c>
    </row>
    <row r="209" spans="22:26" x14ac:dyDescent="0.2">
      <c r="V209" s="24">
        <v>2.9699074074074072E-2</v>
      </c>
      <c r="W209" s="24"/>
      <c r="X209">
        <f t="shared" si="14"/>
        <v>42</v>
      </c>
      <c r="Y209" s="26">
        <f t="shared" si="15"/>
        <v>46</v>
      </c>
      <c r="Z209" t="str">
        <f t="shared" si="16"/>
        <v>42:46</v>
      </c>
    </row>
    <row r="210" spans="22:26" x14ac:dyDescent="0.2">
      <c r="V210" s="24">
        <v>2.9699074074074072E-2</v>
      </c>
      <c r="W210" s="24"/>
      <c r="X210">
        <f t="shared" si="14"/>
        <v>42</v>
      </c>
      <c r="Y210" s="26">
        <f t="shared" si="15"/>
        <v>46</v>
      </c>
      <c r="Z210" t="str">
        <f t="shared" si="16"/>
        <v>42:46</v>
      </c>
    </row>
    <row r="211" spans="22:26" x14ac:dyDescent="0.2">
      <c r="V211" s="24">
        <v>2.9814814814814808E-2</v>
      </c>
      <c r="W211" s="24"/>
      <c r="X211">
        <f t="shared" si="14"/>
        <v>42</v>
      </c>
      <c r="Y211" s="26">
        <f t="shared" si="15"/>
        <v>56</v>
      </c>
      <c r="Z211" t="str">
        <f t="shared" si="16"/>
        <v>42:56</v>
      </c>
    </row>
    <row r="212" spans="22:26" x14ac:dyDescent="0.2">
      <c r="V212" s="24">
        <v>2.9849537037037036E-2</v>
      </c>
      <c r="W212" s="24"/>
      <c r="X212">
        <f t="shared" si="14"/>
        <v>42</v>
      </c>
      <c r="Y212" s="26">
        <f t="shared" si="15"/>
        <v>59</v>
      </c>
      <c r="Z212" t="str">
        <f t="shared" si="16"/>
        <v>42:59</v>
      </c>
    </row>
    <row r="213" spans="22:26" x14ac:dyDescent="0.2">
      <c r="V213" s="24">
        <v>2.9849537037037036E-2</v>
      </c>
      <c r="W213" s="24"/>
      <c r="X213">
        <f t="shared" si="14"/>
        <v>42</v>
      </c>
      <c r="Y213" s="26">
        <f t="shared" si="15"/>
        <v>59</v>
      </c>
      <c r="Z213" t="str">
        <f t="shared" si="16"/>
        <v>42:59</v>
      </c>
    </row>
    <row r="214" spans="22:26" x14ac:dyDescent="0.2">
      <c r="V214" s="24">
        <v>3.0532407407407397E-2</v>
      </c>
      <c r="W214" s="24"/>
      <c r="X214">
        <f t="shared" si="14"/>
        <v>43</v>
      </c>
      <c r="Y214" s="26">
        <f t="shared" si="15"/>
        <v>58</v>
      </c>
      <c r="Z214" t="str">
        <f t="shared" si="16"/>
        <v>43:58</v>
      </c>
    </row>
    <row r="215" spans="22:26" x14ac:dyDescent="0.2">
      <c r="V215" s="24">
        <v>3.0613425925925933E-2</v>
      </c>
      <c r="W215" s="24"/>
      <c r="X215">
        <f t="shared" si="14"/>
        <v>44</v>
      </c>
      <c r="Y215" s="26">
        <f t="shared" si="15"/>
        <v>5</v>
      </c>
      <c r="Z215" t="str">
        <f t="shared" si="16"/>
        <v>44:5</v>
      </c>
    </row>
    <row r="216" spans="22:26" x14ac:dyDescent="0.2">
      <c r="V216" s="24">
        <v>3.1504629629629632E-2</v>
      </c>
      <c r="W216" s="24"/>
      <c r="X216">
        <f t="shared" si="14"/>
        <v>45</v>
      </c>
      <c r="Y216" s="26">
        <f t="shared" si="15"/>
        <v>22</v>
      </c>
      <c r="Z216" t="str">
        <f t="shared" si="16"/>
        <v>45:22</v>
      </c>
    </row>
    <row r="217" spans="22:26" x14ac:dyDescent="0.2">
      <c r="V217" s="24">
        <v>3.1504629629629632E-2</v>
      </c>
      <c r="W217" s="24"/>
      <c r="X217">
        <f t="shared" si="14"/>
        <v>45</v>
      </c>
      <c r="Y217" s="26">
        <f t="shared" si="15"/>
        <v>22</v>
      </c>
      <c r="Z217" t="str">
        <f t="shared" si="16"/>
        <v>45:22</v>
      </c>
    </row>
    <row r="218" spans="22:26" x14ac:dyDescent="0.2">
      <c r="V218" s="24">
        <v>3.1712962962962971E-2</v>
      </c>
      <c r="W218" s="24"/>
      <c r="X218">
        <f t="shared" si="14"/>
        <v>45</v>
      </c>
      <c r="Y218" s="26">
        <f t="shared" si="15"/>
        <v>40</v>
      </c>
      <c r="Z218" t="str">
        <f t="shared" si="16"/>
        <v>45:40</v>
      </c>
    </row>
    <row r="219" spans="22:26" x14ac:dyDescent="0.2">
      <c r="V219" s="24">
        <v>3.2037037037037044E-2</v>
      </c>
      <c r="W219" s="24"/>
      <c r="X219">
        <f t="shared" si="14"/>
        <v>46</v>
      </c>
      <c r="Y219" s="26">
        <f t="shared" si="15"/>
        <v>8</v>
      </c>
      <c r="Z219" t="str">
        <f t="shared" si="16"/>
        <v>46:8</v>
      </c>
    </row>
    <row r="220" spans="22:26" x14ac:dyDescent="0.2">
      <c r="V220" s="24">
        <v>3.2650462962962964E-2</v>
      </c>
      <c r="W220" s="24"/>
      <c r="X220">
        <f t="shared" si="14"/>
        <v>47</v>
      </c>
      <c r="Y220" s="26">
        <f t="shared" si="15"/>
        <v>1</v>
      </c>
      <c r="Z220" t="str">
        <f t="shared" si="16"/>
        <v>47:1</v>
      </c>
    </row>
    <row r="221" spans="22:26" x14ac:dyDescent="0.2">
      <c r="V221" s="24">
        <v>3.2650462962962964E-2</v>
      </c>
      <c r="W221" s="24"/>
      <c r="X221">
        <f t="shared" si="14"/>
        <v>47</v>
      </c>
      <c r="Y221" s="26">
        <f t="shared" si="15"/>
        <v>1</v>
      </c>
      <c r="Z221" t="str">
        <f t="shared" si="16"/>
        <v>47:1</v>
      </c>
    </row>
    <row r="222" spans="22:26" x14ac:dyDescent="0.2">
      <c r="V222" s="24">
        <v>3.2650462962962964E-2</v>
      </c>
      <c r="W222" s="24"/>
      <c r="X222">
        <f t="shared" si="14"/>
        <v>47</v>
      </c>
      <c r="Y222" s="26">
        <f t="shared" si="15"/>
        <v>1</v>
      </c>
      <c r="Z222" t="str">
        <f t="shared" si="16"/>
        <v>47:1</v>
      </c>
    </row>
    <row r="223" spans="22:26" x14ac:dyDescent="0.2">
      <c r="V223" s="24">
        <v>3.2719907407407406E-2</v>
      </c>
      <c r="W223" s="24"/>
      <c r="X223">
        <f t="shared" si="14"/>
        <v>47</v>
      </c>
      <c r="Y223" s="26">
        <f t="shared" si="15"/>
        <v>7</v>
      </c>
      <c r="Z223" t="str">
        <f t="shared" si="16"/>
        <v>47:7</v>
      </c>
    </row>
    <row r="224" spans="22:26" x14ac:dyDescent="0.2">
      <c r="V224" s="24">
        <v>3.2731481481481486E-2</v>
      </c>
      <c r="W224" s="24"/>
      <c r="X224">
        <f t="shared" si="14"/>
        <v>47</v>
      </c>
      <c r="Y224" s="26">
        <f t="shared" si="15"/>
        <v>8</v>
      </c>
      <c r="Z224" t="str">
        <f t="shared" si="16"/>
        <v>47:8</v>
      </c>
    </row>
    <row r="225" spans="22:26" x14ac:dyDescent="0.2">
      <c r="V225" s="24">
        <v>3.27662037037037E-2</v>
      </c>
      <c r="W225" s="24"/>
      <c r="X225">
        <f t="shared" si="14"/>
        <v>47</v>
      </c>
      <c r="Y225" s="26">
        <f t="shared" si="15"/>
        <v>11</v>
      </c>
      <c r="Z225" t="str">
        <f t="shared" si="16"/>
        <v>47:11</v>
      </c>
    </row>
    <row r="226" spans="22:26" x14ac:dyDescent="0.2">
      <c r="V226" s="24">
        <v>3.2824074074074075E-2</v>
      </c>
      <c r="W226" s="24"/>
      <c r="X226">
        <f t="shared" si="14"/>
        <v>47</v>
      </c>
      <c r="Y226" s="26">
        <f t="shared" si="15"/>
        <v>16</v>
      </c>
      <c r="Z226" t="str">
        <f t="shared" si="16"/>
        <v>47:16</v>
      </c>
    </row>
    <row r="227" spans="22:26" x14ac:dyDescent="0.2">
      <c r="V227" s="24">
        <v>3.2928240740740744E-2</v>
      </c>
      <c r="W227" s="24"/>
      <c r="X227">
        <f t="shared" si="14"/>
        <v>47</v>
      </c>
      <c r="Y227" s="26">
        <f t="shared" si="15"/>
        <v>25</v>
      </c>
      <c r="Z227" t="str">
        <f t="shared" si="16"/>
        <v>47:25</v>
      </c>
    </row>
    <row r="228" spans="22:26" x14ac:dyDescent="0.2">
      <c r="V228" s="24">
        <v>3.2986111111111105E-2</v>
      </c>
      <c r="W228" s="24"/>
      <c r="X228">
        <f t="shared" si="14"/>
        <v>47</v>
      </c>
      <c r="Y228" s="26">
        <f t="shared" si="15"/>
        <v>30</v>
      </c>
      <c r="Z228" t="str">
        <f t="shared" si="16"/>
        <v>47:30</v>
      </c>
    </row>
    <row r="229" spans="22:26" x14ac:dyDescent="0.2">
      <c r="V229" s="24">
        <v>3.3530092592592611E-2</v>
      </c>
      <c r="W229" s="24"/>
      <c r="X229">
        <f t="shared" si="14"/>
        <v>48</v>
      </c>
      <c r="Y229" s="26">
        <f t="shared" si="15"/>
        <v>17</v>
      </c>
      <c r="Z229" t="str">
        <f t="shared" si="16"/>
        <v>48:17</v>
      </c>
    </row>
    <row r="230" spans="22:26" x14ac:dyDescent="0.2">
      <c r="V230" s="24">
        <v>3.3530092592592611E-2</v>
      </c>
      <c r="W230" s="24"/>
      <c r="X230">
        <f t="shared" si="14"/>
        <v>48</v>
      </c>
      <c r="Y230" s="26">
        <f t="shared" si="15"/>
        <v>17</v>
      </c>
      <c r="Z230" t="str">
        <f t="shared" si="16"/>
        <v>48:17</v>
      </c>
    </row>
    <row r="231" spans="22:26" x14ac:dyDescent="0.2">
      <c r="V231" s="24">
        <v>3.3530092592592611E-2</v>
      </c>
      <c r="W231" s="24"/>
      <c r="X231">
        <f t="shared" si="14"/>
        <v>48</v>
      </c>
      <c r="Y231" s="26">
        <f t="shared" si="15"/>
        <v>17</v>
      </c>
      <c r="Z231" t="str">
        <f t="shared" si="16"/>
        <v>48:17</v>
      </c>
    </row>
    <row r="232" spans="22:26" x14ac:dyDescent="0.2">
      <c r="V232" s="24">
        <v>3.36226851851852E-2</v>
      </c>
      <c r="W232" s="24"/>
      <c r="X232">
        <f t="shared" si="14"/>
        <v>48</v>
      </c>
      <c r="Y232" s="26">
        <f t="shared" si="15"/>
        <v>25</v>
      </c>
      <c r="Z232" t="str">
        <f t="shared" si="16"/>
        <v>48:25</v>
      </c>
    </row>
    <row r="233" spans="22:26" x14ac:dyDescent="0.2">
      <c r="V233" s="24">
        <v>3.3773148148148163E-2</v>
      </c>
      <c r="W233" s="24"/>
      <c r="X233">
        <f t="shared" si="14"/>
        <v>48</v>
      </c>
      <c r="Y233" s="26">
        <f t="shared" si="15"/>
        <v>38</v>
      </c>
      <c r="Z233" t="str">
        <f t="shared" si="16"/>
        <v>48:38</v>
      </c>
    </row>
    <row r="234" spans="22:26" x14ac:dyDescent="0.2">
      <c r="V234" s="24">
        <v>3.3773148148148163E-2</v>
      </c>
      <c r="W234" s="24"/>
      <c r="X234">
        <f t="shared" si="14"/>
        <v>48</v>
      </c>
      <c r="Y234" s="26">
        <f t="shared" si="15"/>
        <v>38</v>
      </c>
      <c r="Z234" t="str">
        <f t="shared" si="16"/>
        <v>48:38</v>
      </c>
    </row>
    <row r="235" spans="22:26" x14ac:dyDescent="0.2">
      <c r="V235" s="24">
        <v>3.379629629629631E-2</v>
      </c>
      <c r="W235" s="24"/>
      <c r="X235">
        <f t="shared" si="14"/>
        <v>48</v>
      </c>
      <c r="Y235" s="26">
        <f t="shared" si="15"/>
        <v>40</v>
      </c>
      <c r="Z235" t="str">
        <f t="shared" si="16"/>
        <v>48:40</v>
      </c>
    </row>
    <row r="236" spans="22:26" x14ac:dyDescent="0.2">
      <c r="V236" s="24">
        <v>3.379629629629631E-2</v>
      </c>
      <c r="W236" s="24"/>
      <c r="X236">
        <f t="shared" si="14"/>
        <v>48</v>
      </c>
      <c r="Y236" s="26">
        <f t="shared" si="15"/>
        <v>40</v>
      </c>
      <c r="Z236" t="str">
        <f t="shared" si="16"/>
        <v>48:40</v>
      </c>
    </row>
    <row r="237" spans="22:26" x14ac:dyDescent="0.2">
      <c r="V237" s="24">
        <v>2.2858796296296301E-2</v>
      </c>
      <c r="W237" s="24"/>
      <c r="X237">
        <f t="shared" si="14"/>
        <v>32</v>
      </c>
      <c r="Y237" s="26">
        <f t="shared" si="15"/>
        <v>55</v>
      </c>
      <c r="Z237" t="str">
        <f t="shared" si="16"/>
        <v>32:55</v>
      </c>
    </row>
    <row r="238" spans="22:26" x14ac:dyDescent="0.2">
      <c r="V238" s="24">
        <v>2.8541666666666674E-2</v>
      </c>
      <c r="W238" s="24"/>
      <c r="X238">
        <f t="shared" si="14"/>
        <v>41</v>
      </c>
      <c r="Y238" s="26">
        <f t="shared" si="15"/>
        <v>6</v>
      </c>
      <c r="Z238" t="str">
        <f t="shared" si="16"/>
        <v>41:6</v>
      </c>
    </row>
    <row r="239" spans="22:26" x14ac:dyDescent="0.2">
      <c r="V239" s="24">
        <v>2.8622685185185182E-2</v>
      </c>
      <c r="W239" s="24"/>
      <c r="X239">
        <f t="shared" si="14"/>
        <v>41</v>
      </c>
      <c r="Y239" s="26">
        <f t="shared" si="15"/>
        <v>13</v>
      </c>
      <c r="Z239" t="str">
        <f t="shared" si="16"/>
        <v>41:13</v>
      </c>
    </row>
    <row r="240" spans="22:26" x14ac:dyDescent="0.2">
      <c r="V240" s="24">
        <v>2.8715277777777784E-2</v>
      </c>
      <c r="W240" s="24"/>
      <c r="X240">
        <f t="shared" si="14"/>
        <v>41</v>
      </c>
      <c r="Y240" s="26">
        <f t="shared" si="15"/>
        <v>21</v>
      </c>
      <c r="Z240" t="str">
        <f t="shared" si="16"/>
        <v>41:21</v>
      </c>
    </row>
  </sheetData>
  <sortState xmlns:xlrd2="http://schemas.microsoft.com/office/spreadsheetml/2017/richdata2" ref="M12:N22">
    <sortCondition ref="N12:N22"/>
  </sortState>
  <mergeCells count="2">
    <mergeCell ref="D33:F33"/>
    <mergeCell ref="D34:F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MATRIZ</vt:lpstr>
      <vt:lpstr>Nacsport</vt:lpstr>
      <vt:lpstr>MATCHES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Agustin Nadalich</cp:lastModifiedBy>
  <dcterms:created xsi:type="dcterms:W3CDTF">2020-08-04T15:33:07Z</dcterms:created>
  <dcterms:modified xsi:type="dcterms:W3CDTF">2025-03-04T16:58:55Z</dcterms:modified>
</cp:coreProperties>
</file>