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ABORATORIO EXCEL\"/>
    </mc:Choice>
  </mc:AlternateContent>
  <xr:revisionPtr revIDLastSave="0" documentId="13_ncr:1_{560B49A8-004F-4C24-9CD8-AEF07835591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L27" i="1"/>
  <c r="K27" i="1"/>
  <c r="J27" i="1"/>
  <c r="I27" i="1"/>
  <c r="C36" i="1"/>
  <c r="B36" i="1"/>
  <c r="A36" i="1"/>
  <c r="M4" i="1"/>
  <c r="N4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5" i="1"/>
  <c r="N5" i="1" s="1"/>
  <c r="L14" i="1"/>
  <c r="L13" i="1"/>
  <c r="L12" i="1"/>
  <c r="L11" i="1"/>
  <c r="L10" i="1"/>
  <c r="L8" i="1"/>
  <c r="L7" i="1"/>
  <c r="L6" i="1"/>
  <c r="L5" i="1"/>
  <c r="L9" i="1"/>
  <c r="L4" i="1"/>
  <c r="K14" i="1"/>
  <c r="K13" i="1"/>
  <c r="K11" i="1"/>
  <c r="K9" i="1"/>
  <c r="K12" i="1"/>
  <c r="K10" i="1"/>
  <c r="K8" i="1"/>
  <c r="K7" i="1"/>
  <c r="K6" i="1"/>
  <c r="K5" i="1"/>
  <c r="K4" i="1"/>
  <c r="J5" i="1"/>
  <c r="J6" i="1"/>
  <c r="J7" i="1"/>
  <c r="J8" i="1"/>
  <c r="J9" i="1"/>
  <c r="J10" i="1"/>
  <c r="J11" i="1"/>
  <c r="J12" i="1"/>
  <c r="J13" i="1"/>
  <c r="J14" i="1"/>
  <c r="J4" i="1"/>
  <c r="I14" i="1"/>
  <c r="I13" i="1"/>
  <c r="I12" i="1"/>
  <c r="I11" i="1"/>
  <c r="I10" i="1"/>
  <c r="I9" i="1"/>
  <c r="I8" i="1"/>
  <c r="I7" i="1"/>
  <c r="I6" i="1"/>
  <c r="I5" i="1"/>
  <c r="I4" i="1"/>
  <c r="H13" i="1"/>
  <c r="H12" i="1"/>
  <c r="H10" i="1"/>
  <c r="H9" i="1"/>
  <c r="H7" i="1"/>
  <c r="H6" i="1"/>
  <c r="H4" i="1"/>
  <c r="G14" i="1"/>
  <c r="G13" i="1"/>
  <c r="G12" i="1"/>
  <c r="G11" i="1"/>
  <c r="G10" i="1"/>
  <c r="G9" i="1"/>
  <c r="G8" i="1"/>
  <c r="G7" i="1"/>
  <c r="G5" i="1"/>
  <c r="G4" i="1"/>
  <c r="G6" i="1"/>
  <c r="M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<sst xmlns="http://schemas.openxmlformats.org/spreadsheetml/2006/main" count="128" uniqueCount="64">
  <si>
    <t>Planilla de Pagos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</si>
  <si>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</si>
  <si>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</si>
  <si>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Nombre</t>
  </si>
  <si>
    <t>Sueldo</t>
  </si>
  <si>
    <t>Obra Social</t>
  </si>
  <si>
    <t>Departamento</t>
  </si>
  <si>
    <t>Escalafon</t>
  </si>
  <si>
    <t>Prepaga</t>
  </si>
  <si>
    <t>Gratificación</t>
  </si>
  <si>
    <t>Bono Prod.</t>
  </si>
  <si>
    <t xml:space="preserve">Escalafon Ganancia </t>
  </si>
  <si>
    <t>Sueldo Bruto</t>
  </si>
  <si>
    <t>Desc. Obra Social</t>
  </si>
  <si>
    <t>Descuento Prepaga</t>
  </si>
  <si>
    <t>Adelanto</t>
  </si>
  <si>
    <t>Sueldo Neto</t>
  </si>
  <si>
    <t>Arturo Soto Varas</t>
  </si>
  <si>
    <t>Habitat</t>
  </si>
  <si>
    <t>Ingeniería</t>
  </si>
  <si>
    <t>A</t>
  </si>
  <si>
    <t>Sancor Salud</t>
  </si>
  <si>
    <t>Benedictina Opazo Soto</t>
  </si>
  <si>
    <t>D</t>
  </si>
  <si>
    <t>Swiss Medical</t>
  </si>
  <si>
    <t>Daniela Palominos Ríos</t>
  </si>
  <si>
    <t>dasuten</t>
  </si>
  <si>
    <t>Publicidad</t>
  </si>
  <si>
    <t>B</t>
  </si>
  <si>
    <t>Edward Yañez Oses</t>
  </si>
  <si>
    <t>Fonasa</t>
  </si>
  <si>
    <t>Elba Montecinos Díaz</t>
  </si>
  <si>
    <t>Planvital</t>
  </si>
  <si>
    <t>Ventas</t>
  </si>
  <si>
    <t>Consalud</t>
  </si>
  <si>
    <t>Elvira, Ventura</t>
  </si>
  <si>
    <t>Cuprum</t>
  </si>
  <si>
    <t>Promepart</t>
  </si>
  <si>
    <t>elsa mercier</t>
  </si>
  <si>
    <t>juan perez</t>
  </si>
  <si>
    <t>Osde</t>
  </si>
  <si>
    <t>Gladys Pinochet Correa</t>
  </si>
  <si>
    <t>Jorge Marín Caracamo</t>
  </si>
  <si>
    <t>Rodrigo Reyes</t>
  </si>
  <si>
    <t>C</t>
  </si>
  <si>
    <t>Sueldo Bruto= sueldo +gratificacion+bono de produccion +Ganacia por escalafon</t>
  </si>
  <si>
    <t>Sueldo neto= el sueldo Bruto - descuentos y adelantos</t>
  </si>
  <si>
    <t>delanto= Se ingresa manualmente y no debe exceder el 50% del sueldo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</si>
  <si>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</si>
  <si>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Escalafón</t>
  </si>
  <si>
    <t>Punto 5</t>
  </si>
  <si>
    <t>Descto.</t>
  </si>
  <si>
    <t>ganancia</t>
  </si>
  <si>
    <t>Planilla RESUMEN</t>
  </si>
  <si>
    <t>TOTALES GENERALES</t>
  </si>
  <si>
    <t>Bono. Prod.</t>
  </si>
  <si>
    <t>Descuento  Obra Social</t>
  </si>
  <si>
    <t>Punto 3</t>
  </si>
  <si>
    <t>Columna1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</si>
  <si>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</si>
  <si>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según tabla del Punto 3</t>
  </si>
  <si>
    <t>Punto 4</t>
  </si>
  <si>
    <t>En esta planilla se pide poner el nombre y apellido bajo una lista desplegable</t>
  </si>
  <si>
    <t>y mostrar en sueldo Bruto y neto de una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</si>
</sst>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  <numFmt numFmtId="167" formatCode="_-[$$-409]* #,##0.00_ ;_-[$$-409]* \-#,##0.00\ ;_-[$$-409]* &quot;-&quot;??_ ;_-@_ "/>
    <numFmt numFmtId="169" formatCode="_-&quot;$&quot;* #,##0_-;\-&quot;$&quot;* #,##0_-;_-&quot;$&quot;* &quot;-&quot;??_-;_-@_-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b/>
      <sz val="11"/>
      <color indexed="18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5">
    <xf numFmtId="0" fontId="0" fillId="0" borderId="0" xfId="0"/>
    <xf numFmtId="0" fontId="8" fillId="0" borderId="0" xfId="0" applyFont="1"/>
    <xf numFmtId="166" fontId="0" fillId="0" borderId="0" xfId="0" applyNumberFormat="1"/>
    <xf numFmtId="0" fontId="10" fillId="3" borderId="12" xfId="0" applyFont="1" applyFill="1" applyBorder="1" applyAlignment="1">
      <alignment horizontal="center" vertical="center" wrapText="1"/>
    </xf>
    <xf numFmtId="0" fontId="11" fillId="0" borderId="7" xfId="0" applyFont="1" applyBorder="1"/>
    <xf numFmtId="164" fontId="11" fillId="0" borderId="7" xfId="1" applyFont="1" applyFill="1" applyBorder="1" applyAlignment="1"/>
    <xf numFmtId="0" fontId="11" fillId="0" borderId="7" xfId="0" applyFont="1" applyBorder="1" applyAlignment="1">
      <alignment horizontal="center"/>
    </xf>
    <xf numFmtId="9" fontId="0" fillId="0" borderId="0" xfId="2" applyFont="1"/>
    <xf numFmtId="0" fontId="16" fillId="4" borderId="7" xfId="0" applyFont="1" applyFill="1" applyBorder="1"/>
    <xf numFmtId="0" fontId="11" fillId="0" borderId="0" xfId="0" applyFont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9" fontId="16" fillId="4" borderId="7" xfId="2" applyFont="1" applyFill="1" applyBorder="1" applyAlignment="1">
      <alignment horizontal="center"/>
    </xf>
    <xf numFmtId="164" fontId="0" fillId="0" borderId="13" xfId="1" applyFont="1" applyBorder="1"/>
    <xf numFmtId="164" fontId="0" fillId="0" borderId="14" xfId="1" applyFont="1" applyBorder="1"/>
    <xf numFmtId="164" fontId="0" fillId="0" borderId="15" xfId="1" applyFont="1" applyBorder="1"/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16" fillId="4" borderId="0" xfId="0" applyFont="1" applyFill="1" applyAlignment="1">
      <alignment horizontal="center" vertical="center"/>
    </xf>
    <xf numFmtId="9" fontId="16" fillId="4" borderId="0" xfId="2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right"/>
    </xf>
    <xf numFmtId="0" fontId="4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9" fontId="16" fillId="0" borderId="0" xfId="2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7" fillId="3" borderId="7" xfId="0" applyFont="1" applyFill="1" applyBorder="1" applyAlignment="1">
      <alignment horizontal="center" vertical="center"/>
    </xf>
    <xf numFmtId="9" fontId="16" fillId="0" borderId="0" xfId="2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 wrapText="1"/>
    </xf>
    <xf numFmtId="0" fontId="16" fillId="4" borderId="31" xfId="0" applyFont="1" applyFill="1" applyBorder="1"/>
    <xf numFmtId="9" fontId="16" fillId="4" borderId="35" xfId="2" applyFont="1" applyFill="1" applyBorder="1" applyAlignment="1">
      <alignment horizontal="center"/>
    </xf>
    <xf numFmtId="0" fontId="16" fillId="4" borderId="32" xfId="0" applyFont="1" applyFill="1" applyBorder="1"/>
    <xf numFmtId="9" fontId="16" fillId="4" borderId="33" xfId="2" applyFont="1" applyFill="1" applyBorder="1" applyAlignment="1">
      <alignment horizontal="center"/>
    </xf>
    <xf numFmtId="9" fontId="16" fillId="4" borderId="36" xfId="2" applyFont="1" applyFill="1" applyBorder="1" applyAlignment="1">
      <alignment horizontal="center"/>
    </xf>
    <xf numFmtId="9" fontId="16" fillId="4" borderId="0" xfId="2" applyFont="1" applyFill="1" applyAlignment="1">
      <alignment horizontal="center" vertical="center"/>
    </xf>
    <xf numFmtId="167" fontId="11" fillId="5" borderId="7" xfId="2" applyNumberFormat="1" applyFont="1" applyFill="1" applyBorder="1"/>
    <xf numFmtId="167" fontId="11" fillId="5" borderId="7" xfId="1" applyNumberFormat="1" applyFont="1" applyFill="1" applyBorder="1"/>
    <xf numFmtId="167" fontId="11" fillId="5" borderId="7" xfId="1" applyNumberFormat="1" applyFont="1" applyFill="1" applyBorder="1" applyAlignment="1"/>
    <xf numFmtId="167" fontId="11" fillId="2" borderId="7" xfId="1" applyNumberFormat="1" applyFont="1" applyFill="1" applyBorder="1" applyAlignment="1"/>
    <xf numFmtId="0" fontId="18" fillId="0" borderId="11" xfId="0" applyFont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23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wrapText="1"/>
    </xf>
    <xf numFmtId="0" fontId="18" fillId="2" borderId="11" xfId="0" applyFont="1" applyFill="1" applyBorder="1" applyAlignment="1">
      <alignment horizont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167" fontId="0" fillId="0" borderId="24" xfId="0" applyNumberFormat="1" applyBorder="1"/>
    <xf numFmtId="0" fontId="9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19" xfId="3" applyNumberFormat="1" applyFont="1" applyFill="1" applyBorder="1" applyAlignment="1">
      <alignment horizontal="center"/>
    </xf>
    <xf numFmtId="0" fontId="4" fillId="5" borderId="20" xfId="3" applyNumberFormat="1" applyFont="1" applyFill="1" applyBorder="1" applyAlignment="1">
      <alignment horizontal="center"/>
    </xf>
    <xf numFmtId="0" fontId="4" fillId="5" borderId="21" xfId="3" applyNumberFormat="1" applyFont="1" applyFill="1" applyBorder="1" applyAlignment="1">
      <alignment horizontal="center"/>
    </xf>
    <xf numFmtId="0" fontId="4" fillId="2" borderId="19" xfId="3" applyNumberFormat="1" applyFont="1" applyFill="1" applyBorder="1" applyAlignment="1">
      <alignment horizontal="center"/>
    </xf>
    <xf numFmtId="0" fontId="4" fillId="2" borderId="20" xfId="3" applyNumberFormat="1" applyFont="1" applyFill="1" applyBorder="1" applyAlignment="1">
      <alignment horizontal="center"/>
    </xf>
    <xf numFmtId="0" fontId="4" fillId="2" borderId="21" xfId="3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 wrapText="1"/>
    </xf>
    <xf numFmtId="0" fontId="4" fillId="7" borderId="18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wrapText="1"/>
    </xf>
    <xf numFmtId="0" fontId="14" fillId="7" borderId="18" xfId="0" applyFont="1" applyFill="1" applyBorder="1" applyAlignment="1">
      <alignment horizontal="center" wrapText="1"/>
    </xf>
    <xf numFmtId="0" fontId="0" fillId="0" borderId="29" xfId="0" applyBorder="1"/>
    <xf numFmtId="0" fontId="0" fillId="0" borderId="32" xfId="0" applyBorder="1"/>
    <xf numFmtId="0" fontId="0" fillId="8" borderId="25" xfId="0" applyFill="1" applyBorder="1" applyAlignment="1">
      <alignment horizontal="center"/>
    </xf>
    <xf numFmtId="169" fontId="0" fillId="8" borderId="34" xfId="1" applyNumberFormat="1" applyFont="1" applyFill="1" applyBorder="1"/>
    <xf numFmtId="169" fontId="0" fillId="8" borderId="36" xfId="1" applyNumberFormat="1" applyFont="1" applyFill="1" applyBorder="1"/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167" formatCode="_-[$$-409]* #,##0.00_ ;_-[$$-409]* \-#,##0.00\ ;_-[$$-409]* &quot;-&quot;??_ ;_-@_ 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04-40CC-9FB7-027FC9210E6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04-40CC-9FB7-027FC9210E6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04-40CC-9FB7-027FC9210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Datos!$A$35:$C$35</c:f>
              <c:strCache>
                <c:ptCount val="3"/>
                <c:pt idx="0">
                  <c:v>Habitat</c:v>
                </c:pt>
                <c:pt idx="1">
                  <c:v>Planvital</c:v>
                </c:pt>
                <c:pt idx="2">
                  <c:v>Cuprum</c:v>
                </c:pt>
              </c:strCache>
            </c:strRef>
          </c:cat>
          <c:val>
            <c:numRef>
              <c:f>Datos!$A$36:$C$36</c:f>
              <c:numCache>
                <c:formatCode>_-[$$-409]* #,##0.00_ ;_-[$$-409]* \-#,##0.00\ ;_-[$$-409]* "-"??_ ;_-@_ </c:formatCode>
                <c:ptCount val="3"/>
                <c:pt idx="0">
                  <c:v>443298.08399999997</c:v>
                </c:pt>
                <c:pt idx="1">
                  <c:v>184261.62300000002</c:v>
                </c:pt>
                <c:pt idx="2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8-4807-BF51-A60D4A295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 i="0" baseline="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111304</xdr:colOff>
      <xdr:row>43</xdr:row>
      <xdr:rowOff>3638</xdr:rowOff>
    </xdr:from>
    <xdr:to>
      <xdr:col>3</xdr:col>
      <xdr:colOff>680664</xdr:colOff>
      <xdr:row>60</xdr:row>
      <xdr:rowOff>17765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A5578E-E593-4FD0-A6D4-24BB4165A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4:J37" totalsRowShown="0" dataDxfId="26" headerRowBorderDxfId="27" tableBorderDxfId="25">
  <tableColumns count="4">
    <tableColumn id="1" xr3:uid="{00000000-0010-0000-0000-000001000000}" name="Departamento" dataDxfId="24"/>
    <tableColumn id="2" xr3:uid="{00000000-0010-0000-0000-000002000000}" name="Gratificación" dataDxfId="23"/>
    <tableColumn id="3" xr3:uid="{00000000-0010-0000-0000-000003000000}" name="Bono. Prod." dataDxfId="22"/>
    <tableColumn id="4" xr3:uid="{00000000-0010-0000-0000-000004000000}" name="Columna1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4:C28" totalsRowShown="0" headerRowDxfId="20" dataDxfId="18" headerRowBorderDxfId="19" tableBorderDxfId="17">
  <tableColumns count="2">
    <tableColumn id="1" xr3:uid="{00000000-0010-0000-0100-000001000000}" name="Obra Social" dataDxfId="16"/>
    <tableColumn id="2" xr3:uid="{00000000-0010-0000-0100-000002000000}" name="Descto.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4:E28" totalsRowShown="0" headerRowDxfId="14" dataDxfId="12" headerRowBorderDxfId="13" tableBorderDxfId="11">
  <tableColumns count="2">
    <tableColumn id="1" xr3:uid="{00000000-0010-0000-0200-000001000000}" name="Escalafón" dataDxfId="10"/>
    <tableColumn id="2" xr3:uid="{00000000-0010-0000-0200-000002000000}" name="ganancia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5:C36" totalsRowShown="0" headerRowDxfId="8" tableBorderDxfId="7">
  <tableColumns count="3">
    <tableColumn id="1" xr3:uid="{00000000-0010-0000-0300-000001000000}" name="Habitat" dataDxfId="6">
      <calculatedColumnFormula>SUMIF(C4:C14,"Habitat",K4:K14)</calculatedColumnFormula>
    </tableColumn>
    <tableColumn id="2" xr3:uid="{00000000-0010-0000-0300-000002000000}" name="Planvital" dataDxfId="5">
      <calculatedColumnFormula>SUMIF(C4:C14,"Planvital",K4:K14)</calculatedColumnFormula>
    </tableColumn>
    <tableColumn id="3" xr3:uid="{00000000-0010-0000-0300-000003000000}" name="Cuprum" dataDxfId="4">
      <calculatedColumnFormula>SUMIF(C4:C14,"Cuprum",K4:K14)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3" tableBorderDxfId="2">
  <autoFilter ref="A2:B8" xr:uid="{00000000-0009-0000-0100-000005000000}"/>
  <tableColumns count="2">
    <tableColumn id="1" xr3:uid="{00000000-0010-0000-0400-000001000000}" name="Prepaga" dataDxfId="1"/>
    <tableColumn id="2" xr3:uid="{00000000-0010-0000-0400-000002000000}" name="Descto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N43"/>
  <sheetViews>
    <sheetView topLeftCell="D1" zoomScale="89" workbookViewId="0">
      <selection activeCell="G40" sqref="G40"/>
    </sheetView>
  </sheetViews>
  <sheetFormatPr baseColWidth="10" defaultColWidth="11.42578125" defaultRowHeight="12.75" x14ac:dyDescent="0.2"/>
  <cols>
    <col min="1" max="1" width="26.85546875" customWidth="1"/>
    <col min="2" max="2" width="18" customWidth="1"/>
    <col min="3" max="3" width="15.28515625" customWidth="1"/>
    <col min="4" max="4" width="14.140625" bestFit="1" customWidth="1"/>
    <col min="5" max="5" width="11" customWidth="1"/>
    <col min="6" max="6" width="15.7109375" bestFit="1" customWidth="1"/>
    <col min="7" max="7" width="22" customWidth="1"/>
    <col min="8" max="8" width="19.85546875" customWidth="1"/>
    <col min="9" max="9" width="15.7109375" customWidth="1"/>
    <col min="10" max="10" width="19.7109375" customWidth="1"/>
    <col min="11" max="11" width="17.42578125" bestFit="1" customWidth="1"/>
    <col min="12" max="12" width="15.5703125" bestFit="1" customWidth="1"/>
    <col min="13" max="13" width="23.42578125" customWidth="1"/>
    <col min="14" max="14" width="18" bestFit="1" customWidth="1"/>
    <col min="257" max="257" width="24.5703125" customWidth="1"/>
    <col min="258" max="258" width="15" customWidth="1"/>
    <col min="259" max="259" width="10.7109375" customWidth="1"/>
    <col min="260" max="260" width="14" customWidth="1"/>
    <col min="261" max="261" width="14.140625" bestFit="1" customWidth="1"/>
    <col min="262" max="262" width="10.42578125" bestFit="1" customWidth="1"/>
    <col min="263" max="263" width="11.28515625" customWidth="1"/>
    <col min="264" max="264" width="11.140625" customWidth="1"/>
    <col min="265" max="265" width="10.28515625" customWidth="1"/>
    <col min="266" max="266" width="12.85546875" bestFit="1" customWidth="1"/>
    <col min="267" max="267" width="12.5703125" bestFit="1" customWidth="1"/>
    <col min="268" max="269" width="9.140625" customWidth="1"/>
    <col min="270" max="270" width="12.140625" bestFit="1" customWidth="1"/>
    <col min="513" max="513" width="24.5703125" customWidth="1"/>
    <col min="514" max="514" width="15" customWidth="1"/>
    <col min="515" max="515" width="10.7109375" customWidth="1"/>
    <col min="516" max="516" width="14" customWidth="1"/>
    <col min="517" max="517" width="14.140625" bestFit="1" customWidth="1"/>
    <col min="518" max="518" width="10.42578125" bestFit="1" customWidth="1"/>
    <col min="519" max="519" width="11.28515625" customWidth="1"/>
    <col min="520" max="520" width="11.140625" customWidth="1"/>
    <col min="521" max="521" width="10.28515625" customWidth="1"/>
    <col min="522" max="522" width="12.85546875" bestFit="1" customWidth="1"/>
    <col min="523" max="523" width="12.5703125" bestFit="1" customWidth="1"/>
    <col min="524" max="525" width="9.140625" customWidth="1"/>
    <col min="526" max="526" width="12.140625" bestFit="1" customWidth="1"/>
    <col min="769" max="769" width="24.5703125" customWidth="1"/>
    <col min="770" max="770" width="15" customWidth="1"/>
    <col min="771" max="771" width="10.7109375" customWidth="1"/>
    <col min="772" max="772" width="14" customWidth="1"/>
    <col min="773" max="773" width="14.140625" bestFit="1" customWidth="1"/>
    <col min="774" max="774" width="10.42578125" bestFit="1" customWidth="1"/>
    <col min="775" max="775" width="11.28515625" customWidth="1"/>
    <col min="776" max="776" width="11.140625" customWidth="1"/>
    <col min="777" max="777" width="10.28515625" customWidth="1"/>
    <col min="778" max="778" width="12.85546875" bestFit="1" customWidth="1"/>
    <col min="779" max="779" width="12.5703125" bestFit="1" customWidth="1"/>
    <col min="780" max="781" width="9.140625" customWidth="1"/>
    <col min="782" max="782" width="12.140625" bestFit="1" customWidth="1"/>
    <col min="1025" max="1025" width="24.5703125" customWidth="1"/>
    <col min="1026" max="1026" width="15" customWidth="1"/>
    <col min="1027" max="1027" width="10.7109375" customWidth="1"/>
    <col min="1028" max="1028" width="14" customWidth="1"/>
    <col min="1029" max="1029" width="14.140625" bestFit="1" customWidth="1"/>
    <col min="1030" max="1030" width="10.42578125" bestFit="1" customWidth="1"/>
    <col min="1031" max="1031" width="11.28515625" customWidth="1"/>
    <col min="1032" max="1032" width="11.140625" customWidth="1"/>
    <col min="1033" max="1033" width="10.28515625" customWidth="1"/>
    <col min="1034" max="1034" width="12.85546875" bestFit="1" customWidth="1"/>
    <col min="1035" max="1035" width="12.5703125" bestFit="1" customWidth="1"/>
    <col min="1036" max="1037" width="9.140625" customWidth="1"/>
    <col min="1038" max="1038" width="12.140625" bestFit="1" customWidth="1"/>
    <col min="1281" max="1281" width="24.5703125" customWidth="1"/>
    <col min="1282" max="1282" width="15" customWidth="1"/>
    <col min="1283" max="1283" width="10.7109375" customWidth="1"/>
    <col min="1284" max="1284" width="14" customWidth="1"/>
    <col min="1285" max="1285" width="14.140625" bestFit="1" customWidth="1"/>
    <col min="1286" max="1286" width="10.42578125" bestFit="1" customWidth="1"/>
    <col min="1287" max="1287" width="11.28515625" customWidth="1"/>
    <col min="1288" max="1288" width="11.140625" customWidth="1"/>
    <col min="1289" max="1289" width="10.28515625" customWidth="1"/>
    <col min="1290" max="1290" width="12.85546875" bestFit="1" customWidth="1"/>
    <col min="1291" max="1291" width="12.5703125" bestFit="1" customWidth="1"/>
    <col min="1292" max="1293" width="9.140625" customWidth="1"/>
    <col min="1294" max="1294" width="12.140625" bestFit="1" customWidth="1"/>
    <col min="1537" max="1537" width="24.5703125" customWidth="1"/>
    <col min="1538" max="1538" width="15" customWidth="1"/>
    <col min="1539" max="1539" width="10.7109375" customWidth="1"/>
    <col min="1540" max="1540" width="14" customWidth="1"/>
    <col min="1541" max="1541" width="14.140625" bestFit="1" customWidth="1"/>
    <col min="1542" max="1542" width="10.42578125" bestFit="1" customWidth="1"/>
    <col min="1543" max="1543" width="11.28515625" customWidth="1"/>
    <col min="1544" max="1544" width="11.140625" customWidth="1"/>
    <col min="1545" max="1545" width="10.28515625" customWidth="1"/>
    <col min="1546" max="1546" width="12.85546875" bestFit="1" customWidth="1"/>
    <col min="1547" max="1547" width="12.5703125" bestFit="1" customWidth="1"/>
    <col min="1548" max="1549" width="9.140625" customWidth="1"/>
    <col min="1550" max="1550" width="12.140625" bestFit="1" customWidth="1"/>
    <col min="1793" max="1793" width="24.5703125" customWidth="1"/>
    <col min="1794" max="1794" width="15" customWidth="1"/>
    <col min="1795" max="1795" width="10.7109375" customWidth="1"/>
    <col min="1796" max="1796" width="14" customWidth="1"/>
    <col min="1797" max="1797" width="14.140625" bestFit="1" customWidth="1"/>
    <col min="1798" max="1798" width="10.42578125" bestFit="1" customWidth="1"/>
    <col min="1799" max="1799" width="11.28515625" customWidth="1"/>
    <col min="1800" max="1800" width="11.140625" customWidth="1"/>
    <col min="1801" max="1801" width="10.28515625" customWidth="1"/>
    <col min="1802" max="1802" width="12.85546875" bestFit="1" customWidth="1"/>
    <col min="1803" max="1803" width="12.5703125" bestFit="1" customWidth="1"/>
    <col min="1804" max="1805" width="9.140625" customWidth="1"/>
    <col min="1806" max="1806" width="12.140625" bestFit="1" customWidth="1"/>
    <col min="2049" max="2049" width="24.5703125" customWidth="1"/>
    <col min="2050" max="2050" width="15" customWidth="1"/>
    <col min="2051" max="2051" width="10.7109375" customWidth="1"/>
    <col min="2052" max="2052" width="14" customWidth="1"/>
    <col min="2053" max="2053" width="14.140625" bestFit="1" customWidth="1"/>
    <col min="2054" max="2054" width="10.42578125" bestFit="1" customWidth="1"/>
    <col min="2055" max="2055" width="11.28515625" customWidth="1"/>
    <col min="2056" max="2056" width="11.140625" customWidth="1"/>
    <col min="2057" max="2057" width="10.28515625" customWidth="1"/>
    <col min="2058" max="2058" width="12.85546875" bestFit="1" customWidth="1"/>
    <col min="2059" max="2059" width="12.5703125" bestFit="1" customWidth="1"/>
    <col min="2060" max="2061" width="9.140625" customWidth="1"/>
    <col min="2062" max="2062" width="12.140625" bestFit="1" customWidth="1"/>
    <col min="2305" max="2305" width="24.5703125" customWidth="1"/>
    <col min="2306" max="2306" width="15" customWidth="1"/>
    <col min="2307" max="2307" width="10.7109375" customWidth="1"/>
    <col min="2308" max="2308" width="14" customWidth="1"/>
    <col min="2309" max="2309" width="14.140625" bestFit="1" customWidth="1"/>
    <col min="2310" max="2310" width="10.42578125" bestFit="1" customWidth="1"/>
    <col min="2311" max="2311" width="11.28515625" customWidth="1"/>
    <col min="2312" max="2312" width="11.140625" customWidth="1"/>
    <col min="2313" max="2313" width="10.28515625" customWidth="1"/>
    <col min="2314" max="2314" width="12.85546875" bestFit="1" customWidth="1"/>
    <col min="2315" max="2315" width="12.5703125" bestFit="1" customWidth="1"/>
    <col min="2316" max="2317" width="9.140625" customWidth="1"/>
    <col min="2318" max="2318" width="12.140625" bestFit="1" customWidth="1"/>
    <col min="2561" max="2561" width="24.5703125" customWidth="1"/>
    <col min="2562" max="2562" width="15" customWidth="1"/>
    <col min="2563" max="2563" width="10.7109375" customWidth="1"/>
    <col min="2564" max="2564" width="14" customWidth="1"/>
    <col min="2565" max="2565" width="14.140625" bestFit="1" customWidth="1"/>
    <col min="2566" max="2566" width="10.42578125" bestFit="1" customWidth="1"/>
    <col min="2567" max="2567" width="11.28515625" customWidth="1"/>
    <col min="2568" max="2568" width="11.140625" customWidth="1"/>
    <col min="2569" max="2569" width="10.28515625" customWidth="1"/>
    <col min="2570" max="2570" width="12.85546875" bestFit="1" customWidth="1"/>
    <col min="2571" max="2571" width="12.5703125" bestFit="1" customWidth="1"/>
    <col min="2572" max="2573" width="9.140625" customWidth="1"/>
    <col min="2574" max="2574" width="12.140625" bestFit="1" customWidth="1"/>
    <col min="2817" max="2817" width="24.5703125" customWidth="1"/>
    <col min="2818" max="2818" width="15" customWidth="1"/>
    <col min="2819" max="2819" width="10.7109375" customWidth="1"/>
    <col min="2820" max="2820" width="14" customWidth="1"/>
    <col min="2821" max="2821" width="14.140625" bestFit="1" customWidth="1"/>
    <col min="2822" max="2822" width="10.42578125" bestFit="1" customWidth="1"/>
    <col min="2823" max="2823" width="11.28515625" customWidth="1"/>
    <col min="2824" max="2824" width="11.140625" customWidth="1"/>
    <col min="2825" max="2825" width="10.28515625" customWidth="1"/>
    <col min="2826" max="2826" width="12.85546875" bestFit="1" customWidth="1"/>
    <col min="2827" max="2827" width="12.5703125" bestFit="1" customWidth="1"/>
    <col min="2828" max="2829" width="9.140625" customWidth="1"/>
    <col min="2830" max="2830" width="12.140625" bestFit="1" customWidth="1"/>
    <col min="3073" max="3073" width="24.5703125" customWidth="1"/>
    <col min="3074" max="3074" width="15" customWidth="1"/>
    <col min="3075" max="3075" width="10.7109375" customWidth="1"/>
    <col min="3076" max="3076" width="14" customWidth="1"/>
    <col min="3077" max="3077" width="14.140625" bestFit="1" customWidth="1"/>
    <col min="3078" max="3078" width="10.42578125" bestFit="1" customWidth="1"/>
    <col min="3079" max="3079" width="11.28515625" customWidth="1"/>
    <col min="3080" max="3080" width="11.140625" customWidth="1"/>
    <col min="3081" max="3081" width="10.28515625" customWidth="1"/>
    <col min="3082" max="3082" width="12.85546875" bestFit="1" customWidth="1"/>
    <col min="3083" max="3083" width="12.5703125" bestFit="1" customWidth="1"/>
    <col min="3084" max="3085" width="9.140625" customWidth="1"/>
    <col min="3086" max="3086" width="12.140625" bestFit="1" customWidth="1"/>
    <col min="3329" max="3329" width="24.5703125" customWidth="1"/>
    <col min="3330" max="3330" width="15" customWidth="1"/>
    <col min="3331" max="3331" width="10.7109375" customWidth="1"/>
    <col min="3332" max="3332" width="14" customWidth="1"/>
    <col min="3333" max="3333" width="14.140625" bestFit="1" customWidth="1"/>
    <col min="3334" max="3334" width="10.42578125" bestFit="1" customWidth="1"/>
    <col min="3335" max="3335" width="11.28515625" customWidth="1"/>
    <col min="3336" max="3336" width="11.140625" customWidth="1"/>
    <col min="3337" max="3337" width="10.28515625" customWidth="1"/>
    <col min="3338" max="3338" width="12.85546875" bestFit="1" customWidth="1"/>
    <col min="3339" max="3339" width="12.5703125" bestFit="1" customWidth="1"/>
    <col min="3340" max="3341" width="9.140625" customWidth="1"/>
    <col min="3342" max="3342" width="12.140625" bestFit="1" customWidth="1"/>
    <col min="3585" max="3585" width="24.5703125" customWidth="1"/>
    <col min="3586" max="3586" width="15" customWidth="1"/>
    <col min="3587" max="3587" width="10.7109375" customWidth="1"/>
    <col min="3588" max="3588" width="14" customWidth="1"/>
    <col min="3589" max="3589" width="14.140625" bestFit="1" customWidth="1"/>
    <col min="3590" max="3590" width="10.42578125" bestFit="1" customWidth="1"/>
    <col min="3591" max="3591" width="11.28515625" customWidth="1"/>
    <col min="3592" max="3592" width="11.140625" customWidth="1"/>
    <col min="3593" max="3593" width="10.28515625" customWidth="1"/>
    <col min="3594" max="3594" width="12.85546875" bestFit="1" customWidth="1"/>
    <col min="3595" max="3595" width="12.5703125" bestFit="1" customWidth="1"/>
    <col min="3596" max="3597" width="9.140625" customWidth="1"/>
    <col min="3598" max="3598" width="12.140625" bestFit="1" customWidth="1"/>
    <col min="3841" max="3841" width="24.5703125" customWidth="1"/>
    <col min="3842" max="3842" width="15" customWidth="1"/>
    <col min="3843" max="3843" width="10.7109375" customWidth="1"/>
    <col min="3844" max="3844" width="14" customWidth="1"/>
    <col min="3845" max="3845" width="14.140625" bestFit="1" customWidth="1"/>
    <col min="3846" max="3846" width="10.42578125" bestFit="1" customWidth="1"/>
    <col min="3847" max="3847" width="11.28515625" customWidth="1"/>
    <col min="3848" max="3848" width="11.140625" customWidth="1"/>
    <col min="3849" max="3849" width="10.28515625" customWidth="1"/>
    <col min="3850" max="3850" width="12.85546875" bestFit="1" customWidth="1"/>
    <col min="3851" max="3851" width="12.5703125" bestFit="1" customWidth="1"/>
    <col min="3852" max="3853" width="9.140625" customWidth="1"/>
    <col min="3854" max="3854" width="12.140625" bestFit="1" customWidth="1"/>
    <col min="4097" max="4097" width="24.5703125" customWidth="1"/>
    <col min="4098" max="4098" width="15" customWidth="1"/>
    <col min="4099" max="4099" width="10.7109375" customWidth="1"/>
    <col min="4100" max="4100" width="14" customWidth="1"/>
    <col min="4101" max="4101" width="14.140625" bestFit="1" customWidth="1"/>
    <col min="4102" max="4102" width="10.42578125" bestFit="1" customWidth="1"/>
    <col min="4103" max="4103" width="11.28515625" customWidth="1"/>
    <col min="4104" max="4104" width="11.140625" customWidth="1"/>
    <col min="4105" max="4105" width="10.28515625" customWidth="1"/>
    <col min="4106" max="4106" width="12.85546875" bestFit="1" customWidth="1"/>
    <col min="4107" max="4107" width="12.5703125" bestFit="1" customWidth="1"/>
    <col min="4108" max="4109" width="9.140625" customWidth="1"/>
    <col min="4110" max="4110" width="12.140625" bestFit="1" customWidth="1"/>
    <col min="4353" max="4353" width="24.5703125" customWidth="1"/>
    <col min="4354" max="4354" width="15" customWidth="1"/>
    <col min="4355" max="4355" width="10.7109375" customWidth="1"/>
    <col min="4356" max="4356" width="14" customWidth="1"/>
    <col min="4357" max="4357" width="14.140625" bestFit="1" customWidth="1"/>
    <col min="4358" max="4358" width="10.42578125" bestFit="1" customWidth="1"/>
    <col min="4359" max="4359" width="11.28515625" customWidth="1"/>
    <col min="4360" max="4360" width="11.140625" customWidth="1"/>
    <col min="4361" max="4361" width="10.28515625" customWidth="1"/>
    <col min="4362" max="4362" width="12.85546875" bestFit="1" customWidth="1"/>
    <col min="4363" max="4363" width="12.5703125" bestFit="1" customWidth="1"/>
    <col min="4364" max="4365" width="9.140625" customWidth="1"/>
    <col min="4366" max="4366" width="12.140625" bestFit="1" customWidth="1"/>
    <col min="4609" max="4609" width="24.5703125" customWidth="1"/>
    <col min="4610" max="4610" width="15" customWidth="1"/>
    <col min="4611" max="4611" width="10.7109375" customWidth="1"/>
    <col min="4612" max="4612" width="14" customWidth="1"/>
    <col min="4613" max="4613" width="14.140625" bestFit="1" customWidth="1"/>
    <col min="4614" max="4614" width="10.42578125" bestFit="1" customWidth="1"/>
    <col min="4615" max="4615" width="11.28515625" customWidth="1"/>
    <col min="4616" max="4616" width="11.140625" customWidth="1"/>
    <col min="4617" max="4617" width="10.28515625" customWidth="1"/>
    <col min="4618" max="4618" width="12.85546875" bestFit="1" customWidth="1"/>
    <col min="4619" max="4619" width="12.5703125" bestFit="1" customWidth="1"/>
    <col min="4620" max="4621" width="9.140625" customWidth="1"/>
    <col min="4622" max="4622" width="12.140625" bestFit="1" customWidth="1"/>
    <col min="4865" max="4865" width="24.5703125" customWidth="1"/>
    <col min="4866" max="4866" width="15" customWidth="1"/>
    <col min="4867" max="4867" width="10.7109375" customWidth="1"/>
    <col min="4868" max="4868" width="14" customWidth="1"/>
    <col min="4869" max="4869" width="14.140625" bestFit="1" customWidth="1"/>
    <col min="4870" max="4870" width="10.42578125" bestFit="1" customWidth="1"/>
    <col min="4871" max="4871" width="11.28515625" customWidth="1"/>
    <col min="4872" max="4872" width="11.140625" customWidth="1"/>
    <col min="4873" max="4873" width="10.28515625" customWidth="1"/>
    <col min="4874" max="4874" width="12.85546875" bestFit="1" customWidth="1"/>
    <col min="4875" max="4875" width="12.5703125" bestFit="1" customWidth="1"/>
    <col min="4876" max="4877" width="9.140625" customWidth="1"/>
    <col min="4878" max="4878" width="12.140625" bestFit="1" customWidth="1"/>
    <col min="5121" max="5121" width="24.5703125" customWidth="1"/>
    <col min="5122" max="5122" width="15" customWidth="1"/>
    <col min="5123" max="5123" width="10.7109375" customWidth="1"/>
    <col min="5124" max="5124" width="14" customWidth="1"/>
    <col min="5125" max="5125" width="14.140625" bestFit="1" customWidth="1"/>
    <col min="5126" max="5126" width="10.42578125" bestFit="1" customWidth="1"/>
    <col min="5127" max="5127" width="11.28515625" customWidth="1"/>
    <col min="5128" max="5128" width="11.140625" customWidth="1"/>
    <col min="5129" max="5129" width="10.28515625" customWidth="1"/>
    <col min="5130" max="5130" width="12.85546875" bestFit="1" customWidth="1"/>
    <col min="5131" max="5131" width="12.5703125" bestFit="1" customWidth="1"/>
    <col min="5132" max="5133" width="9.140625" customWidth="1"/>
    <col min="5134" max="5134" width="12.140625" bestFit="1" customWidth="1"/>
    <col min="5377" max="5377" width="24.5703125" customWidth="1"/>
    <col min="5378" max="5378" width="15" customWidth="1"/>
    <col min="5379" max="5379" width="10.7109375" customWidth="1"/>
    <col min="5380" max="5380" width="14" customWidth="1"/>
    <col min="5381" max="5381" width="14.140625" bestFit="1" customWidth="1"/>
    <col min="5382" max="5382" width="10.42578125" bestFit="1" customWidth="1"/>
    <col min="5383" max="5383" width="11.28515625" customWidth="1"/>
    <col min="5384" max="5384" width="11.140625" customWidth="1"/>
    <col min="5385" max="5385" width="10.28515625" customWidth="1"/>
    <col min="5386" max="5386" width="12.85546875" bestFit="1" customWidth="1"/>
    <col min="5387" max="5387" width="12.5703125" bestFit="1" customWidth="1"/>
    <col min="5388" max="5389" width="9.140625" customWidth="1"/>
    <col min="5390" max="5390" width="12.140625" bestFit="1" customWidth="1"/>
    <col min="5633" max="5633" width="24.5703125" customWidth="1"/>
    <col min="5634" max="5634" width="15" customWidth="1"/>
    <col min="5635" max="5635" width="10.7109375" customWidth="1"/>
    <col min="5636" max="5636" width="14" customWidth="1"/>
    <col min="5637" max="5637" width="14.140625" bestFit="1" customWidth="1"/>
    <col min="5638" max="5638" width="10.42578125" bestFit="1" customWidth="1"/>
    <col min="5639" max="5639" width="11.28515625" customWidth="1"/>
    <col min="5640" max="5640" width="11.140625" customWidth="1"/>
    <col min="5641" max="5641" width="10.28515625" customWidth="1"/>
    <col min="5642" max="5642" width="12.85546875" bestFit="1" customWidth="1"/>
    <col min="5643" max="5643" width="12.5703125" bestFit="1" customWidth="1"/>
    <col min="5644" max="5645" width="9.140625" customWidth="1"/>
    <col min="5646" max="5646" width="12.140625" bestFit="1" customWidth="1"/>
    <col min="5889" max="5889" width="24.5703125" customWidth="1"/>
    <col min="5890" max="5890" width="15" customWidth="1"/>
    <col min="5891" max="5891" width="10.7109375" customWidth="1"/>
    <col min="5892" max="5892" width="14" customWidth="1"/>
    <col min="5893" max="5893" width="14.140625" bestFit="1" customWidth="1"/>
    <col min="5894" max="5894" width="10.42578125" bestFit="1" customWidth="1"/>
    <col min="5895" max="5895" width="11.28515625" customWidth="1"/>
    <col min="5896" max="5896" width="11.140625" customWidth="1"/>
    <col min="5897" max="5897" width="10.28515625" customWidth="1"/>
    <col min="5898" max="5898" width="12.85546875" bestFit="1" customWidth="1"/>
    <col min="5899" max="5899" width="12.5703125" bestFit="1" customWidth="1"/>
    <col min="5900" max="5901" width="9.140625" customWidth="1"/>
    <col min="5902" max="5902" width="12.140625" bestFit="1" customWidth="1"/>
    <col min="6145" max="6145" width="24.5703125" customWidth="1"/>
    <col min="6146" max="6146" width="15" customWidth="1"/>
    <col min="6147" max="6147" width="10.7109375" customWidth="1"/>
    <col min="6148" max="6148" width="14" customWidth="1"/>
    <col min="6149" max="6149" width="14.140625" bestFit="1" customWidth="1"/>
    <col min="6150" max="6150" width="10.42578125" bestFit="1" customWidth="1"/>
    <col min="6151" max="6151" width="11.28515625" customWidth="1"/>
    <col min="6152" max="6152" width="11.140625" customWidth="1"/>
    <col min="6153" max="6153" width="10.28515625" customWidth="1"/>
    <col min="6154" max="6154" width="12.85546875" bestFit="1" customWidth="1"/>
    <col min="6155" max="6155" width="12.5703125" bestFit="1" customWidth="1"/>
    <col min="6156" max="6157" width="9.140625" customWidth="1"/>
    <col min="6158" max="6158" width="12.140625" bestFit="1" customWidth="1"/>
    <col min="6401" max="6401" width="24.5703125" customWidth="1"/>
    <col min="6402" max="6402" width="15" customWidth="1"/>
    <col min="6403" max="6403" width="10.7109375" customWidth="1"/>
    <col min="6404" max="6404" width="14" customWidth="1"/>
    <col min="6405" max="6405" width="14.140625" bestFit="1" customWidth="1"/>
    <col min="6406" max="6406" width="10.42578125" bestFit="1" customWidth="1"/>
    <col min="6407" max="6407" width="11.28515625" customWidth="1"/>
    <col min="6408" max="6408" width="11.140625" customWidth="1"/>
    <col min="6409" max="6409" width="10.28515625" customWidth="1"/>
    <col min="6410" max="6410" width="12.85546875" bestFit="1" customWidth="1"/>
    <col min="6411" max="6411" width="12.5703125" bestFit="1" customWidth="1"/>
    <col min="6412" max="6413" width="9.140625" customWidth="1"/>
    <col min="6414" max="6414" width="12.140625" bestFit="1" customWidth="1"/>
    <col min="6657" max="6657" width="24.5703125" customWidth="1"/>
    <col min="6658" max="6658" width="15" customWidth="1"/>
    <col min="6659" max="6659" width="10.7109375" customWidth="1"/>
    <col min="6660" max="6660" width="14" customWidth="1"/>
    <col min="6661" max="6661" width="14.140625" bestFit="1" customWidth="1"/>
    <col min="6662" max="6662" width="10.42578125" bestFit="1" customWidth="1"/>
    <col min="6663" max="6663" width="11.28515625" customWidth="1"/>
    <col min="6664" max="6664" width="11.140625" customWidth="1"/>
    <col min="6665" max="6665" width="10.28515625" customWidth="1"/>
    <col min="6666" max="6666" width="12.85546875" bestFit="1" customWidth="1"/>
    <col min="6667" max="6667" width="12.5703125" bestFit="1" customWidth="1"/>
    <col min="6668" max="6669" width="9.140625" customWidth="1"/>
    <col min="6670" max="6670" width="12.140625" bestFit="1" customWidth="1"/>
    <col min="6913" max="6913" width="24.5703125" customWidth="1"/>
    <col min="6914" max="6914" width="15" customWidth="1"/>
    <col min="6915" max="6915" width="10.7109375" customWidth="1"/>
    <col min="6916" max="6916" width="14" customWidth="1"/>
    <col min="6917" max="6917" width="14.140625" bestFit="1" customWidth="1"/>
    <col min="6918" max="6918" width="10.42578125" bestFit="1" customWidth="1"/>
    <col min="6919" max="6919" width="11.28515625" customWidth="1"/>
    <col min="6920" max="6920" width="11.140625" customWidth="1"/>
    <col min="6921" max="6921" width="10.28515625" customWidth="1"/>
    <col min="6922" max="6922" width="12.85546875" bestFit="1" customWidth="1"/>
    <col min="6923" max="6923" width="12.5703125" bestFit="1" customWidth="1"/>
    <col min="6924" max="6925" width="9.140625" customWidth="1"/>
    <col min="6926" max="6926" width="12.140625" bestFit="1" customWidth="1"/>
    <col min="7169" max="7169" width="24.5703125" customWidth="1"/>
    <col min="7170" max="7170" width="15" customWidth="1"/>
    <col min="7171" max="7171" width="10.7109375" customWidth="1"/>
    <col min="7172" max="7172" width="14" customWidth="1"/>
    <col min="7173" max="7173" width="14.140625" bestFit="1" customWidth="1"/>
    <col min="7174" max="7174" width="10.42578125" bestFit="1" customWidth="1"/>
    <col min="7175" max="7175" width="11.28515625" customWidth="1"/>
    <col min="7176" max="7176" width="11.140625" customWidth="1"/>
    <col min="7177" max="7177" width="10.28515625" customWidth="1"/>
    <col min="7178" max="7178" width="12.85546875" bestFit="1" customWidth="1"/>
    <col min="7179" max="7179" width="12.5703125" bestFit="1" customWidth="1"/>
    <col min="7180" max="7181" width="9.140625" customWidth="1"/>
    <col min="7182" max="7182" width="12.140625" bestFit="1" customWidth="1"/>
    <col min="7425" max="7425" width="24.5703125" customWidth="1"/>
    <col min="7426" max="7426" width="15" customWidth="1"/>
    <col min="7427" max="7427" width="10.7109375" customWidth="1"/>
    <col min="7428" max="7428" width="14" customWidth="1"/>
    <col min="7429" max="7429" width="14.140625" bestFit="1" customWidth="1"/>
    <col min="7430" max="7430" width="10.42578125" bestFit="1" customWidth="1"/>
    <col min="7431" max="7431" width="11.28515625" customWidth="1"/>
    <col min="7432" max="7432" width="11.140625" customWidth="1"/>
    <col min="7433" max="7433" width="10.28515625" customWidth="1"/>
    <col min="7434" max="7434" width="12.85546875" bestFit="1" customWidth="1"/>
    <col min="7435" max="7435" width="12.5703125" bestFit="1" customWidth="1"/>
    <col min="7436" max="7437" width="9.140625" customWidth="1"/>
    <col min="7438" max="7438" width="12.140625" bestFit="1" customWidth="1"/>
    <col min="7681" max="7681" width="24.5703125" customWidth="1"/>
    <col min="7682" max="7682" width="15" customWidth="1"/>
    <col min="7683" max="7683" width="10.7109375" customWidth="1"/>
    <col min="7684" max="7684" width="14" customWidth="1"/>
    <col min="7685" max="7685" width="14.140625" bestFit="1" customWidth="1"/>
    <col min="7686" max="7686" width="10.42578125" bestFit="1" customWidth="1"/>
    <col min="7687" max="7687" width="11.28515625" customWidth="1"/>
    <col min="7688" max="7688" width="11.140625" customWidth="1"/>
    <col min="7689" max="7689" width="10.28515625" customWidth="1"/>
    <col min="7690" max="7690" width="12.85546875" bestFit="1" customWidth="1"/>
    <col min="7691" max="7691" width="12.5703125" bestFit="1" customWidth="1"/>
    <col min="7692" max="7693" width="9.140625" customWidth="1"/>
    <col min="7694" max="7694" width="12.140625" bestFit="1" customWidth="1"/>
    <col min="7937" max="7937" width="24.5703125" customWidth="1"/>
    <col min="7938" max="7938" width="15" customWidth="1"/>
    <col min="7939" max="7939" width="10.7109375" customWidth="1"/>
    <col min="7940" max="7940" width="14" customWidth="1"/>
    <col min="7941" max="7941" width="14.140625" bestFit="1" customWidth="1"/>
    <col min="7942" max="7942" width="10.42578125" bestFit="1" customWidth="1"/>
    <col min="7943" max="7943" width="11.28515625" customWidth="1"/>
    <col min="7944" max="7944" width="11.140625" customWidth="1"/>
    <col min="7945" max="7945" width="10.28515625" customWidth="1"/>
    <col min="7946" max="7946" width="12.85546875" bestFit="1" customWidth="1"/>
    <col min="7947" max="7947" width="12.5703125" bestFit="1" customWidth="1"/>
    <col min="7948" max="7949" width="9.140625" customWidth="1"/>
    <col min="7950" max="7950" width="12.140625" bestFit="1" customWidth="1"/>
    <col min="8193" max="8193" width="24.5703125" customWidth="1"/>
    <col min="8194" max="8194" width="15" customWidth="1"/>
    <col min="8195" max="8195" width="10.7109375" customWidth="1"/>
    <col min="8196" max="8196" width="14" customWidth="1"/>
    <col min="8197" max="8197" width="14.140625" bestFit="1" customWidth="1"/>
    <col min="8198" max="8198" width="10.42578125" bestFit="1" customWidth="1"/>
    <col min="8199" max="8199" width="11.28515625" customWidth="1"/>
    <col min="8200" max="8200" width="11.140625" customWidth="1"/>
    <col min="8201" max="8201" width="10.28515625" customWidth="1"/>
    <col min="8202" max="8202" width="12.85546875" bestFit="1" customWidth="1"/>
    <col min="8203" max="8203" width="12.5703125" bestFit="1" customWidth="1"/>
    <col min="8204" max="8205" width="9.140625" customWidth="1"/>
    <col min="8206" max="8206" width="12.140625" bestFit="1" customWidth="1"/>
    <col min="8449" max="8449" width="24.5703125" customWidth="1"/>
    <col min="8450" max="8450" width="15" customWidth="1"/>
    <col min="8451" max="8451" width="10.7109375" customWidth="1"/>
    <col min="8452" max="8452" width="14" customWidth="1"/>
    <col min="8453" max="8453" width="14.140625" bestFit="1" customWidth="1"/>
    <col min="8454" max="8454" width="10.42578125" bestFit="1" customWidth="1"/>
    <col min="8455" max="8455" width="11.28515625" customWidth="1"/>
    <col min="8456" max="8456" width="11.140625" customWidth="1"/>
    <col min="8457" max="8457" width="10.28515625" customWidth="1"/>
    <col min="8458" max="8458" width="12.85546875" bestFit="1" customWidth="1"/>
    <col min="8459" max="8459" width="12.5703125" bestFit="1" customWidth="1"/>
    <col min="8460" max="8461" width="9.140625" customWidth="1"/>
    <col min="8462" max="8462" width="12.140625" bestFit="1" customWidth="1"/>
    <col min="8705" max="8705" width="24.5703125" customWidth="1"/>
    <col min="8706" max="8706" width="15" customWidth="1"/>
    <col min="8707" max="8707" width="10.7109375" customWidth="1"/>
    <col min="8708" max="8708" width="14" customWidth="1"/>
    <col min="8709" max="8709" width="14.140625" bestFit="1" customWidth="1"/>
    <col min="8710" max="8710" width="10.42578125" bestFit="1" customWidth="1"/>
    <col min="8711" max="8711" width="11.28515625" customWidth="1"/>
    <col min="8712" max="8712" width="11.140625" customWidth="1"/>
    <col min="8713" max="8713" width="10.28515625" customWidth="1"/>
    <col min="8714" max="8714" width="12.85546875" bestFit="1" customWidth="1"/>
    <col min="8715" max="8715" width="12.5703125" bestFit="1" customWidth="1"/>
    <col min="8716" max="8717" width="9.140625" customWidth="1"/>
    <col min="8718" max="8718" width="12.140625" bestFit="1" customWidth="1"/>
    <col min="8961" max="8961" width="24.5703125" customWidth="1"/>
    <col min="8962" max="8962" width="15" customWidth="1"/>
    <col min="8963" max="8963" width="10.7109375" customWidth="1"/>
    <col min="8964" max="8964" width="14" customWidth="1"/>
    <col min="8965" max="8965" width="14.140625" bestFit="1" customWidth="1"/>
    <col min="8966" max="8966" width="10.42578125" bestFit="1" customWidth="1"/>
    <col min="8967" max="8967" width="11.28515625" customWidth="1"/>
    <col min="8968" max="8968" width="11.140625" customWidth="1"/>
    <col min="8969" max="8969" width="10.28515625" customWidth="1"/>
    <col min="8970" max="8970" width="12.85546875" bestFit="1" customWidth="1"/>
    <col min="8971" max="8971" width="12.5703125" bestFit="1" customWidth="1"/>
    <col min="8972" max="8973" width="9.140625" customWidth="1"/>
    <col min="8974" max="8974" width="12.140625" bestFit="1" customWidth="1"/>
    <col min="9217" max="9217" width="24.5703125" customWidth="1"/>
    <col min="9218" max="9218" width="15" customWidth="1"/>
    <col min="9219" max="9219" width="10.7109375" customWidth="1"/>
    <col min="9220" max="9220" width="14" customWidth="1"/>
    <col min="9221" max="9221" width="14.140625" bestFit="1" customWidth="1"/>
    <col min="9222" max="9222" width="10.42578125" bestFit="1" customWidth="1"/>
    <col min="9223" max="9223" width="11.28515625" customWidth="1"/>
    <col min="9224" max="9224" width="11.140625" customWidth="1"/>
    <col min="9225" max="9225" width="10.28515625" customWidth="1"/>
    <col min="9226" max="9226" width="12.85546875" bestFit="1" customWidth="1"/>
    <col min="9227" max="9227" width="12.5703125" bestFit="1" customWidth="1"/>
    <col min="9228" max="9229" width="9.140625" customWidth="1"/>
    <col min="9230" max="9230" width="12.140625" bestFit="1" customWidth="1"/>
    <col min="9473" max="9473" width="24.5703125" customWidth="1"/>
    <col min="9474" max="9474" width="15" customWidth="1"/>
    <col min="9475" max="9475" width="10.7109375" customWidth="1"/>
    <col min="9476" max="9476" width="14" customWidth="1"/>
    <col min="9477" max="9477" width="14.140625" bestFit="1" customWidth="1"/>
    <col min="9478" max="9478" width="10.42578125" bestFit="1" customWidth="1"/>
    <col min="9479" max="9479" width="11.28515625" customWidth="1"/>
    <col min="9480" max="9480" width="11.140625" customWidth="1"/>
    <col min="9481" max="9481" width="10.28515625" customWidth="1"/>
    <col min="9482" max="9482" width="12.85546875" bestFit="1" customWidth="1"/>
    <col min="9483" max="9483" width="12.5703125" bestFit="1" customWidth="1"/>
    <col min="9484" max="9485" width="9.140625" customWidth="1"/>
    <col min="9486" max="9486" width="12.140625" bestFit="1" customWidth="1"/>
    <col min="9729" max="9729" width="24.5703125" customWidth="1"/>
    <col min="9730" max="9730" width="15" customWidth="1"/>
    <col min="9731" max="9731" width="10.7109375" customWidth="1"/>
    <col min="9732" max="9732" width="14" customWidth="1"/>
    <col min="9733" max="9733" width="14.140625" bestFit="1" customWidth="1"/>
    <col min="9734" max="9734" width="10.42578125" bestFit="1" customWidth="1"/>
    <col min="9735" max="9735" width="11.28515625" customWidth="1"/>
    <col min="9736" max="9736" width="11.140625" customWidth="1"/>
    <col min="9737" max="9737" width="10.28515625" customWidth="1"/>
    <col min="9738" max="9738" width="12.85546875" bestFit="1" customWidth="1"/>
    <col min="9739" max="9739" width="12.5703125" bestFit="1" customWidth="1"/>
    <col min="9740" max="9741" width="9.140625" customWidth="1"/>
    <col min="9742" max="9742" width="12.140625" bestFit="1" customWidth="1"/>
    <col min="9985" max="9985" width="24.5703125" customWidth="1"/>
    <col min="9986" max="9986" width="15" customWidth="1"/>
    <col min="9987" max="9987" width="10.7109375" customWidth="1"/>
    <col min="9988" max="9988" width="14" customWidth="1"/>
    <col min="9989" max="9989" width="14.140625" bestFit="1" customWidth="1"/>
    <col min="9990" max="9990" width="10.42578125" bestFit="1" customWidth="1"/>
    <col min="9991" max="9991" width="11.28515625" customWidth="1"/>
    <col min="9992" max="9992" width="11.140625" customWidth="1"/>
    <col min="9993" max="9993" width="10.28515625" customWidth="1"/>
    <col min="9994" max="9994" width="12.85546875" bestFit="1" customWidth="1"/>
    <col min="9995" max="9995" width="12.5703125" bestFit="1" customWidth="1"/>
    <col min="9996" max="9997" width="9.140625" customWidth="1"/>
    <col min="9998" max="9998" width="12.140625" bestFit="1" customWidth="1"/>
    <col min="10241" max="10241" width="24.5703125" customWidth="1"/>
    <col min="10242" max="10242" width="15" customWidth="1"/>
    <col min="10243" max="10243" width="10.7109375" customWidth="1"/>
    <col min="10244" max="10244" width="14" customWidth="1"/>
    <col min="10245" max="10245" width="14.140625" bestFit="1" customWidth="1"/>
    <col min="10246" max="10246" width="10.42578125" bestFit="1" customWidth="1"/>
    <col min="10247" max="10247" width="11.28515625" customWidth="1"/>
    <col min="10248" max="10248" width="11.140625" customWidth="1"/>
    <col min="10249" max="10249" width="10.28515625" customWidth="1"/>
    <col min="10250" max="10250" width="12.85546875" bestFit="1" customWidth="1"/>
    <col min="10251" max="10251" width="12.5703125" bestFit="1" customWidth="1"/>
    <col min="10252" max="10253" width="9.140625" customWidth="1"/>
    <col min="10254" max="10254" width="12.140625" bestFit="1" customWidth="1"/>
    <col min="10497" max="10497" width="24.5703125" customWidth="1"/>
    <col min="10498" max="10498" width="15" customWidth="1"/>
    <col min="10499" max="10499" width="10.7109375" customWidth="1"/>
    <col min="10500" max="10500" width="14" customWidth="1"/>
    <col min="10501" max="10501" width="14.140625" bestFit="1" customWidth="1"/>
    <col min="10502" max="10502" width="10.42578125" bestFit="1" customWidth="1"/>
    <col min="10503" max="10503" width="11.28515625" customWidth="1"/>
    <col min="10504" max="10504" width="11.140625" customWidth="1"/>
    <col min="10505" max="10505" width="10.28515625" customWidth="1"/>
    <col min="10506" max="10506" width="12.85546875" bestFit="1" customWidth="1"/>
    <col min="10507" max="10507" width="12.5703125" bestFit="1" customWidth="1"/>
    <col min="10508" max="10509" width="9.140625" customWidth="1"/>
    <col min="10510" max="10510" width="12.140625" bestFit="1" customWidth="1"/>
    <col min="10753" max="10753" width="24.5703125" customWidth="1"/>
    <col min="10754" max="10754" width="15" customWidth="1"/>
    <col min="10755" max="10755" width="10.7109375" customWidth="1"/>
    <col min="10756" max="10756" width="14" customWidth="1"/>
    <col min="10757" max="10757" width="14.140625" bestFit="1" customWidth="1"/>
    <col min="10758" max="10758" width="10.42578125" bestFit="1" customWidth="1"/>
    <col min="10759" max="10759" width="11.28515625" customWidth="1"/>
    <col min="10760" max="10760" width="11.140625" customWidth="1"/>
    <col min="10761" max="10761" width="10.28515625" customWidth="1"/>
    <col min="10762" max="10762" width="12.85546875" bestFit="1" customWidth="1"/>
    <col min="10763" max="10763" width="12.5703125" bestFit="1" customWidth="1"/>
    <col min="10764" max="10765" width="9.140625" customWidth="1"/>
    <col min="10766" max="10766" width="12.140625" bestFit="1" customWidth="1"/>
    <col min="11009" max="11009" width="24.5703125" customWidth="1"/>
    <col min="11010" max="11010" width="15" customWidth="1"/>
    <col min="11011" max="11011" width="10.7109375" customWidth="1"/>
    <col min="11012" max="11012" width="14" customWidth="1"/>
    <col min="11013" max="11013" width="14.140625" bestFit="1" customWidth="1"/>
    <col min="11014" max="11014" width="10.42578125" bestFit="1" customWidth="1"/>
    <col min="11015" max="11015" width="11.28515625" customWidth="1"/>
    <col min="11016" max="11016" width="11.140625" customWidth="1"/>
    <col min="11017" max="11017" width="10.28515625" customWidth="1"/>
    <col min="11018" max="11018" width="12.85546875" bestFit="1" customWidth="1"/>
    <col min="11019" max="11019" width="12.5703125" bestFit="1" customWidth="1"/>
    <col min="11020" max="11021" width="9.140625" customWidth="1"/>
    <col min="11022" max="11022" width="12.140625" bestFit="1" customWidth="1"/>
    <col min="11265" max="11265" width="24.5703125" customWidth="1"/>
    <col min="11266" max="11266" width="15" customWidth="1"/>
    <col min="11267" max="11267" width="10.7109375" customWidth="1"/>
    <col min="11268" max="11268" width="14" customWidth="1"/>
    <col min="11269" max="11269" width="14.140625" bestFit="1" customWidth="1"/>
    <col min="11270" max="11270" width="10.42578125" bestFit="1" customWidth="1"/>
    <col min="11271" max="11271" width="11.28515625" customWidth="1"/>
    <col min="11272" max="11272" width="11.140625" customWidth="1"/>
    <col min="11273" max="11273" width="10.28515625" customWidth="1"/>
    <col min="11274" max="11274" width="12.85546875" bestFit="1" customWidth="1"/>
    <col min="11275" max="11275" width="12.5703125" bestFit="1" customWidth="1"/>
    <col min="11276" max="11277" width="9.140625" customWidth="1"/>
    <col min="11278" max="11278" width="12.140625" bestFit="1" customWidth="1"/>
    <col min="11521" max="11521" width="24.5703125" customWidth="1"/>
    <col min="11522" max="11522" width="15" customWidth="1"/>
    <col min="11523" max="11523" width="10.7109375" customWidth="1"/>
    <col min="11524" max="11524" width="14" customWidth="1"/>
    <col min="11525" max="11525" width="14.140625" bestFit="1" customWidth="1"/>
    <col min="11526" max="11526" width="10.42578125" bestFit="1" customWidth="1"/>
    <col min="11527" max="11527" width="11.28515625" customWidth="1"/>
    <col min="11528" max="11528" width="11.140625" customWidth="1"/>
    <col min="11529" max="11529" width="10.28515625" customWidth="1"/>
    <col min="11530" max="11530" width="12.85546875" bestFit="1" customWidth="1"/>
    <col min="11531" max="11531" width="12.5703125" bestFit="1" customWidth="1"/>
    <col min="11532" max="11533" width="9.140625" customWidth="1"/>
    <col min="11534" max="11534" width="12.140625" bestFit="1" customWidth="1"/>
    <col min="11777" max="11777" width="24.5703125" customWidth="1"/>
    <col min="11778" max="11778" width="15" customWidth="1"/>
    <col min="11779" max="11779" width="10.7109375" customWidth="1"/>
    <col min="11780" max="11780" width="14" customWidth="1"/>
    <col min="11781" max="11781" width="14.140625" bestFit="1" customWidth="1"/>
    <col min="11782" max="11782" width="10.42578125" bestFit="1" customWidth="1"/>
    <col min="11783" max="11783" width="11.28515625" customWidth="1"/>
    <col min="11784" max="11784" width="11.140625" customWidth="1"/>
    <col min="11785" max="11785" width="10.28515625" customWidth="1"/>
    <col min="11786" max="11786" width="12.85546875" bestFit="1" customWidth="1"/>
    <col min="11787" max="11787" width="12.5703125" bestFit="1" customWidth="1"/>
    <col min="11788" max="11789" width="9.140625" customWidth="1"/>
    <col min="11790" max="11790" width="12.140625" bestFit="1" customWidth="1"/>
    <col min="12033" max="12033" width="24.5703125" customWidth="1"/>
    <col min="12034" max="12034" width="15" customWidth="1"/>
    <col min="12035" max="12035" width="10.7109375" customWidth="1"/>
    <col min="12036" max="12036" width="14" customWidth="1"/>
    <col min="12037" max="12037" width="14.140625" bestFit="1" customWidth="1"/>
    <col min="12038" max="12038" width="10.42578125" bestFit="1" customWidth="1"/>
    <col min="12039" max="12039" width="11.28515625" customWidth="1"/>
    <col min="12040" max="12040" width="11.140625" customWidth="1"/>
    <col min="12041" max="12041" width="10.28515625" customWidth="1"/>
    <col min="12042" max="12042" width="12.85546875" bestFit="1" customWidth="1"/>
    <col min="12043" max="12043" width="12.5703125" bestFit="1" customWidth="1"/>
    <col min="12044" max="12045" width="9.140625" customWidth="1"/>
    <col min="12046" max="12046" width="12.140625" bestFit="1" customWidth="1"/>
    <col min="12289" max="12289" width="24.5703125" customWidth="1"/>
    <col min="12290" max="12290" width="15" customWidth="1"/>
    <col min="12291" max="12291" width="10.7109375" customWidth="1"/>
    <col min="12292" max="12292" width="14" customWidth="1"/>
    <col min="12293" max="12293" width="14.140625" bestFit="1" customWidth="1"/>
    <col min="12294" max="12294" width="10.42578125" bestFit="1" customWidth="1"/>
    <col min="12295" max="12295" width="11.28515625" customWidth="1"/>
    <col min="12296" max="12296" width="11.140625" customWidth="1"/>
    <col min="12297" max="12297" width="10.28515625" customWidth="1"/>
    <col min="12298" max="12298" width="12.85546875" bestFit="1" customWidth="1"/>
    <col min="12299" max="12299" width="12.5703125" bestFit="1" customWidth="1"/>
    <col min="12300" max="12301" width="9.140625" customWidth="1"/>
    <col min="12302" max="12302" width="12.140625" bestFit="1" customWidth="1"/>
    <col min="12545" max="12545" width="24.5703125" customWidth="1"/>
    <col min="12546" max="12546" width="15" customWidth="1"/>
    <col min="12547" max="12547" width="10.7109375" customWidth="1"/>
    <col min="12548" max="12548" width="14" customWidth="1"/>
    <col min="12549" max="12549" width="14.140625" bestFit="1" customWidth="1"/>
    <col min="12550" max="12550" width="10.42578125" bestFit="1" customWidth="1"/>
    <col min="12551" max="12551" width="11.28515625" customWidth="1"/>
    <col min="12552" max="12552" width="11.140625" customWidth="1"/>
    <col min="12553" max="12553" width="10.28515625" customWidth="1"/>
    <col min="12554" max="12554" width="12.85546875" bestFit="1" customWidth="1"/>
    <col min="12555" max="12555" width="12.5703125" bestFit="1" customWidth="1"/>
    <col min="12556" max="12557" width="9.140625" customWidth="1"/>
    <col min="12558" max="12558" width="12.140625" bestFit="1" customWidth="1"/>
    <col min="12801" max="12801" width="24.5703125" customWidth="1"/>
    <col min="12802" max="12802" width="15" customWidth="1"/>
    <col min="12803" max="12803" width="10.7109375" customWidth="1"/>
    <col min="12804" max="12804" width="14" customWidth="1"/>
    <col min="12805" max="12805" width="14.140625" bestFit="1" customWidth="1"/>
    <col min="12806" max="12806" width="10.42578125" bestFit="1" customWidth="1"/>
    <col min="12807" max="12807" width="11.28515625" customWidth="1"/>
    <col min="12808" max="12808" width="11.140625" customWidth="1"/>
    <col min="12809" max="12809" width="10.28515625" customWidth="1"/>
    <col min="12810" max="12810" width="12.85546875" bestFit="1" customWidth="1"/>
    <col min="12811" max="12811" width="12.5703125" bestFit="1" customWidth="1"/>
    <col min="12812" max="12813" width="9.140625" customWidth="1"/>
    <col min="12814" max="12814" width="12.140625" bestFit="1" customWidth="1"/>
    <col min="13057" max="13057" width="24.5703125" customWidth="1"/>
    <col min="13058" max="13058" width="15" customWidth="1"/>
    <col min="13059" max="13059" width="10.7109375" customWidth="1"/>
    <col min="13060" max="13060" width="14" customWidth="1"/>
    <col min="13061" max="13061" width="14.140625" bestFit="1" customWidth="1"/>
    <col min="13062" max="13062" width="10.42578125" bestFit="1" customWidth="1"/>
    <col min="13063" max="13063" width="11.28515625" customWidth="1"/>
    <col min="13064" max="13064" width="11.140625" customWidth="1"/>
    <col min="13065" max="13065" width="10.28515625" customWidth="1"/>
    <col min="13066" max="13066" width="12.85546875" bestFit="1" customWidth="1"/>
    <col min="13067" max="13067" width="12.5703125" bestFit="1" customWidth="1"/>
    <col min="13068" max="13069" width="9.140625" customWidth="1"/>
    <col min="13070" max="13070" width="12.140625" bestFit="1" customWidth="1"/>
    <col min="13313" max="13313" width="24.5703125" customWidth="1"/>
    <col min="13314" max="13314" width="15" customWidth="1"/>
    <col min="13315" max="13315" width="10.7109375" customWidth="1"/>
    <col min="13316" max="13316" width="14" customWidth="1"/>
    <col min="13317" max="13317" width="14.140625" bestFit="1" customWidth="1"/>
    <col min="13318" max="13318" width="10.42578125" bestFit="1" customWidth="1"/>
    <col min="13319" max="13319" width="11.28515625" customWidth="1"/>
    <col min="13320" max="13320" width="11.140625" customWidth="1"/>
    <col min="13321" max="13321" width="10.28515625" customWidth="1"/>
    <col min="13322" max="13322" width="12.85546875" bestFit="1" customWidth="1"/>
    <col min="13323" max="13323" width="12.5703125" bestFit="1" customWidth="1"/>
    <col min="13324" max="13325" width="9.140625" customWidth="1"/>
    <col min="13326" max="13326" width="12.140625" bestFit="1" customWidth="1"/>
    <col min="13569" max="13569" width="24.5703125" customWidth="1"/>
    <col min="13570" max="13570" width="15" customWidth="1"/>
    <col min="13571" max="13571" width="10.7109375" customWidth="1"/>
    <col min="13572" max="13572" width="14" customWidth="1"/>
    <col min="13573" max="13573" width="14.140625" bestFit="1" customWidth="1"/>
    <col min="13574" max="13574" width="10.42578125" bestFit="1" customWidth="1"/>
    <col min="13575" max="13575" width="11.28515625" customWidth="1"/>
    <col min="13576" max="13576" width="11.140625" customWidth="1"/>
    <col min="13577" max="13577" width="10.28515625" customWidth="1"/>
    <col min="13578" max="13578" width="12.85546875" bestFit="1" customWidth="1"/>
    <col min="13579" max="13579" width="12.5703125" bestFit="1" customWidth="1"/>
    <col min="13580" max="13581" width="9.140625" customWidth="1"/>
    <col min="13582" max="13582" width="12.140625" bestFit="1" customWidth="1"/>
    <col min="13825" max="13825" width="24.5703125" customWidth="1"/>
    <col min="13826" max="13826" width="15" customWidth="1"/>
    <col min="13827" max="13827" width="10.7109375" customWidth="1"/>
    <col min="13828" max="13828" width="14" customWidth="1"/>
    <col min="13829" max="13829" width="14.140625" bestFit="1" customWidth="1"/>
    <col min="13830" max="13830" width="10.42578125" bestFit="1" customWidth="1"/>
    <col min="13831" max="13831" width="11.28515625" customWidth="1"/>
    <col min="13832" max="13832" width="11.140625" customWidth="1"/>
    <col min="13833" max="13833" width="10.28515625" customWidth="1"/>
    <col min="13834" max="13834" width="12.85546875" bestFit="1" customWidth="1"/>
    <col min="13835" max="13835" width="12.5703125" bestFit="1" customWidth="1"/>
    <col min="13836" max="13837" width="9.140625" customWidth="1"/>
    <col min="13838" max="13838" width="12.140625" bestFit="1" customWidth="1"/>
    <col min="14081" max="14081" width="24.5703125" customWidth="1"/>
    <col min="14082" max="14082" width="15" customWidth="1"/>
    <col min="14083" max="14083" width="10.7109375" customWidth="1"/>
    <col min="14084" max="14084" width="14" customWidth="1"/>
    <col min="14085" max="14085" width="14.140625" bestFit="1" customWidth="1"/>
    <col min="14086" max="14086" width="10.42578125" bestFit="1" customWidth="1"/>
    <col min="14087" max="14087" width="11.28515625" customWidth="1"/>
    <col min="14088" max="14088" width="11.140625" customWidth="1"/>
    <col min="14089" max="14089" width="10.28515625" customWidth="1"/>
    <col min="14090" max="14090" width="12.85546875" bestFit="1" customWidth="1"/>
    <col min="14091" max="14091" width="12.5703125" bestFit="1" customWidth="1"/>
    <col min="14092" max="14093" width="9.140625" customWidth="1"/>
    <col min="14094" max="14094" width="12.140625" bestFit="1" customWidth="1"/>
    <col min="14337" max="14337" width="24.5703125" customWidth="1"/>
    <col min="14338" max="14338" width="15" customWidth="1"/>
    <col min="14339" max="14339" width="10.7109375" customWidth="1"/>
    <col min="14340" max="14340" width="14" customWidth="1"/>
    <col min="14341" max="14341" width="14.140625" bestFit="1" customWidth="1"/>
    <col min="14342" max="14342" width="10.42578125" bestFit="1" customWidth="1"/>
    <col min="14343" max="14343" width="11.28515625" customWidth="1"/>
    <col min="14344" max="14344" width="11.140625" customWidth="1"/>
    <col min="14345" max="14345" width="10.28515625" customWidth="1"/>
    <col min="14346" max="14346" width="12.85546875" bestFit="1" customWidth="1"/>
    <col min="14347" max="14347" width="12.5703125" bestFit="1" customWidth="1"/>
    <col min="14348" max="14349" width="9.140625" customWidth="1"/>
    <col min="14350" max="14350" width="12.140625" bestFit="1" customWidth="1"/>
    <col min="14593" max="14593" width="24.5703125" customWidth="1"/>
    <col min="14594" max="14594" width="15" customWidth="1"/>
    <col min="14595" max="14595" width="10.7109375" customWidth="1"/>
    <col min="14596" max="14596" width="14" customWidth="1"/>
    <col min="14597" max="14597" width="14.140625" bestFit="1" customWidth="1"/>
    <col min="14598" max="14598" width="10.42578125" bestFit="1" customWidth="1"/>
    <col min="14599" max="14599" width="11.28515625" customWidth="1"/>
    <col min="14600" max="14600" width="11.140625" customWidth="1"/>
    <col min="14601" max="14601" width="10.28515625" customWidth="1"/>
    <col min="14602" max="14602" width="12.85546875" bestFit="1" customWidth="1"/>
    <col min="14603" max="14603" width="12.5703125" bestFit="1" customWidth="1"/>
    <col min="14604" max="14605" width="9.140625" customWidth="1"/>
    <col min="14606" max="14606" width="12.140625" bestFit="1" customWidth="1"/>
    <col min="14849" max="14849" width="24.5703125" customWidth="1"/>
    <col min="14850" max="14850" width="15" customWidth="1"/>
    <col min="14851" max="14851" width="10.7109375" customWidth="1"/>
    <col min="14852" max="14852" width="14" customWidth="1"/>
    <col min="14853" max="14853" width="14.140625" bestFit="1" customWidth="1"/>
    <col min="14854" max="14854" width="10.42578125" bestFit="1" customWidth="1"/>
    <col min="14855" max="14855" width="11.28515625" customWidth="1"/>
    <col min="14856" max="14856" width="11.140625" customWidth="1"/>
    <col min="14857" max="14857" width="10.28515625" customWidth="1"/>
    <col min="14858" max="14858" width="12.85546875" bestFit="1" customWidth="1"/>
    <col min="14859" max="14859" width="12.5703125" bestFit="1" customWidth="1"/>
    <col min="14860" max="14861" width="9.140625" customWidth="1"/>
    <col min="14862" max="14862" width="12.140625" bestFit="1" customWidth="1"/>
    <col min="15105" max="15105" width="24.5703125" customWidth="1"/>
    <col min="15106" max="15106" width="15" customWidth="1"/>
    <col min="15107" max="15107" width="10.7109375" customWidth="1"/>
    <col min="15108" max="15108" width="14" customWidth="1"/>
    <col min="15109" max="15109" width="14.140625" bestFit="1" customWidth="1"/>
    <col min="15110" max="15110" width="10.42578125" bestFit="1" customWidth="1"/>
    <col min="15111" max="15111" width="11.28515625" customWidth="1"/>
    <col min="15112" max="15112" width="11.140625" customWidth="1"/>
    <col min="15113" max="15113" width="10.28515625" customWidth="1"/>
    <col min="15114" max="15114" width="12.85546875" bestFit="1" customWidth="1"/>
    <col min="15115" max="15115" width="12.5703125" bestFit="1" customWidth="1"/>
    <col min="15116" max="15117" width="9.140625" customWidth="1"/>
    <col min="15118" max="15118" width="12.140625" bestFit="1" customWidth="1"/>
    <col min="15361" max="15361" width="24.5703125" customWidth="1"/>
    <col min="15362" max="15362" width="15" customWidth="1"/>
    <col min="15363" max="15363" width="10.7109375" customWidth="1"/>
    <col min="15364" max="15364" width="14" customWidth="1"/>
    <col min="15365" max="15365" width="14.140625" bestFit="1" customWidth="1"/>
    <col min="15366" max="15366" width="10.42578125" bestFit="1" customWidth="1"/>
    <col min="15367" max="15367" width="11.28515625" customWidth="1"/>
    <col min="15368" max="15368" width="11.140625" customWidth="1"/>
    <col min="15369" max="15369" width="10.28515625" customWidth="1"/>
    <col min="15370" max="15370" width="12.85546875" bestFit="1" customWidth="1"/>
    <col min="15371" max="15371" width="12.5703125" bestFit="1" customWidth="1"/>
    <col min="15372" max="15373" width="9.140625" customWidth="1"/>
    <col min="15374" max="15374" width="12.140625" bestFit="1" customWidth="1"/>
    <col min="15617" max="15617" width="24.5703125" customWidth="1"/>
    <col min="15618" max="15618" width="15" customWidth="1"/>
    <col min="15619" max="15619" width="10.7109375" customWidth="1"/>
    <col min="15620" max="15620" width="14" customWidth="1"/>
    <col min="15621" max="15621" width="14.140625" bestFit="1" customWidth="1"/>
    <col min="15622" max="15622" width="10.42578125" bestFit="1" customWidth="1"/>
    <col min="15623" max="15623" width="11.28515625" customWidth="1"/>
    <col min="15624" max="15624" width="11.140625" customWidth="1"/>
    <col min="15625" max="15625" width="10.28515625" customWidth="1"/>
    <col min="15626" max="15626" width="12.85546875" bestFit="1" customWidth="1"/>
    <col min="15627" max="15627" width="12.5703125" bestFit="1" customWidth="1"/>
    <col min="15628" max="15629" width="9.140625" customWidth="1"/>
    <col min="15630" max="15630" width="12.140625" bestFit="1" customWidth="1"/>
    <col min="15873" max="15873" width="24.5703125" customWidth="1"/>
    <col min="15874" max="15874" width="15" customWidth="1"/>
    <col min="15875" max="15875" width="10.7109375" customWidth="1"/>
    <col min="15876" max="15876" width="14" customWidth="1"/>
    <col min="15877" max="15877" width="14.140625" bestFit="1" customWidth="1"/>
    <col min="15878" max="15878" width="10.42578125" bestFit="1" customWidth="1"/>
    <col min="15879" max="15879" width="11.28515625" customWidth="1"/>
    <col min="15880" max="15880" width="11.140625" customWidth="1"/>
    <col min="15881" max="15881" width="10.28515625" customWidth="1"/>
    <col min="15882" max="15882" width="12.85546875" bestFit="1" customWidth="1"/>
    <col min="15883" max="15883" width="12.5703125" bestFit="1" customWidth="1"/>
    <col min="15884" max="15885" width="9.140625" customWidth="1"/>
    <col min="15886" max="15886" width="12.140625" bestFit="1" customWidth="1"/>
    <col min="16129" max="16129" width="24.5703125" customWidth="1"/>
    <col min="16130" max="16130" width="15" customWidth="1"/>
    <col min="16131" max="16131" width="10.7109375" customWidth="1"/>
    <col min="16132" max="16132" width="14" customWidth="1"/>
    <col min="16133" max="16133" width="14.140625" bestFit="1" customWidth="1"/>
    <col min="16134" max="16134" width="10.42578125" bestFit="1" customWidth="1"/>
    <col min="16135" max="16135" width="11.28515625" customWidth="1"/>
    <col min="16136" max="16136" width="11.140625" customWidth="1"/>
    <col min="16137" max="16137" width="10.28515625" customWidth="1"/>
    <col min="16138" max="16138" width="12.85546875" bestFit="1" customWidth="1"/>
    <col min="16139" max="16139" width="12.5703125" bestFit="1" customWidth="1"/>
    <col min="16140" max="16141" width="9.140625" customWidth="1"/>
    <col min="16142" max="16142" width="12.140625" bestFit="1" customWidth="1"/>
  </cols>
  <sheetData>
    <row r="1" spans="1:14" ht="18.75" thickBot="1" x14ac:dyDescent="0.3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6.5" thickBot="1" x14ac:dyDescent="0.3">
      <c r="A2" s="7"/>
      <c r="G2" s="54" t="s">
        <v>1</v>
      </c>
      <c r="H2" s="55"/>
      <c r="I2" s="55"/>
      <c r="J2" s="56"/>
      <c r="K2" s="57" t="s">
        <v>2</v>
      </c>
      <c r="L2" s="58"/>
      <c r="M2" s="58"/>
      <c r="N2" s="59"/>
    </row>
    <row r="3" spans="1:14" ht="28.5" x14ac:dyDescent="0.2">
      <c r="A3" s="43" t="s">
        <v>3</v>
      </c>
      <c r="B3" s="43" t="s">
        <v>4</v>
      </c>
      <c r="C3" s="43" t="s">
        <v>5</v>
      </c>
      <c r="D3" s="43" t="s">
        <v>6</v>
      </c>
      <c r="E3" s="43" t="s">
        <v>7</v>
      </c>
      <c r="F3" s="43" t="s">
        <v>8</v>
      </c>
      <c r="G3" s="44" t="s">
        <v>9</v>
      </c>
      <c r="H3" s="45" t="s">
        <v>10</v>
      </c>
      <c r="I3" s="45" t="s">
        <v>11</v>
      </c>
      <c r="J3" s="46" t="s">
        <v>12</v>
      </c>
      <c r="K3" s="47" t="s">
        <v>13</v>
      </c>
      <c r="L3" s="48" t="s">
        <v>14</v>
      </c>
      <c r="M3" s="49" t="s">
        <v>15</v>
      </c>
      <c r="N3" s="50" t="s">
        <v>16</v>
      </c>
    </row>
    <row r="4" spans="1:14" ht="15" x14ac:dyDescent="0.2">
      <c r="A4" s="4" t="s">
        <v>17</v>
      </c>
      <c r="B4" s="5">
        <v>1882356.8</v>
      </c>
      <c r="C4" s="4" t="s">
        <v>18</v>
      </c>
      <c r="D4" s="4" t="s">
        <v>19</v>
      </c>
      <c r="E4" s="6" t="s">
        <v>20</v>
      </c>
      <c r="F4" s="6" t="s">
        <v>21</v>
      </c>
      <c r="G4" s="39">
        <f>PRODUCT(B4*H35)</f>
        <v>188235.68000000002</v>
      </c>
      <c r="H4" s="40">
        <f>PRODUCT(B4*I35)</f>
        <v>188235.68000000002</v>
      </c>
      <c r="I4" s="41">
        <f>PRODUCT(B4*E25)</f>
        <v>94117.840000000011</v>
      </c>
      <c r="J4" s="41">
        <f>SUM(B4+G4+H4+I4)</f>
        <v>2352946</v>
      </c>
      <c r="K4" s="42">
        <f>PRODUCT(B4*C25)</f>
        <v>225882.81599999999</v>
      </c>
      <c r="L4" s="42">
        <f>PRODUCT(B4*Prepaga!B3)</f>
        <v>131764.97600000002</v>
      </c>
      <c r="M4" s="42">
        <f ca="1">RAND()*10000</f>
        <v>6401.5441709022289</v>
      </c>
      <c r="N4" s="42">
        <f ca="1">PRODUCT(J4-K4-L4-M4)</f>
        <v>1988896.6638290975</v>
      </c>
    </row>
    <row r="5" spans="1:14" ht="15" x14ac:dyDescent="0.2">
      <c r="A5" s="4" t="s">
        <v>22</v>
      </c>
      <c r="B5" s="5">
        <v>1255469.8</v>
      </c>
      <c r="C5" s="4" t="s">
        <v>18</v>
      </c>
      <c r="D5" s="4" t="s">
        <v>19</v>
      </c>
      <c r="E5" s="6" t="s">
        <v>23</v>
      </c>
      <c r="F5" s="6" t="s">
        <v>24</v>
      </c>
      <c r="G5" s="39">
        <f>PRODUCT(B5*H35)</f>
        <v>125546.98000000001</v>
      </c>
      <c r="H5" s="40">
        <v>0</v>
      </c>
      <c r="I5" s="41">
        <f>PRODUCT(B5*E28)</f>
        <v>100437.584</v>
      </c>
      <c r="J5" s="41">
        <f t="shared" ref="J5:J14" si="0">SUM(B5+G5+H5+I5)</f>
        <v>1481454.3640000001</v>
      </c>
      <c r="K5" s="42">
        <f>PRODUCT(B5*C25)</f>
        <v>150656.37599999999</v>
      </c>
      <c r="L5" s="42">
        <f>PRODUCT(B5*Prepaga!B4)</f>
        <v>100437.584</v>
      </c>
      <c r="M5" s="42">
        <f ca="1">RAND()*10000</f>
        <v>5511.6486572253498</v>
      </c>
      <c r="N5" s="42">
        <f t="shared" ref="N5:N14" ca="1" si="1">PRODUCT(J5-K5-L5-M5)</f>
        <v>1224848.7553427748</v>
      </c>
    </row>
    <row r="6" spans="1:14" ht="15" x14ac:dyDescent="0.2">
      <c r="A6" s="4" t="s">
        <v>25</v>
      </c>
      <c r="B6" s="5">
        <v>988654.7</v>
      </c>
      <c r="C6" s="4" t="s">
        <v>26</v>
      </c>
      <c r="D6" s="4" t="s">
        <v>27</v>
      </c>
      <c r="E6" s="6" t="s">
        <v>28</v>
      </c>
      <c r="F6" s="6" t="s">
        <v>24</v>
      </c>
      <c r="G6" s="39">
        <f t="shared" ref="G6" si="2">PRODUCT(B6*H37)</f>
        <v>148298.20499999999</v>
      </c>
      <c r="H6" s="40">
        <f>PRODUCT(B6*I37)</f>
        <v>49432.735000000001</v>
      </c>
      <c r="I6" s="41">
        <f>PRODUCT(B6*E26)</f>
        <v>59319.281999999992</v>
      </c>
      <c r="J6" s="41">
        <f t="shared" si="0"/>
        <v>1245704.922</v>
      </c>
      <c r="K6" s="42">
        <f>PRODUCT(B6*C28)</f>
        <v>29659.640999999996</v>
      </c>
      <c r="L6" s="42">
        <f>PRODUCT(B6*Prepaga!B4)</f>
        <v>79092.376000000004</v>
      </c>
      <c r="M6" s="42">
        <f t="shared" ref="M6:M14" ca="1" si="3">RAND()*10000</f>
        <v>6998.2742879765028</v>
      </c>
      <c r="N6" s="42">
        <f t="shared" ca="1" si="1"/>
        <v>1129954.6307120235</v>
      </c>
    </row>
    <row r="7" spans="1:14" ht="15" x14ac:dyDescent="0.2">
      <c r="A7" s="4" t="s">
        <v>29</v>
      </c>
      <c r="B7" s="5">
        <v>556324.1</v>
      </c>
      <c r="C7" s="4" t="s">
        <v>18</v>
      </c>
      <c r="D7" s="4" t="s">
        <v>19</v>
      </c>
      <c r="E7" s="6" t="s">
        <v>20</v>
      </c>
      <c r="F7" s="6" t="s">
        <v>30</v>
      </c>
      <c r="G7" s="39">
        <f>PRODUCT(B7*H35)</f>
        <v>55632.41</v>
      </c>
      <c r="H7" s="40">
        <f>PRODUCT(B7*I35)</f>
        <v>55632.41</v>
      </c>
      <c r="I7" s="41">
        <f>PRODUCT(B7*E25)</f>
        <v>27816.205000000002</v>
      </c>
      <c r="J7" s="41">
        <f t="shared" si="0"/>
        <v>695405.125</v>
      </c>
      <c r="K7" s="42">
        <f>PRODUCT(B7*C25)</f>
        <v>66758.891999999993</v>
      </c>
      <c r="L7" s="42">
        <f>PRODUCT(B7*Prepaga!B6)</f>
        <v>55632.41</v>
      </c>
      <c r="M7" s="42">
        <f t="shared" ca="1" si="3"/>
        <v>9411.2014799273511</v>
      </c>
      <c r="N7" s="42">
        <f t="shared" ca="1" si="1"/>
        <v>563602.62152007257</v>
      </c>
    </row>
    <row r="8" spans="1:14" ht="15" x14ac:dyDescent="0.2">
      <c r="A8" s="4" t="s">
        <v>31</v>
      </c>
      <c r="B8" s="5">
        <v>433698.4</v>
      </c>
      <c r="C8" s="4" t="s">
        <v>32</v>
      </c>
      <c r="D8" s="4" t="s">
        <v>33</v>
      </c>
      <c r="E8" s="6" t="s">
        <v>23</v>
      </c>
      <c r="F8" s="6" t="s">
        <v>34</v>
      </c>
      <c r="G8" s="39">
        <f>PRODUCT(B8*H36)</f>
        <v>52043.807999999997</v>
      </c>
      <c r="H8" s="40">
        <v>0</v>
      </c>
      <c r="I8" s="41">
        <f>PRODUCT(B8*E28)</f>
        <v>34695.872000000003</v>
      </c>
      <c r="J8" s="41">
        <f t="shared" si="0"/>
        <v>520438.08000000007</v>
      </c>
      <c r="K8" s="42">
        <f>PRODUCT(B8*C26)</f>
        <v>56380.792000000009</v>
      </c>
      <c r="L8" s="42">
        <f>PRODUCT(B8*Prepaga!B7)</f>
        <v>21684.920000000002</v>
      </c>
      <c r="M8" s="42">
        <f t="shared" ca="1" si="3"/>
        <v>4456.9510166944556</v>
      </c>
      <c r="N8" s="42">
        <f t="shared" ca="1" si="1"/>
        <v>437915.41698330559</v>
      </c>
    </row>
    <row r="9" spans="1:14" ht="15" x14ac:dyDescent="0.2">
      <c r="A9" s="4" t="s">
        <v>35</v>
      </c>
      <c r="B9" s="5">
        <v>600000</v>
      </c>
      <c r="C9" s="4" t="s">
        <v>36</v>
      </c>
      <c r="D9" s="4" t="s">
        <v>27</v>
      </c>
      <c r="E9" s="6" t="s">
        <v>28</v>
      </c>
      <c r="F9" s="6" t="s">
        <v>37</v>
      </c>
      <c r="G9" s="39">
        <f>PRODUCT(B9*H37)</f>
        <v>90000</v>
      </c>
      <c r="H9" s="40">
        <f>PRODUCT(B9*I37)</f>
        <v>30000</v>
      </c>
      <c r="I9" s="41">
        <f>PRODUCT(B9*E26)</f>
        <v>36000</v>
      </c>
      <c r="J9" s="41">
        <f t="shared" si="0"/>
        <v>756000</v>
      </c>
      <c r="K9" s="42">
        <f>PRODUCT(B9*C27)</f>
        <v>84000.000000000015</v>
      </c>
      <c r="L9" s="42">
        <f>PRODUCT(B9*Prepaga!B8)</f>
        <v>24000</v>
      </c>
      <c r="M9" s="42">
        <f t="shared" ca="1" si="3"/>
        <v>5747.6409777612662</v>
      </c>
      <c r="N9" s="42">
        <f t="shared" ca="1" si="1"/>
        <v>642252.35902223876</v>
      </c>
    </row>
    <row r="10" spans="1:14" ht="15" x14ac:dyDescent="0.2">
      <c r="A10" s="4" t="s">
        <v>38</v>
      </c>
      <c r="B10" s="5">
        <v>450000</v>
      </c>
      <c r="C10" s="4" t="s">
        <v>32</v>
      </c>
      <c r="D10" s="4" t="s">
        <v>33</v>
      </c>
      <c r="E10" s="6" t="s">
        <v>20</v>
      </c>
      <c r="F10" s="6" t="s">
        <v>34</v>
      </c>
      <c r="G10" s="39">
        <f>PRODUCT(B10*H36)</f>
        <v>54000</v>
      </c>
      <c r="H10" s="40">
        <f>PRODUCT(B10*I36)</f>
        <v>36000</v>
      </c>
      <c r="I10" s="41">
        <f>PRODUCT(B10*E25)</f>
        <v>22500</v>
      </c>
      <c r="J10" s="41">
        <f t="shared" si="0"/>
        <v>562500</v>
      </c>
      <c r="K10" s="42">
        <f>PRODUCT(B10*C26)</f>
        <v>58500</v>
      </c>
      <c r="L10" s="42">
        <f>PRODUCT(B10*Prepaga!B7)</f>
        <v>22500</v>
      </c>
      <c r="M10" s="42">
        <f t="shared" ca="1" si="3"/>
        <v>887.77107885930513</v>
      </c>
      <c r="N10" s="42">
        <f t="shared" ca="1" si="1"/>
        <v>480612.22892114072</v>
      </c>
    </row>
    <row r="11" spans="1:14" ht="15" x14ac:dyDescent="0.2">
      <c r="A11" s="4" t="s">
        <v>39</v>
      </c>
      <c r="B11" s="5">
        <v>350000</v>
      </c>
      <c r="C11" s="4" t="s">
        <v>36</v>
      </c>
      <c r="D11" s="4" t="s">
        <v>19</v>
      </c>
      <c r="E11" s="6" t="s">
        <v>23</v>
      </c>
      <c r="F11" s="6" t="s">
        <v>40</v>
      </c>
      <c r="G11" s="39">
        <f>PRODUCT(B11*H35)</f>
        <v>35000</v>
      </c>
      <c r="H11" s="40">
        <v>0</v>
      </c>
      <c r="I11" s="41">
        <f>PRODUCT(B11*E28)</f>
        <v>28000</v>
      </c>
      <c r="J11" s="41">
        <f t="shared" si="0"/>
        <v>413000</v>
      </c>
      <c r="K11" s="42">
        <f>PRODUCT(B11*C27)</f>
        <v>49000.000000000007</v>
      </c>
      <c r="L11" s="42">
        <f>PRODUCT(B11*Prepaga!B4)</f>
        <v>28000</v>
      </c>
      <c r="M11" s="42">
        <f t="shared" ca="1" si="3"/>
        <v>8414.2978768100002</v>
      </c>
      <c r="N11" s="42">
        <f t="shared" ca="1" si="1"/>
        <v>327585.70212318999</v>
      </c>
    </row>
    <row r="12" spans="1:14" ht="15" x14ac:dyDescent="0.2">
      <c r="A12" s="4" t="s">
        <v>41</v>
      </c>
      <c r="B12" s="5">
        <v>955789.4</v>
      </c>
      <c r="C12" s="4" t="s">
        <v>26</v>
      </c>
      <c r="D12" s="4" t="s">
        <v>27</v>
      </c>
      <c r="E12" s="6" t="s">
        <v>28</v>
      </c>
      <c r="F12" s="6" t="s">
        <v>37</v>
      </c>
      <c r="G12" s="39">
        <f>PRODUCT(B12*H37)</f>
        <v>143368.41</v>
      </c>
      <c r="H12" s="40">
        <f>PRODUCT(B12*I37)</f>
        <v>47789.47</v>
      </c>
      <c r="I12" s="41">
        <f>PRODUCT(B12*E26)</f>
        <v>57347.364000000001</v>
      </c>
      <c r="J12" s="41">
        <f t="shared" si="0"/>
        <v>1204294.6440000001</v>
      </c>
      <c r="K12" s="42">
        <f>PRODUCT(B12*C28)</f>
        <v>28673.682000000001</v>
      </c>
      <c r="L12" s="42">
        <f>PRODUCT(B12*Prepaga!B8)</f>
        <v>38231.576000000001</v>
      </c>
      <c r="M12" s="42">
        <f t="shared" ca="1" si="3"/>
        <v>4281.4008691064428</v>
      </c>
      <c r="N12" s="42">
        <f t="shared" ca="1" si="1"/>
        <v>1133107.9851308935</v>
      </c>
    </row>
    <row r="13" spans="1:14" ht="15" x14ac:dyDescent="0.2">
      <c r="A13" s="4" t="s">
        <v>42</v>
      </c>
      <c r="B13" s="5">
        <v>433568.9</v>
      </c>
      <c r="C13" s="4" t="s">
        <v>36</v>
      </c>
      <c r="D13" s="4" t="s">
        <v>33</v>
      </c>
      <c r="E13" s="6" t="s">
        <v>20</v>
      </c>
      <c r="F13" s="6" t="s">
        <v>40</v>
      </c>
      <c r="G13" s="39">
        <f>PRODUCT(B13*H36)</f>
        <v>52028.268000000004</v>
      </c>
      <c r="H13" s="40">
        <f>PRODUCT(B13*I36)</f>
        <v>34685.512000000002</v>
      </c>
      <c r="I13" s="41">
        <f>PRODUCT(B13*E25)</f>
        <v>21678.445000000003</v>
      </c>
      <c r="J13" s="41">
        <f t="shared" si="0"/>
        <v>541961.125</v>
      </c>
      <c r="K13" s="42">
        <f>PRODUCT(B13*C27)</f>
        <v>60699.646000000008</v>
      </c>
      <c r="L13" s="42">
        <f>PRODUCT(B13*Prepaga!B4)</f>
        <v>34685.512000000002</v>
      </c>
      <c r="M13" s="42">
        <f t="shared" ca="1" si="3"/>
        <v>1647.1862365265999</v>
      </c>
      <c r="N13" s="42">
        <f t="shared" ca="1" si="1"/>
        <v>444928.78076347342</v>
      </c>
    </row>
    <row r="14" spans="1:14" ht="15" x14ac:dyDescent="0.2">
      <c r="A14" s="4" t="s">
        <v>43</v>
      </c>
      <c r="B14" s="5">
        <v>533698.69999999995</v>
      </c>
      <c r="C14" s="4" t="s">
        <v>32</v>
      </c>
      <c r="D14" s="4" t="s">
        <v>33</v>
      </c>
      <c r="E14" s="6" t="s">
        <v>44</v>
      </c>
      <c r="F14" s="6" t="s">
        <v>40</v>
      </c>
      <c r="G14" s="39">
        <f>PRODUCT(B14*H36)</f>
        <v>64043.84399999999</v>
      </c>
      <c r="H14" s="40">
        <v>0</v>
      </c>
      <c r="I14" s="41">
        <f>PRODUCT(B14*E27)</f>
        <v>37358.909</v>
      </c>
      <c r="J14" s="41">
        <f t="shared" si="0"/>
        <v>635101.45299999998</v>
      </c>
      <c r="K14" s="42">
        <f>PRODUCT(B14*C26)</f>
        <v>69380.830999999991</v>
      </c>
      <c r="L14" s="42">
        <f>PRODUCT(B14*Prepaga!B4)</f>
        <v>42695.896000000001</v>
      </c>
      <c r="M14" s="42">
        <f t="shared" ca="1" si="3"/>
        <v>3296.7377755070215</v>
      </c>
      <c r="N14" s="42">
        <f t="shared" ca="1" si="1"/>
        <v>519727.98822449293</v>
      </c>
    </row>
    <row r="17" spans="1:13" ht="15" x14ac:dyDescent="0.2">
      <c r="A17" s="9" t="s">
        <v>45</v>
      </c>
    </row>
    <row r="18" spans="1:13" ht="15" x14ac:dyDescent="0.2">
      <c r="A18" s="9" t="s">
        <v>46</v>
      </c>
    </row>
    <row r="19" spans="1:13" ht="15" x14ac:dyDescent="0.2">
      <c r="A19" s="9" t="s">
        <v>47</v>
      </c>
    </row>
    <row r="20" spans="1:13" ht="15.75" x14ac:dyDescent="0.2">
      <c r="A20" s="19" t="s">
        <v>48</v>
      </c>
    </row>
    <row r="21" spans="1:13" ht="19.5" customHeight="1" x14ac:dyDescent="0.2"/>
    <row r="22" spans="1:13" ht="13.5" thickBot="1" x14ac:dyDescent="0.25">
      <c r="K22" s="2"/>
    </row>
    <row r="23" spans="1:13" ht="16.5" thickBot="1" x14ac:dyDescent="0.3">
      <c r="B23" s="70" t="s">
        <v>5</v>
      </c>
      <c r="C23" s="71"/>
      <c r="D23" s="70" t="s">
        <v>49</v>
      </c>
      <c r="E23" s="71"/>
      <c r="F23" s="24"/>
      <c r="I23" s="72" t="s">
        <v>50</v>
      </c>
      <c r="J23" s="73"/>
      <c r="K23" s="73"/>
      <c r="L23" s="73"/>
      <c r="M23" s="74"/>
    </row>
    <row r="24" spans="1:13" ht="15" x14ac:dyDescent="0.2">
      <c r="B24" s="22" t="s">
        <v>5</v>
      </c>
      <c r="C24" s="22" t="s">
        <v>51</v>
      </c>
      <c r="D24" s="23" t="s">
        <v>49</v>
      </c>
      <c r="E24" s="22" t="s">
        <v>52</v>
      </c>
      <c r="F24" s="25"/>
      <c r="I24" s="67" t="s">
        <v>53</v>
      </c>
      <c r="J24" s="68"/>
      <c r="K24" s="68"/>
      <c r="L24" s="68"/>
      <c r="M24" s="69"/>
    </row>
    <row r="25" spans="1:13" ht="17.25" customHeight="1" thickBot="1" x14ac:dyDescent="0.3">
      <c r="B25" s="20" t="s">
        <v>18</v>
      </c>
      <c r="C25" s="21">
        <v>0.12</v>
      </c>
      <c r="D25" s="20" t="s">
        <v>20</v>
      </c>
      <c r="E25" s="21">
        <v>0.05</v>
      </c>
      <c r="F25" s="26"/>
      <c r="I25" s="64" t="s">
        <v>54</v>
      </c>
      <c r="J25" s="65"/>
      <c r="K25" s="65"/>
      <c r="L25" s="65"/>
      <c r="M25" s="66"/>
    </row>
    <row r="26" spans="1:13" ht="29.25" thickBot="1" x14ac:dyDescent="0.25">
      <c r="B26" s="20" t="s">
        <v>32</v>
      </c>
      <c r="C26" s="21">
        <v>0.13</v>
      </c>
      <c r="D26" s="20" t="s">
        <v>28</v>
      </c>
      <c r="E26" s="21">
        <v>0.06</v>
      </c>
      <c r="F26" s="26"/>
      <c r="I26" s="3" t="s">
        <v>55</v>
      </c>
      <c r="J26" s="3" t="s">
        <v>12</v>
      </c>
      <c r="K26" s="3" t="s">
        <v>56</v>
      </c>
      <c r="L26" s="3" t="s">
        <v>14</v>
      </c>
      <c r="M26" s="3" t="s">
        <v>16</v>
      </c>
    </row>
    <row r="27" spans="1:13" ht="15.75" thickBot="1" x14ac:dyDescent="0.25">
      <c r="B27" s="20" t="s">
        <v>36</v>
      </c>
      <c r="C27" s="21">
        <v>0.14000000000000001</v>
      </c>
      <c r="D27" s="20" t="s">
        <v>44</v>
      </c>
      <c r="E27" s="21">
        <v>7.0000000000000007E-2</v>
      </c>
      <c r="F27" s="26"/>
      <c r="I27" s="13">
        <f>SUM(H4:H14)</f>
        <v>441775.80700000003</v>
      </c>
      <c r="J27" s="14">
        <f>SUM(J4:J14)</f>
        <v>10408805.713</v>
      </c>
      <c r="K27" s="14">
        <f>SUM(K4:K14)</f>
        <v>879592.67599999998</v>
      </c>
      <c r="L27" s="14">
        <f>SUM(L4:L14)</f>
        <v>578725.25</v>
      </c>
      <c r="M27" s="15">
        <f ca="1">SUM(N4:N14)</f>
        <v>8893433.1325727031</v>
      </c>
    </row>
    <row r="28" spans="1:13" ht="15" x14ac:dyDescent="0.2">
      <c r="B28" s="20" t="s">
        <v>26</v>
      </c>
      <c r="C28" s="38">
        <v>0.03</v>
      </c>
      <c r="D28" s="20" t="s">
        <v>23</v>
      </c>
      <c r="E28" s="21">
        <v>0.08</v>
      </c>
      <c r="F28" s="26"/>
      <c r="I28" s="2"/>
    </row>
    <row r="33" spans="1:10" ht="27.75" customHeight="1" thickBot="1" x14ac:dyDescent="0.25">
      <c r="A33" s="61" t="s">
        <v>57</v>
      </c>
      <c r="B33" s="62"/>
      <c r="C33" s="63"/>
      <c r="G33" s="75" t="s">
        <v>6</v>
      </c>
      <c r="H33" s="76"/>
      <c r="I33" s="77"/>
      <c r="J33" s="27"/>
    </row>
    <row r="34" spans="1:10" ht="22.5" customHeight="1" x14ac:dyDescent="0.2">
      <c r="A34" s="60" t="s">
        <v>5</v>
      </c>
      <c r="B34" s="60"/>
      <c r="C34" s="60"/>
      <c r="G34" s="31" t="s">
        <v>6</v>
      </c>
      <c r="H34" s="28" t="s">
        <v>9</v>
      </c>
      <c r="I34" s="32" t="s">
        <v>55</v>
      </c>
      <c r="J34" s="30" t="s">
        <v>58</v>
      </c>
    </row>
    <row r="35" spans="1:10" ht="15" x14ac:dyDescent="0.2">
      <c r="A35" s="16" t="s">
        <v>18</v>
      </c>
      <c r="B35" s="17" t="s">
        <v>32</v>
      </c>
      <c r="C35" s="18" t="s">
        <v>36</v>
      </c>
      <c r="G35" s="33" t="s">
        <v>19</v>
      </c>
      <c r="H35" s="12">
        <v>0.1</v>
      </c>
      <c r="I35" s="34">
        <v>0.1</v>
      </c>
      <c r="J35" s="29"/>
    </row>
    <row r="36" spans="1:10" ht="15" x14ac:dyDescent="0.2">
      <c r="A36" s="51">
        <f>SUMIF(C4:C14,"Habitat",K4:K14)</f>
        <v>443298.08399999997</v>
      </c>
      <c r="B36" s="51">
        <f>SUMIF(C4:C14,"Planvital",K4:K14)</f>
        <v>184261.62300000002</v>
      </c>
      <c r="C36" s="51">
        <f>SUMIF(C4:C14,"Cuprum",K4:K14)</f>
        <v>193699.64600000004</v>
      </c>
      <c r="G36" s="33" t="s">
        <v>33</v>
      </c>
      <c r="H36" s="12">
        <v>0.12</v>
      </c>
      <c r="I36" s="34">
        <v>0.08</v>
      </c>
      <c r="J36" s="29"/>
    </row>
    <row r="37" spans="1:10" ht="15.75" thickBot="1" x14ac:dyDescent="0.25">
      <c r="G37" s="35" t="s">
        <v>27</v>
      </c>
      <c r="H37" s="36">
        <v>0.15</v>
      </c>
      <c r="I37" s="37">
        <v>0.05</v>
      </c>
      <c r="J37" s="29"/>
    </row>
    <row r="39" spans="1:10" ht="15" customHeight="1" x14ac:dyDescent="0.2"/>
    <row r="40" spans="1:10" ht="14.25" customHeight="1" x14ac:dyDescent="0.2"/>
    <row r="41" spans="1:10" ht="15" x14ac:dyDescent="0.25">
      <c r="A41" s="1" t="s">
        <v>59</v>
      </c>
    </row>
    <row r="42" spans="1:10" ht="14.25" x14ac:dyDescent="0.2">
      <c r="A42" s="1" t="s">
        <v>60</v>
      </c>
    </row>
    <row r="43" spans="1:10" ht="15.75" thickBot="1" x14ac:dyDescent="0.3">
      <c r="A43" s="52" t="s">
        <v>61</v>
      </c>
      <c r="B43" s="52"/>
      <c r="C43" s="52"/>
      <c r="D43" s="52"/>
      <c r="H43" s="1"/>
    </row>
  </sheetData>
  <mergeCells count="12">
    <mergeCell ref="A43:D43"/>
    <mergeCell ref="A1:N1"/>
    <mergeCell ref="G2:J2"/>
    <mergeCell ref="K2:N2"/>
    <mergeCell ref="A34:C34"/>
    <mergeCell ref="A33:C33"/>
    <mergeCell ref="I25:M25"/>
    <mergeCell ref="I24:M24"/>
    <mergeCell ref="D23:E23"/>
    <mergeCell ref="B23:C23"/>
    <mergeCell ref="I23:M23"/>
    <mergeCell ref="G33:I33"/>
  </mergeCells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sqref="A1:B1"/>
    </sheetView>
  </sheetViews>
  <sheetFormatPr baseColWidth="10" defaultColWidth="11.42578125" defaultRowHeight="12.75" x14ac:dyDescent="0.2"/>
  <cols>
    <col min="1" max="1" width="32.85546875" customWidth="1"/>
  </cols>
  <sheetData>
    <row r="1" spans="1:2" ht="13.5" thickBot="1" x14ac:dyDescent="0.25">
      <c r="A1" s="78" t="s">
        <v>8</v>
      </c>
      <c r="B1" s="79"/>
    </row>
    <row r="2" spans="1:2" x14ac:dyDescent="0.2">
      <c r="A2" s="10" t="s">
        <v>8</v>
      </c>
      <c r="B2" s="11" t="s">
        <v>51</v>
      </c>
    </row>
    <row r="3" spans="1:2" ht="15" x14ac:dyDescent="0.2">
      <c r="A3" s="8" t="s">
        <v>21</v>
      </c>
      <c r="B3" s="12">
        <v>7.0000000000000007E-2</v>
      </c>
    </row>
    <row r="4" spans="1:2" ht="15" x14ac:dyDescent="0.2">
      <c r="A4" s="8" t="s">
        <v>40</v>
      </c>
      <c r="B4" s="12">
        <v>0.08</v>
      </c>
    </row>
    <row r="5" spans="1:2" ht="15" x14ac:dyDescent="0.2">
      <c r="A5" s="8" t="s">
        <v>24</v>
      </c>
      <c r="B5" s="12">
        <v>0.09</v>
      </c>
    </row>
    <row r="6" spans="1:2" ht="15" x14ac:dyDescent="0.2">
      <c r="A6" s="8" t="s">
        <v>30</v>
      </c>
      <c r="B6" s="12">
        <v>0.1</v>
      </c>
    </row>
    <row r="7" spans="1:2" ht="15" x14ac:dyDescent="0.2">
      <c r="A7" s="8" t="s">
        <v>34</v>
      </c>
      <c r="B7" s="12">
        <v>0.05</v>
      </c>
    </row>
    <row r="8" spans="1:2" ht="15" x14ac:dyDescent="0.2">
      <c r="A8" s="8" t="s">
        <v>37</v>
      </c>
      <c r="B8" s="12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tabSelected="1" workbookViewId="0">
      <selection activeCell="D6" sqref="D6"/>
    </sheetView>
  </sheetViews>
  <sheetFormatPr baseColWidth="10" defaultColWidth="11.42578125" defaultRowHeight="12.75" x14ac:dyDescent="0.2"/>
  <cols>
    <col min="1" max="1" width="26.85546875" customWidth="1"/>
    <col min="2" max="2" width="13.85546875" bestFit="1" customWidth="1"/>
  </cols>
  <sheetData>
    <row r="1" spans="1:3" x14ac:dyDescent="0.2">
      <c r="A1" s="82" t="s">
        <v>29</v>
      </c>
      <c r="B1" s="82"/>
      <c r="C1" s="82"/>
    </row>
    <row r="2" spans="1:3" ht="13.5" thickBot="1" x14ac:dyDescent="0.25"/>
    <row r="3" spans="1:3" x14ac:dyDescent="0.2">
      <c r="A3" s="80" t="s">
        <v>12</v>
      </c>
      <c r="B3" s="83">
        <f>VLOOKUP(A1,Datos!A4:J14,10,FALSE)</f>
        <v>695405.125</v>
      </c>
    </row>
    <row r="4" spans="1:3" ht="13.5" thickBot="1" x14ac:dyDescent="0.25">
      <c r="A4" s="81" t="s">
        <v>16</v>
      </c>
      <c r="B4" s="84">
        <f ca="1">VLOOKUP(A1,Datos!A4:N14,14)</f>
        <v>563602.62152007257</v>
      </c>
    </row>
    <row r="7" spans="1:3" x14ac:dyDescent="0.2">
      <c r="A7" t="s">
        <v>62</v>
      </c>
    </row>
    <row r="8" spans="1:3" x14ac:dyDescent="0.2">
      <c r="A8" t="s">
        <v>63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9D58C-BA47-48A1-A5BC-76397A4754D4}">
          <x14:formula1>
            <xm:f>Datos!$A$4:$A$14</xm:f>
          </x14:formula1>
          <xm:sqref>A1:C1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Jorge Behringer</dc:creator>
  <cp:keywords/>
  <dc:description/>
  <cp:lastModifiedBy>alumno</cp:lastModifiedBy>
  <cp:revision/>
  <dcterms:created xsi:type="dcterms:W3CDTF">2018-05-28T00:37:33Z</dcterms:created>
  <dcterms:modified xsi:type="dcterms:W3CDTF">2023-09-27T19:23:23Z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