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5F0D45C-1B28-4F57-BD19-32A1F61532DE}" xr6:coauthVersionLast="47" xr6:coauthVersionMax="47" xr10:uidLastSave="{00000000-0000-0000-0000-000000000000}"/>
  <bookViews>
    <workbookView xWindow="-120" yWindow="-120" windowWidth="29040" windowHeight="15840" activeTab="4" xr2:uid="{3411C3BA-635B-4773-A2A7-D3C23EFA7A4A}"/>
  </bookViews>
  <sheets>
    <sheet name="GUIA N°1 EJERCICIO 1  " sheetId="2" r:id="rId1"/>
    <sheet name="GUIA N°1 EJERCICIO 2" sheetId="3" r:id="rId2"/>
    <sheet name="GUIA N°1 EJERCICIO 3" sheetId="4" r:id="rId3"/>
    <sheet name="GUIA N°1 EJERCICIO 4" sheetId="5" r:id="rId4"/>
    <sheet name="GUIA N°1 EJERCICIO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I5" i="6"/>
  <c r="I6" i="6"/>
  <c r="I3" i="6"/>
  <c r="D7" i="6"/>
  <c r="E7" i="6"/>
  <c r="C7" i="6"/>
  <c r="F4" i="6"/>
  <c r="H4" i="6" s="1"/>
  <c r="F5" i="6"/>
  <c r="H5" i="6" s="1"/>
  <c r="F6" i="6"/>
  <c r="H6" i="6" s="1"/>
  <c r="F3" i="6"/>
  <c r="H3" i="6" s="1"/>
  <c r="B19" i="5"/>
  <c r="B21" i="5"/>
  <c r="G14" i="5"/>
  <c r="F14" i="5"/>
  <c r="G9" i="5"/>
  <c r="G10" i="5"/>
  <c r="G11" i="5"/>
  <c r="G7" i="5"/>
  <c r="F10" i="5"/>
  <c r="F11" i="5"/>
  <c r="F9" i="5"/>
  <c r="E14" i="5"/>
  <c r="C14" i="5"/>
  <c r="D14" i="5"/>
  <c r="B14" i="5"/>
  <c r="C12" i="5"/>
  <c r="D12" i="5"/>
  <c r="E12" i="5"/>
  <c r="B12" i="5"/>
  <c r="F7" i="5"/>
  <c r="C7" i="5"/>
  <c r="D7" i="5"/>
  <c r="E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C4" i="4"/>
  <c r="D4" i="4" s="1"/>
  <c r="C5" i="4"/>
  <c r="D5" i="4" s="1"/>
  <c r="E5" i="4" s="1"/>
  <c r="C6" i="4"/>
  <c r="C7" i="4"/>
  <c r="C8" i="4"/>
  <c r="C3" i="4"/>
  <c r="B14" i="3"/>
  <c r="B13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2" i="3"/>
  <c r="F2" i="3" s="1"/>
  <c r="E8" i="2"/>
  <c r="F8" i="2"/>
  <c r="G8" i="2"/>
  <c r="D8" i="2"/>
  <c r="G6" i="2"/>
  <c r="E6" i="2"/>
  <c r="F6" i="2"/>
  <c r="D6" i="2"/>
  <c r="G4" i="2"/>
  <c r="F4" i="2"/>
  <c r="E4" i="2"/>
  <c r="D8" i="4" l="1"/>
  <c r="E8" i="4" s="1"/>
  <c r="D7" i="4"/>
  <c r="E7" i="4" s="1"/>
  <c r="D6" i="4"/>
  <c r="E6" i="4" s="1"/>
  <c r="E4" i="4"/>
  <c r="H4" i="2"/>
  <c r="D3" i="4"/>
  <c r="E3" i="4" s="1"/>
</calcChain>
</file>

<file path=xl/sharedStrings.xml><?xml version="1.0" encoding="utf-8"?>
<sst xmlns="http://schemas.openxmlformats.org/spreadsheetml/2006/main" count="75" uniqueCount="73">
  <si>
    <t>Coeficiente de inflacion</t>
  </si>
  <si>
    <t>Margen</t>
  </si>
  <si>
    <t>Costo</t>
  </si>
  <si>
    <t>Ventas</t>
  </si>
  <si>
    <t>Mayo</t>
  </si>
  <si>
    <t>Julio</t>
  </si>
  <si>
    <t>Agosto</t>
  </si>
  <si>
    <t>Total</t>
  </si>
  <si>
    <t>Junio</t>
  </si>
  <si>
    <t xml:space="preserve">Altura </t>
  </si>
  <si>
    <t>Nom/Ape</t>
  </si>
  <si>
    <t>Fecha nac</t>
  </si>
  <si>
    <t xml:space="preserve">Sueldo </t>
  </si>
  <si>
    <t>premio</t>
  </si>
  <si>
    <t xml:space="preserve">total sueldo </t>
  </si>
  <si>
    <t>Willie Calderon</t>
  </si>
  <si>
    <t>Antone Rose</t>
  </si>
  <si>
    <t>Danial Sandoval</t>
  </si>
  <si>
    <t>Steven Duarte</t>
  </si>
  <si>
    <t>Rodrick Parrish</t>
  </si>
  <si>
    <t>Jake English</t>
  </si>
  <si>
    <t>Glen Hess</t>
  </si>
  <si>
    <t>Rocky Patel</t>
  </si>
  <si>
    <t>Neal Hampton</t>
  </si>
  <si>
    <t>Bud Vance</t>
  </si>
  <si>
    <t>31/02/2003</t>
  </si>
  <si>
    <t>ALTURA MAXIMA</t>
  </si>
  <si>
    <t>PROM. ALTURA</t>
  </si>
  <si>
    <t>titulo</t>
  </si>
  <si>
    <t>paginas</t>
  </si>
  <si>
    <t>Costo por pagina</t>
  </si>
  <si>
    <t>precio</t>
  </si>
  <si>
    <t>Todos teniamos veinte</t>
  </si>
  <si>
    <t xml:space="preserve">Retrato de un pescador </t>
  </si>
  <si>
    <t>Entrevista</t>
  </si>
  <si>
    <t xml:space="preserve">Opiniones de un payaso </t>
  </si>
  <si>
    <t xml:space="preserve">El pan del dia </t>
  </si>
  <si>
    <t xml:space="preserve">Como estar bien </t>
  </si>
  <si>
    <t>ganancia</t>
  </si>
  <si>
    <t>La Castellana S.A.</t>
  </si>
  <si>
    <t xml:space="preserve">Trimestre 1 </t>
  </si>
  <si>
    <t xml:space="preserve">trimestre 2 </t>
  </si>
  <si>
    <t xml:space="preserve">trimestre 3 </t>
  </si>
  <si>
    <t xml:space="preserve">trimestre 4 </t>
  </si>
  <si>
    <t xml:space="preserve">total anual </t>
  </si>
  <si>
    <t>Promedio anual</t>
  </si>
  <si>
    <t>Margen bruto</t>
  </si>
  <si>
    <t xml:space="preserve">Personal de ventas </t>
  </si>
  <si>
    <t xml:space="preserve">Costos Fijos </t>
  </si>
  <si>
    <t xml:space="preserve">Costo total </t>
  </si>
  <si>
    <t xml:space="preserve">Beneficio neto </t>
  </si>
  <si>
    <t xml:space="preserve">Precio del producto </t>
  </si>
  <si>
    <t xml:space="preserve">Costo del producto </t>
  </si>
  <si>
    <t xml:space="preserve">Publicidad </t>
  </si>
  <si>
    <t xml:space="preserve">Costo de ventas </t>
  </si>
  <si>
    <t xml:space="preserve">Ingreso por ventas </t>
  </si>
  <si>
    <t>Unidades vendidas</t>
  </si>
  <si>
    <t>Mayor importe de costos fijos</t>
  </si>
  <si>
    <t>Menor beneficio neto</t>
  </si>
  <si>
    <t>Codigo</t>
  </si>
  <si>
    <t>descripcion</t>
  </si>
  <si>
    <t>Dep.A</t>
  </si>
  <si>
    <t>Dep.B</t>
  </si>
  <si>
    <t>Dep.C</t>
  </si>
  <si>
    <t>Minimo</t>
  </si>
  <si>
    <t xml:space="preserve">Comprar </t>
  </si>
  <si>
    <t>Promedio</t>
  </si>
  <si>
    <t>Arandella</t>
  </si>
  <si>
    <t>Tuerca</t>
  </si>
  <si>
    <t>Tornillo</t>
  </si>
  <si>
    <t>Tenaza</t>
  </si>
  <si>
    <t>STOCK DE ARTICULOS</t>
  </si>
  <si>
    <t>IMPRENTA Y LIBRERÍA “ LUIS”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</si>
</sst>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rgb="FF3F3F3F"/>
      <name val="Times New Roman"/>
      <family val="1"/>
    </font>
    <font>
      <b/>
      <u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rgb="FF3F3F3F"/>
      <name val="Times New Roman"/>
      <family val="1"/>
    </font>
    <font>
      <b/>
      <sz val="12"/>
      <color rgb="FF3F3F3F"/>
      <name val="Times New Roman"/>
      <family val="1"/>
    </font>
    <font>
      <sz val="11"/>
      <color rgb="FF3F3F3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44" fontId="3" fillId="0" borderId="0" applyFont="0" applyFill="0" applyBorder="0" applyAlignment="0" applyProtection="0"/>
  </cellStyleXfs>
  <cellXfs count="57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44" fontId="4" fillId="2" borderId="1" xfId="2" applyFont="1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Font="1" applyBorder="1" applyAlignment="1">
      <alignment horizontal="center"/>
    </xf>
    <xf numFmtId="0" fontId="1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/>
    </xf>
    <xf numFmtId="44" fontId="4" fillId="2" borderId="1" xfId="1" applyNumberFormat="1" applyFont="1" applyBorder="1" applyAlignment="1">
      <alignment horizontal="center"/>
    </xf>
    <xf numFmtId="0" fontId="1" fillId="2" borderId="7" xfId="1" applyBorder="1" applyAlignment="1">
      <alignment horizontal="center"/>
    </xf>
    <xf numFmtId="44" fontId="4" fillId="2" borderId="7" xfId="1" applyNumberFormat="1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1" fillId="2" borderId="6" xfId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1" xfId="1" applyBorder="1" applyAlignment="1">
      <alignment horizontal="center" vertical="top"/>
    </xf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0" fillId="2" borderId="1" xfId="1" applyFont="1" applyAlignment="1">
      <alignment horizontal="center"/>
    </xf>
    <xf numFmtId="0" fontId="10" fillId="2" borderId="1" xfId="1" applyFont="1" applyAlignment="1">
      <alignment horizontal="center" vertical="top"/>
    </xf>
    <xf numFmtId="0" fontId="11" fillId="2" borderId="1" xfId="1" applyFont="1" applyAlignment="1">
      <alignment horizontal="center"/>
    </xf>
    <xf numFmtId="44" fontId="11" fillId="2" borderId="1" xfId="1" applyNumberFormat="1" applyFont="1" applyAlignment="1">
      <alignment horizontal="center" vertical="top"/>
    </xf>
    <xf numFmtId="44" fontId="11" fillId="2" borderId="1" xfId="1" applyNumberFormat="1" applyFont="1" applyAlignment="1">
      <alignment horizontal="center"/>
    </xf>
    <xf numFmtId="0" fontId="6" fillId="2" borderId="12" xfId="1" applyFont="1" applyBorder="1" applyAlignment="1">
      <alignment horizontal="center"/>
    </xf>
    <xf numFmtId="0" fontId="6" fillId="2" borderId="13" xfId="1" applyFont="1" applyBorder="1" applyAlignment="1">
      <alignment horizontal="center"/>
    </xf>
    <xf numFmtId="0" fontId="6" fillId="2" borderId="14" xfId="1" applyFont="1" applyBorder="1" applyAlignment="1">
      <alignment horizontal="center"/>
    </xf>
    <xf numFmtId="0" fontId="4" fillId="2" borderId="15" xfId="1" applyFont="1" applyBorder="1" applyAlignment="1">
      <alignment horizontal="center"/>
    </xf>
    <xf numFmtId="14" fontId="4" fillId="2" borderId="1" xfId="1" applyNumberFormat="1" applyFont="1" applyBorder="1" applyAlignment="1">
      <alignment horizontal="center"/>
    </xf>
    <xf numFmtId="8" fontId="4" fillId="2" borderId="1" xfId="1" applyNumberFormat="1" applyFont="1" applyBorder="1" applyAlignment="1">
      <alignment horizontal="center"/>
    </xf>
    <xf numFmtId="8" fontId="4" fillId="2" borderId="16" xfId="1" applyNumberFormat="1" applyFont="1" applyBorder="1" applyAlignment="1">
      <alignment horizontal="center"/>
    </xf>
    <xf numFmtId="2" fontId="4" fillId="2" borderId="1" xfId="1" applyNumberFormat="1" applyFont="1" applyBorder="1" applyAlignment="1">
      <alignment horizontal="center"/>
    </xf>
    <xf numFmtId="0" fontId="4" fillId="2" borderId="15" xfId="1" applyFont="1" applyBorder="1" applyAlignment="1">
      <alignment horizontal="center" vertical="center" wrapText="1"/>
    </xf>
    <xf numFmtId="0" fontId="4" fillId="2" borderId="17" xfId="1" applyFont="1" applyBorder="1" applyAlignment="1">
      <alignment horizontal="center"/>
    </xf>
    <xf numFmtId="2" fontId="4" fillId="2" borderId="18" xfId="1" applyNumberFormat="1" applyFont="1" applyBorder="1" applyAlignment="1">
      <alignment horizontal="center"/>
    </xf>
    <xf numFmtId="14" fontId="4" fillId="2" borderId="18" xfId="1" applyNumberFormat="1" applyFont="1" applyBorder="1" applyAlignment="1">
      <alignment horizontal="center"/>
    </xf>
    <xf numFmtId="8" fontId="4" fillId="2" borderId="18" xfId="1" applyNumberFormat="1" applyFont="1" applyBorder="1" applyAlignment="1">
      <alignment horizontal="center"/>
    </xf>
    <xf numFmtId="8" fontId="4" fillId="2" borderId="19" xfId="1" applyNumberFormat="1" applyFont="1" applyBorder="1" applyAlignment="1">
      <alignment horizontal="center"/>
    </xf>
    <xf numFmtId="2" fontId="1" fillId="2" borderId="14" xfId="1" applyNumberFormat="1" applyBorder="1"/>
    <xf numFmtId="2" fontId="1" fillId="2" borderId="19" xfId="1" applyNumberFormat="1" applyBorder="1"/>
    <xf numFmtId="0" fontId="9" fillId="2" borderId="12" xfId="1" applyFont="1" applyBorder="1" applyAlignment="1">
      <alignment horizontal="center"/>
    </xf>
    <xf numFmtId="0" fontId="9" fillId="2" borderId="17" xfId="1" applyFont="1" applyBorder="1" applyAlignment="1">
      <alignment horizontal="center"/>
    </xf>
    <xf numFmtId="0" fontId="6" fillId="2" borderId="1" xfId="1" applyFont="1"/>
    <xf numFmtId="0" fontId="4" fillId="2" borderId="1" xfId="1" applyFont="1"/>
    <xf numFmtId="9" fontId="4" fillId="2" borderId="1" xfId="1" applyNumberFormat="1" applyFont="1"/>
    <xf numFmtId="9" fontId="4" fillId="2" borderId="2" xfId="1" applyNumberFormat="1" applyFont="1" applyBorder="1" applyAlignment="1">
      <alignment horizontal="center"/>
    </xf>
    <xf numFmtId="0" fontId="4" fillId="2" borderId="1" xfId="1" applyFont="1" applyAlignment="1"/>
    <xf numFmtId="9" fontId="4" fillId="2" borderId="3" xfId="1" applyNumberFormat="1" applyFont="1" applyBorder="1" applyAlignment="1">
      <alignment horizontal="center"/>
    </xf>
    <xf numFmtId="6" fontId="4" fillId="2" borderId="1" xfId="1" applyNumberFormat="1" applyFont="1"/>
    <xf numFmtId="0" fontId="4" fillId="2" borderId="4" xfId="1" applyFont="1" applyBorder="1" applyAlignment="1">
      <alignment horizontal="center"/>
    </xf>
    <xf numFmtId="0" fontId="1" fillId="2" borderId="1" xfId="1" applyFont="1"/>
    <xf numFmtId="0" fontId="1" fillId="2" borderId="1" xfId="1" applyFont="1" applyAlignment="1"/>
  </cellXfs>
  <cellStyles count="3">
    <cellStyle name="Moneda" xfId="2" builtinId="4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3294-2FA6-4668-8727-D8A86F7F96B1}">
  <dimension ref="A1:H8"/>
  <sheetViews>
    <sheetView workbookViewId="0">
      <selection activeCell="F10" sqref="F10"/>
    </sheetView>
  </sheetViews>
  <sheetFormatPr baseColWidth="10" defaultRowHeight="15" x14ac:dyDescent="0.25"/>
  <cols>
    <col min="3" max="3" width="2.5703125" customWidth="1"/>
  </cols>
  <sheetData>
    <row r="1" spans="1:8" x14ac:dyDescent="0.25">
      <c r="A1" s="1"/>
      <c r="B1" s="1"/>
      <c r="C1" s="1"/>
      <c r="D1" s="47" t="s">
        <v>4</v>
      </c>
      <c r="E1" s="47" t="s">
        <v>8</v>
      </c>
      <c r="F1" s="47" t="s">
        <v>5</v>
      </c>
      <c r="G1" s="47" t="s">
        <v>6</v>
      </c>
      <c r="H1" s="47" t="s">
        <v>7</v>
      </c>
    </row>
    <row r="2" spans="1:8" x14ac:dyDescent="0.25">
      <c r="A2" s="55" t="s">
        <v>0</v>
      </c>
      <c r="B2" s="55"/>
      <c r="C2" s="48"/>
      <c r="D2" s="49"/>
      <c r="E2" s="49">
        <v>0.25</v>
      </c>
      <c r="F2" s="49">
        <v>0.3</v>
      </c>
      <c r="G2" s="49">
        <v>0.35</v>
      </c>
      <c r="H2" s="50"/>
    </row>
    <row r="3" spans="1:8" x14ac:dyDescent="0.25">
      <c r="A3" s="56"/>
      <c r="B3" s="56"/>
      <c r="C3" s="51"/>
      <c r="D3" s="51"/>
      <c r="E3" s="51"/>
      <c r="F3" s="51"/>
      <c r="G3" s="51"/>
      <c r="H3" s="52"/>
    </row>
    <row r="4" spans="1:8" x14ac:dyDescent="0.25">
      <c r="A4" s="55" t="s">
        <v>3</v>
      </c>
      <c r="B4" s="55"/>
      <c r="C4" s="48"/>
      <c r="D4" s="53">
        <v>230000</v>
      </c>
      <c r="E4" s="53">
        <f>SUM(D4+(D4*0.25))</f>
        <v>287500</v>
      </c>
      <c r="F4" s="53">
        <f>SUM(E4+(E4*0.3))</f>
        <v>373750</v>
      </c>
      <c r="G4" s="53">
        <f>SUM(F4+(F4*0.35))</f>
        <v>504562.5</v>
      </c>
      <c r="H4" s="53">
        <f>SUM(D4:G4)</f>
        <v>1395812.5</v>
      </c>
    </row>
    <row r="5" spans="1:8" x14ac:dyDescent="0.25">
      <c r="A5" s="56"/>
      <c r="B5" s="56"/>
      <c r="C5" s="51"/>
      <c r="D5" s="51"/>
      <c r="E5" s="51"/>
      <c r="F5" s="51"/>
      <c r="G5" s="51"/>
      <c r="H5" s="21"/>
    </row>
    <row r="6" spans="1:8" x14ac:dyDescent="0.25">
      <c r="A6" s="55" t="s">
        <v>2</v>
      </c>
      <c r="B6" s="55"/>
      <c r="C6" s="48"/>
      <c r="D6" s="53">
        <f>D4*0.4</f>
        <v>92000</v>
      </c>
      <c r="E6" s="53">
        <f t="shared" ref="E6:G6" si="0">E4*0.4</f>
        <v>115000</v>
      </c>
      <c r="F6" s="53">
        <f t="shared" si="0"/>
        <v>149500</v>
      </c>
      <c r="G6" s="53">
        <f t="shared" si="0"/>
        <v>201825</v>
      </c>
      <c r="H6" s="54"/>
    </row>
    <row r="7" spans="1:8" x14ac:dyDescent="0.25">
      <c r="A7" s="56"/>
      <c r="B7" s="56"/>
      <c r="C7" s="51"/>
      <c r="D7" s="51"/>
      <c r="E7" s="51"/>
      <c r="F7" s="51"/>
      <c r="G7" s="51"/>
      <c r="H7" s="54"/>
    </row>
    <row r="8" spans="1:8" x14ac:dyDescent="0.25">
      <c r="A8" s="55" t="s">
        <v>1</v>
      </c>
      <c r="B8" s="55"/>
      <c r="C8" s="48"/>
      <c r="D8" s="53">
        <f>D4-D6</f>
        <v>138000</v>
      </c>
      <c r="E8" s="53">
        <f t="shared" ref="E8:G8" si="1">E4-E6</f>
        <v>172500</v>
      </c>
      <c r="F8" s="53">
        <f t="shared" si="1"/>
        <v>224250</v>
      </c>
      <c r="G8" s="53">
        <f t="shared" si="1"/>
        <v>302737.5</v>
      </c>
      <c r="H8" s="22"/>
    </row>
  </sheetData>
  <mergeCells count="6">
    <mergeCell ref="H5:H8"/>
    <mergeCell ref="A2:B2"/>
    <mergeCell ref="A4:B4"/>
    <mergeCell ref="A6:B6"/>
    <mergeCell ref="A8:B8"/>
    <mergeCell ref="H2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0042-565B-449F-BDE4-47E1F4F3013C}">
  <dimension ref="A1:F14"/>
  <sheetViews>
    <sheetView workbookViewId="0">
      <selection activeCell="D16" sqref="D16"/>
    </sheetView>
  </sheetViews>
  <sheetFormatPr baseColWidth="10" defaultRowHeight="15" x14ac:dyDescent="0.25"/>
  <cols>
    <col min="1" max="1" width="20.5703125" customWidth="1"/>
    <col min="3" max="3" width="14.5703125" customWidth="1"/>
    <col min="4" max="4" width="19.140625" customWidth="1"/>
    <col min="5" max="5" width="19.42578125" customWidth="1"/>
    <col min="6" max="6" width="14.28515625" customWidth="1"/>
    <col min="7" max="7" width="16.7109375" customWidth="1"/>
    <col min="8" max="8" width="19.7109375" customWidth="1"/>
  </cols>
  <sheetData>
    <row r="1" spans="1:6" x14ac:dyDescent="0.25">
      <c r="A1" s="29" t="s">
        <v>10</v>
      </c>
      <c r="B1" s="30" t="s">
        <v>9</v>
      </c>
      <c r="C1" s="30" t="s">
        <v>11</v>
      </c>
      <c r="D1" s="30" t="s">
        <v>12</v>
      </c>
      <c r="E1" s="30" t="s">
        <v>13</v>
      </c>
      <c r="F1" s="31" t="s">
        <v>14</v>
      </c>
    </row>
    <row r="2" spans="1:6" x14ac:dyDescent="0.25">
      <c r="A2" s="32" t="s">
        <v>15</v>
      </c>
      <c r="B2" s="7">
        <v>1.72</v>
      </c>
      <c r="C2" s="33">
        <v>37923</v>
      </c>
      <c r="D2" s="34">
        <v>50000.26</v>
      </c>
      <c r="E2" s="34">
        <f>D2*0.2</f>
        <v>10000.052000000001</v>
      </c>
      <c r="F2" s="35">
        <f>D2+E2</f>
        <v>60000.312000000005</v>
      </c>
    </row>
    <row r="3" spans="1:6" x14ac:dyDescent="0.25">
      <c r="A3" s="32" t="s">
        <v>16</v>
      </c>
      <c r="B3" s="7">
        <v>1.74</v>
      </c>
      <c r="C3" s="33">
        <v>36890</v>
      </c>
      <c r="D3" s="34">
        <v>440000.3</v>
      </c>
      <c r="E3" s="34">
        <f t="shared" ref="E3:E11" si="0">D3*0.2</f>
        <v>88000.06</v>
      </c>
      <c r="F3" s="35">
        <f t="shared" ref="F3:F11" si="1">D3+E3</f>
        <v>528000.36</v>
      </c>
    </row>
    <row r="4" spans="1:6" x14ac:dyDescent="0.25">
      <c r="A4" s="32" t="s">
        <v>17</v>
      </c>
      <c r="B4" s="7">
        <v>1.68</v>
      </c>
      <c r="C4" s="33" t="s">
        <v>25</v>
      </c>
      <c r="D4" s="34">
        <v>20000.150000000001</v>
      </c>
      <c r="E4" s="34">
        <f t="shared" si="0"/>
        <v>4000.0300000000007</v>
      </c>
      <c r="F4" s="35">
        <f t="shared" si="1"/>
        <v>24000.18</v>
      </c>
    </row>
    <row r="5" spans="1:6" x14ac:dyDescent="0.25">
      <c r="A5" s="32" t="s">
        <v>18</v>
      </c>
      <c r="B5" s="36">
        <v>1.9</v>
      </c>
      <c r="C5" s="33">
        <v>38231</v>
      </c>
      <c r="D5" s="34">
        <v>32000.28</v>
      </c>
      <c r="E5" s="34">
        <f t="shared" si="0"/>
        <v>6400.0560000000005</v>
      </c>
      <c r="F5" s="35">
        <f t="shared" si="1"/>
        <v>38400.335999999996</v>
      </c>
    </row>
    <row r="6" spans="1:6" x14ac:dyDescent="0.25">
      <c r="A6" s="32" t="s">
        <v>19</v>
      </c>
      <c r="B6" s="7">
        <v>1.56</v>
      </c>
      <c r="C6" s="33">
        <v>37644</v>
      </c>
      <c r="D6" s="34">
        <v>450000.56</v>
      </c>
      <c r="E6" s="34">
        <f t="shared" si="0"/>
        <v>90000.112000000008</v>
      </c>
      <c r="F6" s="35">
        <f t="shared" si="1"/>
        <v>540000.67200000002</v>
      </c>
    </row>
    <row r="7" spans="1:6" x14ac:dyDescent="0.25">
      <c r="A7" s="32" t="s">
        <v>20</v>
      </c>
      <c r="B7" s="7">
        <v>1.89</v>
      </c>
      <c r="C7" s="33">
        <v>36467</v>
      </c>
      <c r="D7" s="34">
        <v>45000.43</v>
      </c>
      <c r="E7" s="34">
        <f t="shared" si="0"/>
        <v>9000.0860000000011</v>
      </c>
      <c r="F7" s="35">
        <f t="shared" si="1"/>
        <v>54000.516000000003</v>
      </c>
    </row>
    <row r="8" spans="1:6" x14ac:dyDescent="0.25">
      <c r="A8" s="32" t="s">
        <v>21</v>
      </c>
      <c r="B8" s="36">
        <v>2.1</v>
      </c>
      <c r="C8" s="33">
        <v>24780</v>
      </c>
      <c r="D8" s="34">
        <v>2000000.23</v>
      </c>
      <c r="E8" s="34">
        <f t="shared" si="0"/>
        <v>400000.04600000003</v>
      </c>
      <c r="F8" s="35">
        <f t="shared" si="1"/>
        <v>2400000.2760000001</v>
      </c>
    </row>
    <row r="9" spans="1:6" x14ac:dyDescent="0.25">
      <c r="A9" s="32" t="s">
        <v>23</v>
      </c>
      <c r="B9" s="7">
        <v>1.44</v>
      </c>
      <c r="C9" s="33">
        <v>38661</v>
      </c>
      <c r="D9" s="34">
        <v>100000.34</v>
      </c>
      <c r="E9" s="34">
        <f t="shared" si="0"/>
        <v>20000.067999999999</v>
      </c>
      <c r="F9" s="35">
        <f t="shared" si="1"/>
        <v>120000.408</v>
      </c>
    </row>
    <row r="10" spans="1:6" x14ac:dyDescent="0.25">
      <c r="A10" s="37" t="s">
        <v>22</v>
      </c>
      <c r="B10" s="7">
        <v>1.78</v>
      </c>
      <c r="C10" s="33">
        <v>30636</v>
      </c>
      <c r="D10" s="34">
        <v>30000.12</v>
      </c>
      <c r="E10" s="34">
        <f t="shared" si="0"/>
        <v>6000.0240000000003</v>
      </c>
      <c r="F10" s="35">
        <f t="shared" si="1"/>
        <v>36000.144</v>
      </c>
    </row>
    <row r="11" spans="1:6" ht="15.75" thickBot="1" x14ac:dyDescent="0.3">
      <c r="A11" s="38" t="s">
        <v>24</v>
      </c>
      <c r="B11" s="39">
        <v>1.8</v>
      </c>
      <c r="C11" s="40">
        <v>29542</v>
      </c>
      <c r="D11" s="41">
        <v>48000.45</v>
      </c>
      <c r="E11" s="41">
        <f t="shared" si="0"/>
        <v>9600.09</v>
      </c>
      <c r="F11" s="42">
        <f t="shared" si="1"/>
        <v>57600.539999999994</v>
      </c>
    </row>
    <row r="12" spans="1:6" ht="15.75" thickBot="1" x14ac:dyDescent="0.3"/>
    <row r="13" spans="1:6" x14ac:dyDescent="0.25">
      <c r="A13" s="45" t="s">
        <v>26</v>
      </c>
      <c r="B13" s="43">
        <f>MAX(B2:B11)</f>
        <v>2.1</v>
      </c>
    </row>
    <row r="14" spans="1:6" ht="15.75" thickBot="1" x14ac:dyDescent="0.3">
      <c r="A14" s="46" t="s">
        <v>27</v>
      </c>
      <c r="B14" s="44">
        <f>AVERAGE(B2:B11)</f>
        <v>1.7609999999999999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2892-99A9-4D93-AB0C-DE89902ECB76}">
  <dimension ref="A1:E8"/>
  <sheetViews>
    <sheetView workbookViewId="0">
      <selection activeCell="A3" sqref="A3:E8"/>
    </sheetView>
  </sheetViews>
  <sheetFormatPr baseColWidth="10" defaultRowHeight="15" x14ac:dyDescent="0.25"/>
  <cols>
    <col min="1" max="1" width="22" customWidth="1"/>
    <col min="2" max="2" width="11.5703125" bestFit="1" customWidth="1"/>
    <col min="3" max="3" width="21.140625" customWidth="1"/>
    <col min="4" max="4" width="16" customWidth="1"/>
    <col min="5" max="5" width="13.28515625" bestFit="1" customWidth="1"/>
  </cols>
  <sheetData>
    <row r="1" spans="1:5" ht="20.25" x14ac:dyDescent="0.3">
      <c r="A1" s="16" t="s">
        <v>72</v>
      </c>
      <c r="B1" s="17"/>
      <c r="C1" s="17"/>
      <c r="D1" s="17"/>
      <c r="E1" s="17"/>
    </row>
    <row r="2" spans="1:5" ht="15.75" x14ac:dyDescent="0.25">
      <c r="A2" s="24" t="s">
        <v>28</v>
      </c>
      <c r="B2" s="24" t="s">
        <v>29</v>
      </c>
      <c r="C2" s="25" t="s">
        <v>30</v>
      </c>
      <c r="D2" s="24" t="s">
        <v>38</v>
      </c>
      <c r="E2" s="24" t="s">
        <v>31</v>
      </c>
    </row>
    <row r="3" spans="1:5" x14ac:dyDescent="0.25">
      <c r="A3" s="26" t="s">
        <v>32</v>
      </c>
      <c r="B3" s="26">
        <v>201</v>
      </c>
      <c r="C3" s="27">
        <f>PRODUCT(B3*0.5)+PRODUCT(B3*0.5)*0.1</f>
        <v>110.55</v>
      </c>
      <c r="D3" s="28">
        <f>SUM(C3+(C3*0.5))</f>
        <v>165.82499999999999</v>
      </c>
      <c r="E3" s="28">
        <f>C3*B3+D3</f>
        <v>22386.375</v>
      </c>
    </row>
    <row r="4" spans="1:5" x14ac:dyDescent="0.25">
      <c r="A4" s="26" t="s">
        <v>33</v>
      </c>
      <c r="B4" s="26">
        <v>304</v>
      </c>
      <c r="C4" s="27">
        <f t="shared" ref="C4:C8" si="0">PRODUCT(B4*0.5)+PRODUCT(B4*0.5)*0.1</f>
        <v>167.2</v>
      </c>
      <c r="D4" s="28">
        <f>SUM(C4+(C4*0.5))</f>
        <v>250.79999999999998</v>
      </c>
      <c r="E4" s="28">
        <f t="shared" ref="E4:E8" si="1">C4*B4+D4</f>
        <v>51079.6</v>
      </c>
    </row>
    <row r="5" spans="1:5" x14ac:dyDescent="0.25">
      <c r="A5" s="26" t="s">
        <v>34</v>
      </c>
      <c r="B5" s="26">
        <v>158</v>
      </c>
      <c r="C5" s="27">
        <f t="shared" si="0"/>
        <v>86.9</v>
      </c>
      <c r="D5" s="28">
        <f>SUM(C5+(C5*0.5))</f>
        <v>130.35000000000002</v>
      </c>
      <c r="E5" s="28">
        <f t="shared" si="1"/>
        <v>13860.550000000001</v>
      </c>
    </row>
    <row r="6" spans="1:5" x14ac:dyDescent="0.25">
      <c r="A6" s="26" t="s">
        <v>35</v>
      </c>
      <c r="B6" s="26">
        <v>209</v>
      </c>
      <c r="C6" s="27">
        <f t="shared" si="0"/>
        <v>114.95</v>
      </c>
      <c r="D6" s="28">
        <f t="shared" ref="D6:D8" si="2">SUM(C6+(C6*0.5))</f>
        <v>172.42500000000001</v>
      </c>
      <c r="E6" s="28">
        <f t="shared" si="1"/>
        <v>24196.974999999999</v>
      </c>
    </row>
    <row r="7" spans="1:5" x14ac:dyDescent="0.25">
      <c r="A7" s="26" t="s">
        <v>36</v>
      </c>
      <c r="B7" s="26">
        <v>65</v>
      </c>
      <c r="C7" s="27">
        <f t="shared" si="0"/>
        <v>35.75</v>
      </c>
      <c r="D7" s="28">
        <f t="shared" si="2"/>
        <v>53.625</v>
      </c>
      <c r="E7" s="28">
        <f t="shared" si="1"/>
        <v>2377.375</v>
      </c>
    </row>
    <row r="8" spans="1:5" x14ac:dyDescent="0.25">
      <c r="A8" s="26" t="s">
        <v>37</v>
      </c>
      <c r="B8" s="26">
        <v>152</v>
      </c>
      <c r="C8" s="27">
        <f t="shared" si="0"/>
        <v>83.6</v>
      </c>
      <c r="D8" s="28">
        <f t="shared" si="2"/>
        <v>125.39999999999999</v>
      </c>
      <c r="E8" s="28">
        <f t="shared" si="1"/>
        <v>12832.599999999999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2DB9-9CDF-406F-A257-A36101D82184}">
  <dimension ref="A1:H22"/>
  <sheetViews>
    <sheetView workbookViewId="0">
      <selection activeCell="H11" sqref="H11"/>
    </sheetView>
  </sheetViews>
  <sheetFormatPr baseColWidth="10" defaultRowHeight="15" x14ac:dyDescent="0.25"/>
  <cols>
    <col min="1" max="1" width="29.28515625" customWidth="1"/>
    <col min="2" max="6" width="13" bestFit="1" customWidth="1"/>
    <col min="7" max="7" width="16.85546875" customWidth="1"/>
  </cols>
  <sheetData>
    <row r="1" spans="1:8" x14ac:dyDescent="0.25">
      <c r="A1" s="18" t="s">
        <v>39</v>
      </c>
      <c r="B1" s="19"/>
      <c r="C1" s="19"/>
      <c r="D1" s="19"/>
      <c r="E1" s="19"/>
      <c r="F1" s="19"/>
      <c r="G1" s="19"/>
    </row>
    <row r="2" spans="1:8" x14ac:dyDescent="0.25">
      <c r="A2" s="12"/>
      <c r="B2" s="5" t="s">
        <v>40</v>
      </c>
      <c r="C2" s="5" t="s">
        <v>41</v>
      </c>
      <c r="D2" s="5" t="s">
        <v>42</v>
      </c>
      <c r="E2" s="5" t="s">
        <v>43</v>
      </c>
      <c r="F2" s="5" t="s">
        <v>44</v>
      </c>
      <c r="G2" s="6" t="s">
        <v>45</v>
      </c>
      <c r="H2" s="2"/>
    </row>
    <row r="3" spans="1:8" x14ac:dyDescent="0.25">
      <c r="A3" s="4"/>
      <c r="B3" s="4"/>
      <c r="C3" s="4"/>
      <c r="D3" s="4"/>
      <c r="E3" s="4"/>
      <c r="F3" s="4"/>
      <c r="G3" s="4"/>
    </row>
    <row r="4" spans="1:8" x14ac:dyDescent="0.25">
      <c r="A4" s="4" t="s">
        <v>56</v>
      </c>
      <c r="B4" s="7">
        <v>3592</v>
      </c>
      <c r="C4" s="7">
        <v>4390</v>
      </c>
      <c r="D4" s="7">
        <v>3192</v>
      </c>
      <c r="E4" s="7">
        <v>4789</v>
      </c>
      <c r="F4" s="7">
        <f>SUM(B4+C4+D4+E4)</f>
        <v>15963</v>
      </c>
      <c r="G4" s="7">
        <f>AVERAGE(B4:C4:D4:E4)</f>
        <v>3990.75</v>
      </c>
    </row>
    <row r="5" spans="1:8" x14ac:dyDescent="0.25">
      <c r="A5" s="4" t="s">
        <v>55</v>
      </c>
      <c r="B5" s="3">
        <f>PRODUCT(B4*B16)</f>
        <v>143680</v>
      </c>
      <c r="C5" s="3">
        <f>PRODUCT(C4*B16)</f>
        <v>175600</v>
      </c>
      <c r="D5" s="3">
        <f>PRODUCT(D4*B16)</f>
        <v>127680</v>
      </c>
      <c r="E5" s="3">
        <f>PRODUCT(E4*B16)</f>
        <v>191560</v>
      </c>
      <c r="F5" s="3">
        <f>SUM(B5+C5+D5+E5)</f>
        <v>638520</v>
      </c>
      <c r="G5" s="3">
        <f>AVERAGE(B5:C5:D5:E5)</f>
        <v>159630</v>
      </c>
    </row>
    <row r="6" spans="1:8" x14ac:dyDescent="0.25">
      <c r="A6" s="4" t="s">
        <v>54</v>
      </c>
      <c r="B6" s="3">
        <f>PRODUCT(B4*B17)</f>
        <v>89800</v>
      </c>
      <c r="C6" s="3">
        <f>PRODUCT(C4*B17)</f>
        <v>109750</v>
      </c>
      <c r="D6" s="3">
        <f>PRODUCT(D4*B17)</f>
        <v>79800</v>
      </c>
      <c r="E6" s="3">
        <f>PRODUCT(E4*B17)</f>
        <v>119725</v>
      </c>
      <c r="F6" s="3">
        <f>SUM(B6+C6+D6+E6)</f>
        <v>399075</v>
      </c>
      <c r="G6" s="3">
        <f>AVERAGE(B6:C6:D6:E6)</f>
        <v>99768.75</v>
      </c>
    </row>
    <row r="7" spans="1:8" x14ac:dyDescent="0.25">
      <c r="A7" s="4" t="s">
        <v>46</v>
      </c>
      <c r="B7" s="3">
        <f>PRODUCT(B5-B6)</f>
        <v>53880</v>
      </c>
      <c r="C7" s="3">
        <f t="shared" ref="C7:E7" si="0">PRODUCT(C5-C6)</f>
        <v>65850</v>
      </c>
      <c r="D7" s="3">
        <f t="shared" si="0"/>
        <v>47880</v>
      </c>
      <c r="E7" s="3">
        <f t="shared" si="0"/>
        <v>71835</v>
      </c>
      <c r="F7" s="3">
        <f>SUM(B7+C7+D7+E7)</f>
        <v>239445</v>
      </c>
      <c r="G7" s="3">
        <f>AVERAGE(B7:C7:D7:E7)</f>
        <v>59861.25</v>
      </c>
    </row>
    <row r="8" spans="1:8" x14ac:dyDescent="0.25">
      <c r="A8" s="4"/>
      <c r="B8" s="7"/>
      <c r="C8" s="7"/>
      <c r="D8" s="7"/>
      <c r="E8" s="7"/>
      <c r="F8" s="7"/>
      <c r="G8" s="3"/>
    </row>
    <row r="9" spans="1:8" x14ac:dyDescent="0.25">
      <c r="A9" s="4" t="s">
        <v>47</v>
      </c>
      <c r="B9" s="7">
        <v>8000</v>
      </c>
      <c r="C9" s="7">
        <v>8000</v>
      </c>
      <c r="D9" s="7">
        <v>9000</v>
      </c>
      <c r="E9" s="7">
        <v>9000</v>
      </c>
      <c r="F9" s="7">
        <f>SUM(B9+C9+D9+E9)</f>
        <v>34000</v>
      </c>
      <c r="G9" s="3">
        <f>AVERAGE(B9:C9:D9:E9)</f>
        <v>8500</v>
      </c>
    </row>
    <row r="10" spans="1:8" x14ac:dyDescent="0.25">
      <c r="A10" s="4" t="s">
        <v>53</v>
      </c>
      <c r="B10" s="7">
        <v>10000</v>
      </c>
      <c r="C10" s="7">
        <v>10000</v>
      </c>
      <c r="D10" s="7">
        <v>10000</v>
      </c>
      <c r="E10" s="7">
        <v>10000</v>
      </c>
      <c r="F10" s="7">
        <f t="shared" ref="F10:F11" si="1">SUM(B10+C10+D10+E10)</f>
        <v>40000</v>
      </c>
      <c r="G10" s="3">
        <f>AVERAGE(B10:C10:D10:E10)</f>
        <v>10000</v>
      </c>
    </row>
    <row r="11" spans="1:8" x14ac:dyDescent="0.25">
      <c r="A11" s="4" t="s">
        <v>48</v>
      </c>
      <c r="B11" s="7">
        <v>21549</v>
      </c>
      <c r="C11" s="7">
        <v>26338</v>
      </c>
      <c r="D11" s="7">
        <v>19155</v>
      </c>
      <c r="E11" s="7">
        <v>28732</v>
      </c>
      <c r="F11" s="7">
        <f t="shared" si="1"/>
        <v>95774</v>
      </c>
      <c r="G11" s="3">
        <f>AVERAGE(B11:C11:D11:E11)</f>
        <v>23943.5</v>
      </c>
    </row>
    <row r="12" spans="1:8" x14ac:dyDescent="0.25">
      <c r="A12" s="4" t="s">
        <v>49</v>
      </c>
      <c r="B12" s="3">
        <f>SUM(B9+B10+B11)</f>
        <v>39549</v>
      </c>
      <c r="C12" s="3">
        <f t="shared" ref="C12:E12" si="2">SUM(C9+C10+C11)</f>
        <v>44338</v>
      </c>
      <c r="D12" s="3">
        <f t="shared" si="2"/>
        <v>38155</v>
      </c>
      <c r="E12" s="3">
        <f t="shared" si="2"/>
        <v>47732</v>
      </c>
      <c r="F12" s="7"/>
      <c r="G12" s="7"/>
    </row>
    <row r="13" spans="1:8" x14ac:dyDescent="0.25">
      <c r="A13" s="4"/>
      <c r="B13" s="7"/>
      <c r="C13" s="7"/>
      <c r="D13" s="7"/>
      <c r="E13" s="7"/>
      <c r="F13" s="7"/>
      <c r="G13" s="7"/>
    </row>
    <row r="14" spans="1:8" x14ac:dyDescent="0.25">
      <c r="A14" s="4" t="s">
        <v>50</v>
      </c>
      <c r="B14" s="3">
        <f>PRODUCT(B7-B12)</f>
        <v>14331</v>
      </c>
      <c r="C14" s="3">
        <f t="shared" ref="C14:D14" si="3">PRODUCT(C7-C12)</f>
        <v>21512</v>
      </c>
      <c r="D14" s="3">
        <f t="shared" si="3"/>
        <v>9725</v>
      </c>
      <c r="E14" s="3">
        <f>PRODUCT(E7-E12)</f>
        <v>24103</v>
      </c>
      <c r="F14" s="8">
        <f>SUM(B14:E14)</f>
        <v>69671</v>
      </c>
      <c r="G14" s="8">
        <f>AVERAGE(B14:E14)</f>
        <v>17417.75</v>
      </c>
    </row>
    <row r="15" spans="1:8" x14ac:dyDescent="0.25">
      <c r="A15" s="4"/>
      <c r="B15" s="7"/>
      <c r="C15" s="7"/>
      <c r="D15" s="7"/>
      <c r="E15" s="7"/>
      <c r="F15" s="7"/>
      <c r="G15" s="7"/>
    </row>
    <row r="16" spans="1:8" x14ac:dyDescent="0.25">
      <c r="A16" s="4" t="s">
        <v>51</v>
      </c>
      <c r="B16" s="3">
        <v>40</v>
      </c>
      <c r="C16" s="7"/>
      <c r="D16" s="7"/>
      <c r="E16" s="7"/>
      <c r="F16" s="7"/>
      <c r="G16" s="7"/>
    </row>
    <row r="17" spans="1:7" x14ac:dyDescent="0.25">
      <c r="A17" s="4" t="s">
        <v>52</v>
      </c>
      <c r="B17" s="3">
        <v>25</v>
      </c>
      <c r="C17" s="7"/>
      <c r="D17" s="7"/>
      <c r="E17" s="7"/>
      <c r="F17" s="7"/>
      <c r="G17" s="7"/>
    </row>
    <row r="18" spans="1:7" x14ac:dyDescent="0.25">
      <c r="A18" s="4"/>
      <c r="B18" s="7"/>
      <c r="C18" s="7"/>
      <c r="D18" s="7"/>
      <c r="E18" s="7"/>
      <c r="F18" s="7"/>
      <c r="G18" s="7"/>
    </row>
    <row r="19" spans="1:7" x14ac:dyDescent="0.25">
      <c r="A19" s="20" t="s">
        <v>57</v>
      </c>
      <c r="B19" s="21">
        <f>MAX(B11:E11)</f>
        <v>28732</v>
      </c>
      <c r="C19" s="7"/>
      <c r="D19" s="7"/>
      <c r="E19" s="7"/>
      <c r="F19" s="7"/>
      <c r="G19" s="7"/>
    </row>
    <row r="20" spans="1:7" x14ac:dyDescent="0.25">
      <c r="A20" s="20"/>
      <c r="B20" s="22"/>
      <c r="C20" s="7"/>
      <c r="D20" s="7"/>
      <c r="E20" s="7"/>
      <c r="F20" s="7"/>
      <c r="G20" s="7"/>
    </row>
    <row r="21" spans="1:7" ht="15.75" thickBot="1" x14ac:dyDescent="0.3">
      <c r="A21" s="9" t="s">
        <v>58</v>
      </c>
      <c r="B21" s="10">
        <f>MIN(B14:E14)</f>
        <v>9725</v>
      </c>
      <c r="C21" s="11"/>
      <c r="D21" s="11"/>
      <c r="E21" s="11"/>
      <c r="F21" s="11"/>
      <c r="G21" s="11"/>
    </row>
    <row r="22" spans="1:7" ht="15.75" thickTop="1" x14ac:dyDescent="0.25"/>
  </sheetData>
  <mergeCells count="3">
    <mergeCell ref="A1:G1"/>
    <mergeCell ref="A19:A20"/>
    <mergeCell ref="B19:B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57FF-BCA0-4E6C-B568-285C06811D16}">
  <dimension ref="A1:I7"/>
  <sheetViews>
    <sheetView tabSelected="1" workbookViewId="0">
      <selection activeCell="G20" sqref="G20"/>
    </sheetView>
  </sheetViews>
  <sheetFormatPr baseColWidth="10" defaultRowHeight="15" x14ac:dyDescent="0.25"/>
  <cols>
    <col min="1" max="1" width="11.5703125" bestFit="1" customWidth="1"/>
    <col min="2" max="2" width="14.42578125" customWidth="1"/>
    <col min="3" max="6" width="11.5703125" bestFit="1" customWidth="1"/>
    <col min="7" max="7" width="12.140625" bestFit="1" customWidth="1"/>
    <col min="9" max="9" width="11.5703125" bestFit="1" customWidth="1"/>
  </cols>
  <sheetData>
    <row r="1" spans="1:9" ht="21" x14ac:dyDescent="0.35">
      <c r="A1" s="23" t="s">
        <v>71</v>
      </c>
      <c r="B1" s="23"/>
      <c r="C1" s="23"/>
      <c r="D1" s="23"/>
      <c r="E1" s="23"/>
      <c r="F1" s="23"/>
      <c r="G1" s="23"/>
      <c r="H1" s="23"/>
      <c r="I1" s="23"/>
    </row>
    <row r="2" spans="1:9" ht="15.75" thickBot="1" x14ac:dyDescent="0.3">
      <c r="A2" s="13" t="s">
        <v>59</v>
      </c>
      <c r="B2" s="13" t="s">
        <v>60</v>
      </c>
      <c r="C2" s="13" t="s">
        <v>61</v>
      </c>
      <c r="D2" s="13" t="s">
        <v>62</v>
      </c>
      <c r="E2" s="13" t="s">
        <v>63</v>
      </c>
      <c r="F2" s="13" t="s">
        <v>7</v>
      </c>
      <c r="G2" s="13" t="s">
        <v>64</v>
      </c>
      <c r="H2" s="13" t="s">
        <v>65</v>
      </c>
      <c r="I2" s="13" t="s">
        <v>66</v>
      </c>
    </row>
    <row r="3" spans="1:9" ht="15.75" thickTop="1" x14ac:dyDescent="0.25">
      <c r="A3" s="14">
        <v>1013</v>
      </c>
      <c r="B3" s="14" t="s">
        <v>67</v>
      </c>
      <c r="C3" s="14">
        <v>300</v>
      </c>
      <c r="D3" s="14">
        <v>75</v>
      </c>
      <c r="E3" s="14">
        <v>405</v>
      </c>
      <c r="F3" s="14">
        <f>SUM(C3:E3)</f>
        <v>780</v>
      </c>
      <c r="G3" s="14">
        <v>1000</v>
      </c>
      <c r="H3" s="14" t="str">
        <f>IF(F3&lt;=G3,"SI","NO")</f>
        <v>SI</v>
      </c>
      <c r="I3" s="14">
        <f>AVERAGE(C3:E3)</f>
        <v>260</v>
      </c>
    </row>
    <row r="4" spans="1:9" x14ac:dyDescent="0.25">
      <c r="A4" s="15">
        <v>2121</v>
      </c>
      <c r="B4" s="15" t="s">
        <v>68</v>
      </c>
      <c r="C4" s="15">
        <v>562</v>
      </c>
      <c r="D4" s="15">
        <v>210</v>
      </c>
      <c r="E4" s="15"/>
      <c r="F4" s="15">
        <f>SUM(C4:D4)</f>
        <v>772</v>
      </c>
      <c r="G4" s="15">
        <v>750</v>
      </c>
      <c r="H4" s="15" t="str">
        <f t="shared" ref="H4:H6" si="0">IF(F4&lt;=G4,"SI","NO")</f>
        <v>NO</v>
      </c>
      <c r="I4" s="15">
        <f t="shared" ref="I4:I6" si="1">AVERAGE(C4:E4)</f>
        <v>386</v>
      </c>
    </row>
    <row r="5" spans="1:9" x14ac:dyDescent="0.25">
      <c r="A5" s="15">
        <v>2655</v>
      </c>
      <c r="B5" s="15" t="s">
        <v>69</v>
      </c>
      <c r="C5" s="15">
        <v>93</v>
      </c>
      <c r="D5" s="15">
        <v>0</v>
      </c>
      <c r="E5" s="15"/>
      <c r="F5" s="15">
        <f t="shared" ref="F5:F6" si="2">SUM(C5:E5)</f>
        <v>93</v>
      </c>
      <c r="G5" s="15">
        <v>40</v>
      </c>
      <c r="H5" s="15" t="str">
        <f t="shared" si="0"/>
        <v>NO</v>
      </c>
      <c r="I5" s="15">
        <f t="shared" si="1"/>
        <v>46.5</v>
      </c>
    </row>
    <row r="6" spans="1:9" x14ac:dyDescent="0.25">
      <c r="A6" s="15">
        <v>1052</v>
      </c>
      <c r="B6" s="15" t="s">
        <v>70</v>
      </c>
      <c r="C6" s="15">
        <v>24</v>
      </c>
      <c r="D6" s="15">
        <v>15</v>
      </c>
      <c r="E6" s="15"/>
      <c r="F6" s="15">
        <f t="shared" si="2"/>
        <v>39</v>
      </c>
      <c r="G6" s="15">
        <v>220</v>
      </c>
      <c r="H6" s="15" t="str">
        <f t="shared" si="0"/>
        <v>SI</v>
      </c>
      <c r="I6" s="15">
        <f t="shared" si="1"/>
        <v>19.5</v>
      </c>
    </row>
    <row r="7" spans="1:9" x14ac:dyDescent="0.25">
      <c r="A7" s="15" t="s">
        <v>7</v>
      </c>
      <c r="B7" s="15"/>
      <c r="C7" s="15">
        <f>SUM(C3:C6)</f>
        <v>979</v>
      </c>
      <c r="D7" s="15">
        <f t="shared" ref="D7:E7" si="3">SUM(D3:D6)</f>
        <v>300</v>
      </c>
      <c r="E7" s="15">
        <f t="shared" si="3"/>
        <v>405</v>
      </c>
      <c r="F7" s="15"/>
      <c r="G7" s="15"/>
      <c r="H7" s="15"/>
      <c r="I7" s="15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GUIA N°1 EJERCICIO 1  </vt:lpstr>
      <vt:lpstr>GUIA N°1 EJERCICIO 2</vt:lpstr>
      <vt:lpstr>GUIA N°1 EJERCICIO 3</vt:lpstr>
      <vt:lpstr>GUIA N°1 EJERCICIO 4</vt:lpstr>
      <vt:lpstr>GUIA N°1 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2023-09-06T18:02:09Z</dcterms:created>
  <dcterms:modified xsi:type="dcterms:W3CDTF">2023-09-13T20:35:32Z</dcterms:modified>
</cp:coreProperties>
</file>