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media/image29.wmf" ContentType="image/x-wmf"/>
  <Override PartName="/xl/media/image30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  <sheet name="central_v2_m" sheetId="17" state="visible" r:id="rId18"/>
    <sheet name="low_v2_m" sheetId="18" state="visible" r:id="rId19"/>
    <sheet name="high_v2_m" sheetId="19" state="visible" r:id="rId20"/>
    <sheet name="central_v5_m" sheetId="20" state="visible" r:id="rId21"/>
    <sheet name="low_v5_m" sheetId="21" state="visible" r:id="rId22"/>
    <sheet name="high_v5_m" sheetId="22" state="visible" r:id="rId23"/>
    <sheet name="central_SIPA_income" sheetId="23" state="visible" r:id="rId24"/>
    <sheet name="low_SIPA_income" sheetId="24" state="visible" r:id="rId25"/>
    <sheet name="high_SIPA_income" sheetId="25" state="visible" r:id="rId26"/>
    <sheet name="temporary_pension_bonus_central" sheetId="26" state="visible" r:id="rId27"/>
    <sheet name="temporary_pension_bonus_low" sheetId="27" state="visible" r:id="rId28"/>
    <sheet name="temporary_pension_bonus_high" sheetId="28" state="visible" r:id="rId2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<sst xmlns="http://schemas.openxmlformats.org/spreadsheetml/2006/main" count="581" uniqueCount="202">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</sst>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102.565653632864</c:v>
                </c:pt>
                <c:pt idx="29">
                  <c:v>102.590803207071</c:v>
                </c:pt>
                <c:pt idx="30">
                  <c:v>102.578325527321</c:v>
                </c:pt>
                <c:pt idx="31">
                  <c:v>102.746441134441</c:v>
                </c:pt>
                <c:pt idx="32">
                  <c:v>103.687285127088</c:v>
                </c:pt>
                <c:pt idx="33">
                  <c:v>105.304125649562</c:v>
                </c:pt>
                <c:pt idx="34">
                  <c:v>106.501917089636</c:v>
                </c:pt>
                <c:pt idx="35">
                  <c:v>108.125000531714</c:v>
                </c:pt>
                <c:pt idx="36">
                  <c:v>109.523461248804</c:v>
                </c:pt>
                <c:pt idx="37">
                  <c:v>110.261557491122</c:v>
                </c:pt>
                <c:pt idx="38">
                  <c:v>111.679101969951</c:v>
                </c:pt>
                <c:pt idx="39">
                  <c:v>113.297251041438</c:v>
                </c:pt>
                <c:pt idx="40">
                  <c:v>114.094497406425</c:v>
                </c:pt>
                <c:pt idx="41">
                  <c:v>114.822200743621</c:v>
                </c:pt>
                <c:pt idx="42">
                  <c:v>116.322715749635</c:v>
                </c:pt>
                <c:pt idx="43">
                  <c:v>117.351844231786</c:v>
                </c:pt>
                <c:pt idx="44">
                  <c:v>118.43048379888</c:v>
                </c:pt>
                <c:pt idx="45">
                  <c:v>119.74591000126</c:v>
                </c:pt>
                <c:pt idx="46">
                  <c:v>120.882358003813</c:v>
                </c:pt>
                <c:pt idx="47">
                  <c:v>122.416006604593</c:v>
                </c:pt>
                <c:pt idx="48">
                  <c:v>123.183757886297</c:v>
                </c:pt>
                <c:pt idx="49">
                  <c:v>124.827241805339</c:v>
                </c:pt>
                <c:pt idx="50">
                  <c:v>125.524550733091</c:v>
                </c:pt>
                <c:pt idx="51">
                  <c:v>126.880678581966</c:v>
                </c:pt>
                <c:pt idx="52">
                  <c:v>127.820443140604</c:v>
                </c:pt>
                <c:pt idx="53">
                  <c:v>128.930346949621</c:v>
                </c:pt>
                <c:pt idx="54">
                  <c:v>130.946862284126</c:v>
                </c:pt>
                <c:pt idx="55">
                  <c:v>131.914929822445</c:v>
                </c:pt>
                <c:pt idx="56">
                  <c:v>133.748606521247</c:v>
                </c:pt>
                <c:pt idx="57">
                  <c:v>134.883025725142</c:v>
                </c:pt>
                <c:pt idx="58">
                  <c:v>135.767798513036</c:v>
                </c:pt>
                <c:pt idx="59">
                  <c:v>137.44032272757</c:v>
                </c:pt>
                <c:pt idx="60">
                  <c:v>138.745193263199</c:v>
                </c:pt>
                <c:pt idx="61">
                  <c:v>139.921414238657</c:v>
                </c:pt>
                <c:pt idx="62">
                  <c:v>141.571051662167</c:v>
                </c:pt>
                <c:pt idx="63">
                  <c:v>142.710359689226</c:v>
                </c:pt>
                <c:pt idx="64">
                  <c:v>144.57624753228</c:v>
                </c:pt>
                <c:pt idx="65">
                  <c:v>145.40643904701</c:v>
                </c:pt>
                <c:pt idx="66">
                  <c:v>146.170293708156</c:v>
                </c:pt>
                <c:pt idx="67">
                  <c:v>147.776844785692</c:v>
                </c:pt>
                <c:pt idx="68">
                  <c:v>149.200104703758</c:v>
                </c:pt>
                <c:pt idx="69">
                  <c:v>151.247222595385</c:v>
                </c:pt>
                <c:pt idx="70">
                  <c:v>152.815056239827</c:v>
                </c:pt>
                <c:pt idx="71">
                  <c:v>153.875931970272</c:v>
                </c:pt>
                <c:pt idx="72">
                  <c:v>154.884084941913</c:v>
                </c:pt>
                <c:pt idx="73">
                  <c:v>156.312889602053</c:v>
                </c:pt>
                <c:pt idx="74">
                  <c:v>158.129549425606</c:v>
                </c:pt>
                <c:pt idx="75">
                  <c:v>159.106323580271</c:v>
                </c:pt>
                <c:pt idx="76">
                  <c:v>160.550274597837</c:v>
                </c:pt>
                <c:pt idx="77">
                  <c:v>162.087402361106</c:v>
                </c:pt>
                <c:pt idx="78">
                  <c:v>163.797401275436</c:v>
                </c:pt>
                <c:pt idx="79">
                  <c:v>166.202891095304</c:v>
                </c:pt>
                <c:pt idx="80">
                  <c:v>167.051826189229</c:v>
                </c:pt>
                <c:pt idx="81">
                  <c:v>168.045820306998</c:v>
                </c:pt>
                <c:pt idx="82">
                  <c:v>170.296373202227</c:v>
                </c:pt>
                <c:pt idx="83">
                  <c:v>171.286533951597</c:v>
                </c:pt>
                <c:pt idx="84">
                  <c:v>171.746469080893</c:v>
                </c:pt>
                <c:pt idx="85">
                  <c:v>172.672462424546</c:v>
                </c:pt>
                <c:pt idx="86">
                  <c:v>173.904802119465</c:v>
                </c:pt>
                <c:pt idx="87">
                  <c:v>175.748323450947</c:v>
                </c:pt>
                <c:pt idx="88">
                  <c:v>175.727651334934</c:v>
                </c:pt>
                <c:pt idx="89">
                  <c:v>177.642727382682</c:v>
                </c:pt>
                <c:pt idx="90">
                  <c:v>179.025331275235</c:v>
                </c:pt>
                <c:pt idx="91">
                  <c:v>181.093552709429</c:v>
                </c:pt>
                <c:pt idx="92">
                  <c:v>181.735460742999</c:v>
                </c:pt>
                <c:pt idx="93">
                  <c:v>182.912374334327</c:v>
                </c:pt>
                <c:pt idx="94">
                  <c:v>183.729268216401</c:v>
                </c:pt>
                <c:pt idx="95">
                  <c:v>185.752343178646</c:v>
                </c:pt>
                <c:pt idx="96">
                  <c:v>187.726914646111</c:v>
                </c:pt>
                <c:pt idx="97">
                  <c:v>189.086917398413</c:v>
                </c:pt>
                <c:pt idx="98">
                  <c:v>190.026192811116</c:v>
                </c:pt>
                <c:pt idx="99">
                  <c:v>191.114075850233</c:v>
                </c:pt>
                <c:pt idx="100">
                  <c:v>192.529252164834</c:v>
                </c:pt>
                <c:pt idx="101">
                  <c:v>193.419333529635</c:v>
                </c:pt>
                <c:pt idx="102">
                  <c:v>195.378765584055</c:v>
                </c:pt>
                <c:pt idx="103">
                  <c:v>197.240737343194</c:v>
                </c:pt>
                <c:pt idx="104">
                  <c:v>198.199429590029</c:v>
                </c:pt>
                <c:pt idx="105">
                  <c:v>199.54263199651</c:v>
                </c:pt>
                <c:pt idx="106">
                  <c:v>200.970276211248</c:v>
                </c:pt>
                <c:pt idx="107">
                  <c:v>202.005843193013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453866"/>
        <c:axId val="45435451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0.0515116199329269</c:v>
                </c:pt>
                <c:pt idx="34">
                  <c:v>0.032004155474481</c:v>
                </c:pt>
                <c:pt idx="38">
                  <c:v>0.0499105962512805</c:v>
                </c:pt>
                <c:pt idx="42">
                  <c:v>0.0400886576771338</c:v>
                </c:pt>
                <c:pt idx="46">
                  <c:v>0.0408211351709391</c:v>
                </c:pt>
                <c:pt idx="50">
                  <c:v>0.0393405267199396</c:v>
                </c:pt>
                <c:pt idx="54">
                  <c:v>0.0383607726476143</c:v>
                </c:pt>
                <c:pt idx="58">
                  <c:v>0.042776430078401</c:v>
                </c:pt>
                <c:pt idx="62">
                  <c:v>0.0389566568905526</c:v>
                </c:pt>
                <c:pt idx="66">
                  <c:v>0.0372713030638769</c:v>
                </c:pt>
                <c:pt idx="70">
                  <c:v>0.0397453417166997</c:v>
                </c:pt>
                <c:pt idx="74">
                  <c:v>0.0350736092528441</c:v>
                </c:pt>
                <c:pt idx="78">
                  <c:v>0.0385166400423078</c:v>
                </c:pt>
                <c:pt idx="82">
                  <c:v>0.0368390829988969</c:v>
                </c:pt>
                <c:pt idx="86">
                  <c:v>0.0257012017442937</c:v>
                </c:pt>
                <c:pt idx="90">
                  <c:v>0.0279757777718843</c:v>
                </c:pt>
                <c:pt idx="94">
                  <c:v>0.0289285135026702</c:v>
                </c:pt>
                <c:pt idx="98">
                  <c:v>0.0324529336726407</c:v>
                </c:pt>
                <c:pt idx="102">
                  <c:v>0.0271968815745542</c:v>
                </c:pt>
                <c:pt idx="106">
                  <c:v>0.0284497819687066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544237"/>
        <c:axId val="45223320"/>
      </c:lineChart>
      <c:catAx>
        <c:axId val="424538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435451"/>
        <c:crosses val="autoZero"/>
        <c:auto val="1"/>
        <c:lblAlgn val="ctr"/>
        <c:lblOffset val="100"/>
      </c:catAx>
      <c:valAx>
        <c:axId val="4543545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453866"/>
        <c:crossesAt val="1"/>
        <c:crossBetween val="midCat"/>
      </c:valAx>
      <c:catAx>
        <c:axId val="2054423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223320"/>
        <c:auto val="1"/>
        <c:lblAlgn val="ctr"/>
        <c:lblOffset val="100"/>
      </c:catAx>
      <c:valAx>
        <c:axId val="4522332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54423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101.923486614795</c:v>
                </c:pt>
                <c:pt idx="29">
                  <c:v>100.69414748101</c:v>
                </c:pt>
                <c:pt idx="30">
                  <c:v>100.130762137163</c:v>
                </c:pt>
                <c:pt idx="31">
                  <c:v>99.7892107748902</c:v>
                </c:pt>
                <c:pt idx="32">
                  <c:v>100.408716153482</c:v>
                </c:pt>
                <c:pt idx="33">
                  <c:v>100.961017966855</c:v>
                </c:pt>
                <c:pt idx="34">
                  <c:v>102.013541158152</c:v>
                </c:pt>
                <c:pt idx="35">
                  <c:v>102.383179131125</c:v>
                </c:pt>
                <c:pt idx="36">
                  <c:v>102.622138956296</c:v>
                </c:pt>
                <c:pt idx="37">
                  <c:v>101.873781638488</c:v>
                </c:pt>
                <c:pt idx="38">
                  <c:v>103.012078816917</c:v>
                </c:pt>
                <c:pt idx="39">
                  <c:v>103.16687031023</c:v>
                </c:pt>
                <c:pt idx="40">
                  <c:v>103.696924475609</c:v>
                </c:pt>
                <c:pt idx="41">
                  <c:v>103.923376155099</c:v>
                </c:pt>
                <c:pt idx="42">
                  <c:v>104.662031242735</c:v>
                </c:pt>
                <c:pt idx="43">
                  <c:v>105.11007231305</c:v>
                </c:pt>
                <c:pt idx="44">
                  <c:v>105.611899953973</c:v>
                </c:pt>
                <c:pt idx="45">
                  <c:v>106.324377743963</c:v>
                </c:pt>
                <c:pt idx="46">
                  <c:v>107.327787280925</c:v>
                </c:pt>
                <c:pt idx="47">
                  <c:v>108.18874278995</c:v>
                </c:pt>
                <c:pt idx="48">
                  <c:v>109.421217198028</c:v>
                </c:pt>
                <c:pt idx="49">
                  <c:v>109.789289512923</c:v>
                </c:pt>
                <c:pt idx="50">
                  <c:v>110.914702889988</c:v>
                </c:pt>
                <c:pt idx="51">
                  <c:v>111.338530432903</c:v>
                </c:pt>
                <c:pt idx="52">
                  <c:v>111.556691108979</c:v>
                </c:pt>
                <c:pt idx="53">
                  <c:v>111.956990129259</c:v>
                </c:pt>
                <c:pt idx="54">
                  <c:v>112.545718459842</c:v>
                </c:pt>
                <c:pt idx="55">
                  <c:v>112.844302046129</c:v>
                </c:pt>
                <c:pt idx="56">
                  <c:v>113.299438764497</c:v>
                </c:pt>
                <c:pt idx="57">
                  <c:v>114.694151186302</c:v>
                </c:pt>
                <c:pt idx="58">
                  <c:v>115.959533526612</c:v>
                </c:pt>
                <c:pt idx="59">
                  <c:v>116.34337889395</c:v>
                </c:pt>
                <c:pt idx="60">
                  <c:v>116.778315858519</c:v>
                </c:pt>
                <c:pt idx="61">
                  <c:v>116.907655317954</c:v>
                </c:pt>
                <c:pt idx="62">
                  <c:v>116.948427570719</c:v>
                </c:pt>
                <c:pt idx="63">
                  <c:v>118.00056805811</c:v>
                </c:pt>
                <c:pt idx="64">
                  <c:v>119.097487601129</c:v>
                </c:pt>
                <c:pt idx="65">
                  <c:v>119.747553745356</c:v>
                </c:pt>
                <c:pt idx="66">
                  <c:v>119.599250889272</c:v>
                </c:pt>
                <c:pt idx="67">
                  <c:v>121.150439474963</c:v>
                </c:pt>
                <c:pt idx="68">
                  <c:v>121.472879735895</c:v>
                </c:pt>
                <c:pt idx="69">
                  <c:v>121.335790659575</c:v>
                </c:pt>
                <c:pt idx="70">
                  <c:v>121.719177800849</c:v>
                </c:pt>
                <c:pt idx="71">
                  <c:v>122.255048937322</c:v>
                </c:pt>
                <c:pt idx="72">
                  <c:v>122.224372739584</c:v>
                </c:pt>
                <c:pt idx="73">
                  <c:v>122.638154499818</c:v>
                </c:pt>
                <c:pt idx="74">
                  <c:v>122.254295932915</c:v>
                </c:pt>
                <c:pt idx="75">
                  <c:v>123.407341789869</c:v>
                </c:pt>
                <c:pt idx="76">
                  <c:v>123.234875047651</c:v>
                </c:pt>
                <c:pt idx="77">
                  <c:v>123.697355527765</c:v>
                </c:pt>
                <c:pt idx="78">
                  <c:v>123.946218856664</c:v>
                </c:pt>
                <c:pt idx="79">
                  <c:v>123.761206002152</c:v>
                </c:pt>
                <c:pt idx="80">
                  <c:v>123.744730378329</c:v>
                </c:pt>
                <c:pt idx="81">
                  <c:v>124.520078210504</c:v>
                </c:pt>
                <c:pt idx="82">
                  <c:v>124.914653994978</c:v>
                </c:pt>
                <c:pt idx="83">
                  <c:v>124.885882566362</c:v>
                </c:pt>
                <c:pt idx="84">
                  <c:v>125.759330869348</c:v>
                </c:pt>
                <c:pt idx="85">
                  <c:v>126.461470889825</c:v>
                </c:pt>
                <c:pt idx="86">
                  <c:v>126.450069771314</c:v>
                </c:pt>
                <c:pt idx="87">
                  <c:v>127.963648566041</c:v>
                </c:pt>
                <c:pt idx="88">
                  <c:v>127.836035794126</c:v>
                </c:pt>
                <c:pt idx="89">
                  <c:v>128.730596607487</c:v>
                </c:pt>
                <c:pt idx="90">
                  <c:v>129.224008264993</c:v>
                </c:pt>
                <c:pt idx="91">
                  <c:v>128.678030662805</c:v>
                </c:pt>
                <c:pt idx="92">
                  <c:v>129.728304726992</c:v>
                </c:pt>
                <c:pt idx="93">
                  <c:v>129.894303179617</c:v>
                </c:pt>
                <c:pt idx="94">
                  <c:v>130.43584885055</c:v>
                </c:pt>
                <c:pt idx="95">
                  <c:v>130.868646186923</c:v>
                </c:pt>
                <c:pt idx="96">
                  <c:v>131.590871022015</c:v>
                </c:pt>
                <c:pt idx="97">
                  <c:v>132.181135967643</c:v>
                </c:pt>
                <c:pt idx="98">
                  <c:v>132.007080261091</c:v>
                </c:pt>
                <c:pt idx="99">
                  <c:v>132.403838172649</c:v>
                </c:pt>
                <c:pt idx="100">
                  <c:v>133.375565311238</c:v>
                </c:pt>
                <c:pt idx="101">
                  <c:v>133.319779165489</c:v>
                </c:pt>
                <c:pt idx="102">
                  <c:v>133.287457870234</c:v>
                </c:pt>
                <c:pt idx="103">
                  <c:v>132.682595287004</c:v>
                </c:pt>
                <c:pt idx="104">
                  <c:v>133.341920018107</c:v>
                </c:pt>
                <c:pt idx="105">
                  <c:v>133.916953128828</c:v>
                </c:pt>
                <c:pt idx="106">
                  <c:v>134.436818587273</c:v>
                </c:pt>
                <c:pt idx="107">
                  <c:v>134.158908181098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277"/>
        <c:axId val="52209512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0.0311628084177307</c:v>
                </c:pt>
                <c:pt idx="34">
                  <c:v>0.00802123167014668</c:v>
                </c:pt>
                <c:pt idx="38">
                  <c:v>0.0120966513100724</c:v>
                </c:pt>
                <c:pt idx="42">
                  <c:v>0.0163573058880129</c:v>
                </c:pt>
                <c:pt idx="46">
                  <c:v>0.0241029867372073</c:v>
                </c:pt>
                <c:pt idx="50">
                  <c:v>0.0327777289337852</c:v>
                </c:pt>
                <c:pt idx="54">
                  <c:v>0.0168529395184205</c:v>
                </c:pt>
                <c:pt idx="58">
                  <c:v>0.0253791639117389</c:v>
                </c:pt>
                <c:pt idx="62">
                  <c:v>0.0181154199325504</c:v>
                </c:pt>
                <c:pt idx="66">
                  <c:v>0.023386570959762</c:v>
                </c:pt>
                <c:pt idx="70">
                  <c:v>0.0149879991326833</c:v>
                </c:pt>
                <c:pt idx="74">
                  <c:v>0.00768570106011479</c:v>
                </c:pt>
                <c:pt idx="78">
                  <c:v>0.00838998517506817</c:v>
                </c:pt>
                <c:pt idx="82">
                  <c:v>0.00692562692518961</c:v>
                </c:pt>
                <c:pt idx="86">
                  <c:v>0.0172049210606517</c:v>
                </c:pt>
                <c:pt idx="90">
                  <c:v>0.0154631216826475</c:v>
                </c:pt>
                <c:pt idx="94">
                  <c:v>0.0125535955337801</c:v>
                </c:pt>
                <c:pt idx="98">
                  <c:v>0.0139286714749698</c:v>
                </c:pt>
                <c:pt idx="102">
                  <c:v>0.0084865905253837</c:v>
                </c:pt>
                <c:pt idx="106">
                  <c:v>0.00598725258953881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732874"/>
        <c:axId val="28204692"/>
      </c:lineChart>
      <c:catAx>
        <c:axId val="58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209512"/>
        <c:crosses val="autoZero"/>
        <c:auto val="1"/>
        <c:lblAlgn val="ctr"/>
        <c:lblOffset val="100"/>
      </c:catAx>
      <c:valAx>
        <c:axId val="5220951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277"/>
        <c:crossesAt val="1"/>
        <c:crossBetween val="midCat"/>
      </c:valAx>
      <c:catAx>
        <c:axId val="8373287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204692"/>
        <c:auto val="1"/>
        <c:lblAlgn val="ctr"/>
        <c:lblOffset val="100"/>
      </c:catAx>
      <c:valAx>
        <c:axId val="2820469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73287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-0.0328743676639929</c:v>
                </c:pt>
                <c:pt idx="2">
                  <c:v>-0.032769767104184</c:v>
                </c:pt>
                <c:pt idx="3">
                  <c:v>-0.0365702872794048</c:v>
                </c:pt>
                <c:pt idx="4">
                  <c:v>-0.0361282997211589</c:v>
                </c:pt>
                <c:pt idx="5">
                  <c:v>-0.0370286331483575</c:v>
                </c:pt>
                <c:pt idx="6">
                  <c:v>-0.0349245758660214</c:v>
                </c:pt>
                <c:pt idx="7">
                  <c:v>-0.0328833069320586</c:v>
                </c:pt>
                <c:pt idx="8">
                  <c:v>-0.0322331688410299</c:v>
                </c:pt>
                <c:pt idx="9">
                  <c:v>-0.0312388024036076</c:v>
                </c:pt>
                <c:pt idx="10">
                  <c:v>-0.0299566793537257</c:v>
                </c:pt>
                <c:pt idx="11">
                  <c:v>-0.029300901743958</c:v>
                </c:pt>
                <c:pt idx="12">
                  <c:v>-0.0270724313441465</c:v>
                </c:pt>
                <c:pt idx="13">
                  <c:v>-0.0253616709240521</c:v>
                </c:pt>
                <c:pt idx="14">
                  <c:v>-0.0233234695685398</c:v>
                </c:pt>
                <c:pt idx="15">
                  <c:v>-0.0207240553876416</c:v>
                </c:pt>
                <c:pt idx="16">
                  <c:v>-0.0188498954631066</c:v>
                </c:pt>
                <c:pt idx="17">
                  <c:v>-0.0171165901324365</c:v>
                </c:pt>
                <c:pt idx="18">
                  <c:v>-0.016723440028359</c:v>
                </c:pt>
                <c:pt idx="19">
                  <c:v>-0.0148942168880647</c:v>
                </c:pt>
                <c:pt idx="20">
                  <c:v>-0.0137055480789323</c:v>
                </c:pt>
                <c:pt idx="21">
                  <c:v>-0.0130350002466518</c:v>
                </c:pt>
                <c:pt idx="22">
                  <c:v>-0.0117306080210649</c:v>
                </c:pt>
                <c:pt idx="23">
                  <c:v>-0.0112824303556843</c:v>
                </c:pt>
                <c:pt idx="24">
                  <c:v>-0.00998787915097453</c:v>
                </c:pt>
                <c:pt idx="25">
                  <c:v>-0.00939925740258786</c:v>
                </c:pt>
                <c:pt idx="26">
                  <c:v>-0.00848041179537236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-0.0328743676639929</c:v>
                </c:pt>
                <c:pt idx="2">
                  <c:v>-0.0328097350766333</c:v>
                </c:pt>
                <c:pt idx="3">
                  <c:v>-0.0371139019385177</c:v>
                </c:pt>
                <c:pt idx="4">
                  <c:v>-0.0370800464599421</c:v>
                </c:pt>
                <c:pt idx="5">
                  <c:v>-0.037886901160572</c:v>
                </c:pt>
                <c:pt idx="6">
                  <c:v>-0.0360462735292942</c:v>
                </c:pt>
                <c:pt idx="7">
                  <c:v>-0.0344336913942609</c:v>
                </c:pt>
                <c:pt idx="8">
                  <c:v>-0.0341990753109827</c:v>
                </c:pt>
                <c:pt idx="9">
                  <c:v>-0.0335328219130519</c:v>
                </c:pt>
                <c:pt idx="10">
                  <c:v>-0.0325099092628872</c:v>
                </c:pt>
                <c:pt idx="11">
                  <c:v>-0.0328211611199616</c:v>
                </c:pt>
                <c:pt idx="12">
                  <c:v>-0.0317037895390461</c:v>
                </c:pt>
                <c:pt idx="13">
                  <c:v>-0.0307597171560101</c:v>
                </c:pt>
                <c:pt idx="14">
                  <c:v>-0.0295761047228918</c:v>
                </c:pt>
                <c:pt idx="15">
                  <c:v>-0.0278417283046004</c:v>
                </c:pt>
                <c:pt idx="16">
                  <c:v>-0.0267975348456575</c:v>
                </c:pt>
                <c:pt idx="17">
                  <c:v>-0.0257384263612611</c:v>
                </c:pt>
                <c:pt idx="18">
                  <c:v>-0.0255769888975508</c:v>
                </c:pt>
                <c:pt idx="19">
                  <c:v>-0.02427340189588</c:v>
                </c:pt>
                <c:pt idx="20">
                  <c:v>-0.0236887119967377</c:v>
                </c:pt>
                <c:pt idx="21">
                  <c:v>-0.0234739266518391</c:v>
                </c:pt>
                <c:pt idx="22">
                  <c:v>-0.0225757907281108</c:v>
                </c:pt>
                <c:pt idx="23">
                  <c:v>-0.0227079196483911</c:v>
                </c:pt>
                <c:pt idx="24">
                  <c:v>-0.0217262160460439</c:v>
                </c:pt>
                <c:pt idx="25">
                  <c:v>-0.0217754065504641</c:v>
                </c:pt>
                <c:pt idx="26">
                  <c:v>-0.0214862271801613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-0.0328675664983811</c:v>
                </c:pt>
                <c:pt idx="2">
                  <c:v>-0.0327692930552249</c:v>
                </c:pt>
                <c:pt idx="3">
                  <c:v>-0.0365639649224516</c:v>
                </c:pt>
                <c:pt idx="4">
                  <c:v>-0.0360822512087067</c:v>
                </c:pt>
                <c:pt idx="5">
                  <c:v>-0.0369597097627691</c:v>
                </c:pt>
                <c:pt idx="6">
                  <c:v>-0.0353605778007896</c:v>
                </c:pt>
                <c:pt idx="7">
                  <c:v>-0.0349353440751681</c:v>
                </c:pt>
                <c:pt idx="8">
                  <c:v>-0.0357000950993854</c:v>
                </c:pt>
                <c:pt idx="9">
                  <c:v>-0.035870790177636</c:v>
                </c:pt>
                <c:pt idx="10">
                  <c:v>-0.0365603275301006</c:v>
                </c:pt>
                <c:pt idx="11">
                  <c:v>-0.0371313487834788</c:v>
                </c:pt>
                <c:pt idx="12">
                  <c:v>-0.0350471435398851</c:v>
                </c:pt>
                <c:pt idx="13">
                  <c:v>-0.0333813401308246</c:v>
                </c:pt>
                <c:pt idx="14">
                  <c:v>-0.0312755579036637</c:v>
                </c:pt>
                <c:pt idx="15">
                  <c:v>-0.0308628073761227</c:v>
                </c:pt>
                <c:pt idx="16">
                  <c:v>-0.0295505694134478</c:v>
                </c:pt>
                <c:pt idx="17">
                  <c:v>-0.0295701836679202</c:v>
                </c:pt>
                <c:pt idx="18">
                  <c:v>-0.0294475798532638</c:v>
                </c:pt>
                <c:pt idx="19">
                  <c:v>-0.0285770026211477</c:v>
                </c:pt>
                <c:pt idx="20">
                  <c:v>-0.0285708318377722</c:v>
                </c:pt>
                <c:pt idx="21">
                  <c:v>-0.0287169068840965</c:v>
                </c:pt>
                <c:pt idx="22">
                  <c:v>-0.0276634376121807</c:v>
                </c:pt>
                <c:pt idx="23">
                  <c:v>-0.0272169510683353</c:v>
                </c:pt>
                <c:pt idx="24">
                  <c:v>-0.0261644123229305</c:v>
                </c:pt>
                <c:pt idx="25">
                  <c:v>-0.0262659093477269</c:v>
                </c:pt>
                <c:pt idx="26">
                  <c:v>-0.0265685812847834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-0.0328675664983811</c:v>
                </c:pt>
                <c:pt idx="2">
                  <c:v>-0.0328092610276742</c:v>
                </c:pt>
                <c:pt idx="3">
                  <c:v>-0.0371075795815644</c:v>
                </c:pt>
                <c:pt idx="4">
                  <c:v>-0.03703399794749</c:v>
                </c:pt>
                <c:pt idx="5">
                  <c:v>-0.0378179777749836</c:v>
                </c:pt>
                <c:pt idx="6">
                  <c:v>-0.0364818277460207</c:v>
                </c:pt>
                <c:pt idx="7">
                  <c:v>-0.0364700420728732</c:v>
                </c:pt>
                <c:pt idx="8">
                  <c:v>-0.037640097728357</c:v>
                </c:pt>
                <c:pt idx="9">
                  <c:v>-0.03811116926406</c:v>
                </c:pt>
                <c:pt idx="10">
                  <c:v>-0.0391610040526218</c:v>
                </c:pt>
                <c:pt idx="11">
                  <c:v>-0.0406761131564919</c:v>
                </c:pt>
                <c:pt idx="12">
                  <c:v>-0.0396492941267464</c:v>
                </c:pt>
                <c:pt idx="13">
                  <c:v>-0.0389253498217051</c:v>
                </c:pt>
                <c:pt idx="14">
                  <c:v>-0.0377742064484953</c:v>
                </c:pt>
                <c:pt idx="15">
                  <c:v>-0.0381668535554466</c:v>
                </c:pt>
                <c:pt idx="16">
                  <c:v>-0.0374950876347631</c:v>
                </c:pt>
                <c:pt idx="17">
                  <c:v>-0.0380816335145251</c:v>
                </c:pt>
                <c:pt idx="18">
                  <c:v>-0.0389615279415946</c:v>
                </c:pt>
                <c:pt idx="19">
                  <c:v>-0.0391658080555512</c:v>
                </c:pt>
                <c:pt idx="20">
                  <c:v>-0.0398473209739459</c:v>
                </c:pt>
                <c:pt idx="21">
                  <c:v>-0.04045428771878</c:v>
                </c:pt>
                <c:pt idx="22">
                  <c:v>-0.0399699713553167</c:v>
                </c:pt>
                <c:pt idx="23">
                  <c:v>-0.0403216707251336</c:v>
                </c:pt>
                <c:pt idx="24">
                  <c:v>-0.0400958478322407</c:v>
                </c:pt>
                <c:pt idx="25">
                  <c:v>-0.040931898980636</c:v>
                </c:pt>
                <c:pt idx="26">
                  <c:v>-0.0418878208934416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-0.0328674289420156</c:v>
                </c:pt>
                <c:pt idx="2">
                  <c:v>-0.0327680314743077</c:v>
                </c:pt>
                <c:pt idx="3">
                  <c:v>-0.0365591602545876</c:v>
                </c:pt>
                <c:pt idx="4">
                  <c:v>-0.0369353778710978</c:v>
                </c:pt>
                <c:pt idx="5">
                  <c:v>-0.0375709615366892</c:v>
                </c:pt>
                <c:pt idx="6">
                  <c:v>-0.032800543627865</c:v>
                </c:pt>
                <c:pt idx="7">
                  <c:v>-0.0281411386237609</c:v>
                </c:pt>
                <c:pt idx="8">
                  <c:v>-0.0277580318883441</c:v>
                </c:pt>
                <c:pt idx="9">
                  <c:v>-0.0271582063069066</c:v>
                </c:pt>
                <c:pt idx="10">
                  <c:v>-0.0254251162877348</c:v>
                </c:pt>
                <c:pt idx="11">
                  <c:v>-0.0229062599602614</c:v>
                </c:pt>
                <c:pt idx="12">
                  <c:v>-0.0204768779599286</c:v>
                </c:pt>
                <c:pt idx="13">
                  <c:v>-0.0176944301433968</c:v>
                </c:pt>
                <c:pt idx="14">
                  <c:v>-0.0151264322386533</c:v>
                </c:pt>
                <c:pt idx="15">
                  <c:v>-0.0122954600809093</c:v>
                </c:pt>
                <c:pt idx="16">
                  <c:v>-0.0103684839581784</c:v>
                </c:pt>
                <c:pt idx="17">
                  <c:v>-0.00786634267911949</c:v>
                </c:pt>
                <c:pt idx="18">
                  <c:v>-0.00607754061220431</c:v>
                </c:pt>
                <c:pt idx="19">
                  <c:v>-0.00469521881503765</c:v>
                </c:pt>
                <c:pt idx="20">
                  <c:v>-0.00314184344377875</c:v>
                </c:pt>
                <c:pt idx="21">
                  <c:v>-0.00103480284146161</c:v>
                </c:pt>
                <c:pt idx="22">
                  <c:v>0.000593132108136934</c:v>
                </c:pt>
                <c:pt idx="23">
                  <c:v>0.00216367880968773</c:v>
                </c:pt>
                <c:pt idx="24">
                  <c:v>0.00357713169093513</c:v>
                </c:pt>
                <c:pt idx="25">
                  <c:v>0.00454570292014576</c:v>
                </c:pt>
                <c:pt idx="26">
                  <c:v>0.00560166622965239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-0.0328674289420156</c:v>
                </c:pt>
                <c:pt idx="2">
                  <c:v>-0.032807999446757</c:v>
                </c:pt>
                <c:pt idx="3">
                  <c:v>-0.0371027749137005</c:v>
                </c:pt>
                <c:pt idx="4">
                  <c:v>-0.037887124609881</c:v>
                </c:pt>
                <c:pt idx="5">
                  <c:v>-0.0384224309419693</c:v>
                </c:pt>
                <c:pt idx="6">
                  <c:v>-0.0339059414605825</c:v>
                </c:pt>
                <c:pt idx="7">
                  <c:v>-0.0296979939721401</c:v>
                </c:pt>
                <c:pt idx="8">
                  <c:v>-0.02974067764619</c:v>
                </c:pt>
                <c:pt idx="9">
                  <c:v>-0.0293563885020726</c:v>
                </c:pt>
                <c:pt idx="10">
                  <c:v>-0.0279309274297476</c:v>
                </c:pt>
                <c:pt idx="11">
                  <c:v>-0.0262657237447128</c:v>
                </c:pt>
                <c:pt idx="12">
                  <c:v>-0.0248490709478655</c:v>
                </c:pt>
                <c:pt idx="13">
                  <c:v>-0.0226262656832556</c:v>
                </c:pt>
                <c:pt idx="14">
                  <c:v>-0.0208057279071565</c:v>
                </c:pt>
                <c:pt idx="15">
                  <c:v>-0.0186365249208301</c:v>
                </c:pt>
                <c:pt idx="16">
                  <c:v>-0.0173627404331702</c:v>
                </c:pt>
                <c:pt idx="17">
                  <c:v>-0.0152664928082308</c:v>
                </c:pt>
                <c:pt idx="18">
                  <c:v>-0.0139551874953313</c:v>
                </c:pt>
                <c:pt idx="19">
                  <c:v>-0.0128960772692656</c:v>
                </c:pt>
                <c:pt idx="20">
                  <c:v>-0.0116341028939177</c:v>
                </c:pt>
                <c:pt idx="21">
                  <c:v>-0.00999096229929049</c:v>
                </c:pt>
                <c:pt idx="22">
                  <c:v>-0.00880523442530028</c:v>
                </c:pt>
                <c:pt idx="23">
                  <c:v>-0.00775282211520419</c:v>
                </c:pt>
                <c:pt idx="24">
                  <c:v>-0.00671183231391211</c:v>
                </c:pt>
                <c:pt idx="25">
                  <c:v>-0.00622012101913682</c:v>
                </c:pt>
                <c:pt idx="26">
                  <c:v>-0.00542695415360379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380949"/>
        <c:axId val="849721"/>
      </c:lineChart>
      <c:catAx>
        <c:axId val="433809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9721"/>
        <c:crosses val="autoZero"/>
        <c:auto val="1"/>
        <c:lblAlgn val="ctr"/>
        <c:lblOffset val="100"/>
      </c:catAx>
      <c:valAx>
        <c:axId val="849721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3809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-0.0328743676639929</c:v>
                </c:pt>
                <c:pt idx="24">
                  <c:v>-0.032769767104184</c:v>
                </c:pt>
                <c:pt idx="25">
                  <c:v>-0.0365702872794048</c:v>
                </c:pt>
                <c:pt idx="26">
                  <c:v>-0.0361282997211589</c:v>
                </c:pt>
                <c:pt idx="27">
                  <c:v>-0.0370286331483575</c:v>
                </c:pt>
                <c:pt idx="28">
                  <c:v>-0.0349245758660214</c:v>
                </c:pt>
                <c:pt idx="29">
                  <c:v>-0.0328833069320586</c:v>
                </c:pt>
                <c:pt idx="30">
                  <c:v>-0.0322331688410299</c:v>
                </c:pt>
                <c:pt idx="31">
                  <c:v>-0.0312388024036076</c:v>
                </c:pt>
                <c:pt idx="32">
                  <c:v>-0.0299566793537257</c:v>
                </c:pt>
                <c:pt idx="33">
                  <c:v>-0.029300901743958</c:v>
                </c:pt>
                <c:pt idx="34">
                  <c:v>-0.0270724313441465</c:v>
                </c:pt>
                <c:pt idx="35">
                  <c:v>-0.0253616709240521</c:v>
                </c:pt>
                <c:pt idx="36">
                  <c:v>-0.0233234695685398</c:v>
                </c:pt>
                <c:pt idx="37">
                  <c:v>-0.0207240553876416</c:v>
                </c:pt>
                <c:pt idx="38">
                  <c:v>-0.0188498954631066</c:v>
                </c:pt>
                <c:pt idx="39">
                  <c:v>-0.0171165901324365</c:v>
                </c:pt>
                <c:pt idx="40">
                  <c:v>-0.016723440028359</c:v>
                </c:pt>
                <c:pt idx="41">
                  <c:v>-0.0148942168880647</c:v>
                </c:pt>
                <c:pt idx="42">
                  <c:v>-0.0137055480789323</c:v>
                </c:pt>
                <c:pt idx="43">
                  <c:v>-0.0130350002466518</c:v>
                </c:pt>
                <c:pt idx="44">
                  <c:v>-0.0117306080210649</c:v>
                </c:pt>
                <c:pt idx="45">
                  <c:v>-0.0112824303556843</c:v>
                </c:pt>
                <c:pt idx="46">
                  <c:v>-0.00998787915097453</c:v>
                </c:pt>
                <c:pt idx="47">
                  <c:v>-0.00939925740258786</c:v>
                </c:pt>
                <c:pt idx="48">
                  <c:v>-0.00848041179537236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-0.0328097350766333</c:v>
                </c:pt>
                <c:pt idx="25">
                  <c:v>-0.0371139019385177</c:v>
                </c:pt>
                <c:pt idx="26">
                  <c:v>-0.0370800464599421</c:v>
                </c:pt>
                <c:pt idx="27">
                  <c:v>-0.037886901160572</c:v>
                </c:pt>
                <c:pt idx="28">
                  <c:v>-0.0360462735292942</c:v>
                </c:pt>
                <c:pt idx="29">
                  <c:v>-0.0344336913942609</c:v>
                </c:pt>
                <c:pt idx="30">
                  <c:v>-0.0341990753109827</c:v>
                </c:pt>
                <c:pt idx="31">
                  <c:v>-0.0335328219130519</c:v>
                </c:pt>
                <c:pt idx="32">
                  <c:v>-0.0325099092628872</c:v>
                </c:pt>
                <c:pt idx="33">
                  <c:v>-0.0328211611199616</c:v>
                </c:pt>
                <c:pt idx="34">
                  <c:v>-0.0317037895390461</c:v>
                </c:pt>
                <c:pt idx="35">
                  <c:v>-0.0307597171560101</c:v>
                </c:pt>
                <c:pt idx="36">
                  <c:v>-0.0295761047228918</c:v>
                </c:pt>
                <c:pt idx="37">
                  <c:v>-0.0278417283046004</c:v>
                </c:pt>
                <c:pt idx="38">
                  <c:v>-0.0267975348456575</c:v>
                </c:pt>
                <c:pt idx="39">
                  <c:v>-0.0257384263612611</c:v>
                </c:pt>
                <c:pt idx="40">
                  <c:v>-0.0255769888975508</c:v>
                </c:pt>
                <c:pt idx="41">
                  <c:v>-0.02427340189588</c:v>
                </c:pt>
                <c:pt idx="42">
                  <c:v>-0.0236887119967377</c:v>
                </c:pt>
                <c:pt idx="43">
                  <c:v>-0.0234739266518391</c:v>
                </c:pt>
                <c:pt idx="44">
                  <c:v>-0.0225757907281108</c:v>
                </c:pt>
                <c:pt idx="45">
                  <c:v>-0.0227079196483911</c:v>
                </c:pt>
                <c:pt idx="46">
                  <c:v>-0.0217262160460439</c:v>
                </c:pt>
                <c:pt idx="47">
                  <c:v>-0.0217754065504641</c:v>
                </c:pt>
                <c:pt idx="48">
                  <c:v>-0.0214862271801613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-0.0365639649224516</c:v>
                </c:pt>
                <c:pt idx="26">
                  <c:v>-0.0360822512087067</c:v>
                </c:pt>
                <c:pt idx="27">
                  <c:v>-0.0369597097627691</c:v>
                </c:pt>
                <c:pt idx="28">
                  <c:v>-0.0353605778007896</c:v>
                </c:pt>
                <c:pt idx="29">
                  <c:v>-0.0349353440751681</c:v>
                </c:pt>
                <c:pt idx="30">
                  <c:v>-0.0357000950993854</c:v>
                </c:pt>
                <c:pt idx="31">
                  <c:v>-0.035870790177636</c:v>
                </c:pt>
                <c:pt idx="32">
                  <c:v>-0.0365603275301006</c:v>
                </c:pt>
                <c:pt idx="33">
                  <c:v>-0.0371313487834788</c:v>
                </c:pt>
                <c:pt idx="34">
                  <c:v>-0.0350471435398851</c:v>
                </c:pt>
                <c:pt idx="35">
                  <c:v>-0.0333813401308246</c:v>
                </c:pt>
                <c:pt idx="36">
                  <c:v>-0.0312755579036637</c:v>
                </c:pt>
                <c:pt idx="37">
                  <c:v>-0.0308628073761227</c:v>
                </c:pt>
                <c:pt idx="38">
                  <c:v>-0.0295505694134478</c:v>
                </c:pt>
                <c:pt idx="39">
                  <c:v>-0.0295701836679202</c:v>
                </c:pt>
                <c:pt idx="40">
                  <c:v>-0.0294475798532638</c:v>
                </c:pt>
                <c:pt idx="41">
                  <c:v>-0.0285770026211477</c:v>
                </c:pt>
                <c:pt idx="42">
                  <c:v>-0.0285708318377722</c:v>
                </c:pt>
                <c:pt idx="43">
                  <c:v>-0.0287169068840965</c:v>
                </c:pt>
                <c:pt idx="44">
                  <c:v>-0.0276634376121807</c:v>
                </c:pt>
                <c:pt idx="45">
                  <c:v>-0.0272169510683353</c:v>
                </c:pt>
                <c:pt idx="46">
                  <c:v>-0.0261644123229305</c:v>
                </c:pt>
                <c:pt idx="47">
                  <c:v>-0.0262659093477269</c:v>
                </c:pt>
                <c:pt idx="48">
                  <c:v>-0.0265685812847834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-0.0371075795815644</c:v>
                </c:pt>
                <c:pt idx="26">
                  <c:v>-0.03703399794749</c:v>
                </c:pt>
                <c:pt idx="27">
                  <c:v>-0.0378179777749836</c:v>
                </c:pt>
                <c:pt idx="28">
                  <c:v>-0.0364818277460207</c:v>
                </c:pt>
                <c:pt idx="29">
                  <c:v>-0.0364700420728732</c:v>
                </c:pt>
                <c:pt idx="30">
                  <c:v>-0.037640097728357</c:v>
                </c:pt>
                <c:pt idx="31">
                  <c:v>-0.03811116926406</c:v>
                </c:pt>
                <c:pt idx="32">
                  <c:v>-0.0391610040526218</c:v>
                </c:pt>
                <c:pt idx="33">
                  <c:v>-0.0406761131564919</c:v>
                </c:pt>
                <c:pt idx="34">
                  <c:v>-0.0396492941267464</c:v>
                </c:pt>
                <c:pt idx="35">
                  <c:v>-0.0389253498217051</c:v>
                </c:pt>
                <c:pt idx="36">
                  <c:v>-0.0377742064484953</c:v>
                </c:pt>
                <c:pt idx="37">
                  <c:v>-0.0381668535554466</c:v>
                </c:pt>
                <c:pt idx="38">
                  <c:v>-0.0374950876347631</c:v>
                </c:pt>
                <c:pt idx="39">
                  <c:v>-0.0380816335145251</c:v>
                </c:pt>
                <c:pt idx="40">
                  <c:v>-0.0389615279415946</c:v>
                </c:pt>
                <c:pt idx="41">
                  <c:v>-0.0391658080555512</c:v>
                </c:pt>
                <c:pt idx="42">
                  <c:v>-0.0398473209739459</c:v>
                </c:pt>
                <c:pt idx="43">
                  <c:v>-0.04045428771878</c:v>
                </c:pt>
                <c:pt idx="44">
                  <c:v>-0.0399699713553167</c:v>
                </c:pt>
                <c:pt idx="45">
                  <c:v>-0.0403216707251336</c:v>
                </c:pt>
                <c:pt idx="46">
                  <c:v>-0.0400958478322407</c:v>
                </c:pt>
                <c:pt idx="47">
                  <c:v>-0.040931898980636</c:v>
                </c:pt>
                <c:pt idx="48">
                  <c:v>-0.0418878208934416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-0.0365591602545876</c:v>
                </c:pt>
                <c:pt idx="26">
                  <c:v>-0.0369353778710978</c:v>
                </c:pt>
                <c:pt idx="27">
                  <c:v>-0.0375709615366892</c:v>
                </c:pt>
                <c:pt idx="28">
                  <c:v>-0.032800543627865</c:v>
                </c:pt>
                <c:pt idx="29">
                  <c:v>-0.0281411386237609</c:v>
                </c:pt>
                <c:pt idx="30">
                  <c:v>-0.0277580318883441</c:v>
                </c:pt>
                <c:pt idx="31">
                  <c:v>-0.0271582063069066</c:v>
                </c:pt>
                <c:pt idx="32">
                  <c:v>-0.0254251162877348</c:v>
                </c:pt>
                <c:pt idx="33">
                  <c:v>-0.0229062599602614</c:v>
                </c:pt>
                <c:pt idx="34">
                  <c:v>-0.0204768779599286</c:v>
                </c:pt>
                <c:pt idx="35">
                  <c:v>-0.0176944301433968</c:v>
                </c:pt>
                <c:pt idx="36">
                  <c:v>-0.0151264322386533</c:v>
                </c:pt>
                <c:pt idx="37">
                  <c:v>-0.0122954600809093</c:v>
                </c:pt>
                <c:pt idx="38">
                  <c:v>-0.0103684839581784</c:v>
                </c:pt>
                <c:pt idx="39">
                  <c:v>-0.00786634267911949</c:v>
                </c:pt>
                <c:pt idx="40">
                  <c:v>-0.00607754061220431</c:v>
                </c:pt>
                <c:pt idx="41">
                  <c:v>-0.00469521881503765</c:v>
                </c:pt>
                <c:pt idx="42">
                  <c:v>-0.00314184344377875</c:v>
                </c:pt>
                <c:pt idx="43">
                  <c:v>-0.00103480284146161</c:v>
                </c:pt>
                <c:pt idx="44">
                  <c:v>0.000593132108136934</c:v>
                </c:pt>
                <c:pt idx="45">
                  <c:v>0.00216367880968773</c:v>
                </c:pt>
                <c:pt idx="46">
                  <c:v>0.00357713169093513</c:v>
                </c:pt>
                <c:pt idx="47">
                  <c:v>0.00454570292014576</c:v>
                </c:pt>
                <c:pt idx="48">
                  <c:v>0.00560166622965239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-0.0371027749137005</c:v>
                </c:pt>
                <c:pt idx="26">
                  <c:v>-0.037887124609881</c:v>
                </c:pt>
                <c:pt idx="27">
                  <c:v>-0.0384224309419693</c:v>
                </c:pt>
                <c:pt idx="28">
                  <c:v>-0.0339059414605825</c:v>
                </c:pt>
                <c:pt idx="29">
                  <c:v>-0.0296979939721401</c:v>
                </c:pt>
                <c:pt idx="30">
                  <c:v>-0.02974067764619</c:v>
                </c:pt>
                <c:pt idx="31">
                  <c:v>-0.0293563885020726</c:v>
                </c:pt>
                <c:pt idx="32">
                  <c:v>-0.0279309274297476</c:v>
                </c:pt>
                <c:pt idx="33">
                  <c:v>-0.0262657237447128</c:v>
                </c:pt>
                <c:pt idx="34">
                  <c:v>-0.0248490709478655</c:v>
                </c:pt>
                <c:pt idx="35">
                  <c:v>-0.0226262656832556</c:v>
                </c:pt>
                <c:pt idx="36">
                  <c:v>-0.0208057279071565</c:v>
                </c:pt>
                <c:pt idx="37">
                  <c:v>-0.0186365249208301</c:v>
                </c:pt>
                <c:pt idx="38">
                  <c:v>-0.0173627404331702</c:v>
                </c:pt>
                <c:pt idx="39">
                  <c:v>-0.0152664928082308</c:v>
                </c:pt>
                <c:pt idx="40">
                  <c:v>-0.0139551874953313</c:v>
                </c:pt>
                <c:pt idx="41">
                  <c:v>-0.0128960772692656</c:v>
                </c:pt>
                <c:pt idx="42">
                  <c:v>-0.0116341028939177</c:v>
                </c:pt>
                <c:pt idx="43">
                  <c:v>-0.00999096229929049</c:v>
                </c:pt>
                <c:pt idx="44">
                  <c:v>-0.00880523442530028</c:v>
                </c:pt>
                <c:pt idx="45">
                  <c:v>-0.00775282211520419</c:v>
                </c:pt>
                <c:pt idx="46">
                  <c:v>-0.00671183231391211</c:v>
                </c:pt>
                <c:pt idx="47">
                  <c:v>-0.00622012101913682</c:v>
                </c:pt>
                <c:pt idx="48">
                  <c:v>-0.00542695415360379</c:v>
                </c:pt>
              </c:numCache>
            </c:numRef>
          </c:yVal>
          <c:smooth val="0"/>
        </c:ser>
        <c:axId val="22647909"/>
        <c:axId val="90262176"/>
      </c:scatterChart>
      <c:valAx>
        <c:axId val="226479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262176"/>
        <c:crosses val="autoZero"/>
        <c:crossBetween val="midCat"/>
      </c:valAx>
      <c:valAx>
        <c:axId val="90262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64790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0.00115825366281495</c:v>
                </c:pt>
                <c:pt idx="23">
                  <c:v>-0.0116326058731307</c:v>
                </c:pt>
                <c:pt idx="24">
                  <c:v>-0.0153542305373846</c:v>
                </c:pt>
                <c:pt idx="25">
                  <c:v>-0.0181883289064561</c:v>
                </c:pt>
                <c:pt idx="26">
                  <c:v>-0.00870503909312308</c:v>
                </c:pt>
                <c:pt idx="27">
                  <c:v>-0.0132989451425714</c:v>
                </c:pt>
                <c:pt idx="28">
                  <c:v>-0.0111948878602353</c:v>
                </c:pt>
                <c:pt idx="29">
                  <c:v>-0.00915361892627247</c:v>
                </c:pt>
                <c:pt idx="30">
                  <c:v>-0.00850348083524384</c:v>
                </c:pt>
                <c:pt idx="31">
                  <c:v>-0.00750911439782149</c:v>
                </c:pt>
                <c:pt idx="32">
                  <c:v>-0.00622699134793961</c:v>
                </c:pt>
                <c:pt idx="33">
                  <c:v>-0.00557121373817196</c:v>
                </c:pt>
                <c:pt idx="34">
                  <c:v>-0.00334274333836037</c:v>
                </c:pt>
                <c:pt idx="35">
                  <c:v>-0.00163198291826604</c:v>
                </c:pt>
                <c:pt idx="36">
                  <c:v>0.000406218437246298</c:v>
                </c:pt>
                <c:pt idx="37">
                  <c:v>0.00300563261814449</c:v>
                </c:pt>
                <c:pt idx="38">
                  <c:v>0.00487979254267945</c:v>
                </c:pt>
                <c:pt idx="39">
                  <c:v>0.00661309787334962</c:v>
                </c:pt>
                <c:pt idx="40">
                  <c:v>0.00700624797742713</c:v>
                </c:pt>
                <c:pt idx="41">
                  <c:v>0.00883547111772142</c:v>
                </c:pt>
                <c:pt idx="42">
                  <c:v>0.0100241399268538</c:v>
                </c:pt>
                <c:pt idx="43">
                  <c:v>0.0106946877591343</c:v>
                </c:pt>
                <c:pt idx="44">
                  <c:v>0.0119990799847212</c:v>
                </c:pt>
                <c:pt idx="45">
                  <c:v>0.0124472576501018</c:v>
                </c:pt>
                <c:pt idx="46">
                  <c:v>0.0137418088548116</c:v>
                </c:pt>
                <c:pt idx="47">
                  <c:v>0.0143304306031982</c:v>
                </c:pt>
                <c:pt idx="48">
                  <c:v>0.0152492762104137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-0.0191982761312185</c:v>
                </c:pt>
                <c:pt idx="25">
                  <c:v>-0.0260574438211465</c:v>
                </c:pt>
                <c:pt idx="26">
                  <c:v>-0.0211997797019781</c:v>
                </c:pt>
                <c:pt idx="27">
                  <c:v>-0.0265989411999017</c:v>
                </c:pt>
                <c:pt idx="28">
                  <c:v>-0.0278687455799028</c:v>
                </c:pt>
                <c:pt idx="29">
                  <c:v>-0.0262561634448694</c:v>
                </c:pt>
                <c:pt idx="30">
                  <c:v>-0.0260215473615913</c:v>
                </c:pt>
                <c:pt idx="31">
                  <c:v>-0.0253552939636605</c:v>
                </c:pt>
                <c:pt idx="32">
                  <c:v>-0.0243323813134958</c:v>
                </c:pt>
                <c:pt idx="33">
                  <c:v>-0.0246436331705702</c:v>
                </c:pt>
                <c:pt idx="34">
                  <c:v>-0.0235262615896547</c:v>
                </c:pt>
                <c:pt idx="35">
                  <c:v>-0.0225821892066187</c:v>
                </c:pt>
                <c:pt idx="36">
                  <c:v>-0.0213985767735004</c:v>
                </c:pt>
                <c:pt idx="37">
                  <c:v>-0.019664200355209</c:v>
                </c:pt>
                <c:pt idx="38">
                  <c:v>-0.018620006896266</c:v>
                </c:pt>
                <c:pt idx="39">
                  <c:v>-0.0175608984118696</c:v>
                </c:pt>
                <c:pt idx="40">
                  <c:v>-0.0173994609481594</c:v>
                </c:pt>
                <c:pt idx="41">
                  <c:v>-0.0160958739464885</c:v>
                </c:pt>
                <c:pt idx="42">
                  <c:v>-0.0155111840473463</c:v>
                </c:pt>
                <c:pt idx="43">
                  <c:v>-0.0152963987024477</c:v>
                </c:pt>
                <c:pt idx="44">
                  <c:v>-0.0143982627787193</c:v>
                </c:pt>
                <c:pt idx="45">
                  <c:v>-0.0145303916989996</c:v>
                </c:pt>
                <c:pt idx="46">
                  <c:v>-0.0135486880966525</c:v>
                </c:pt>
                <c:pt idx="47">
                  <c:v>-0.0135978786010726</c:v>
                </c:pt>
                <c:pt idx="48">
                  <c:v>-0.0133086992307699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-0.013230021756983</c:v>
                </c:pt>
                <c:pt idx="28">
                  <c:v>-0.0116308897950036</c:v>
                </c:pt>
                <c:pt idx="29">
                  <c:v>-0.011205656069382</c:v>
                </c:pt>
                <c:pt idx="30">
                  <c:v>-0.0119704070935993</c:v>
                </c:pt>
                <c:pt idx="31">
                  <c:v>-0.0121411021718499</c:v>
                </c:pt>
                <c:pt idx="32">
                  <c:v>-0.0128306395243145</c:v>
                </c:pt>
                <c:pt idx="33">
                  <c:v>-0.0134016607776927</c:v>
                </c:pt>
                <c:pt idx="34">
                  <c:v>-0.011317455534099</c:v>
                </c:pt>
                <c:pt idx="35">
                  <c:v>-0.0096516521250385</c:v>
                </c:pt>
                <c:pt idx="36">
                  <c:v>-0.00754586989787761</c:v>
                </c:pt>
                <c:pt idx="37">
                  <c:v>-0.00713311937033657</c:v>
                </c:pt>
                <c:pt idx="38">
                  <c:v>-0.0058208814076617</c:v>
                </c:pt>
                <c:pt idx="39">
                  <c:v>-0.00584049566213408</c:v>
                </c:pt>
                <c:pt idx="40">
                  <c:v>-0.00571789184747771</c:v>
                </c:pt>
                <c:pt idx="41">
                  <c:v>-0.00484731461536162</c:v>
                </c:pt>
                <c:pt idx="42">
                  <c:v>-0.00484114383198615</c:v>
                </c:pt>
                <c:pt idx="43">
                  <c:v>-0.00498721887831039</c:v>
                </c:pt>
                <c:pt idx="44">
                  <c:v>-0.00393374960639461</c:v>
                </c:pt>
                <c:pt idx="45">
                  <c:v>-0.00348726306254921</c:v>
                </c:pt>
                <c:pt idx="46">
                  <c:v>-0.00243472431714443</c:v>
                </c:pt>
                <c:pt idx="47">
                  <c:v>-0.00253622134194078</c:v>
                </c:pt>
                <c:pt idx="48">
                  <c:v>-0.00283889327899731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-0.0265300178143132</c:v>
                </c:pt>
                <c:pt idx="28">
                  <c:v>-0.0283042997966292</c:v>
                </c:pt>
                <c:pt idx="29">
                  <c:v>-0.0282925141234817</c:v>
                </c:pt>
                <c:pt idx="30">
                  <c:v>-0.0294625697789656</c:v>
                </c:pt>
                <c:pt idx="31">
                  <c:v>-0.0299336413146685</c:v>
                </c:pt>
                <c:pt idx="32">
                  <c:v>-0.0309834761032303</c:v>
                </c:pt>
                <c:pt idx="33">
                  <c:v>-0.0324985852071005</c:v>
                </c:pt>
                <c:pt idx="34">
                  <c:v>-0.0314717661773549</c:v>
                </c:pt>
                <c:pt idx="35">
                  <c:v>-0.0307478218723137</c:v>
                </c:pt>
                <c:pt idx="36">
                  <c:v>-0.0295966784991039</c:v>
                </c:pt>
                <c:pt idx="37">
                  <c:v>-0.0299893256060552</c:v>
                </c:pt>
                <c:pt idx="38">
                  <c:v>-0.0293175596853717</c:v>
                </c:pt>
                <c:pt idx="39">
                  <c:v>-0.0299041055651337</c:v>
                </c:pt>
                <c:pt idx="40">
                  <c:v>-0.0307839999922032</c:v>
                </c:pt>
                <c:pt idx="41">
                  <c:v>-0.0309882801061598</c:v>
                </c:pt>
                <c:pt idx="42">
                  <c:v>-0.0316697930245545</c:v>
                </c:pt>
                <c:pt idx="43">
                  <c:v>-0.0322767597693885</c:v>
                </c:pt>
                <c:pt idx="44">
                  <c:v>-0.0317924434059252</c:v>
                </c:pt>
                <c:pt idx="45">
                  <c:v>-0.0321441427757421</c:v>
                </c:pt>
                <c:pt idx="46">
                  <c:v>-0.0319183198828493</c:v>
                </c:pt>
                <c:pt idx="47">
                  <c:v>-0.0327543710312445</c:v>
                </c:pt>
                <c:pt idx="48">
                  <c:v>-0.0337102929440502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-0.0138412735309031</c:v>
                </c:pt>
                <c:pt idx="28">
                  <c:v>-0.00907085562207891</c:v>
                </c:pt>
                <c:pt idx="29">
                  <c:v>-0.0044114506179748</c:v>
                </c:pt>
                <c:pt idx="30">
                  <c:v>-0.00402834388255803</c:v>
                </c:pt>
                <c:pt idx="31">
                  <c:v>-0.00342851830112054</c:v>
                </c:pt>
                <c:pt idx="32">
                  <c:v>-0.00169542828194869</c:v>
                </c:pt>
                <c:pt idx="33">
                  <c:v>0.000823428045524734</c:v>
                </c:pt>
                <c:pt idx="34">
                  <c:v>0.00325281004585748</c:v>
                </c:pt>
                <c:pt idx="35">
                  <c:v>0.00603525786238929</c:v>
                </c:pt>
                <c:pt idx="36">
                  <c:v>0.00860325576713275</c:v>
                </c:pt>
                <c:pt idx="37">
                  <c:v>0.0114342279248768</c:v>
                </c:pt>
                <c:pt idx="38">
                  <c:v>0.0133612040476077</c:v>
                </c:pt>
                <c:pt idx="39">
                  <c:v>0.0158633453266666</c:v>
                </c:pt>
                <c:pt idx="40">
                  <c:v>0.0176521473935818</c:v>
                </c:pt>
                <c:pt idx="41">
                  <c:v>0.0190344691907484</c:v>
                </c:pt>
                <c:pt idx="42">
                  <c:v>0.0205878445620073</c:v>
                </c:pt>
                <c:pt idx="43">
                  <c:v>0.0226948851643245</c:v>
                </c:pt>
                <c:pt idx="44">
                  <c:v>0.024322820113923</c:v>
                </c:pt>
                <c:pt idx="45">
                  <c:v>0.0258933668154738</c:v>
                </c:pt>
                <c:pt idx="46">
                  <c:v>0.0273068196967212</c:v>
                </c:pt>
                <c:pt idx="47">
                  <c:v>0.0282753909259318</c:v>
                </c:pt>
                <c:pt idx="48">
                  <c:v>0.0293313542354385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-0.027134470981299</c:v>
                </c:pt>
                <c:pt idx="28">
                  <c:v>-0.0257284135111911</c:v>
                </c:pt>
                <c:pt idx="29">
                  <c:v>-0.0215204660227487</c:v>
                </c:pt>
                <c:pt idx="30">
                  <c:v>-0.0215631496967985</c:v>
                </c:pt>
                <c:pt idx="31">
                  <c:v>-0.0211788605526811</c:v>
                </c:pt>
                <c:pt idx="32">
                  <c:v>-0.0197533994803561</c:v>
                </c:pt>
                <c:pt idx="33">
                  <c:v>-0.0180881957953213</c:v>
                </c:pt>
                <c:pt idx="34">
                  <c:v>-0.016671542998474</c:v>
                </c:pt>
                <c:pt idx="35">
                  <c:v>-0.0144487377338641</c:v>
                </c:pt>
                <c:pt idx="36">
                  <c:v>-0.012628199957765</c:v>
                </c:pt>
                <c:pt idx="37">
                  <c:v>-0.0104589969714387</c:v>
                </c:pt>
                <c:pt idx="38">
                  <c:v>-0.00918521248377874</c:v>
                </c:pt>
                <c:pt idx="39">
                  <c:v>-0.00708896485883936</c:v>
                </c:pt>
                <c:pt idx="40">
                  <c:v>-0.00577765954593984</c:v>
                </c:pt>
                <c:pt idx="41">
                  <c:v>-0.00471854931987413</c:v>
                </c:pt>
                <c:pt idx="42">
                  <c:v>-0.00345657494452627</c:v>
                </c:pt>
                <c:pt idx="43">
                  <c:v>-0.00181343434989905</c:v>
                </c:pt>
                <c:pt idx="44">
                  <c:v>-0.000627706475908837</c:v>
                </c:pt>
                <c:pt idx="45">
                  <c:v>0.00042470583418726</c:v>
                </c:pt>
                <c:pt idx="46">
                  <c:v>0.00146569563547933</c:v>
                </c:pt>
                <c:pt idx="47">
                  <c:v>0.00195740693025463</c:v>
                </c:pt>
                <c:pt idx="48">
                  <c:v>0.00275057379578766</c:v>
                </c:pt>
              </c:numCache>
            </c:numRef>
          </c:yVal>
          <c:smooth val="0"/>
        </c:ser>
        <c:axId val="80701961"/>
        <c:axId val="72537636"/>
      </c:scatterChart>
      <c:valAx>
        <c:axId val="807019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537636"/>
        <c:crosses val="autoZero"/>
        <c:crossBetween val="midCat"/>
      </c:valAx>
      <c:valAx>
        <c:axId val="72537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70196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-0.0155413654604926</c:v>
                </c:pt>
                <c:pt idx="4">
                  <c:v>-0.0140195219749128</c:v>
                </c:pt>
                <c:pt idx="5">
                  <c:v>-0.0127024443795414</c:v>
                </c:pt>
                <c:pt idx="6">
                  <c:v>-0.0112686951370618</c:v>
                </c:pt>
                <c:pt idx="7">
                  <c:v>-0.0109109495076797</c:v>
                </c:pt>
                <c:pt idx="8">
                  <c:v>-0.0112056449302347</c:v>
                </c:pt>
                <c:pt idx="9">
                  <c:v>-0.0110647103506597</c:v>
                </c:pt>
                <c:pt idx="10">
                  <c:v>-0.010713684506605</c:v>
                </c:pt>
                <c:pt idx="11">
                  <c:v>-0.0104829411614292</c:v>
                </c:pt>
                <c:pt idx="12">
                  <c:v>-0.0100271373111419</c:v>
                </c:pt>
                <c:pt idx="13">
                  <c:v>-0.00949220419499005</c:v>
                </c:pt>
                <c:pt idx="14">
                  <c:v>-0.00896477518869303</c:v>
                </c:pt>
                <c:pt idx="15">
                  <c:v>-0.00846670475830858</c:v>
                </c:pt>
                <c:pt idx="16">
                  <c:v>-0.00809279911215945</c:v>
                </c:pt>
                <c:pt idx="17">
                  <c:v>-0.00762160450126656</c:v>
                </c:pt>
                <c:pt idx="18">
                  <c:v>-0.00734535065583852</c:v>
                </c:pt>
                <c:pt idx="19">
                  <c:v>-0.00693951885545262</c:v>
                </c:pt>
                <c:pt idx="20">
                  <c:v>-0.00673089035138864</c:v>
                </c:pt>
                <c:pt idx="21">
                  <c:v>-0.00627258131404961</c:v>
                </c:pt>
                <c:pt idx="22">
                  <c:v>-0.00586578555903377</c:v>
                </c:pt>
                <c:pt idx="23">
                  <c:v>-0.00579397481925549</c:v>
                </c:pt>
                <c:pt idx="24">
                  <c:v>-0.00557744286939646</c:v>
                </c:pt>
                <c:pt idx="25">
                  <c:v>-0.00531935749318284</c:v>
                </c:pt>
                <c:pt idx="26">
                  <c:v>-0.00524961659999403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-0.0848763332974243</c:v>
                </c:pt>
                <c:pt idx="4">
                  <c:v>-0.0821136940618776</c:v>
                </c:pt>
                <c:pt idx="5">
                  <c:v>-0.0775566998076143</c:v>
                </c:pt>
                <c:pt idx="6">
                  <c:v>-0.0797452997158851</c:v>
                </c:pt>
                <c:pt idx="7">
                  <c:v>-0.0808986656745751</c:v>
                </c:pt>
                <c:pt idx="8">
                  <c:v>-0.0837112977560946</c:v>
                </c:pt>
                <c:pt idx="9">
                  <c:v>-0.0841780670864005</c:v>
                </c:pt>
                <c:pt idx="10">
                  <c:v>-0.084691399218413</c:v>
                </c:pt>
                <c:pt idx="11">
                  <c:v>-0.0859224866301674</c:v>
                </c:pt>
                <c:pt idx="12">
                  <c:v>-0.0855681160964045</c:v>
                </c:pt>
                <c:pt idx="13">
                  <c:v>-0.0849961815944475</c:v>
                </c:pt>
                <c:pt idx="14">
                  <c:v>-0.0842964851026459</c:v>
                </c:pt>
                <c:pt idx="15">
                  <c:v>-0.0831290793962855</c:v>
                </c:pt>
                <c:pt idx="16">
                  <c:v>-0.0830475339985591</c:v>
                </c:pt>
                <c:pt idx="17">
                  <c:v>-0.0824124819084388</c:v>
                </c:pt>
                <c:pt idx="18">
                  <c:v>-0.0822572981992217</c:v>
                </c:pt>
                <c:pt idx="19">
                  <c:v>-0.0818388677451573</c:v>
                </c:pt>
                <c:pt idx="20">
                  <c:v>-0.0824692246830126</c:v>
                </c:pt>
                <c:pt idx="21">
                  <c:v>-0.0821073248182182</c:v>
                </c:pt>
                <c:pt idx="22">
                  <c:v>-0.0816858025500462</c:v>
                </c:pt>
                <c:pt idx="23">
                  <c:v>-0.0819778385256573</c:v>
                </c:pt>
                <c:pt idx="24">
                  <c:v>-0.0814596447626554</c:v>
                </c:pt>
                <c:pt idx="25">
                  <c:v>-0.0821124808878545</c:v>
                </c:pt>
                <c:pt idx="26">
                  <c:v>-0.0831490980044448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0.0608077142069268</c:v>
                </c:pt>
                <c:pt idx="2">
                  <c:v>0.0613992953490798</c:v>
                </c:pt>
                <c:pt idx="3">
                  <c:v>0.0633037968193993</c:v>
                </c:pt>
                <c:pt idx="4">
                  <c:v>0.0590531695768482</c:v>
                </c:pt>
                <c:pt idx="5">
                  <c:v>0.0523722430265836</c:v>
                </c:pt>
                <c:pt idx="6">
                  <c:v>0.0549677213236527</c:v>
                </c:pt>
                <c:pt idx="7">
                  <c:v>0.057375923787994</c:v>
                </c:pt>
                <c:pt idx="8">
                  <c:v>0.0607178673753466</c:v>
                </c:pt>
                <c:pt idx="9">
                  <c:v>0.0617099555240082</c:v>
                </c:pt>
                <c:pt idx="10">
                  <c:v>0.0628951744621307</c:v>
                </c:pt>
                <c:pt idx="11">
                  <c:v>0.063584266671635</c:v>
                </c:pt>
                <c:pt idx="12">
                  <c:v>0.0638914638685003</c:v>
                </c:pt>
                <c:pt idx="13">
                  <c:v>0.0637286686334275</c:v>
                </c:pt>
                <c:pt idx="14">
                  <c:v>0.0636851555684471</c:v>
                </c:pt>
                <c:pt idx="15">
                  <c:v>0.0637540558499937</c:v>
                </c:pt>
                <c:pt idx="16">
                  <c:v>0.0643427982650611</c:v>
                </c:pt>
                <c:pt idx="17">
                  <c:v>0.0642956600484443</c:v>
                </c:pt>
                <c:pt idx="18">
                  <c:v>0.0640256599575094</c:v>
                </c:pt>
                <c:pt idx="19">
                  <c:v>0.06450498470473</c:v>
                </c:pt>
                <c:pt idx="20">
                  <c:v>0.0655114030376636</c:v>
                </c:pt>
                <c:pt idx="21">
                  <c:v>0.0649059794804287</c:v>
                </c:pt>
                <c:pt idx="22">
                  <c:v>0.0649757973809692</c:v>
                </c:pt>
                <c:pt idx="23">
                  <c:v>0.0650638936965217</c:v>
                </c:pt>
                <c:pt idx="24">
                  <c:v>0.0653108715860079</c:v>
                </c:pt>
                <c:pt idx="25">
                  <c:v>0.0656564318305733</c:v>
                </c:pt>
                <c:pt idx="26">
                  <c:v>0.0669124874242775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0.0141775279493914</c:v>
                </c:pt>
                <c:pt idx="7">
                  <c:v>0.0141775279493914</c:v>
                </c:pt>
                <c:pt idx="8">
                  <c:v>0.0141775279493914</c:v>
                </c:pt>
                <c:pt idx="9">
                  <c:v>0.0141775279493914</c:v>
                </c:pt>
                <c:pt idx="10">
                  <c:v>0.0141775279493914</c:v>
                </c:pt>
                <c:pt idx="11">
                  <c:v>0.0141775279493914</c:v>
                </c:pt>
                <c:pt idx="12">
                  <c:v>0.0141775279493914</c:v>
                </c:pt>
                <c:pt idx="13">
                  <c:v>0.0141775279493914</c:v>
                </c:pt>
                <c:pt idx="14">
                  <c:v>0.0141775279493914</c:v>
                </c:pt>
                <c:pt idx="15">
                  <c:v>0.0141775279493914</c:v>
                </c:pt>
                <c:pt idx="16">
                  <c:v>0.0141775279493914</c:v>
                </c:pt>
                <c:pt idx="17">
                  <c:v>0.0141775279493914</c:v>
                </c:pt>
                <c:pt idx="18">
                  <c:v>0.0141775279493914</c:v>
                </c:pt>
                <c:pt idx="19">
                  <c:v>0.0141775279493914</c:v>
                </c:pt>
                <c:pt idx="20">
                  <c:v>0.0141775279493914</c:v>
                </c:pt>
                <c:pt idx="21">
                  <c:v>0.0141775279493914</c:v>
                </c:pt>
                <c:pt idx="22">
                  <c:v>0.0141775279493914</c:v>
                </c:pt>
                <c:pt idx="23">
                  <c:v>0.0141775279493914</c:v>
                </c:pt>
                <c:pt idx="24">
                  <c:v>0.0141775279493914</c:v>
                </c:pt>
                <c:pt idx="25">
                  <c:v>0.0141775279493914</c:v>
                </c:pt>
                <c:pt idx="26">
                  <c:v>0.0141775279493914</c:v>
                </c:pt>
              </c:numCache>
            </c:numRef>
          </c:val>
        </c:ser>
        <c:gapWidth val="100"/>
        <c:overlap val="100"/>
        <c:axId val="71083223"/>
        <c:axId val="45590082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-0.0116326058731307</c:v>
                </c:pt>
                <c:pt idx="2">
                  <c:v>-0.0191982761312185</c:v>
                </c:pt>
                <c:pt idx="3">
                  <c:v>-0.0260574438211466</c:v>
                </c:pt>
                <c:pt idx="4">
                  <c:v>-0.0211997797019781</c:v>
                </c:pt>
                <c:pt idx="5">
                  <c:v>-0.0265989411999017</c:v>
                </c:pt>
                <c:pt idx="6">
                  <c:v>-0.0218687455799028</c:v>
                </c:pt>
                <c:pt idx="7">
                  <c:v>-0.0202561634448694</c:v>
                </c:pt>
                <c:pt idx="8">
                  <c:v>-0.0200215473615913</c:v>
                </c:pt>
                <c:pt idx="9">
                  <c:v>-0.0193552939636604</c:v>
                </c:pt>
                <c:pt idx="10">
                  <c:v>-0.0183323813134958</c:v>
                </c:pt>
                <c:pt idx="11">
                  <c:v>-0.0186436331705702</c:v>
                </c:pt>
                <c:pt idx="12">
                  <c:v>-0.0175262615896547</c:v>
                </c:pt>
                <c:pt idx="13">
                  <c:v>-0.0165821892066186</c:v>
                </c:pt>
                <c:pt idx="14">
                  <c:v>-0.0153985767735004</c:v>
                </c:pt>
                <c:pt idx="15">
                  <c:v>-0.013664200355209</c:v>
                </c:pt>
                <c:pt idx="16">
                  <c:v>-0.012620006896266</c:v>
                </c:pt>
                <c:pt idx="17">
                  <c:v>-0.0115608984118696</c:v>
                </c:pt>
                <c:pt idx="18">
                  <c:v>-0.0113994609481594</c:v>
                </c:pt>
                <c:pt idx="19">
                  <c:v>-0.0100958739464885</c:v>
                </c:pt>
                <c:pt idx="20">
                  <c:v>-0.00951118404734625</c:v>
                </c:pt>
                <c:pt idx="21">
                  <c:v>-0.00929639870244767</c:v>
                </c:pt>
                <c:pt idx="22">
                  <c:v>-0.00839826277871932</c:v>
                </c:pt>
                <c:pt idx="23">
                  <c:v>-0.00853039169899962</c:v>
                </c:pt>
                <c:pt idx="24">
                  <c:v>-0.0075486880966525</c:v>
                </c:pt>
                <c:pt idx="25">
                  <c:v>-0.00759787860107263</c:v>
                </c:pt>
                <c:pt idx="26">
                  <c:v>-0.00730869923076987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083223"/>
        <c:axId val="45590082"/>
      </c:lineChart>
      <c:catAx>
        <c:axId val="71083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590082"/>
        <c:crosses val="autoZero"/>
        <c:auto val="1"/>
        <c:lblAlgn val="ctr"/>
        <c:lblOffset val="100"/>
      </c:catAx>
      <c:valAx>
        <c:axId val="45590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08322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102.06757867557</c:v>
                </c:pt>
                <c:pt idx="29">
                  <c:v>100.809590957147</c:v>
                </c:pt>
                <c:pt idx="30">
                  <c:v>100.668734452009</c:v>
                </c:pt>
                <c:pt idx="31">
                  <c:v>100.894026625571</c:v>
                </c:pt>
                <c:pt idx="32">
                  <c:v>101.136902536881</c:v>
                </c:pt>
                <c:pt idx="33">
                  <c:v>101.710082842688</c:v>
                </c:pt>
                <c:pt idx="34">
                  <c:v>102.845645728815</c:v>
                </c:pt>
                <c:pt idx="35">
                  <c:v>103.498920359705</c:v>
                </c:pt>
                <c:pt idx="36">
                  <c:v>104.74432514605</c:v>
                </c:pt>
                <c:pt idx="37">
                  <c:v>105.405313752091</c:v>
                </c:pt>
                <c:pt idx="38">
                  <c:v>106.588269155739</c:v>
                </c:pt>
                <c:pt idx="39">
                  <c:v>108.08562098009</c:v>
                </c:pt>
                <c:pt idx="40">
                  <c:v>109.687671302798</c:v>
                </c:pt>
                <c:pt idx="41">
                  <c:v>110.050425538096</c:v>
                </c:pt>
                <c:pt idx="42">
                  <c:v>110.593089864016</c:v>
                </c:pt>
                <c:pt idx="43">
                  <c:v>111.464419005343</c:v>
                </c:pt>
                <c:pt idx="44">
                  <c:v>112.275876847085</c:v>
                </c:pt>
                <c:pt idx="45">
                  <c:v>113.18036106952</c:v>
                </c:pt>
                <c:pt idx="46">
                  <c:v>113.867101062032</c:v>
                </c:pt>
                <c:pt idx="47">
                  <c:v>115.644501419317</c:v>
                </c:pt>
                <c:pt idx="48">
                  <c:v>116.331679310461</c:v>
                </c:pt>
                <c:pt idx="49">
                  <c:v>117.938725627451</c:v>
                </c:pt>
                <c:pt idx="50">
                  <c:v>118.534182031986</c:v>
                </c:pt>
                <c:pt idx="51">
                  <c:v>119.099807342726</c:v>
                </c:pt>
                <c:pt idx="52">
                  <c:v>120.341762263964</c:v>
                </c:pt>
                <c:pt idx="53">
                  <c:v>121.192418719818</c:v>
                </c:pt>
                <c:pt idx="54">
                  <c:v>122.044081788765</c:v>
                </c:pt>
                <c:pt idx="55">
                  <c:v>123.128003678628</c:v>
                </c:pt>
                <c:pt idx="56">
                  <c:v>124.754239778567</c:v>
                </c:pt>
                <c:pt idx="57">
                  <c:v>125.225989739087</c:v>
                </c:pt>
                <c:pt idx="58">
                  <c:v>126.229061295749</c:v>
                </c:pt>
                <c:pt idx="59">
                  <c:v>127.490363573647</c:v>
                </c:pt>
                <c:pt idx="60">
                  <c:v>128.859525075765</c:v>
                </c:pt>
                <c:pt idx="61">
                  <c:v>129.557521366996</c:v>
                </c:pt>
                <c:pt idx="62">
                  <c:v>130.998281865894</c:v>
                </c:pt>
                <c:pt idx="63">
                  <c:v>131.944492667176</c:v>
                </c:pt>
                <c:pt idx="64">
                  <c:v>132.900126131781</c:v>
                </c:pt>
                <c:pt idx="65">
                  <c:v>133.002630759399</c:v>
                </c:pt>
                <c:pt idx="66">
                  <c:v>133.629307330867</c:v>
                </c:pt>
                <c:pt idx="67">
                  <c:v>134.75827456294</c:v>
                </c:pt>
                <c:pt idx="68">
                  <c:v>135.874584659253</c:v>
                </c:pt>
                <c:pt idx="69">
                  <c:v>136.548743057288</c:v>
                </c:pt>
                <c:pt idx="70">
                  <c:v>137.340819301045</c:v>
                </c:pt>
                <c:pt idx="71">
                  <c:v>138.267300273614</c:v>
                </c:pt>
                <c:pt idx="72">
                  <c:v>139.243098576042</c:v>
                </c:pt>
                <c:pt idx="73">
                  <c:v>140.022194269344</c:v>
                </c:pt>
                <c:pt idx="74">
                  <c:v>141.114617444621</c:v>
                </c:pt>
                <c:pt idx="75">
                  <c:v>141.728702526724</c:v>
                </c:pt>
                <c:pt idx="76">
                  <c:v>142.95856637909</c:v>
                </c:pt>
                <c:pt idx="77">
                  <c:v>143.64584445003</c:v>
                </c:pt>
                <c:pt idx="78">
                  <c:v>145.067024079247</c:v>
                </c:pt>
                <c:pt idx="79">
                  <c:v>145.778750026188</c:v>
                </c:pt>
                <c:pt idx="80">
                  <c:v>145.85682642214</c:v>
                </c:pt>
                <c:pt idx="81">
                  <c:v>147.019501033595</c:v>
                </c:pt>
                <c:pt idx="82">
                  <c:v>146.673680126458</c:v>
                </c:pt>
                <c:pt idx="83">
                  <c:v>147.837066862483</c:v>
                </c:pt>
                <c:pt idx="84">
                  <c:v>149.119479854135</c:v>
                </c:pt>
                <c:pt idx="85">
                  <c:v>150.421484173311</c:v>
                </c:pt>
                <c:pt idx="86">
                  <c:v>150.884430576145</c:v>
                </c:pt>
                <c:pt idx="87">
                  <c:v>151.805928100223</c:v>
                </c:pt>
                <c:pt idx="88">
                  <c:v>152.571579716418</c:v>
                </c:pt>
                <c:pt idx="89">
                  <c:v>154.075979328745</c:v>
                </c:pt>
                <c:pt idx="90">
                  <c:v>155.122568005747</c:v>
                </c:pt>
                <c:pt idx="91">
                  <c:v>156.055552821779</c:v>
                </c:pt>
                <c:pt idx="92">
                  <c:v>157.000314985522</c:v>
                </c:pt>
                <c:pt idx="93">
                  <c:v>156.782049615294</c:v>
                </c:pt>
                <c:pt idx="94">
                  <c:v>157.761884938903</c:v>
                </c:pt>
                <c:pt idx="95">
                  <c:v>158.991021658986</c:v>
                </c:pt>
                <c:pt idx="96">
                  <c:v>160.428592892072</c:v>
                </c:pt>
                <c:pt idx="97">
                  <c:v>161.268847586557</c:v>
                </c:pt>
                <c:pt idx="98">
                  <c:v>162.317180173011</c:v>
                </c:pt>
                <c:pt idx="99">
                  <c:v>163.319235885214</c:v>
                </c:pt>
                <c:pt idx="100">
                  <c:v>163.704003376385</c:v>
                </c:pt>
                <c:pt idx="101">
                  <c:v>163.924701604838</c:v>
                </c:pt>
                <c:pt idx="102">
                  <c:v>164.393576349841</c:v>
                </c:pt>
                <c:pt idx="103">
                  <c:v>164.64751868645</c:v>
                </c:pt>
                <c:pt idx="104">
                  <c:v>164.613014413392</c:v>
                </c:pt>
                <c:pt idx="105">
                  <c:v>165.499276342954</c:v>
                </c:pt>
                <c:pt idx="106">
                  <c:v>166.724156236408</c:v>
                </c:pt>
                <c:pt idx="107">
                  <c:v>167.747458029306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690754"/>
        <c:axId val="6141741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0.0360359070236202</c:v>
                </c:pt>
                <c:pt idx="34">
                  <c:v>0.0117486439814325</c:v>
                </c:pt>
                <c:pt idx="38">
                  <c:v>0.0382021024378387</c:v>
                </c:pt>
                <c:pt idx="42">
                  <c:v>0.0399508867008289</c:v>
                </c:pt>
                <c:pt idx="46">
                  <c:v>0.0298152234142857</c:v>
                </c:pt>
                <c:pt idx="50">
                  <c:v>0.0372258265548084</c:v>
                </c:pt>
                <c:pt idx="54">
                  <c:v>0.0313662519716775</c:v>
                </c:pt>
                <c:pt idx="58">
                  <c:v>0.0349150793964126</c:v>
                </c:pt>
                <c:pt idx="62">
                  <c:v>0.035060906702967</c:v>
                </c:pt>
                <c:pt idx="66">
                  <c:v>0.0248015234180374</c:v>
                </c:pt>
                <c:pt idx="70">
                  <c:v>0.0257184296790058</c:v>
                </c:pt>
                <c:pt idx="74">
                  <c:v>0.0256867842075681</c:v>
                </c:pt>
                <c:pt idx="78">
                  <c:v>0.0272928963691688</c:v>
                </c:pt>
                <c:pt idx="82">
                  <c:v>0.0172082194609506</c:v>
                </c:pt>
                <c:pt idx="86">
                  <c:v>0.0252716631076235</c:v>
                </c:pt>
                <c:pt idx="90">
                  <c:v>0.0258942977241055</c:v>
                </c:pt>
                <c:pt idx="94">
                  <c:v>0.02057148438478</c:v>
                </c:pt>
                <c:pt idx="98">
                  <c:v>0.0266417853298093</c:v>
                </c:pt>
                <c:pt idx="102">
                  <c:v>0.0144221461404865</c:v>
                </c:pt>
                <c:pt idx="106">
                  <c:v>0.0120518790483988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400780"/>
        <c:axId val="95104792"/>
      </c:lineChart>
      <c:catAx>
        <c:axId val="966907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417415"/>
        <c:crosses val="autoZero"/>
        <c:auto val="1"/>
        <c:lblAlgn val="ctr"/>
        <c:lblOffset val="100"/>
      </c:catAx>
      <c:valAx>
        <c:axId val="6141741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690754"/>
        <c:crossesAt val="1"/>
        <c:crossBetween val="midCat"/>
      </c:valAx>
      <c:catAx>
        <c:axId val="934007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104792"/>
        <c:auto val="1"/>
        <c:lblAlgn val="ctr"/>
        <c:lblOffset val="100"/>
      </c:catAx>
      <c:valAx>
        <c:axId val="9510479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40078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Relationship Id="rId3" Type="http://schemas.openxmlformats.org/officeDocument/2006/relationships/chart" Target="../charts/chart10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image" Target="../media/image29.wmf"/><Relationship Id="rId3" Type="http://schemas.openxmlformats.org/officeDocument/2006/relationships/image" Target="../media/image30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4.xml"/><Relationship Id="rId2" Type="http://schemas.openxmlformats.org/officeDocument/2006/relationships/chart" Target="../charts/chart10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398160</xdr:colOff>
      <xdr:row>141</xdr:row>
      <xdr:rowOff>110520</xdr:rowOff>
    </xdr:to>
    <xdr:graphicFrame>
      <xdr:nvGraphicFramePr>
        <xdr:cNvPr id="0" name=""/>
        <xdr:cNvGraphicFramePr/>
      </xdr:nvGraphicFramePr>
      <xdr:xfrm>
        <a:off x="2219400" y="19799280"/>
        <a:ext cx="585324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347400</xdr:colOff>
      <xdr:row>141</xdr:row>
      <xdr:rowOff>144720</xdr:rowOff>
    </xdr:to>
    <xdr:graphicFrame>
      <xdr:nvGraphicFramePr>
        <xdr:cNvPr id="1" name=""/>
        <xdr:cNvGraphicFramePr/>
      </xdr:nvGraphicFramePr>
      <xdr:xfrm>
        <a:off x="10265760" y="19833480"/>
        <a:ext cx="585180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67320</xdr:colOff>
      <xdr:row>141</xdr:row>
      <xdr:rowOff>144000</xdr:rowOff>
    </xdr:to>
    <xdr:graphicFrame>
      <xdr:nvGraphicFramePr>
        <xdr:cNvPr id="2" name=""/>
        <xdr:cNvGraphicFramePr/>
      </xdr:nvGraphicFramePr>
      <xdr:xfrm>
        <a:off x="17427600" y="19832760"/>
        <a:ext cx="586800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548280</xdr:colOff>
      <xdr:row>35</xdr:row>
      <xdr:rowOff>57600</xdr:rowOff>
    </xdr:to>
    <xdr:graphicFrame>
      <xdr:nvGraphicFramePr>
        <xdr:cNvPr id="3" name="Chart 1"/>
        <xdr:cNvGraphicFramePr/>
      </xdr:nvGraphicFramePr>
      <xdr:xfrm>
        <a:off x="6008400" y="55080"/>
        <a:ext cx="7252560" cy="684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695880</xdr:colOff>
      <xdr:row>36</xdr:row>
      <xdr:rowOff>158040</xdr:rowOff>
    </xdr:to>
    <xdr:graphicFrame>
      <xdr:nvGraphicFramePr>
        <xdr:cNvPr id="4" name="Chart 1"/>
        <xdr:cNvGraphicFramePr/>
      </xdr:nvGraphicFramePr>
      <xdr:xfrm>
        <a:off x="6554880" y="336960"/>
        <a:ext cx="13572000" cy="70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223920</xdr:colOff>
      <xdr:row>78</xdr:row>
      <xdr:rowOff>119160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7286400" y="13698000"/>
          <a:ext cx="9939600" cy="126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402840</xdr:colOff>
      <xdr:row>69</xdr:row>
      <xdr:rowOff>166680</xdr:rowOff>
    </xdr:to>
    <xdr:pic>
      <xdr:nvPicPr>
        <xdr:cNvPr id="6" name="Image 1" descr=""/>
        <xdr:cNvPicPr/>
      </xdr:nvPicPr>
      <xdr:blipFill>
        <a:blip r:embed="rId3"/>
        <a:stretch/>
      </xdr:blipFill>
      <xdr:spPr>
        <a:xfrm>
          <a:off x="8418600" y="7853400"/>
          <a:ext cx="13034160" cy="5439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2</xdr:row>
      <xdr:rowOff>15840</xdr:rowOff>
    </xdr:from>
    <xdr:to>
      <xdr:col>29</xdr:col>
      <xdr:colOff>618480</xdr:colOff>
      <xdr:row>41</xdr:row>
      <xdr:rowOff>1800</xdr:rowOff>
    </xdr:to>
    <xdr:graphicFrame>
      <xdr:nvGraphicFramePr>
        <xdr:cNvPr id="7" name="Chart 1"/>
        <xdr:cNvGraphicFramePr/>
      </xdr:nvGraphicFramePr>
      <xdr:xfrm>
        <a:off x="10526040" y="1342800"/>
        <a:ext cx="13571280" cy="70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138</xdr:row>
      <xdr:rowOff>6840</xdr:rowOff>
    </xdr:from>
    <xdr:to>
      <xdr:col>15</xdr:col>
      <xdr:colOff>617400</xdr:colOff>
      <xdr:row>191</xdr:row>
      <xdr:rowOff>95760</xdr:rowOff>
    </xdr:to>
    <xdr:graphicFrame>
      <xdr:nvGraphicFramePr>
        <xdr:cNvPr id="8" name=""/>
        <xdr:cNvGraphicFramePr/>
      </xdr:nvGraphicFramePr>
      <xdr:xfrm>
        <a:off x="6477120" y="24168240"/>
        <a:ext cx="6284520" cy="870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121" activeCellId="0" sqref="W121"/>
    </sheetView>
  </sheetViews>
  <sheetFormatPr defaultColWidth="11.75781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98.8996849647311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98.8996849647311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98.8996849647311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96.8544396544644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96.8544396544644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96.8544396544644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98.9377533319836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98.9377533319836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98.9377533319836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92.7134695742798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92.7134695742798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92.7134695742798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100.032954014354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100.032954014354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100.032954014354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5230375545.84321</v>
      </c>
      <c r="F35" s="6" t="n">
        <f aca="false">E35/$B$14*100</f>
        <v>102.06757867557</v>
      </c>
      <c r="G35" s="7"/>
      <c r="H35" s="11" t="n">
        <f aca="false">'Central scenario'!BB38</f>
        <v>48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5222991657.631</v>
      </c>
      <c r="Q35" s="6" t="n">
        <f aca="false">P35/$B$14*100</f>
        <v>101.923486614795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5165910920.69201</v>
      </c>
      <c r="F36" s="9" t="n">
        <f aca="false">E36/$B$14*100</f>
        <v>100.809590957147</v>
      </c>
      <c r="G36" s="7"/>
      <c r="H36" s="12" t="n">
        <f aca="false">'Central scenario'!BB39</f>
        <v>49</v>
      </c>
      <c r="K36" s="9" t="n">
        <f aca="false">'High scenario'!AG39</f>
        <v>5257187789.55523</v>
      </c>
      <c r="L36" s="9" t="n">
        <f aca="false">K36/$B$14*100</f>
        <v>102.590803207071</v>
      </c>
      <c r="M36" s="7"/>
      <c r="O36" s="7" t="n">
        <f aca="false">O32+1</f>
        <v>2021</v>
      </c>
      <c r="P36" s="9" t="n">
        <f aca="false">'Low scenario'!AG39</f>
        <v>5159995107.44014</v>
      </c>
      <c r="Q36" s="9" t="n">
        <f aca="false">P36/$B$14*100</f>
        <v>100.69414748101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5158692836.07093</v>
      </c>
      <c r="F37" s="9" t="n">
        <f aca="false">E37/$B$14*100</f>
        <v>100.668734452009</v>
      </c>
      <c r="G37" s="10" t="n">
        <f aca="false">AVERAGE(E35:E38)/AVERAGE(E31:E34)-1</f>
        <v>0.0360359070236202</v>
      </c>
      <c r="H37" s="12" t="n">
        <f aca="false">'Central scenario'!BB40</f>
        <v>50</v>
      </c>
      <c r="K37" s="9" t="n">
        <f aca="false">'High scenario'!AG40</f>
        <v>5256548380.33363</v>
      </c>
      <c r="L37" s="9" t="n">
        <f aca="false">K37/$B$14*100</f>
        <v>102.578325527321</v>
      </c>
      <c r="M37" s="10" t="n">
        <f aca="false">AVERAGE(K35:K38)/AVERAGE(K31:K34)-1</f>
        <v>0.0515116199329269</v>
      </c>
      <c r="O37" s="7" t="n">
        <f aca="false">O33+1</f>
        <v>2021</v>
      </c>
      <c r="P37" s="9" t="n">
        <f aca="false">'Low scenario'!AG40</f>
        <v>5131124853.40273</v>
      </c>
      <c r="Q37" s="9" t="n">
        <f aca="false">P37/$B$14*100</f>
        <v>100.130762137163</v>
      </c>
      <c r="R37" s="10" t="n">
        <f aca="false">AVERAGE(P35:P38)/AVERAGE(P31:P34)-1</f>
        <v>0.0311628084177307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5170237762.38898</v>
      </c>
      <c r="F38" s="9" t="n">
        <f aca="false">E38/$B$14*100</f>
        <v>100.894026625571</v>
      </c>
      <c r="G38" s="7"/>
      <c r="H38" s="12" t="n">
        <f aca="false">'Central scenario'!BB41</f>
        <v>51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5113622313.26159</v>
      </c>
      <c r="Q38" s="9" t="n">
        <f aca="false">P38/$B$14*100</f>
        <v>99.7892107748902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5182683753.99249</v>
      </c>
      <c r="F39" s="6" t="n">
        <f aca="false">E39/$B$14*100</f>
        <v>101.136902536881</v>
      </c>
      <c r="G39" s="7"/>
      <c r="H39" s="11" t="n">
        <f aca="false">'Central scenario'!BB42</f>
        <v>51.125</v>
      </c>
      <c r="K39" s="6" t="n">
        <f aca="false">'High scenario'!AG42</f>
        <v>5313376172.73559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5145368395.85461</v>
      </c>
      <c r="Q39" s="6" t="n">
        <f aca="false">P39/$B$14*100</f>
        <v>100.408716153482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5212055943.41598</v>
      </c>
      <c r="F40" s="9" t="n">
        <f aca="false">E40/$B$14*100</f>
        <v>101.710082842688</v>
      </c>
      <c r="G40" s="7"/>
      <c r="H40" s="12" t="n">
        <f aca="false">'Central scenario'!BB43</f>
        <v>51.25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5173670682.79115</v>
      </c>
      <c r="Q40" s="9" t="n">
        <f aca="false">P40/$B$14*100</f>
        <v>100.961017966855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5270247001.02145</v>
      </c>
      <c r="F41" s="9" t="n">
        <f aca="false">E41/$B$14*100</f>
        <v>102.845645728815</v>
      </c>
      <c r="G41" s="10" t="n">
        <f aca="false">AVERAGE(E39:E42)/AVERAGE(E35:E38)-1</f>
        <v>0.0117486439814325</v>
      </c>
      <c r="H41" s="12" t="n">
        <f aca="false">'Central scenario'!BB44</f>
        <v>51.375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0.032004155474481</v>
      </c>
      <c r="O41" s="7" t="n">
        <f aca="false">O37+1</f>
        <v>2022</v>
      </c>
      <c r="P41" s="9" t="n">
        <f aca="false">'Low scenario'!AG44</f>
        <v>5227606434.30621</v>
      </c>
      <c r="Q41" s="9" t="n">
        <f aca="false">P41/$B$14*100</f>
        <v>102.013541158152</v>
      </c>
      <c r="R41" s="10" t="n">
        <f aca="false">AVERAGE(P39:P42)/AVERAGE(P35:P38)-1</f>
        <v>0.00802123167014668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5303723563.29975</v>
      </c>
      <c r="F42" s="9" t="n">
        <f aca="false">E42/$B$14*100</f>
        <v>103.498920359705</v>
      </c>
      <c r="G42" s="7"/>
      <c r="H42" s="12" t="n">
        <f aca="false">'Central scenario'!BB45</f>
        <v>51.5</v>
      </c>
      <c r="K42" s="9" t="n">
        <f aca="false">'High scenario'!AG45</f>
        <v>5540783528.06778</v>
      </c>
      <c r="L42" s="9" t="n">
        <f aca="false">K42/$B$14*100</f>
        <v>108.125000531714</v>
      </c>
      <c r="M42" s="7"/>
      <c r="O42" s="7" t="n">
        <f aca="false">O38+1</f>
        <v>2022</v>
      </c>
      <c r="P42" s="9" t="n">
        <f aca="false">'Low scenario'!AG45</f>
        <v>5246548251.48008</v>
      </c>
      <c r="Q42" s="9" t="n">
        <f aca="false">P42/$B$14*100</f>
        <v>102.383179131125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5367543385.65375</v>
      </c>
      <c r="F43" s="6" t="n">
        <f aca="false">E43/$B$14*100</f>
        <v>104.74432514605</v>
      </c>
      <c r="G43" s="7"/>
      <c r="H43" s="11" t="n">
        <f aca="false">'Central scenario'!BB46</f>
        <v>51.625</v>
      </c>
      <c r="K43" s="6" t="n">
        <f aca="false">'High scenario'!AG46</f>
        <v>5612446585.34218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5258793566.22381</v>
      </c>
      <c r="Q43" s="6" t="n">
        <f aca="false">P43/$B$14*100</f>
        <v>102.622138956296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5401415244.72964</v>
      </c>
      <c r="F44" s="9" t="n">
        <f aca="false">E44/$B$14*100</f>
        <v>105.405313752091</v>
      </c>
      <c r="G44" s="7"/>
      <c r="H44" s="12" t="n">
        <f aca="false">'Central scenario'!BB47</f>
        <v>51.75</v>
      </c>
      <c r="K44" s="9" t="n">
        <f aca="false">'High scenario'!AG47</f>
        <v>5650269766.67358</v>
      </c>
      <c r="L44" s="9" t="n">
        <f aca="false">K44/$B$14*100</f>
        <v>110.261557491122</v>
      </c>
      <c r="M44" s="7"/>
      <c r="O44" s="7" t="n">
        <f aca="false">O40+1</f>
        <v>2023</v>
      </c>
      <c r="P44" s="9" t="n">
        <f aca="false">'Low scenario'!AG47</f>
        <v>5220444563.87261</v>
      </c>
      <c r="Q44" s="9" t="n">
        <f aca="false">P44/$B$14*100</f>
        <v>101.873781638488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5462034895.8995</v>
      </c>
      <c r="F45" s="9" t="n">
        <f aca="false">E45/$B$14*100</f>
        <v>106.588269155739</v>
      </c>
      <c r="G45" s="10" t="n">
        <f aca="false">AVERAGE(E43:E46)/AVERAGE(E39:E42)-1</f>
        <v>0.0382021024378387</v>
      </c>
      <c r="H45" s="12" t="n">
        <f aca="false">'Central scenario'!BB48</f>
        <v>51.875</v>
      </c>
      <c r="K45" s="9" t="n">
        <f aca="false">'High scenario'!AG48</f>
        <v>5722910756.82361</v>
      </c>
      <c r="L45" s="9" t="n">
        <f aca="false">K45/$B$14*100</f>
        <v>111.679101969951</v>
      </c>
      <c r="M45" s="10" t="n">
        <f aca="false">AVERAGE(K43:K46)/AVERAGE(K39:K42)-1</f>
        <v>0.0499105962512805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0.0120966513100724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5538765552.85474</v>
      </c>
      <c r="F46" s="9" t="n">
        <f aca="false">E46/$B$14*100</f>
        <v>108.08562098009</v>
      </c>
      <c r="G46" s="7"/>
      <c r="H46" s="12" t="n">
        <f aca="false">'Central scenario'!BB49</f>
        <v>52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5286707910.71641</v>
      </c>
      <c r="Q46" s="9" t="n">
        <f aca="false">P46/$B$14*100</f>
        <v>103.16687031023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5620861404.83666</v>
      </c>
      <c r="F47" s="6" t="n">
        <f aca="false">E47/$B$14*100</f>
        <v>109.687671302798</v>
      </c>
      <c r="G47" s="7"/>
      <c r="H47" s="11" t="n">
        <f aca="false">'Central scenario'!BB50</f>
        <v>52</v>
      </c>
      <c r="K47" s="6" t="n">
        <f aca="false">'High scenario'!AG50</f>
        <v>5846685861.40049</v>
      </c>
      <c r="L47" s="6" t="n">
        <f aca="false">K47/$B$14*100</f>
        <v>114.094497406425</v>
      </c>
      <c r="M47" s="7"/>
      <c r="O47" s="5" t="n">
        <f aca="false">O43+1</f>
        <v>2024</v>
      </c>
      <c r="P47" s="6" t="n">
        <f aca="false">'Low scenario'!AG50</f>
        <v>5313870133.82922</v>
      </c>
      <c r="Q47" s="6" t="n">
        <f aca="false">P47/$B$14*100</f>
        <v>103.696924475609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5639450470.10179</v>
      </c>
      <c r="F48" s="9" t="n">
        <f aca="false">E48/$B$14*100</f>
        <v>110.050425538096</v>
      </c>
      <c r="G48" s="7"/>
      <c r="H48" s="12" t="n">
        <f aca="false">'Central scenario'!BB51</f>
        <v>52</v>
      </c>
      <c r="K48" s="9" t="n">
        <f aca="false">'High scenario'!AG51</f>
        <v>5883976466.20255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5325474478.1478</v>
      </c>
      <c r="Q48" s="9" t="n">
        <f aca="false">P48/$B$14*100</f>
        <v>103.923376155099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5667258891.31372</v>
      </c>
      <c r="F49" s="9" t="n">
        <f aca="false">E49/$B$14*100</f>
        <v>110.593089864016</v>
      </c>
      <c r="G49" s="10" t="n">
        <f aca="false">AVERAGE(E47:E50)/AVERAGE(E43:E46)-1</f>
        <v>0.0399508867008289</v>
      </c>
      <c r="H49" s="12" t="n">
        <f aca="false">'Central scenario'!BB52</f>
        <v>52</v>
      </c>
      <c r="K49" s="9" t="n">
        <f aca="false">'High scenario'!AG52</f>
        <v>5960869217.99959</v>
      </c>
      <c r="L49" s="9" t="n">
        <f aca="false">K49/$B$14*100</f>
        <v>116.322715749635</v>
      </c>
      <c r="M49" s="10" t="n">
        <f aca="false">AVERAGE(K47:K50)/AVERAGE(K43:K46)-1</f>
        <v>0.0400886576771338</v>
      </c>
      <c r="O49" s="7" t="n">
        <f aca="false">O45+1</f>
        <v>2024</v>
      </c>
      <c r="P49" s="9" t="n">
        <f aca="false">'Low scenario'!AG52</f>
        <v>5363326297.08304</v>
      </c>
      <c r="Q49" s="9" t="n">
        <f aca="false">P49/$B$14*100</f>
        <v>104.662031242735</v>
      </c>
      <c r="R49" s="10" t="n">
        <f aca="false">AVERAGE(P47:P50)/AVERAGE(P43:P46)-1</f>
        <v>0.0163573058880129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5711909491.36042</v>
      </c>
      <c r="F50" s="9" t="n">
        <f aca="false">E50/$B$14*100</f>
        <v>111.464419005343</v>
      </c>
      <c r="G50" s="7"/>
      <c r="H50" s="7" t="n">
        <v>52</v>
      </c>
      <c r="K50" s="9" t="n">
        <f aca="false">'High scenario'!AG53</f>
        <v>6013606125.41349</v>
      </c>
      <c r="L50" s="9" t="n">
        <f aca="false">K50/$B$14*100</f>
        <v>117.351844231786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5753492032.13395</v>
      </c>
      <c r="F51" s="6" t="n">
        <f aca="false">E51/$B$14*100</f>
        <v>112.275876847085</v>
      </c>
      <c r="G51" s="7"/>
      <c r="H51" s="3" t="n">
        <f aca="false">H50</f>
        <v>52</v>
      </c>
      <c r="K51" s="6" t="n">
        <f aca="false">'High scenario'!AG54</f>
        <v>6068880190.77013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5412001597.73667</v>
      </c>
      <c r="Q51" s="6" t="n">
        <f aca="false">P51/$B$14*100</f>
        <v>105.611899953973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5799841639.12972</v>
      </c>
      <c r="F52" s="9" t="n">
        <f aca="false">E52/$B$14*100</f>
        <v>113.18036106952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5835033108.44637</v>
      </c>
      <c r="F53" s="9" t="n">
        <f aca="false">E53/$B$14*100</f>
        <v>113.867101062032</v>
      </c>
      <c r="G53" s="10" t="n">
        <f aca="false">AVERAGE(E51:E54)/AVERAGE(E47:E50)-1</f>
        <v>0.0298152234142857</v>
      </c>
      <c r="H53" s="3" t="n">
        <f aca="false">H52</f>
        <v>52</v>
      </c>
      <c r="K53" s="9" t="n">
        <f aca="false">'High scenario'!AG56</f>
        <v>6194524622.12994</v>
      </c>
      <c r="L53" s="9" t="n">
        <f aca="false">K53/$B$14*100</f>
        <v>120.882358003813</v>
      </c>
      <c r="M53" s="10" t="n">
        <f aca="false">AVERAGE(K51:K54)/AVERAGE(K47:K50)-1</f>
        <v>0.0408211351709391</v>
      </c>
      <c r="O53" s="7" t="n">
        <f aca="false">O49+1</f>
        <v>2025</v>
      </c>
      <c r="P53" s="9" t="n">
        <f aca="false">'Low scenario'!AG56</f>
        <v>5499930940.53847</v>
      </c>
      <c r="Q53" s="9" t="n">
        <f aca="false">P53/$B$14*100</f>
        <v>107.327787280925</v>
      </c>
      <c r="R53" s="10" t="n">
        <f aca="false">AVERAGE(P51:P54)/AVERAGE(P47:P50)-1</f>
        <v>0.0241029867372073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5926114639.76658</v>
      </c>
      <c r="F54" s="9" t="n">
        <f aca="false">E54/$B$14*100</f>
        <v>115.644501419317</v>
      </c>
      <c r="G54" s="7"/>
      <c r="H54" s="3" t="n">
        <f aca="false">H53</f>
        <v>52</v>
      </c>
      <c r="K54" s="9" t="n">
        <f aca="false">'High scenario'!AG57</f>
        <v>6273115279.82485</v>
      </c>
      <c r="L54" s="9" t="n">
        <f aca="false">K54/$B$14*100</f>
        <v>122.416006604593</v>
      </c>
      <c r="M54" s="7"/>
      <c r="O54" s="7" t="n">
        <f aca="false">O50+1</f>
        <v>2025</v>
      </c>
      <c r="P54" s="9" t="n">
        <f aca="false">'Low scenario'!AG57</f>
        <v>5544049951.67689</v>
      </c>
      <c r="Q54" s="9" t="n">
        <f aca="false">P54/$B$14*100</f>
        <v>108.18874278995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5961328548.86606</v>
      </c>
      <c r="F55" s="6" t="n">
        <f aca="false">E55/$B$14*100</f>
        <v>116.331679310461</v>
      </c>
      <c r="G55" s="7"/>
      <c r="H55" s="3" t="n">
        <f aca="false">H54</f>
        <v>52</v>
      </c>
      <c r="K55" s="6" t="n">
        <f aca="false">'High scenario'!AG58</f>
        <v>6312458111.12562</v>
      </c>
      <c r="L55" s="6" t="n">
        <f aca="false">K55/$B$14*100</f>
        <v>123.183757886297</v>
      </c>
      <c r="M55" s="7"/>
      <c r="O55" s="5" t="n">
        <f aca="false">O51+1</f>
        <v>2026</v>
      </c>
      <c r="P55" s="6" t="n">
        <f aca="false">'Low scenario'!AG58</f>
        <v>5607207166.61758</v>
      </c>
      <c r="Q55" s="6" t="n">
        <f aca="false">P55/$B$14*100</f>
        <v>109.421217198028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6043680416.78034</v>
      </c>
      <c r="F56" s="9" t="n">
        <f aca="false">E56/$B$14*100</f>
        <v>117.938725627451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5626068752.83245</v>
      </c>
      <c r="Q56" s="9" t="n">
        <f aca="false">P56/$B$14*100</f>
        <v>109.789289512923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6074194127.96373</v>
      </c>
      <c r="F57" s="9" t="n">
        <f aca="false">E57/$B$14*100</f>
        <v>118.534182031986</v>
      </c>
      <c r="G57" s="10" t="n">
        <f aca="false">AVERAGE(E55:E58)/AVERAGE(E51:E54)-1</f>
        <v>0.0372258265548084</v>
      </c>
      <c r="H57" s="3" t="n">
        <f aca="false">H56</f>
        <v>52</v>
      </c>
      <c r="K57" s="9" t="n">
        <f aca="false">'High scenario'!AG60</f>
        <v>6432410262.65725</v>
      </c>
      <c r="L57" s="9" t="n">
        <f aca="false">K57/$B$14*100</f>
        <v>125.524550733091</v>
      </c>
      <c r="M57" s="10" t="n">
        <f aca="false">AVERAGE(K55:K58)/AVERAGE(K51:K54)-1</f>
        <v>0.0393405267199396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0.0327777289337852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6103179167.40324</v>
      </c>
      <c r="F58" s="9" t="n">
        <f aca="false">E58/$B$14*100</f>
        <v>119.099807342726</v>
      </c>
      <c r="G58" s="7"/>
      <c r="H58" s="3" t="n">
        <f aca="false">H57</f>
        <v>52</v>
      </c>
      <c r="K58" s="9" t="n">
        <f aca="false">'High scenario'!AG61</f>
        <v>6501904004.2531</v>
      </c>
      <c r="L58" s="9" t="n">
        <f aca="false">K58/$B$14*100</f>
        <v>126.880678581966</v>
      </c>
      <c r="M58" s="7"/>
      <c r="O58" s="7" t="n">
        <f aca="false">O54+1</f>
        <v>2026</v>
      </c>
      <c r="P58" s="9" t="n">
        <f aca="false">'Low scenario'!AG61</f>
        <v>5705458427.0819</v>
      </c>
      <c r="Q58" s="9" t="n">
        <f aca="false">P58/$B$14*100</f>
        <v>111.338530432903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6166822204.04006</v>
      </c>
      <c r="F59" s="6" t="n">
        <f aca="false">E59/$B$14*100</f>
        <v>120.341762263964</v>
      </c>
      <c r="G59" s="7"/>
      <c r="H59" s="3" t="n">
        <f aca="false">H58</f>
        <v>52</v>
      </c>
      <c r="K59" s="6" t="n">
        <f aca="false">'High scenario'!AG62</f>
        <v>6550061525.28111</v>
      </c>
      <c r="L59" s="6" t="n">
        <f aca="false">K59/$B$14*100</f>
        <v>127.820443140604</v>
      </c>
      <c r="M59" s="7"/>
      <c r="O59" s="5" t="n">
        <f aca="false">O55+1</f>
        <v>2027</v>
      </c>
      <c r="P59" s="6" t="n">
        <f aca="false">'Low scenario'!AG62</f>
        <v>5716637905.22782</v>
      </c>
      <c r="Q59" s="6" t="n">
        <f aca="false">P59/$B$14*100</f>
        <v>111.556691108979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6210413448.02124</v>
      </c>
      <c r="F60" s="9" t="n">
        <f aca="false">E60/$B$14*100</f>
        <v>121.192418719818</v>
      </c>
      <c r="G60" s="7"/>
      <c r="H60" s="3" t="n">
        <f aca="false">H59</f>
        <v>52</v>
      </c>
      <c r="K60" s="9" t="n">
        <f aca="false">'High scenario'!AG63</f>
        <v>6606937702.96895</v>
      </c>
      <c r="L60" s="9" t="n">
        <f aca="false">K60/$B$14*100</f>
        <v>128.930346949621</v>
      </c>
      <c r="M60" s="7"/>
      <c r="O60" s="7" t="n">
        <f aca="false">O56+1</f>
        <v>2027</v>
      </c>
      <c r="P60" s="9" t="n">
        <f aca="false">'Low scenario'!AG63</f>
        <v>5737150924.48294</v>
      </c>
      <c r="Q60" s="9" t="n">
        <f aca="false">P60/$B$14*100</f>
        <v>111.956990129259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6254056275.12579</v>
      </c>
      <c r="F61" s="9" t="n">
        <f aca="false">E61/$B$14*100</f>
        <v>122.044081788765</v>
      </c>
      <c r="G61" s="10" t="n">
        <f aca="false">AVERAGE(E59:E62)/AVERAGE(E55:E58)-1</f>
        <v>0.0313662519716775</v>
      </c>
      <c r="H61" s="3" t="n">
        <f aca="false">H60</f>
        <v>52</v>
      </c>
      <c r="K61" s="9" t="n">
        <f aca="false">'High scenario'!AG64</f>
        <v>6710272499.68183</v>
      </c>
      <c r="L61" s="9" t="n">
        <f aca="false">K61/$B$14*100</f>
        <v>130.946862284126</v>
      </c>
      <c r="M61" s="10" t="n">
        <f aca="false">AVERAGE(K59:K62)/AVERAGE(K55:K58)-1</f>
        <v>0.0383607726476143</v>
      </c>
      <c r="O61" s="7" t="n">
        <f aca="false">O57+1</f>
        <v>2027</v>
      </c>
      <c r="P61" s="9" t="n">
        <f aca="false">'Low scenario'!AG64</f>
        <v>5767319860.62689</v>
      </c>
      <c r="Q61" s="9" t="n">
        <f aca="false">P61/$B$14*100</f>
        <v>112.545718459842</v>
      </c>
      <c r="R61" s="10" t="n">
        <f aca="false">AVERAGE(P59:P62)/AVERAGE(P55:P58)-1</f>
        <v>0.0168529395184205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6309601029.10065</v>
      </c>
      <c r="F62" s="9" t="n">
        <f aca="false">E62/$B$14*100</f>
        <v>123.128003678628</v>
      </c>
      <c r="G62" s="7"/>
      <c r="H62" s="3" t="n">
        <f aca="false">H61</f>
        <v>52</v>
      </c>
      <c r="K62" s="9" t="n">
        <f aca="false">'High scenario'!AG65</f>
        <v>6759880385.40669</v>
      </c>
      <c r="L62" s="9" t="n">
        <f aca="false">K62/$B$14*100</f>
        <v>131.914929822445</v>
      </c>
      <c r="M62" s="7"/>
      <c r="O62" s="7" t="n">
        <f aca="false">O58+1</f>
        <v>2027</v>
      </c>
      <c r="P62" s="9" t="n">
        <f aca="false">'Low scenario'!AG65</f>
        <v>5782620549.72293</v>
      </c>
      <c r="Q62" s="9" t="n">
        <f aca="false">P62/$B$14*100</f>
        <v>112.844302046129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6392936262.86695</v>
      </c>
      <c r="F63" s="6" t="n">
        <f aca="false">E63/$B$14*100</f>
        <v>124.754239778567</v>
      </c>
      <c r="G63" s="7"/>
      <c r="H63" s="3" t="n">
        <f aca="false">H62</f>
        <v>52</v>
      </c>
      <c r="K63" s="6" t="n">
        <f aca="false">'High scenario'!AG66</f>
        <v>6853845755.10432</v>
      </c>
      <c r="L63" s="6" t="n">
        <f aca="false">K63/$B$14*100</f>
        <v>133.748606521247</v>
      </c>
      <c r="M63" s="7"/>
      <c r="O63" s="5" t="n">
        <f aca="false">O59+1</f>
        <v>2028</v>
      </c>
      <c r="P63" s="6" t="n">
        <f aca="false">'Low scenario'!AG66</f>
        <v>5805943685.16573</v>
      </c>
      <c r="Q63" s="6" t="n">
        <f aca="false">P63/$B$14*100</f>
        <v>113.299438764497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6417110731.28554</v>
      </c>
      <c r="F64" s="9" t="n">
        <f aca="false">E64/$B$14*100</f>
        <v>125.225989739087</v>
      </c>
      <c r="G64" s="7"/>
      <c r="H64" s="3" t="n">
        <f aca="false">H63</f>
        <v>52</v>
      </c>
      <c r="K64" s="9" t="n">
        <f aca="false">'High scenario'!AG67</f>
        <v>6911978205.58253</v>
      </c>
      <c r="L64" s="9" t="n">
        <f aca="false">K64/$B$14*100</f>
        <v>134.883025725142</v>
      </c>
      <c r="M64" s="7"/>
      <c r="O64" s="7" t="n">
        <f aca="false">O60+1</f>
        <v>2028</v>
      </c>
      <c r="P64" s="9" t="n">
        <f aca="false">'Low scenario'!AG67</f>
        <v>5877414663.89526</v>
      </c>
      <c r="Q64" s="9" t="n">
        <f aca="false">P64/$B$14*100</f>
        <v>114.694151186302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6468512371.34374</v>
      </c>
      <c r="F65" s="9" t="n">
        <f aca="false">E65/$B$14*100</f>
        <v>126.229061295749</v>
      </c>
      <c r="G65" s="10" t="n">
        <f aca="false">AVERAGE(E63:E66)/AVERAGE(E59:E62)-1</f>
        <v>0.0349150793964126</v>
      </c>
      <c r="H65" s="3" t="n">
        <f aca="false">H64</f>
        <v>52</v>
      </c>
      <c r="K65" s="9" t="n">
        <f aca="false">'High scenario'!AG68</f>
        <v>6957317715.0867</v>
      </c>
      <c r="L65" s="9" t="n">
        <f aca="false">K65/$B$14*100</f>
        <v>135.767798513036</v>
      </c>
      <c r="M65" s="10" t="n">
        <f aca="false">AVERAGE(K63:K66)/AVERAGE(K59:K62)-1</f>
        <v>0.042776430078401</v>
      </c>
      <c r="O65" s="7" t="n">
        <f aca="false">O61+1</f>
        <v>2028</v>
      </c>
      <c r="P65" s="9" t="n">
        <f aca="false">'Low scenario'!AG68</f>
        <v>5942258220.8286</v>
      </c>
      <c r="Q65" s="9" t="n">
        <f aca="false">P65/$B$14*100</f>
        <v>115.959533526612</v>
      </c>
      <c r="R65" s="10" t="n">
        <f aca="false">AVERAGE(P63:P66)/AVERAGE(P59:P62)-1</f>
        <v>0.0253791639117389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6533146848.57772</v>
      </c>
      <c r="F66" s="9" t="n">
        <f aca="false">E66/$B$14*100</f>
        <v>127.490363573647</v>
      </c>
      <c r="G66" s="7"/>
      <c r="H66" s="3" t="n">
        <f aca="false">H65</f>
        <v>52</v>
      </c>
      <c r="K66" s="9" t="n">
        <f aca="false">'High scenario'!AG69</f>
        <v>7043024948.12821</v>
      </c>
      <c r="L66" s="9" t="n">
        <f aca="false">K66/$B$14*100</f>
        <v>137.44032272757</v>
      </c>
      <c r="M66" s="7"/>
      <c r="O66" s="7" t="n">
        <f aca="false">O62+1</f>
        <v>2028</v>
      </c>
      <c r="P66" s="9" t="n">
        <f aca="false">'Low scenario'!AG69</f>
        <v>5961928085.13575</v>
      </c>
      <c r="Q66" s="9" t="n">
        <f aca="false">P66/$B$14*100</f>
        <v>116.34337889395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6603308489.83458</v>
      </c>
      <c r="F67" s="6" t="n">
        <f aca="false">E67/$B$14*100</f>
        <v>128.859525075765</v>
      </c>
      <c r="G67" s="7"/>
      <c r="H67" s="3" t="n">
        <f aca="false">H66</f>
        <v>52</v>
      </c>
      <c r="K67" s="6" t="n">
        <f aca="false">'High scenario'!AG70</f>
        <v>7109892047.63822</v>
      </c>
      <c r="L67" s="6" t="n">
        <f aca="false">K67/$B$14*100</f>
        <v>138.745193263199</v>
      </c>
      <c r="M67" s="7"/>
      <c r="O67" s="5" t="n">
        <f aca="false">O63+1</f>
        <v>2029</v>
      </c>
      <c r="P67" s="6" t="n">
        <f aca="false">'Low scenario'!AG70</f>
        <v>5984216099.53741</v>
      </c>
      <c r="Q67" s="6" t="n">
        <f aca="false">P67/$B$14*100</f>
        <v>116.778315858519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6639076779.62957</v>
      </c>
      <c r="F68" s="9" t="n">
        <f aca="false">E68/$B$14*100</f>
        <v>129.557521366996</v>
      </c>
      <c r="G68" s="7"/>
      <c r="H68" s="3" t="n">
        <f aca="false">H67</f>
        <v>52</v>
      </c>
      <c r="K68" s="9" t="n">
        <f aca="false">'High scenario'!AG71</f>
        <v>7170166598.15049</v>
      </c>
      <c r="L68" s="9" t="n">
        <f aca="false">K68/$B$14*100</f>
        <v>139.921414238657</v>
      </c>
      <c r="M68" s="7"/>
      <c r="O68" s="7" t="n">
        <f aca="false">O64+1</f>
        <v>2029</v>
      </c>
      <c r="P68" s="9" t="n">
        <f aca="false">'Low scenario'!AG71</f>
        <v>5990844001.89901</v>
      </c>
      <c r="Q68" s="9" t="n">
        <f aca="false">P68/$B$14*100</f>
        <v>116.907655317954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6712907457.09481</v>
      </c>
      <c r="F69" s="9" t="n">
        <f aca="false">E69/$B$14*100</f>
        <v>130.998281865894</v>
      </c>
      <c r="G69" s="10" t="n">
        <f aca="false">AVERAGE(E67:E70)/AVERAGE(E63:E66)-1</f>
        <v>0.035060906702967</v>
      </c>
      <c r="H69" s="3" t="n">
        <f aca="false">H68</f>
        <v>52</v>
      </c>
      <c r="K69" s="9" t="n">
        <f aca="false">'High scenario'!AG72</f>
        <v>7254701014.96913</v>
      </c>
      <c r="L69" s="9" t="n">
        <f aca="false">K69/$B$14*100</f>
        <v>141.571051662167</v>
      </c>
      <c r="M69" s="10" t="n">
        <f aca="false">AVERAGE(K67:K70)/AVERAGE(K63:K66)-1</f>
        <v>0.0389566568905526</v>
      </c>
      <c r="O69" s="7" t="n">
        <f aca="false">O65+1</f>
        <v>2029</v>
      </c>
      <c r="P69" s="9" t="n">
        <f aca="false">'Low scenario'!AG72</f>
        <v>5992933345.02418</v>
      </c>
      <c r="Q69" s="9" t="n">
        <f aca="false">P69/$B$14*100</f>
        <v>116.948427570719</v>
      </c>
      <c r="R69" s="10" t="n">
        <f aca="false">AVERAGE(P67:P70)/AVERAGE(P63:P66)-1</f>
        <v>0.0181154199325504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6761395310.93103</v>
      </c>
      <c r="F70" s="9" t="n">
        <f aca="false">E70/$B$14*100</f>
        <v>131.944492667176</v>
      </c>
      <c r="G70" s="7"/>
      <c r="H70" s="3" t="n">
        <f aca="false">H69</f>
        <v>52</v>
      </c>
      <c r="K70" s="9" t="n">
        <f aca="false">'High scenario'!AG73</f>
        <v>7313083989.47717</v>
      </c>
      <c r="L70" s="9" t="n">
        <f aca="false">K70/$B$14*100</f>
        <v>142.710359689226</v>
      </c>
      <c r="M70" s="7"/>
      <c r="O70" s="7" t="n">
        <f aca="false">O66+1</f>
        <v>2029</v>
      </c>
      <c r="P70" s="9" t="n">
        <f aca="false">'Low scenario'!AG73</f>
        <v>6046849485.1683</v>
      </c>
      <c r="Q70" s="9" t="n">
        <f aca="false">P70/$B$14*100</f>
        <v>118.00056805811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6810366021.99242</v>
      </c>
      <c r="F71" s="6" t="n">
        <f aca="false">E71/$B$14*100</f>
        <v>132.900126131781</v>
      </c>
      <c r="G71" s="7"/>
      <c r="H71" s="3" t="n">
        <f aca="false">H70</f>
        <v>52</v>
      </c>
      <c r="K71" s="6" t="n">
        <f aca="false">'High scenario'!AG74</f>
        <v>7408699994.7967</v>
      </c>
      <c r="L71" s="6" t="n">
        <f aca="false">K71/$B$14*100</f>
        <v>144.57624753228</v>
      </c>
      <c r="M71" s="7"/>
      <c r="O71" s="5" t="n">
        <f aca="false">O67+1</f>
        <v>2030</v>
      </c>
      <c r="P71" s="6" t="n">
        <f aca="false">'Low scenario'!AG74</f>
        <v>6103060294.00703</v>
      </c>
      <c r="Q71" s="6" t="n">
        <f aca="false">P71/$B$14*100</f>
        <v>119.097487601129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6815618793.77942</v>
      </c>
      <c r="F72" s="9" t="n">
        <f aca="false">E72/$B$14*100</f>
        <v>133.002630759399</v>
      </c>
      <c r="G72" s="7"/>
      <c r="H72" s="3" t="n">
        <f aca="false">H71</f>
        <v>52</v>
      </c>
      <c r="K72" s="9" t="n">
        <f aca="false">'High scenario'!AG75</f>
        <v>7451242528.4137</v>
      </c>
      <c r="L72" s="9" t="n">
        <f aca="false">K72/$B$14*100</f>
        <v>145.40643904701</v>
      </c>
      <c r="M72" s="7"/>
      <c r="O72" s="7" t="n">
        <f aca="false">O68+1</f>
        <v>2030</v>
      </c>
      <c r="P72" s="9" t="n">
        <f aca="false">'Low scenario'!AG75</f>
        <v>6136372439.82317</v>
      </c>
      <c r="Q72" s="9" t="n">
        <f aca="false">P72/$B$14*100</f>
        <v>119.747553745356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6847732358.70462</v>
      </c>
      <c r="F73" s="9" t="n">
        <f aca="false">E73/$B$14*100</f>
        <v>133.629307330867</v>
      </c>
      <c r="G73" s="10" t="n">
        <f aca="false">AVERAGE(E71:E74)/AVERAGE(E67:E70)-1</f>
        <v>0.0248015234180374</v>
      </c>
      <c r="H73" s="3" t="n">
        <f aca="false">H72</f>
        <v>52</v>
      </c>
      <c r="K73" s="9" t="n">
        <f aca="false">'High scenario'!AG76</f>
        <v>7490385680.35364</v>
      </c>
      <c r="L73" s="9" t="n">
        <f aca="false">K73/$B$14*100</f>
        <v>146.170293708156</v>
      </c>
      <c r="M73" s="10" t="n">
        <f aca="false">AVERAGE(K71:K74)/AVERAGE(K67:K70)-1</f>
        <v>0.0372713030638769</v>
      </c>
      <c r="O73" s="7" t="n">
        <f aca="false">O69+1</f>
        <v>2030</v>
      </c>
      <c r="P73" s="9" t="n">
        <f aca="false">'Low scenario'!AG76</f>
        <v>6128772772.60364</v>
      </c>
      <c r="Q73" s="9" t="n">
        <f aca="false">P73/$B$14*100</f>
        <v>119.599250889272</v>
      </c>
      <c r="R73" s="10" t="n">
        <f aca="false">AVERAGE(P71:P74)/AVERAGE(P67:P70)-1</f>
        <v>0.023386570959762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6905585427.02773</v>
      </c>
      <c r="F74" s="9" t="n">
        <f aca="false">E74/$B$14*100</f>
        <v>134.75827456294</v>
      </c>
      <c r="G74" s="7"/>
      <c r="H74" s="3" t="n">
        <f aca="false">H73</f>
        <v>52</v>
      </c>
      <c r="K74" s="9" t="n">
        <f aca="false">'High scenario'!AG77</f>
        <v>7572712170.09822</v>
      </c>
      <c r="L74" s="9" t="n">
        <f aca="false">K74/$B$14*100</f>
        <v>147.776844785692</v>
      </c>
      <c r="M74" s="7"/>
      <c r="O74" s="7" t="n">
        <f aca="false">O70+1</f>
        <v>2030</v>
      </c>
      <c r="P74" s="9" t="n">
        <f aca="false">'Low scenario'!AG77</f>
        <v>6208262253.50315</v>
      </c>
      <c r="Q74" s="9" t="n">
        <f aca="false">P74/$B$14*100</f>
        <v>121.150439474963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6962789890.04232</v>
      </c>
      <c r="F75" s="6" t="n">
        <f aca="false">E75/$B$14*100</f>
        <v>135.874584659253</v>
      </c>
      <c r="G75" s="7"/>
      <c r="H75" s="3" t="n">
        <f aca="false">H74</f>
        <v>52</v>
      </c>
      <c r="K75" s="6" t="n">
        <f aca="false">'High scenario'!AG78</f>
        <v>7645646043.59092</v>
      </c>
      <c r="L75" s="6" t="n">
        <f aca="false">K75/$B$14*100</f>
        <v>149.200104703758</v>
      </c>
      <c r="M75" s="7"/>
      <c r="O75" s="5" t="n">
        <f aca="false">O71+1</f>
        <v>2031</v>
      </c>
      <c r="P75" s="6" t="n">
        <f aca="false">'Low scenario'!AG78</f>
        <v>6224785459.77153</v>
      </c>
      <c r="Q75" s="6" t="n">
        <f aca="false">P75/$B$14*100</f>
        <v>121.472879735895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6997336625.10611</v>
      </c>
      <c r="F76" s="9" t="n">
        <f aca="false">E76/$B$14*100</f>
        <v>136.548743057288</v>
      </c>
      <c r="G76" s="7"/>
      <c r="H76" s="3" t="n">
        <f aca="false">H75</f>
        <v>52</v>
      </c>
      <c r="K76" s="9" t="n">
        <f aca="false">'High scenario'!AG79</f>
        <v>7750549045.09995</v>
      </c>
      <c r="L76" s="9" t="n">
        <f aca="false">K76/$B$14*100</f>
        <v>151.247222595385</v>
      </c>
      <c r="M76" s="7"/>
      <c r="O76" s="7" t="n">
        <f aca="false">O72+1</f>
        <v>2031</v>
      </c>
      <c r="P76" s="9" t="n">
        <f aca="false">'Low scenario'!AG79</f>
        <v>6217760434.17878</v>
      </c>
      <c r="Q76" s="9" t="n">
        <f aca="false">P76/$B$14*100</f>
        <v>121.335790659575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7037925970.61179</v>
      </c>
      <c r="F77" s="9" t="n">
        <f aca="false">E77/$B$14*100</f>
        <v>137.340819301045</v>
      </c>
      <c r="G77" s="10" t="n">
        <f aca="false">AVERAGE(E75:E78)/AVERAGE(E71:E74)-1</f>
        <v>0.0257184296790058</v>
      </c>
      <c r="H77" s="3" t="n">
        <f aca="false">H76</f>
        <v>52</v>
      </c>
      <c r="K77" s="9" t="n">
        <f aca="false">'High scenario'!AG80</f>
        <v>7830891489.39274</v>
      </c>
      <c r="L77" s="9" t="n">
        <f aca="false">K77/$B$14*100</f>
        <v>152.815056239827</v>
      </c>
      <c r="M77" s="10" t="n">
        <f aca="false">AVERAGE(K75:K78)/AVERAGE(K71:K74)-1</f>
        <v>0.0397453417166997</v>
      </c>
      <c r="O77" s="7" t="n">
        <f aca="false">O73+1</f>
        <v>2031</v>
      </c>
      <c r="P77" s="9" t="n">
        <f aca="false">'Low scenario'!AG80</f>
        <v>6237406817.03933</v>
      </c>
      <c r="Q77" s="9" t="n">
        <f aca="false">P77/$B$14*100</f>
        <v>121.719177800849</v>
      </c>
      <c r="R77" s="10" t="n">
        <f aca="false">AVERAGE(P75:P78)/AVERAGE(P71:P74)-1</f>
        <v>0.0149879991326833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7085402784.36098</v>
      </c>
      <c r="F78" s="9" t="n">
        <f aca="false">E78/$B$14*100</f>
        <v>138.267300273614</v>
      </c>
      <c r="G78" s="7"/>
      <c r="H78" s="3" t="n">
        <f aca="false">H77</f>
        <v>52</v>
      </c>
      <c r="K78" s="9" t="n">
        <f aca="false">'High scenario'!AG81</f>
        <v>7885255260.43246</v>
      </c>
      <c r="L78" s="9" t="n">
        <f aca="false">K78/$B$14*100</f>
        <v>153.875931970272</v>
      </c>
      <c r="M78" s="7"/>
      <c r="O78" s="7" t="n">
        <f aca="false">O74+1</f>
        <v>2031</v>
      </c>
      <c r="P78" s="9" t="n">
        <f aca="false">'Low scenario'!AG81</f>
        <v>6264867126.4177</v>
      </c>
      <c r="Q78" s="9" t="n">
        <f aca="false">P78/$B$14*100</f>
        <v>122.255048937322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7135406827.22084</v>
      </c>
      <c r="F79" s="6" t="n">
        <f aca="false">E79/$B$14*100</f>
        <v>139.243098576042</v>
      </c>
      <c r="G79" s="7"/>
      <c r="H79" s="3" t="n">
        <f aca="false">H78</f>
        <v>52</v>
      </c>
      <c r="K79" s="6" t="n">
        <f aca="false">'High scenario'!AG82</f>
        <v>7936917293.74178</v>
      </c>
      <c r="L79" s="6" t="n">
        <f aca="false">K79/$B$14*100</f>
        <v>154.884084941913</v>
      </c>
      <c r="M79" s="7"/>
      <c r="O79" s="5" t="n">
        <f aca="false">O75+1</f>
        <v>2032</v>
      </c>
      <c r="P79" s="6" t="n">
        <f aca="false">'Low scenario'!AG82</f>
        <v>6263295147.96413</v>
      </c>
      <c r="Q79" s="6" t="n">
        <f aca="false">P79/$B$14*100</f>
        <v>122.224372739584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7175330994.27754</v>
      </c>
      <c r="F80" s="9" t="n">
        <f aca="false">E80/$B$14*100</f>
        <v>140.022194269344</v>
      </c>
      <c r="G80" s="7"/>
      <c r="H80" s="3" t="n">
        <f aca="false">H79</f>
        <v>52</v>
      </c>
      <c r="K80" s="9" t="n">
        <f aca="false">'High scenario'!AG83</f>
        <v>8010135303.33068</v>
      </c>
      <c r="L80" s="9" t="n">
        <f aca="false">K80/$B$14*100</f>
        <v>156.312889602053</v>
      </c>
      <c r="M80" s="7"/>
      <c r="O80" s="7" t="n">
        <f aca="false">O76+1</f>
        <v>2032</v>
      </c>
      <c r="P80" s="9" t="n">
        <f aca="false">'Low scenario'!AG83</f>
        <v>6284499079.98766</v>
      </c>
      <c r="Q80" s="9" t="n">
        <f aca="false">P80/$B$14*100</f>
        <v>122.638154499818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7231311390.16649</v>
      </c>
      <c r="F81" s="9" t="n">
        <f aca="false">E81/$B$14*100</f>
        <v>141.114617444621</v>
      </c>
      <c r="G81" s="10" t="n">
        <f aca="false">AVERAGE(E79:E82)/AVERAGE(E75:E78)-1</f>
        <v>0.0256867842075681</v>
      </c>
      <c r="H81" s="3" t="n">
        <f aca="false">H80</f>
        <v>52</v>
      </c>
      <c r="K81" s="9" t="n">
        <f aca="false">'High scenario'!AG84</f>
        <v>8103228656.18104</v>
      </c>
      <c r="L81" s="9" t="n">
        <f aca="false">K81/$B$14*100</f>
        <v>158.129549425606</v>
      </c>
      <c r="M81" s="10" t="n">
        <f aca="false">AVERAGE(K79:K82)/AVERAGE(K75:K78)-1</f>
        <v>0.0350736092528441</v>
      </c>
      <c r="O81" s="7" t="n">
        <f aca="false">O77+1</f>
        <v>2032</v>
      </c>
      <c r="P81" s="9" t="n">
        <f aca="false">'Low scenario'!AG84</f>
        <v>6264828539.27878</v>
      </c>
      <c r="Q81" s="9" t="n">
        <f aca="false">P81/$B$14*100</f>
        <v>122.254295932915</v>
      </c>
      <c r="R81" s="10" t="n">
        <f aca="false">AVERAGE(P79:P82)/AVERAGE(P75:P78)-1</f>
        <v>0.00768570106011479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7262779713.78282</v>
      </c>
      <c r="F82" s="9" t="n">
        <f aca="false">E82/$B$14*100</f>
        <v>141.728702526724</v>
      </c>
      <c r="G82" s="7"/>
      <c r="H82" s="3" t="n">
        <f aca="false">H81</f>
        <v>52</v>
      </c>
      <c r="K82" s="9" t="n">
        <f aca="false">'High scenario'!AG85</f>
        <v>8153282705.84759</v>
      </c>
      <c r="L82" s="9" t="n">
        <f aca="false">K82/$B$14*100</f>
        <v>159.106323580271</v>
      </c>
      <c r="M82" s="7"/>
      <c r="O82" s="7" t="n">
        <f aca="false">O78+1</f>
        <v>2032</v>
      </c>
      <c r="P82" s="9" t="n">
        <f aca="false">'Low scenario'!AG85</f>
        <v>6323915498.44551</v>
      </c>
      <c r="Q82" s="9" t="n">
        <f aca="false">P82/$B$14*100</f>
        <v>123.407341789869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7325803152.77883</v>
      </c>
      <c r="F83" s="6" t="n">
        <f aca="false">E83/$B$14*100</f>
        <v>142.95856637909</v>
      </c>
      <c r="G83" s="7"/>
      <c r="H83" s="3" t="n">
        <f aca="false">H82</f>
        <v>52</v>
      </c>
      <c r="K83" s="6" t="n">
        <f aca="false">'High scenario'!AG86</f>
        <v>8227276879.01865</v>
      </c>
      <c r="L83" s="6" t="n">
        <f aca="false">K83/$B$14*100</f>
        <v>160.550274597837</v>
      </c>
      <c r="M83" s="7"/>
      <c r="O83" s="5" t="n">
        <f aca="false">O79+1</f>
        <v>2033</v>
      </c>
      <c r="P83" s="6" t="n">
        <f aca="false">'Low scenario'!AG86</f>
        <v>6315077571.23419</v>
      </c>
      <c r="Q83" s="6" t="n">
        <f aca="false">P83/$B$14*100</f>
        <v>123.234875047651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7361022195.51588</v>
      </c>
      <c r="F84" s="9" t="n">
        <f aca="false">E84/$B$14*100</f>
        <v>143.64584445003</v>
      </c>
      <c r="G84" s="7"/>
      <c r="H84" s="3" t="n">
        <f aca="false">H83</f>
        <v>52</v>
      </c>
      <c r="K84" s="9" t="n">
        <f aca="false">'High scenario'!AG87</f>
        <v>8306045823.75277</v>
      </c>
      <c r="L84" s="9" t="n">
        <f aca="false">K84/$B$14*100</f>
        <v>162.087402361106</v>
      </c>
      <c r="M84" s="7"/>
      <c r="O84" s="7" t="n">
        <f aca="false">O80+1</f>
        <v>2033</v>
      </c>
      <c r="P84" s="9" t="n">
        <f aca="false">'Low scenario'!AG87</f>
        <v>6338777032.16984</v>
      </c>
      <c r="Q84" s="9" t="n">
        <f aca="false">P84/$B$14*100</f>
        <v>123.697355527765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7433849466.18654</v>
      </c>
      <c r="F85" s="9" t="n">
        <f aca="false">E85/$B$14*100</f>
        <v>145.067024079247</v>
      </c>
      <c r="G85" s="10" t="n">
        <f aca="false">AVERAGE(E83:E86)/AVERAGE(E79:E82)-1</f>
        <v>0.0272928963691688</v>
      </c>
      <c r="H85" s="3" t="n">
        <f aca="false">H84</f>
        <v>52</v>
      </c>
      <c r="K85" s="9" t="n">
        <f aca="false">'High scenario'!AG88</f>
        <v>8393673419.32217</v>
      </c>
      <c r="L85" s="9" t="n">
        <f aca="false">K85/$B$14*100</f>
        <v>163.797401275436</v>
      </c>
      <c r="M85" s="10" t="n">
        <f aca="false">AVERAGE(K83:K86)/AVERAGE(K79:K82)-1</f>
        <v>0.0385166400423078</v>
      </c>
      <c r="O85" s="7" t="n">
        <f aca="false">O81+1</f>
        <v>2033</v>
      </c>
      <c r="P85" s="9" t="n">
        <f aca="false">'Low scenario'!AG88</f>
        <v>6351529844.44014</v>
      </c>
      <c r="Q85" s="9" t="n">
        <f aca="false">P85/$B$14*100</f>
        <v>123.946218856664</v>
      </c>
      <c r="R85" s="10" t="n">
        <f aca="false">AVERAGE(P83:P86)/AVERAGE(P79:P82)-1</f>
        <v>0.00838998517506817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7470321321.76033</v>
      </c>
      <c r="F86" s="9" t="n">
        <f aca="false">E86/$B$14*100</f>
        <v>145.778750026188</v>
      </c>
      <c r="G86" s="7"/>
      <c r="H86" s="3" t="n">
        <f aca="false">H85</f>
        <v>52</v>
      </c>
      <c r="K86" s="9" t="n">
        <f aca="false">'High scenario'!AG89</f>
        <v>8516940918.09964</v>
      </c>
      <c r="L86" s="9" t="n">
        <f aca="false">K86/$B$14*100</f>
        <v>166.202891095304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7474322287.36954</v>
      </c>
      <c r="F87" s="6" t="n">
        <f aca="false">E87/$B$14*100</f>
        <v>145.85682642214</v>
      </c>
      <c r="G87" s="7"/>
      <c r="H87" s="3" t="n">
        <f aca="false">H86</f>
        <v>52</v>
      </c>
      <c r="K87" s="6" t="n">
        <f aca="false">'High scenario'!AG90</f>
        <v>8560443952.19615</v>
      </c>
      <c r="L87" s="6" t="n">
        <f aca="false">K87/$B$14*100</f>
        <v>167.051826189229</v>
      </c>
      <c r="M87" s="7"/>
      <c r="O87" s="5" t="n">
        <f aca="false">O83+1</f>
        <v>2034</v>
      </c>
      <c r="P87" s="6" t="n">
        <f aca="false">'Low scenario'!AG90</f>
        <v>6341204720.40441</v>
      </c>
      <c r="Q87" s="6" t="n">
        <f aca="false">P87/$B$14*100</f>
        <v>123.744730378329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7533902664.74729</v>
      </c>
      <c r="F88" s="9" t="n">
        <f aca="false">E88/$B$14*100</f>
        <v>147.019501033595</v>
      </c>
      <c r="G88" s="7"/>
      <c r="H88" s="3" t="n">
        <f aca="false">H87</f>
        <v>52</v>
      </c>
      <c r="K88" s="9" t="n">
        <f aca="false">'High scenario'!AG91</f>
        <v>8611380425.7929</v>
      </c>
      <c r="L88" s="9" t="n">
        <f aca="false">K88/$B$14*100</f>
        <v>168.045820306998</v>
      </c>
      <c r="M88" s="7"/>
      <c r="O88" s="7" t="n">
        <f aca="false">O84+1</f>
        <v>2034</v>
      </c>
      <c r="P88" s="9" t="n">
        <f aca="false">'Low scenario'!AG91</f>
        <v>6380936831.16428</v>
      </c>
      <c r="Q88" s="9" t="n">
        <f aca="false">P88/$B$14*100</f>
        <v>124.520078210504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7516181335.02243</v>
      </c>
      <c r="F89" s="9" t="n">
        <f aca="false">E89/$B$14*100</f>
        <v>146.673680126458</v>
      </c>
      <c r="G89" s="10" t="n">
        <f aca="false">AVERAGE(E87:E90)/AVERAGE(E83:E86)-1</f>
        <v>0.0172082194609506</v>
      </c>
      <c r="H89" s="3" t="n">
        <f aca="false">H88</f>
        <v>52</v>
      </c>
      <c r="K89" s="9" t="n">
        <f aca="false">'High scenario'!AG92</f>
        <v>8726708299.54653</v>
      </c>
      <c r="L89" s="9" t="n">
        <f aca="false">K89/$B$14*100</f>
        <v>170.296373202227</v>
      </c>
      <c r="M89" s="10" t="n">
        <f aca="false">AVERAGE(K87:K90)/AVERAGE(K83:K86)-1</f>
        <v>0.0368390829988969</v>
      </c>
      <c r="O89" s="7" t="n">
        <f aca="false">O85+1</f>
        <v>2034</v>
      </c>
      <c r="P89" s="9" t="n">
        <f aca="false">'Low scenario'!AG92</f>
        <v>6401156567.5475</v>
      </c>
      <c r="Q89" s="9" t="n">
        <f aca="false">P89/$B$14*100</f>
        <v>124.914653994978</v>
      </c>
      <c r="R89" s="10" t="n">
        <f aca="false">AVERAGE(P87:P90)/AVERAGE(P83:P86)-1</f>
        <v>0.00692562692518961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7575798204.6829</v>
      </c>
      <c r="F90" s="9" t="n">
        <f aca="false">E90/$B$14*100</f>
        <v>147.837066862483</v>
      </c>
      <c r="G90" s="7"/>
      <c r="H90" s="3" t="n">
        <f aca="false">H89</f>
        <v>52</v>
      </c>
      <c r="K90" s="9" t="n">
        <f aca="false">'High scenario'!AG93</f>
        <v>8777448335.09121</v>
      </c>
      <c r="L90" s="9" t="n">
        <f aca="false">K90/$B$14*100</f>
        <v>171.286533951597</v>
      </c>
      <c r="M90" s="7"/>
      <c r="O90" s="7" t="n">
        <f aca="false">O86+1</f>
        <v>2034</v>
      </c>
      <c r="P90" s="9" t="n">
        <f aca="false">'Low scenario'!AG93</f>
        <v>6399682197.54082</v>
      </c>
      <c r="Q90" s="9" t="n">
        <f aca="false">P90/$B$14*100</f>
        <v>124.885882566362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7641514484.40901</v>
      </c>
      <c r="F91" s="6" t="n">
        <f aca="false">E91/$B$14*100</f>
        <v>149.119479854135</v>
      </c>
      <c r="G91" s="7"/>
      <c r="H91" s="3" t="n">
        <f aca="false">H90</f>
        <v>52</v>
      </c>
      <c r="K91" s="6" t="n">
        <f aca="false">'High scenario'!AG94</f>
        <v>8801017361.45743</v>
      </c>
      <c r="L91" s="6" t="n">
        <f aca="false">K91/$B$14*100</f>
        <v>171.746469080893</v>
      </c>
      <c r="M91" s="7"/>
      <c r="O91" s="5" t="n">
        <f aca="false">O87+1</f>
        <v>2035</v>
      </c>
      <c r="P91" s="6" t="n">
        <f aca="false">'Low scenario'!AG94</f>
        <v>6444441392.41719</v>
      </c>
      <c r="Q91" s="6" t="n">
        <f aca="false">P91/$B$14*100</f>
        <v>125.759330869348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7708234706.83384</v>
      </c>
      <c r="F92" s="9" t="n">
        <f aca="false">E92/$B$14*100</f>
        <v>150.421484173311</v>
      </c>
      <c r="G92" s="7"/>
      <c r="H92" s="3" t="n">
        <f aca="false">H91</f>
        <v>52</v>
      </c>
      <c r="K92" s="9" t="n">
        <f aca="false">'High scenario'!AG95</f>
        <v>8848469187.03323</v>
      </c>
      <c r="L92" s="9" t="n">
        <f aca="false">K92/$B$14*100</f>
        <v>172.672462424546</v>
      </c>
      <c r="M92" s="7"/>
      <c r="O92" s="7" t="n">
        <f aca="false">O88+1</f>
        <v>2035</v>
      </c>
      <c r="P92" s="9" t="n">
        <f aca="false">'Low scenario'!AG95</f>
        <v>6480422024.47015</v>
      </c>
      <c r="Q92" s="9" t="n">
        <f aca="false">P92/$B$14*100</f>
        <v>126.461470889825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7731958043.62543</v>
      </c>
      <c r="F93" s="9" t="n">
        <f aca="false">E93/$B$14*100</f>
        <v>150.884430576145</v>
      </c>
      <c r="G93" s="10" t="n">
        <f aca="false">AVERAGE(E91:E94)/AVERAGE(E87:E90)-1</f>
        <v>0.0252716631076235</v>
      </c>
      <c r="H93" s="3" t="n">
        <f aca="false">H92</f>
        <v>52</v>
      </c>
      <c r="K93" s="9" t="n">
        <f aca="false">'High scenario'!AG96</f>
        <v>8911619498.70044</v>
      </c>
      <c r="L93" s="9" t="n">
        <f aca="false">K93/$B$14*100</f>
        <v>173.904802119465</v>
      </c>
      <c r="M93" s="10" t="n">
        <f aca="false">AVERAGE(K91:K94)/AVERAGE(K87:K90)-1</f>
        <v>0.0257012017442937</v>
      </c>
      <c r="O93" s="7" t="n">
        <f aca="false">O89+1</f>
        <v>2035</v>
      </c>
      <c r="P93" s="9" t="n">
        <f aca="false">'Low scenario'!AG96</f>
        <v>6479837782.8115</v>
      </c>
      <c r="Q93" s="9" t="n">
        <f aca="false">P93/$B$14*100</f>
        <v>126.450069771314</v>
      </c>
      <c r="R93" s="10" t="n">
        <f aca="false">AVERAGE(P91:P94)/AVERAGE(P87:P90)-1</f>
        <v>0.0172049210606517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7779179484.3418</v>
      </c>
      <c r="F94" s="9" t="n">
        <f aca="false">E94/$B$14*100</f>
        <v>151.805928100223</v>
      </c>
      <c r="G94" s="7"/>
      <c r="H94" s="3" t="n">
        <f aca="false">H93</f>
        <v>52</v>
      </c>
      <c r="K94" s="9" t="n">
        <f aca="false">'High scenario'!AG97</f>
        <v>9006089349.12251</v>
      </c>
      <c r="L94" s="9" t="n">
        <f aca="false">K94/$B$14*100</f>
        <v>175.748323450947</v>
      </c>
      <c r="M94" s="7"/>
      <c r="O94" s="7" t="n">
        <f aca="false">O90+1</f>
        <v>2035</v>
      </c>
      <c r="P94" s="9" t="n">
        <f aca="false">'Low scenario'!AG97</f>
        <v>6557399978.53882</v>
      </c>
      <c r="Q94" s="9" t="n">
        <f aca="false">P94/$B$14*100</f>
        <v>127.963648566041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7818414719.87834</v>
      </c>
      <c r="F95" s="6" t="n">
        <f aca="false">E95/$B$14*100</f>
        <v>152.571579716418</v>
      </c>
      <c r="G95" s="7"/>
      <c r="H95" s="3" t="n">
        <f aca="false">H94</f>
        <v>52</v>
      </c>
      <c r="K95" s="6" t="n">
        <f aca="false">'High scenario'!AG98</f>
        <v>9005030022.23848</v>
      </c>
      <c r="L95" s="6" t="n">
        <f aca="false">K95/$B$14*100</f>
        <v>175.727651334934</v>
      </c>
      <c r="M95" s="7"/>
      <c r="O95" s="5" t="n">
        <f aca="false">O91+1</f>
        <v>2036</v>
      </c>
      <c r="P95" s="6" t="n">
        <f aca="false">'Low scenario'!AG98</f>
        <v>6550860558.96775</v>
      </c>
      <c r="Q95" s="6" t="n">
        <f aca="false">P95/$B$14*100</f>
        <v>127.836035794126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7895506535.37541</v>
      </c>
      <c r="F96" s="9" t="n">
        <f aca="false">E96/$B$14*100</f>
        <v>154.075979328745</v>
      </c>
      <c r="G96" s="7"/>
      <c r="H96" s="3" t="n">
        <f aca="false">H95</f>
        <v>52</v>
      </c>
      <c r="K96" s="9" t="n">
        <f aca="false">'High scenario'!AG99</f>
        <v>9103166639.74767</v>
      </c>
      <c r="L96" s="9" t="n">
        <f aca="false">K96/$B$14*100</f>
        <v>177.642727382682</v>
      </c>
      <c r="M96" s="7"/>
      <c r="O96" s="7" t="n">
        <f aca="false">O92+1</f>
        <v>2036</v>
      </c>
      <c r="P96" s="9" t="n">
        <f aca="false">'Low scenario'!AG99</f>
        <v>6596701648.4027</v>
      </c>
      <c r="Q96" s="9" t="n">
        <f aca="false">P96/$B$14*100</f>
        <v>128.730596607487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7949138177.2129</v>
      </c>
      <c r="F97" s="9" t="n">
        <f aca="false">E97/$B$14*100</f>
        <v>155.122568005747</v>
      </c>
      <c r="G97" s="10" t="n">
        <f aca="false">AVERAGE(E95:E98)/AVERAGE(E91:E94)-1</f>
        <v>0.0258942977241055</v>
      </c>
      <c r="H97" s="3" t="n">
        <f aca="false">H96</f>
        <v>52</v>
      </c>
      <c r="K97" s="9" t="n">
        <f aca="false">'High scenario'!AG100</f>
        <v>9174017126.09243</v>
      </c>
      <c r="L97" s="9" t="n">
        <f aca="false">K97/$B$14*100</f>
        <v>179.025331275235</v>
      </c>
      <c r="M97" s="10" t="n">
        <f aca="false">AVERAGE(K95:K98)/AVERAGE(K91:K94)-1</f>
        <v>0.0279757777718843</v>
      </c>
      <c r="O97" s="7" t="n">
        <f aca="false">O93+1</f>
        <v>2036</v>
      </c>
      <c r="P97" s="9" t="n">
        <f aca="false">'Low scenario'!AG100</f>
        <v>6621986154.03064</v>
      </c>
      <c r="Q97" s="9" t="n">
        <f aca="false">P97/$B$14*100</f>
        <v>129.224008264993</v>
      </c>
      <c r="R97" s="10" t="n">
        <f aca="false">AVERAGE(P95:P98)/AVERAGE(P91:P94)-1</f>
        <v>0.0154631216826475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7996948275.48054</v>
      </c>
      <c r="F98" s="9" t="n">
        <f aca="false">E98/$B$14*100</f>
        <v>156.055552821779</v>
      </c>
      <c r="G98" s="7"/>
      <c r="H98" s="3" t="n">
        <f aca="false">H97</f>
        <v>52</v>
      </c>
      <c r="K98" s="9" t="n">
        <f aca="false">'High scenario'!AG101</f>
        <v>9280001562.61148</v>
      </c>
      <c r="L98" s="9" t="n">
        <f aca="false">K98/$B$14*100</f>
        <v>181.093552709429</v>
      </c>
      <c r="M98" s="7"/>
      <c r="O98" s="7" t="n">
        <f aca="false">O94+1</f>
        <v>2036</v>
      </c>
      <c r="P98" s="9" t="n">
        <f aca="false">'Low scenario'!AG101</f>
        <v>6594007946.49287</v>
      </c>
      <c r="Q98" s="9" t="n">
        <f aca="false">P98/$B$14*100</f>
        <v>128.678030662805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8045361894.98637</v>
      </c>
      <c r="F99" s="6" t="n">
        <f aca="false">E99/$B$14*100</f>
        <v>157.000314985522</v>
      </c>
      <c r="G99" s="7"/>
      <c r="H99" s="3" t="n">
        <f aca="false">H98</f>
        <v>52</v>
      </c>
      <c r="K99" s="6" t="n">
        <f aca="false">'High scenario'!AG102</f>
        <v>9312895652.24338</v>
      </c>
      <c r="L99" s="6" t="n">
        <f aca="false">K99/$B$14*100</f>
        <v>181.735460742999</v>
      </c>
      <c r="M99" s="7"/>
      <c r="O99" s="5" t="n">
        <f aca="false">O95+1</f>
        <v>2037</v>
      </c>
      <c r="P99" s="6" t="n">
        <f aca="false">'Low scenario'!AG102</f>
        <v>6647828443.19748</v>
      </c>
      <c r="Q99" s="6" t="n">
        <f aca="false">P99/$B$14*100</f>
        <v>129.728304726992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8034177051.8681</v>
      </c>
      <c r="F100" s="9" t="n">
        <f aca="false">E100/$B$14*100</f>
        <v>156.782049615294</v>
      </c>
      <c r="G100" s="7"/>
      <c r="H100" s="3" t="n">
        <f aca="false">H99</f>
        <v>52</v>
      </c>
      <c r="K100" s="9" t="n">
        <f aca="false">'High scenario'!AG103</f>
        <v>9373205695.32983</v>
      </c>
      <c r="L100" s="9" t="n">
        <f aca="false">K100/$B$14*100</f>
        <v>182.912374334327</v>
      </c>
      <c r="M100" s="7"/>
      <c r="O100" s="7" t="n">
        <f aca="false">O96+1</f>
        <v>2037</v>
      </c>
      <c r="P100" s="9" t="n">
        <f aca="false">'Low scenario'!AG103</f>
        <v>6656334907.82149</v>
      </c>
      <c r="Q100" s="9" t="n">
        <f aca="false">P100/$B$14*100</f>
        <v>129.894303179617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8084387968.81214</v>
      </c>
      <c r="F101" s="9" t="n">
        <f aca="false">E101/$B$14*100</f>
        <v>157.761884938903</v>
      </c>
      <c r="G101" s="10" t="n">
        <f aca="false">AVERAGE(E99:E102)/AVERAGE(E95:E98)-1</f>
        <v>0.02057148438478</v>
      </c>
      <c r="H101" s="3" t="n">
        <f aca="false">H100</f>
        <v>52</v>
      </c>
      <c r="K101" s="9" t="n">
        <f aca="false">'High scenario'!AG104</f>
        <v>9415066801.86134</v>
      </c>
      <c r="L101" s="9" t="n">
        <f aca="false">K101/$B$14*100</f>
        <v>183.729268216401</v>
      </c>
      <c r="M101" s="10" t="n">
        <f aca="false">AVERAGE(K99:K102)/AVERAGE(K95:K98)-1</f>
        <v>0.0289285135026702</v>
      </c>
      <c r="O101" s="7" t="n">
        <f aca="false">O97+1</f>
        <v>2037</v>
      </c>
      <c r="P101" s="9" t="n">
        <f aca="false">'Low scenario'!AG104</f>
        <v>6684086004.40823</v>
      </c>
      <c r="Q101" s="9" t="n">
        <f aca="false">P101/$B$14*100</f>
        <v>130.43584885055</v>
      </c>
      <c r="R101" s="10" t="n">
        <f aca="false">AVERAGE(P99:P102)/AVERAGE(P95:P98)-1</f>
        <v>0.0125535955337801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8147374146.46662</v>
      </c>
      <c r="F102" s="9" t="n">
        <f aca="false">E102/$B$14*100</f>
        <v>158.991021658986</v>
      </c>
      <c r="G102" s="7"/>
      <c r="H102" s="3" t="n">
        <f aca="false">H101</f>
        <v>52</v>
      </c>
      <c r="K102" s="9" t="n">
        <f aca="false">'High scenario'!AG105</f>
        <v>9518737741.71549</v>
      </c>
      <c r="L102" s="9" t="n">
        <f aca="false">K102/$B$14*100</f>
        <v>185.752343178646</v>
      </c>
      <c r="M102" s="7"/>
      <c r="O102" s="7" t="n">
        <f aca="false">O98+1</f>
        <v>2037</v>
      </c>
      <c r="P102" s="9" t="n">
        <f aca="false">'Low scenario'!AG105</f>
        <v>6706264375.18811</v>
      </c>
      <c r="Q102" s="9" t="n">
        <f aca="false">P102/$B$14*100</f>
        <v>130.868646186923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8221041392.42764</v>
      </c>
      <c r="F103" s="6" t="n">
        <f aca="false">E103/$B$14*100</f>
        <v>160.428592892072</v>
      </c>
      <c r="G103" s="7"/>
      <c r="H103" s="3" t="n">
        <f aca="false">H102</f>
        <v>52</v>
      </c>
      <c r="K103" s="6" t="n">
        <f aca="false">'High scenario'!AG106</f>
        <v>9619923156.81949</v>
      </c>
      <c r="L103" s="6" t="n">
        <f aca="false">K103/$B$14*100</f>
        <v>187.726914646111</v>
      </c>
      <c r="M103" s="7"/>
      <c r="O103" s="5" t="n">
        <f aca="false">O99+1</f>
        <v>2038</v>
      </c>
      <c r="P103" s="6" t="n">
        <f aca="false">'Low scenario'!AG106</f>
        <v>6743274238.31099</v>
      </c>
      <c r="Q103" s="6" t="n">
        <f aca="false">P103/$B$14*100</f>
        <v>131.590871022015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8264099606.04791</v>
      </c>
      <c r="F104" s="9" t="n">
        <f aca="false">E104/$B$14*100</f>
        <v>161.268847586557</v>
      </c>
      <c r="G104" s="7"/>
      <c r="H104" s="3" t="n">
        <f aca="false">H103</f>
        <v>52</v>
      </c>
      <c r="K104" s="9" t="n">
        <f aca="false">'High scenario'!AG107</f>
        <v>9689615464.89834</v>
      </c>
      <c r="L104" s="9" t="n">
        <f aca="false">K104/$B$14*100</f>
        <v>189.086917398413</v>
      </c>
      <c r="M104" s="7"/>
      <c r="O104" s="7" t="n">
        <f aca="false">O100+1</f>
        <v>2038</v>
      </c>
      <c r="P104" s="9" t="n">
        <f aca="false">'Low scenario'!AG107</f>
        <v>6773521917.12576</v>
      </c>
      <c r="Q104" s="9" t="n">
        <f aca="false">P104/$B$14*100</f>
        <v>132.181135967643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8317820613.20068</v>
      </c>
      <c r="F105" s="9" t="n">
        <f aca="false">E105/$B$14*100</f>
        <v>162.317180173011</v>
      </c>
      <c r="G105" s="10" t="n">
        <f aca="false">AVERAGE(E103:E106)/AVERAGE(E99:E102)-1</f>
        <v>0.0266417853298093</v>
      </c>
      <c r="H105" s="3" t="n">
        <f aca="false">H104</f>
        <v>52</v>
      </c>
      <c r="K105" s="9" t="n">
        <f aca="false">'High scenario'!AG108</f>
        <v>9737747920.01448</v>
      </c>
      <c r="L105" s="9" t="n">
        <f aca="false">K105/$B$14*100</f>
        <v>190.026192811116</v>
      </c>
      <c r="M105" s="10" t="n">
        <f aca="false">AVERAGE(K103:K106)/AVERAGE(K99:K102)-1</f>
        <v>0.0324529336726407</v>
      </c>
      <c r="O105" s="7" t="n">
        <f aca="false">O101+1</f>
        <v>2038</v>
      </c>
      <c r="P105" s="9" t="n">
        <f aca="false">'Low scenario'!AG108</f>
        <v>6764602564.64405</v>
      </c>
      <c r="Q105" s="9" t="n">
        <f aca="false">P105/$B$14*100</f>
        <v>132.007080261091</v>
      </c>
      <c r="R105" s="10" t="n">
        <f aca="false">AVERAGE(P103:P106)/AVERAGE(P99:P102)-1</f>
        <v>0.0139286714749698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8369170197.0812</v>
      </c>
      <c r="F106" s="9" t="n">
        <f aca="false">E106/$B$14*100</f>
        <v>163.319235885214</v>
      </c>
      <c r="G106" s="7"/>
      <c r="H106" s="3" t="n">
        <f aca="false">H105</f>
        <v>52</v>
      </c>
      <c r="K106" s="9" t="n">
        <f aca="false">'High scenario'!AG109</f>
        <v>9793495660.07422</v>
      </c>
      <c r="L106" s="9" t="n">
        <f aca="false">K106/$B$14*100</f>
        <v>191.114075850233</v>
      </c>
      <c r="M106" s="7"/>
      <c r="O106" s="7" t="n">
        <f aca="false">O102+1</f>
        <v>2038</v>
      </c>
      <c r="P106" s="9" t="n">
        <f aca="false">'Low scenario'!AG109</f>
        <v>6784934122.4723</v>
      </c>
      <c r="Q106" s="9" t="n">
        <f aca="false">P106/$B$14*100</f>
        <v>132.403838172649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8388887314.92377</v>
      </c>
      <c r="F107" s="6" t="n">
        <f aca="false">E107/$B$14*100</f>
        <v>163.704003376385</v>
      </c>
      <c r="G107" s="7"/>
      <c r="H107" s="3" t="n">
        <f aca="false">H106</f>
        <v>52</v>
      </c>
      <c r="K107" s="6" t="n">
        <f aca="false">'High scenario'!AG110</f>
        <v>9866015295.4471</v>
      </c>
      <c r="L107" s="6" t="n">
        <f aca="false">K107/$B$14*100</f>
        <v>192.529252164834</v>
      </c>
      <c r="M107" s="7"/>
      <c r="O107" s="5" t="n">
        <f aca="false">O103+1</f>
        <v>2039</v>
      </c>
      <c r="P107" s="6" t="n">
        <f aca="false">'Low scenario'!AG110</f>
        <v>6834729541.63339</v>
      </c>
      <c r="Q107" s="6" t="n">
        <f aca="false">P107/$B$14*100</f>
        <v>133.375565311238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8400196828.01395</v>
      </c>
      <c r="F108" s="9" t="n">
        <f aca="false">E108/$B$14*100</f>
        <v>163.924701604838</v>
      </c>
      <c r="G108" s="7"/>
      <c r="H108" s="3" t="n">
        <f aca="false">H107</f>
        <v>52</v>
      </c>
      <c r="K108" s="9" t="n">
        <f aca="false">'High scenario'!AG111</f>
        <v>9911626838.94287</v>
      </c>
      <c r="L108" s="9" t="n">
        <f aca="false">K108/$B$14*100</f>
        <v>193.419333529635</v>
      </c>
      <c r="M108" s="7"/>
      <c r="O108" s="7" t="n">
        <f aca="false">O104+1</f>
        <v>2039</v>
      </c>
      <c r="P108" s="9" t="n">
        <f aca="false">'Low scenario'!AG111</f>
        <v>6831870822.96575</v>
      </c>
      <c r="Q108" s="9" t="n">
        <f aca="false">P108/$B$14*100</f>
        <v>133.319779165489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8424223958.19721</v>
      </c>
      <c r="F109" s="9" t="n">
        <f aca="false">E109/$B$14*100</f>
        <v>164.393576349841</v>
      </c>
      <c r="G109" s="10" t="n">
        <f aca="false">AVERAGE(E107:E110)/AVERAGE(E103:E106)-1</f>
        <v>0.0144221461404865</v>
      </c>
      <c r="H109" s="3" t="n">
        <f aca="false">H108</f>
        <v>52</v>
      </c>
      <c r="K109" s="9" t="n">
        <f aca="false">'High scenario'!AG112</f>
        <v>10012036446.3242</v>
      </c>
      <c r="L109" s="9" t="n">
        <f aca="false">K109/$B$14*100</f>
        <v>195.378765584055</v>
      </c>
      <c r="M109" s="10" t="n">
        <f aca="false">AVERAGE(K107:K110)/AVERAGE(K103:K106)-1</f>
        <v>0.0271968815745542</v>
      </c>
      <c r="O109" s="7" t="n">
        <f aca="false">O105+1</f>
        <v>2039</v>
      </c>
      <c r="P109" s="9" t="n">
        <f aca="false">'Low scenario'!AG112</f>
        <v>6830214542.73941</v>
      </c>
      <c r="Q109" s="9" t="n">
        <f aca="false">P109/$B$14*100</f>
        <v>133.287457870234</v>
      </c>
      <c r="R109" s="10" t="n">
        <f aca="false">AVERAGE(P107:P110)/AVERAGE(P103:P106)-1</f>
        <v>0.0084865905253837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8437237040.35988</v>
      </c>
      <c r="F110" s="9" t="n">
        <f aca="false">E110/$B$14*100</f>
        <v>164.64751868645</v>
      </c>
      <c r="G110" s="7"/>
      <c r="H110" s="3" t="n">
        <f aca="false">H109</f>
        <v>52</v>
      </c>
      <c r="K110" s="9" t="n">
        <f aca="false">'High scenario'!AG113</f>
        <v>10107451774.8979</v>
      </c>
      <c r="L110" s="9" t="n">
        <f aca="false">K110/$B$14*100</f>
        <v>197.240737343194</v>
      </c>
      <c r="M110" s="7"/>
      <c r="O110" s="7" t="n">
        <f aca="false">O106+1</f>
        <v>2039</v>
      </c>
      <c r="P110" s="9" t="n">
        <f aca="false">'Low scenario'!AG113</f>
        <v>6799218819.07304</v>
      </c>
      <c r="Q110" s="9" t="n">
        <f aca="false">P110/$B$14*100</f>
        <v>132.682595287004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8435468895.09408</v>
      </c>
      <c r="F111" s="6" t="n">
        <f aca="false">E111/$B$14*100</f>
        <v>164.613014413392</v>
      </c>
      <c r="G111" s="7"/>
      <c r="H111" s="3" t="n">
        <f aca="false">H110</f>
        <v>52</v>
      </c>
      <c r="K111" s="6" t="n">
        <f aca="false">'High scenario'!AG114</f>
        <v>10156579230.9315</v>
      </c>
      <c r="L111" s="6" t="n">
        <f aca="false">K111/$B$14*100</f>
        <v>198.199429590029</v>
      </c>
      <c r="M111" s="7"/>
      <c r="O111" s="5" t="n">
        <f aca="false">O107+1</f>
        <v>2040</v>
      </c>
      <c r="P111" s="6" t="n">
        <f aca="false">'Low scenario'!AG114</f>
        <v>6833005414.14154</v>
      </c>
      <c r="Q111" s="6" t="n">
        <f aca="false">P111/$B$14*100</f>
        <v>133.341920018107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8480884714.53199</v>
      </c>
      <c r="F112" s="9" t="n">
        <f aca="false">E112/$B$14*100</f>
        <v>165.499276342954</v>
      </c>
      <c r="G112" s="7"/>
      <c r="H112" s="3" t="n">
        <f aca="false">H111</f>
        <v>52</v>
      </c>
      <c r="K112" s="9" t="n">
        <f aca="false">'High scenario'!AG115</f>
        <v>10225410618.0491</v>
      </c>
      <c r="L112" s="9" t="n">
        <f aca="false">K112/$B$14*100</f>
        <v>199.54263199651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8543652754.33904</v>
      </c>
      <c r="F113" s="9" t="n">
        <f aca="false">E113/$B$14*100</f>
        <v>166.724156236408</v>
      </c>
      <c r="G113" s="10" t="n">
        <f aca="false">AVERAGE(E111:E114)/AVERAGE(E107:E110)-1</f>
        <v>0.0120518790483988</v>
      </c>
      <c r="H113" s="3" t="n">
        <f aca="false">H112</f>
        <v>52</v>
      </c>
      <c r="K113" s="9" t="n">
        <f aca="false">'High scenario'!AG116</f>
        <v>10298569161.4947</v>
      </c>
      <c r="L113" s="9" t="n">
        <f aca="false">K113/$B$14*100</f>
        <v>200.970276211248</v>
      </c>
      <c r="M113" s="10" t="n">
        <f aca="false">AVERAGE(K111:K114)/AVERAGE(K107:K110)-1</f>
        <v>0.0284497819687066</v>
      </c>
      <c r="O113" s="7" t="n">
        <f aca="false">O109+1</f>
        <v>2040</v>
      </c>
      <c r="P113" s="9" t="n">
        <f aca="false">'Low scenario'!AG116</f>
        <v>6889112659.71016</v>
      </c>
      <c r="Q113" s="9" t="n">
        <f aca="false">P113/$B$14*100</f>
        <v>134.436818587273</v>
      </c>
      <c r="R113" s="10" t="n">
        <f aca="false">AVERAGE(P111:P114)/AVERAGE(P107:P110)-1</f>
        <v>0.00598725258953881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8596091077.48768</v>
      </c>
      <c r="F114" s="9" t="n">
        <f aca="false">E114/$B$14*100</f>
        <v>167.747458029306</v>
      </c>
      <c r="G114" s="7"/>
      <c r="H114" s="3" t="n">
        <f aca="false">H113</f>
        <v>52</v>
      </c>
      <c r="K114" s="9" t="n">
        <f aca="false">'High scenario'!AG117</f>
        <v>10351636004.9311</v>
      </c>
      <c r="L114" s="9" t="n">
        <f aca="false">K114/$B$14*100</f>
        <v>202.005843193013</v>
      </c>
      <c r="M114" s="7"/>
      <c r="O114" s="7" t="n">
        <f aca="false">O110+1</f>
        <v>2040</v>
      </c>
      <c r="P114" s="9" t="n">
        <f aca="false">'Low scenario'!AG117</f>
        <v>6874871352.02696</v>
      </c>
      <c r="Q114" s="9" t="n">
        <f aca="false">P114/$B$14*100</f>
        <v>134.158908181098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J14"/>
    </sheetView>
  </sheetViews>
  <sheetFormatPr defaultColWidth="9.03125" defaultRowHeight="12.8" zeroHeight="false" outlineLevelRow="0" outlineLevelCol="0"/>
  <cols>
    <col collapsed="false" customWidth="true" hidden="false" outlineLevel="0" max="7" min="6" style="33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3" width="17.35"/>
    <col collapsed="false" customWidth="true" hidden="false" outlineLevel="0" max="11" min="11" style="33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33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3"/>
      <c r="AC1" s="103"/>
      <c r="AD1" s="103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3"/>
      <c r="AC2" s="103"/>
      <c r="AD2" s="103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50.2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0"/>
      <c r="AB3" s="110"/>
      <c r="AC3" s="110"/>
      <c r="AD3" s="110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8"/>
      <c r="AB4" s="118"/>
      <c r="AC4" s="118"/>
      <c r="AD4" s="118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  <c r="AA5" s="118"/>
      <c r="AB5" s="118"/>
      <c r="AC5" s="118"/>
      <c r="AD5" s="118"/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  <c r="AA6" s="118"/>
      <c r="AB6" s="118"/>
      <c r="AC6" s="118"/>
      <c r="AD6" s="118"/>
    </row>
    <row r="7" customFormat="false" ht="12.8" hidden="false" customHeight="false" outlineLevel="0" collapsed="false"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  <c r="AA7" s="118"/>
      <c r="AB7" s="118"/>
      <c r="AC7" s="118"/>
      <c r="AD7" s="118"/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  <c r="AA8" s="118"/>
      <c r="AB8" s="118"/>
      <c r="AC8" s="118"/>
      <c r="AD8" s="118"/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  <c r="AA9" s="118"/>
      <c r="AB9" s="118"/>
      <c r="AC9" s="118"/>
      <c r="AD9" s="118"/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  <c r="AA10" s="118"/>
      <c r="AB10" s="118"/>
      <c r="AC10" s="118"/>
      <c r="AD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  <c r="AA11" s="118"/>
      <c r="AB11" s="118"/>
      <c r="AC11" s="118"/>
      <c r="AD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  <c r="AA12" s="118"/>
      <c r="AB12" s="118"/>
      <c r="AC12" s="118"/>
      <c r="AD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  <c r="AA13" s="118"/>
      <c r="AB13" s="118"/>
      <c r="AC13" s="118"/>
      <c r="AD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f aca="false">central_v2_m!B2+temporary_pension_bonus_central!B2</f>
        <v>17715091.2971215</v>
      </c>
      <c r="G14" s="122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f aca="false">central_v2_m!J2</f>
        <v>0</v>
      </c>
      <c r="K14" s="123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23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f aca="false">central_v2_m!B3+temporary_pension_bonus_central!B3</f>
        <v>20422747.1350974</v>
      </c>
      <c r="G15" s="124" t="n">
        <f aca="false">central_v2_m!C3+temporary_pension_bonus_central!B3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f aca="false">central_v2_m!J3</f>
        <v>0</v>
      </c>
      <c r="K15" s="125" t="n">
        <f aca="false">central_v2_m!K3</f>
        <v>0</v>
      </c>
      <c r="L15" s="42" t="n">
        <f aca="false">H15-I15</f>
        <v>799976.431236576</v>
      </c>
      <c r="M15" s="42" t="n">
        <f aca="false">J15-K15</f>
        <v>0</v>
      </c>
      <c r="N15" s="125" t="n">
        <f aca="false">SUM(central_v5_m!C3:J3)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f aca="false">central_v2_m!B4+temporary_pension_bonus_central!B4</f>
        <v>19803746.8364793</v>
      </c>
      <c r="G16" s="124" t="n">
        <f aca="false">central_v2_m!C4+temporary_pension_bonus_central!B4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f aca="false">central_v2_m!J4</f>
        <v>0</v>
      </c>
      <c r="K16" s="125" t="n">
        <f aca="false">central_v2_m!K4</f>
        <v>0</v>
      </c>
      <c r="L16" s="42" t="n">
        <f aca="false">H16-I16</f>
        <v>777485.531692129</v>
      </c>
      <c r="M16" s="42" t="n">
        <f aca="false">J16-K16</f>
        <v>0</v>
      </c>
      <c r="N16" s="125" t="n">
        <f aca="false">SUM(central_v5_m!C4:J4)</f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f aca="false">central_v2_m!B5+temporary_pension_bonus_central!B5</f>
        <v>21428421.3166265</v>
      </c>
      <c r="G17" s="124" t="n">
        <f aca="false">central_v2_m!C5+temporary_pension_bonus_central!B5</f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125" t="n">
        <f aca="false">central_v2_m!J5</f>
        <v>0</v>
      </c>
      <c r="K17" s="125" t="n">
        <f aca="false">central_v2_m!K5</f>
        <v>0</v>
      </c>
      <c r="L17" s="42" t="n">
        <f aca="false">H17-I17</f>
        <v>842483.122443434</v>
      </c>
      <c r="M17" s="42" t="n">
        <f aca="false">J17-K17</f>
        <v>0</v>
      </c>
      <c r="N17" s="125" t="n">
        <f aca="false">SUM(central_v5_m!C5:J5)</f>
        <v>2757062.56989139</v>
      </c>
      <c r="O17" s="126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18941504.3486667</v>
      </c>
      <c r="Y17" s="42" t="n">
        <f aca="false">N17*5.1890047538</f>
        <v>14306410.7816905</v>
      </c>
      <c r="Z17" s="42" t="n">
        <f aca="false">L17*5.5017049523</f>
        <v>4635093.56697621</v>
      </c>
      <c r="AA17" s="42"/>
      <c r="AB17" s="42"/>
      <c r="AC17" s="42"/>
      <c r="AD17" s="42"/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f aca="false">central_v2_m!B6+temporary_pension_bonus_central!B6</f>
        <v>18797781.9121755</v>
      </c>
      <c r="G18" s="122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23" t="n">
        <f aca="false">central_v2_m!J6</f>
        <v>0</v>
      </c>
      <c r="K18" s="123" t="n">
        <f aca="false">central_v2_m!K6</f>
        <v>0</v>
      </c>
      <c r="L18" s="8" t="n">
        <f aca="false">H18-I18</f>
        <v>737462.751726612</v>
      </c>
      <c r="M18" s="8" t="n">
        <f aca="false">J18-K18</f>
        <v>0</v>
      </c>
      <c r="N18" s="123" t="n">
        <f aca="false">SUM(central_v5_m!C6:J6)</f>
        <v>2795658.97722293</v>
      </c>
      <c r="O18" s="127" t="n">
        <v>91414555.2301573</v>
      </c>
      <c r="P18" s="5"/>
      <c r="Q18" s="8" t="n">
        <f aca="false">I18*5.5017049523</f>
        <v>99362547.3651601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4057302.47331109</v>
      </c>
      <c r="AA18" s="8"/>
      <c r="AB18" s="8"/>
      <c r="AC18" s="8"/>
      <c r="AD18" s="8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f aca="false">central_v2_m!B7+temporary_pension_bonus_central!B7</f>
        <v>19382726.663389</v>
      </c>
      <c r="G19" s="124" t="n">
        <f aca="false">central_v2_m!C7+temporary_pension_bonus_central!B7</f>
        <v>18620395.5505172</v>
      </c>
      <c r="H19" s="42" t="n">
        <f aca="false">F19-J19</f>
        <v>19382726.663389</v>
      </c>
      <c r="I19" s="42" t="n">
        <f aca="false">G19-K19</f>
        <v>18620395.5505172</v>
      </c>
      <c r="J19" s="125" t="n">
        <f aca="false">central_v2_m!J7</f>
        <v>0</v>
      </c>
      <c r="K19" s="125" t="n">
        <f aca="false">central_v2_m!K7</f>
        <v>0</v>
      </c>
      <c r="L19" s="42" t="n">
        <f aca="false">H19-I19</f>
        <v>762331.112871733</v>
      </c>
      <c r="M19" s="42" t="n">
        <f aca="false">J19-K19</f>
        <v>0</v>
      </c>
      <c r="N19" s="125" t="n">
        <f aca="false">SUM(central_v5_m!C7:J7)</f>
        <v>2828183.68633319</v>
      </c>
      <c r="O19" s="126" t="n">
        <v>104116643.411142</v>
      </c>
      <c r="P19" s="7" t="n">
        <v>5.91</v>
      </c>
      <c r="Q19" s="42" t="n">
        <f aca="false">I19*5.5017049523</f>
        <v>102443922.414066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18869579.4519813</v>
      </c>
      <c r="Y19" s="42" t="n">
        <f aca="false">N19*5.1890047538</f>
        <v>14675458.5930026</v>
      </c>
      <c r="Z19" s="42" t="n">
        <f aca="false">L19*5.5017049523</f>
        <v>4194120.85897878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f aca="false">central_v2_m!D8+temporary_pension_bonus_central!B8</f>
        <v>18504303.1925063</v>
      </c>
      <c r="G20" s="125" t="n">
        <f aca="false">central_v2_m!E8+temporary_pension_bonus_central!B8</f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125" t="n">
        <f aca="false">central_v2_m!J8</f>
        <v>0</v>
      </c>
      <c r="K20" s="125" t="n">
        <f aca="false">central_v2_m!K8</f>
        <v>0</v>
      </c>
      <c r="L20" s="42" t="n">
        <f aca="false">H20-I20</f>
        <v>730280.338931322</v>
      </c>
      <c r="M20" s="42" t="n">
        <f aca="false">J20-K20</f>
        <v>0</v>
      </c>
      <c r="N20" s="125" t="n">
        <f aca="false">SUM(central_v5_m!C8:J8)</f>
        <v>2477813.00409058</v>
      </c>
      <c r="O20" s="126" t="n">
        <v>90764685.8571572</v>
      </c>
      <c r="P20" s="7" t="n">
        <v>5.43</v>
      </c>
      <c r="Q20" s="42" t="n">
        <f aca="false">I20*5.5017049523</f>
        <v>97787429.5558071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16875170.4145192</v>
      </c>
      <c r="Y20" s="42" t="n">
        <f aca="false">N20*5.1890047538</f>
        <v>12857383.4572535</v>
      </c>
      <c r="Z20" s="42" t="n">
        <f aca="false">L20*5.5017049523</f>
        <v>4017786.95726578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f aca="false">central_v2_m!D9+temporary_pension_bonus_central!B9</f>
        <v>20255770.5244997</v>
      </c>
      <c r="G21" s="125" t="n">
        <f aca="false">central_v2_m!E9+temporary_pension_bonus_central!B9</f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125" t="n">
        <f aca="false">central_v2_m!J9</f>
        <v>37448.2927964077</v>
      </c>
      <c r="K21" s="125" t="n">
        <f aca="false">central_v2_m!K9</f>
        <v>36324.8440125154</v>
      </c>
      <c r="L21" s="42" t="n">
        <f aca="false">H21-I21</f>
        <v>800602.401472308</v>
      </c>
      <c r="M21" s="42" t="n">
        <f aca="false">J21-K21</f>
        <v>1123.44878389224</v>
      </c>
      <c r="N21" s="125" t="n">
        <f aca="false">SUM(central_v5_m!C9:J9)</f>
        <v>3910348.4398605</v>
      </c>
      <c r="O21" s="126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24695494.840454</v>
      </c>
      <c r="Y21" s="42" t="n">
        <f aca="false">N21*5.1890047538</f>
        <v>20290816.6434505</v>
      </c>
      <c r="Z21" s="42" t="n">
        <f aca="false">L21*5.5017049523</f>
        <v>4404678.19700347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f aca="false">central_v2_m!D10+temporary_pension_bonus_central!B10</f>
        <v>19378703.2560285</v>
      </c>
      <c r="G22" s="123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23" t="n">
        <f aca="false">central_v2_m!J10</f>
        <v>68744.4841315014</v>
      </c>
      <c r="K22" s="123" t="n">
        <f aca="false">central_v2_m!K10</f>
        <v>66682.1496075563</v>
      </c>
      <c r="L22" s="8" t="n">
        <f aca="false">H22-I22</f>
        <v>765085.873759937</v>
      </c>
      <c r="M22" s="8" t="n">
        <f aca="false">J22-K22</f>
        <v>2062.33452394504</v>
      </c>
      <c r="N22" s="123" t="n">
        <f aca="false">SUM(central_v5_m!C10:J10)</f>
        <v>4299591.36744104</v>
      </c>
      <c r="O22" s="127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4209276.74059982</v>
      </c>
      <c r="AA22" s="8"/>
      <c r="AB22" s="8"/>
      <c r="AC22" s="8"/>
      <c r="AD22" s="8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f aca="false">central_v2_m!D11+temporary_pension_bonus_central!B11</f>
        <v>20711369.2321362</v>
      </c>
      <c r="G23" s="125" t="n">
        <f aca="false">central_v2_m!E11+temporary_pension_bonus_central!B11</f>
        <v>19889627.5289472</v>
      </c>
      <c r="H23" s="42" t="n">
        <f aca="false">F23-J23</f>
        <v>20605962.8217595</v>
      </c>
      <c r="I23" s="42" t="n">
        <f aca="false">G23-K23</f>
        <v>19787383.3108819</v>
      </c>
      <c r="J23" s="125" t="n">
        <f aca="false">central_v2_m!J11</f>
        <v>105406.410376622</v>
      </c>
      <c r="K23" s="125" t="n">
        <f aca="false">central_v2_m!K11</f>
        <v>102244.218065323</v>
      </c>
      <c r="L23" s="42" t="n">
        <f aca="false">H23-I23</f>
        <v>818579.510877647</v>
      </c>
      <c r="M23" s="42" t="n">
        <f aca="false">J23-K23</f>
        <v>3162.19231129867</v>
      </c>
      <c r="N23" s="125" t="n">
        <f aca="false">SUM(central_v5_m!C11:J11)</f>
        <v>3939404.98436416</v>
      </c>
      <c r="O23" s="126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24945174.1398559</v>
      </c>
      <c r="Y23" s="42" t="n">
        <f aca="false">N23*5.1890047538</f>
        <v>20441591.1910091</v>
      </c>
      <c r="Z23" s="42" t="n">
        <f aca="false">L23*5.5017049523</f>
        <v>4503582.94884686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f aca="false">central_v2_m!D12+temporary_pension_bonus_central!B12</f>
        <v>19898364.4949311</v>
      </c>
      <c r="G24" s="125" t="n">
        <f aca="false">central_v2_m!E12+temporary_pension_bonus_central!B12</f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125" t="n">
        <f aca="false">central_v2_m!J12</f>
        <v>153068.271140567</v>
      </c>
      <c r="K24" s="125" t="n">
        <f aca="false">central_v2_m!K12</f>
        <v>148476.22300635</v>
      </c>
      <c r="L24" s="42" t="n">
        <f aca="false">H24-I24</f>
        <v>785544.065131638</v>
      </c>
      <c r="M24" s="42" t="n">
        <f aca="false">J24-K24</f>
        <v>4592.04813421701</v>
      </c>
      <c r="N24" s="125" t="n">
        <f aca="false">SUM(central_v5_m!C12:J12)</f>
        <v>3599614.55233288</v>
      </c>
      <c r="O24" s="126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23000248.6972876</v>
      </c>
      <c r="Y24" s="42" t="n">
        <f aca="false">N24*5.1890047538</f>
        <v>18678417.023903</v>
      </c>
      <c r="Z24" s="42" t="n">
        <f aca="false">L24*5.5017049523</f>
        <v>4321831.67338461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f aca="false">central_v2_m!D13+temporary_pension_bonus_central!B13</f>
        <v>21659293.098367</v>
      </c>
      <c r="G25" s="125" t="n">
        <f aca="false">central_v2_m!E13+temporary_pension_bonus_central!B13</f>
        <v>20796911.2885284</v>
      </c>
      <c r="H25" s="42" t="n">
        <f aca="false">F25-J25</f>
        <v>21463576.1140757</v>
      </c>
      <c r="I25" s="42" t="n">
        <f aca="false">G25-K25</f>
        <v>20607065.8137659</v>
      </c>
      <c r="J25" s="125" t="n">
        <f aca="false">central_v2_m!J13</f>
        <v>195716.984291222</v>
      </c>
      <c r="K25" s="125" t="n">
        <f aca="false">central_v2_m!K13</f>
        <v>189845.474762486</v>
      </c>
      <c r="L25" s="42" t="n">
        <f aca="false">H25-I25</f>
        <v>856510.300309796</v>
      </c>
      <c r="M25" s="42" t="n">
        <f aca="false">J25-K25</f>
        <v>5871.50952873667</v>
      </c>
      <c r="N25" s="125" t="n">
        <f aca="false">SUM(central_v5_m!C13:J13)</f>
        <v>4012507.36812272</v>
      </c>
      <c r="O25" s="128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25533186.7687567</v>
      </c>
      <c r="Y25" s="42" t="n">
        <f aca="false">N25*5.1890047538</f>
        <v>20820919.8078463</v>
      </c>
      <c r="Z25" s="42" t="n">
        <f aca="false">L25*5.5017049523</f>
        <v>4712266.96091036</v>
      </c>
      <c r="AA25" s="42"/>
      <c r="AB25" s="42"/>
      <c r="AC25" s="42"/>
      <c r="AD25" s="42"/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f aca="false">central_v2_m!D14+temporary_pension_bonus_central!B14</f>
        <v>20174391.26279</v>
      </c>
      <c r="G26" s="123" t="n">
        <f aca="false">central_v2_m!E14+temporary_pension_bonus_central!B14</f>
        <v>19371112.7687214</v>
      </c>
      <c r="H26" s="8" t="n">
        <f aca="false">F26-J26</f>
        <v>19974770.161722</v>
      </c>
      <c r="I26" s="8" t="n">
        <f aca="false">G26-K26</f>
        <v>19177480.3006854</v>
      </c>
      <c r="J26" s="123" t="n">
        <f aca="false">central_v2_m!J14</f>
        <v>199621.10106806</v>
      </c>
      <c r="K26" s="123" t="n">
        <f aca="false">central_v2_m!K14</f>
        <v>193632.468036018</v>
      </c>
      <c r="L26" s="8" t="n">
        <f aca="false">H26-I26</f>
        <v>797289.861036599</v>
      </c>
      <c r="M26" s="8" t="n">
        <f aca="false">J26-K26</f>
        <v>5988.63303204181</v>
      </c>
      <c r="N26" s="123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4386453.57688363</v>
      </c>
      <c r="AA26" s="8"/>
      <c r="AB26" s="8"/>
      <c r="AC26" s="8"/>
      <c r="AD26" s="8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f aca="false">central_v2_m!D15+temporary_pension_bonus_central!B15</f>
        <v>20313980.7774133</v>
      </c>
      <c r="G27" s="125" t="n">
        <f aca="false">central_v2_m!E15+temporary_pension_bonus_central!B15</f>
        <v>19516461.00291</v>
      </c>
      <c r="H27" s="42" t="n">
        <f aca="false">F27-J27</f>
        <v>20096218.8788324</v>
      </c>
      <c r="I27" s="42" t="n">
        <f aca="false">G27-K27</f>
        <v>19305231.9612865</v>
      </c>
      <c r="J27" s="125" t="n">
        <f aca="false">central_v2_m!J15</f>
        <v>217761.898580891</v>
      </c>
      <c r="K27" s="125" t="n">
        <f aca="false">central_v2_m!K15</f>
        <v>211229.041623464</v>
      </c>
      <c r="L27" s="42" t="n">
        <f aca="false">H27-I27</f>
        <v>790986.917545866</v>
      </c>
      <c r="M27" s="42" t="n">
        <f aca="false">J27-K27</f>
        <v>6532.85695742682</v>
      </c>
      <c r="N27" s="125" t="n">
        <f aca="false">SUM(central_v5_m!C15:J15)</f>
        <v>3381171.90764194</v>
      </c>
      <c r="O27" s="7"/>
      <c r="P27" s="7"/>
      <c r="Q27" s="42" t="n">
        <f aca="false">I27*5.5017049523</f>
        <v>106211690.28671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21896693.7436357</v>
      </c>
      <c r="Y27" s="42" t="n">
        <f aca="false">N27*5.1890047538</f>
        <v>17544917.1021691</v>
      </c>
      <c r="Z27" s="42" t="n">
        <f aca="false">L27*5.5017049523</f>
        <v>4351776.6414666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f aca="false">central_v2_m!D16+temporary_pension_bonus_central!B16</f>
        <v>19050994.9160722</v>
      </c>
      <c r="G28" s="125" t="n">
        <f aca="false">central_v2_m!E16+temporary_pension_bonus_central!B16</f>
        <v>18292973.2702277</v>
      </c>
      <c r="H28" s="42" t="n">
        <f aca="false">F28-J28</f>
        <v>18815947.792848</v>
      </c>
      <c r="I28" s="42" t="n">
        <f aca="false">G28-K28</f>
        <v>18064977.5607002</v>
      </c>
      <c r="J28" s="125" t="n">
        <f aca="false">central_v2_m!J16</f>
        <v>235047.123224172</v>
      </c>
      <c r="K28" s="125" t="n">
        <f aca="false">central_v2_m!K16</f>
        <v>227995.709527446</v>
      </c>
      <c r="L28" s="42" t="n">
        <f aca="false">H28-I28</f>
        <v>750970.232147772</v>
      </c>
      <c r="M28" s="42" t="n">
        <f aca="false">J28-K28</f>
        <v>7051.41369672515</v>
      </c>
      <c r="N28" s="125" t="n">
        <f aca="false">SUM(central_v5_m!C16:J16)</f>
        <v>3202211.13417862</v>
      </c>
      <c r="O28" s="7"/>
      <c r="P28" s="7"/>
      <c r="Q28" s="42" t="n">
        <f aca="false">I28*5.5017049523</f>
        <v>99388176.5088929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20747905.4431615</v>
      </c>
      <c r="Y28" s="42" t="n">
        <f aca="false">N28*5.1890047538</f>
        <v>16616288.7979242</v>
      </c>
      <c r="Z28" s="42" t="n">
        <f aca="false">L28*5.5017049523</f>
        <v>4131616.64523728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f aca="false">central_v2_m!D17+temporary_pension_bonus_central!B17</f>
        <v>17490439.3900687</v>
      </c>
      <c r="G29" s="125" t="n">
        <f aca="false">central_v2_m!E17+temporary_pension_bonus_central!B17</f>
        <v>16796377.2975098</v>
      </c>
      <c r="H29" s="42" t="n">
        <f aca="false">F29-J29</f>
        <v>17250048.0680317</v>
      </c>
      <c r="I29" s="42" t="n">
        <f aca="false">G29-K29</f>
        <v>16563197.7151338</v>
      </c>
      <c r="J29" s="125" t="n">
        <f aca="false">central_v2_m!J17</f>
        <v>240391.322037069</v>
      </c>
      <c r="K29" s="125" t="n">
        <f aca="false">central_v2_m!K17</f>
        <v>233179.582375956</v>
      </c>
      <c r="L29" s="42" t="n">
        <f aca="false">H29-I29</f>
        <v>686850.35289784</v>
      </c>
      <c r="M29" s="42" t="n">
        <f aca="false">J29-K29</f>
        <v>7211.73966111208</v>
      </c>
      <c r="N29" s="125" t="n">
        <f aca="false">SUM(central_v5_m!C17:J17)</f>
        <v>3094461.00226498</v>
      </c>
      <c r="O29" s="7"/>
      <c r="P29" s="7"/>
      <c r="Q29" s="42" t="n">
        <f aca="false">I29*5.5017049523</f>
        <v>91125826.8952758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19836020.8392287</v>
      </c>
      <c r="Y29" s="42" t="n">
        <f aca="false">N29*5.1890047538</f>
        <v>16057172.8512017</v>
      </c>
      <c r="Z29" s="42" t="n">
        <f aca="false">L29*5.5017049523</f>
        <v>3778847.98802705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f aca="false">central_v2_m!D18+temporary_pension_bonus_central!B18</f>
        <v>17349305.2240574</v>
      </c>
      <c r="G30" s="123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23" t="n">
        <f aca="false">central_v2_m!J18</f>
        <v>195752.530770185</v>
      </c>
      <c r="K30" s="123" t="n">
        <f aca="false">central_v2_m!K18</f>
        <v>189879.95484708</v>
      </c>
      <c r="L30" s="8" t="n">
        <f aca="false">H30-I30</f>
        <v>683471.593930818</v>
      </c>
      <c r="M30" s="8" t="n">
        <f aca="false">J30-K30</f>
        <v>5872.57592310553</v>
      </c>
      <c r="N30" s="123" t="n">
        <f aca="false">SUM(central_v5_m!C18:J18)</f>
        <v>3259887.13066368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20675828.8709509</v>
      </c>
      <c r="Y30" s="8" t="n">
        <f aca="false">N30*5.1890047538</f>
        <v>16915569.8178653</v>
      </c>
      <c r="Z30" s="8" t="n">
        <f aca="false">L30*5.5017049523</f>
        <v>3760259.05308556</v>
      </c>
      <c r="AA30" s="8"/>
      <c r="AB30" s="8"/>
      <c r="AC30" s="8"/>
      <c r="AD30" s="8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f aca="false">central_v2_m!D19+temporary_pension_bonus_central!B19</f>
        <v>17521550.7640707</v>
      </c>
      <c r="G31" s="125" t="n">
        <f aca="false">central_v2_m!E19+temporary_pension_bonus_central!B19</f>
        <v>16824379.883013</v>
      </c>
      <c r="H31" s="42" t="n">
        <f aca="false">F31-J31</f>
        <v>17322941.9219589</v>
      </c>
      <c r="I31" s="42" t="n">
        <f aca="false">G31-K31</f>
        <v>16631729.3061645</v>
      </c>
      <c r="J31" s="125" t="n">
        <f aca="false">central_v2_m!J19</f>
        <v>198608.842111893</v>
      </c>
      <c r="K31" s="125" t="n">
        <f aca="false">central_v2_m!K19</f>
        <v>192650.576848536</v>
      </c>
      <c r="L31" s="42" t="n">
        <f aca="false">H31-I31</f>
        <v>691212.615794361</v>
      </c>
      <c r="M31" s="42" t="n">
        <f aca="false">J31-K31</f>
        <v>5958.26526335682</v>
      </c>
      <c r="N31" s="125" t="n">
        <f aca="false">SUM(central_v5_m!C19:J19)</f>
        <v>2983997.22603285</v>
      </c>
      <c r="O31" s="7"/>
      <c r="P31" s="7"/>
      <c r="Q31" s="42" t="n">
        <f aca="false">I31*5.5017049523</f>
        <v>91502867.4890382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32780.6175065273</v>
      </c>
      <c r="X31" s="42" t="n">
        <f aca="false">N31*5.1890047538+L31*5.5017049523</f>
        <v>19286823.6626185</v>
      </c>
      <c r="Y31" s="42" t="n">
        <f aca="false">N31*5.1890047538</f>
        <v>15483975.7912105</v>
      </c>
      <c r="Z31" s="42" t="n">
        <f aca="false">L31*5.5017049523</f>
        <v>3802847.87140807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f aca="false">central_v2_m!D20+temporary_pension_bonus_central!B20</f>
        <v>17915628.8173191</v>
      </c>
      <c r="G32" s="125" t="n">
        <f aca="false">central_v2_m!E20+temporary_pension_bonus_central!B20</f>
        <v>17201282.5913561</v>
      </c>
      <c r="H32" s="42" t="n">
        <f aca="false">F32-J32</f>
        <v>17726054.232851</v>
      </c>
      <c r="I32" s="42" t="n">
        <f aca="false">G32-K32</f>
        <v>17017395.244422</v>
      </c>
      <c r="J32" s="125" t="n">
        <f aca="false">central_v2_m!J20</f>
        <v>189574.584468079</v>
      </c>
      <c r="K32" s="125" t="n">
        <f aca="false">central_v2_m!K20</f>
        <v>183887.346934037</v>
      </c>
      <c r="L32" s="42" t="n">
        <f aca="false">H32-I32</f>
        <v>708658.988429017</v>
      </c>
      <c r="M32" s="42" t="n">
        <f aca="false">J32-K32</f>
        <v>5687.23753404239</v>
      </c>
      <c r="N32" s="125" t="n">
        <f aca="false">SUM(central_v5_m!C20:J20)</f>
        <v>2899259.23462991</v>
      </c>
      <c r="O32" s="7"/>
      <c r="P32" s="7"/>
      <c r="Q32" s="42" t="n">
        <f aca="false">I32*5.5017049523</f>
        <v>93624687.6914831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31289.5029059475</v>
      </c>
      <c r="X32" s="42" t="n">
        <f aca="false">N32*5.1890047538+L32*5.5017049523</f>
        <v>18943102.617125</v>
      </c>
      <c r="Y32" s="42" t="n">
        <f aca="false">N32*5.1890047538</f>
        <v>15044269.9509932</v>
      </c>
      <c r="Z32" s="42" t="n">
        <f aca="false">L32*5.5017049523</f>
        <v>3898832.66613183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f aca="false">central_v2_m!D21+temporary_pension_bonus_central!B21</f>
        <v>17713060.1072617</v>
      </c>
      <c r="G33" s="125" t="n">
        <f aca="false">central_v2_m!E21+temporary_pension_bonus_central!B21</f>
        <v>17005478.9451736</v>
      </c>
      <c r="H33" s="42" t="n">
        <f aca="false">F33-J33</f>
        <v>17516824.855363</v>
      </c>
      <c r="I33" s="42" t="n">
        <f aca="false">G33-K33</f>
        <v>16815130.7508318</v>
      </c>
      <c r="J33" s="125" t="n">
        <f aca="false">central_v2_m!J21</f>
        <v>196235.251898718</v>
      </c>
      <c r="K33" s="125" t="n">
        <f aca="false">central_v2_m!K21</f>
        <v>190348.194341756</v>
      </c>
      <c r="L33" s="42" t="n">
        <f aca="false">H33-I33</f>
        <v>701694.104531128</v>
      </c>
      <c r="M33" s="42" t="n">
        <f aca="false">J33-K33</f>
        <v>5887.05755696152</v>
      </c>
      <c r="N33" s="125" t="n">
        <f aca="false">SUM(central_v5_m!C21:J21)</f>
        <v>3099283.38932987</v>
      </c>
      <c r="O33" s="7"/>
      <c r="P33" s="7"/>
      <c r="Q33" s="42" t="n">
        <f aca="false">I33*5.5017049523</f>
        <v>92511888.1254235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32388.8537156103</v>
      </c>
      <c r="X33" s="42" t="n">
        <f aca="false">N33*5.1890047538+L33*5.5017049523</f>
        <v>19942710.1705047</v>
      </c>
      <c r="Y33" s="42" t="n">
        <f aca="false">N33*5.1890047538</f>
        <v>16082196.2406061</v>
      </c>
      <c r="Z33" s="42" t="n">
        <f aca="false">L33*5.5017049523</f>
        <v>3860513.92989862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f aca="false">central_v2_m!D22+temporary_pension_bonus_central!B22</f>
        <v>19574448.2110377</v>
      </c>
      <c r="G34" s="123" t="n">
        <f aca="false">central_v2_m!E22+temporary_pension_bonus_central!B22</f>
        <v>18873716.7927421</v>
      </c>
      <c r="H34" s="8" t="n">
        <f aca="false">F34-J34</f>
        <v>19357090.1239444</v>
      </c>
      <c r="I34" s="8" t="n">
        <f aca="false">G34-K34</f>
        <v>18662879.4482616</v>
      </c>
      <c r="J34" s="123" t="n">
        <f aca="false">central_v2_m!J22</f>
        <v>217358.08709326</v>
      </c>
      <c r="K34" s="123" t="n">
        <f aca="false">central_v2_m!K22</f>
        <v>210837.344480462</v>
      </c>
      <c r="L34" s="8" t="n">
        <f aca="false">H34-I34</f>
        <v>694210.675682783</v>
      </c>
      <c r="M34" s="8" t="n">
        <f aca="false">J34-K34</f>
        <v>6520.74261279783</v>
      </c>
      <c r="N34" s="123" t="n">
        <f aca="false">SUM(central_v5_m!C22:J22)</f>
        <v>3406176.46113034</v>
      </c>
      <c r="O34" s="5"/>
      <c r="P34" s="5"/>
      <c r="Q34" s="8" t="n">
        <f aca="false">I34*5.5017049523</f>
        <v>102677656.284679</v>
      </c>
      <c r="R34" s="8"/>
      <c r="S34" s="8"/>
      <c r="T34" s="5"/>
      <c r="U34" s="5"/>
      <c r="V34" s="8" t="n">
        <f aca="false">K34*5.5017049523</f>
        <v>1159964.86225794</v>
      </c>
      <c r="W34" s="8" t="n">
        <f aca="false">M34*5.5017049523</f>
        <v>35875.2019255034</v>
      </c>
      <c r="X34" s="8" t="n">
        <f aca="false">N34*5.1890047538+L34*5.5017049523</f>
        <v>21494008.1614305</v>
      </c>
      <c r="Y34" s="8" t="n">
        <f aca="false">N34*5.1890047538</f>
        <v>17674665.849087</v>
      </c>
      <c r="Z34" s="8" t="n">
        <f aca="false">L34*5.5017049523</f>
        <v>3819342.3123435</v>
      </c>
      <c r="AA34" s="8"/>
      <c r="AB34" s="8"/>
      <c r="AC34" s="8"/>
      <c r="AD34" s="8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f aca="false">central_v2_m!D23+temporary_pension_bonus_central!B23</f>
        <v>17643511.8808743</v>
      </c>
      <c r="G35" s="125" t="n">
        <f aca="false">central_v2_m!E23+temporary_pension_bonus_central!B23</f>
        <v>16936585.0102393</v>
      </c>
      <c r="H35" s="42" t="n">
        <f aca="false">F35-J35</f>
        <v>17400162.2241951</v>
      </c>
      <c r="I35" s="42" t="n">
        <f aca="false">G35-K35</f>
        <v>16700535.8432605</v>
      </c>
      <c r="J35" s="125" t="n">
        <f aca="false">central_v2_m!J23</f>
        <v>243349.65667922</v>
      </c>
      <c r="K35" s="125" t="n">
        <f aca="false">central_v2_m!K23</f>
        <v>236049.166978844</v>
      </c>
      <c r="L35" s="42" t="n">
        <f aca="false">H35-I35</f>
        <v>699626.3809346</v>
      </c>
      <c r="M35" s="42" t="n">
        <f aca="false">J35-K35</f>
        <v>7300.48970037661</v>
      </c>
      <c r="N35" s="125" t="n">
        <f aca="false">SUM(central_v5_m!C23:J23)</f>
        <v>2526033.40127359</v>
      </c>
      <c r="O35" s="7"/>
      <c r="P35" s="7"/>
      <c r="Q35" s="42" t="n">
        <f aca="false">I35*5.5017049523</f>
        <v>91881420.7549299</v>
      </c>
      <c r="R35" s="42"/>
      <c r="S35" s="42"/>
      <c r="T35" s="7"/>
      <c r="U35" s="7"/>
      <c r="V35" s="42" t="n">
        <f aca="false">K35*5.5017049523</f>
        <v>1298672.87095379</v>
      </c>
      <c r="W35" s="42" t="n">
        <f aca="false">M35*5.5017049523</f>
        <v>40165.1403387771</v>
      </c>
      <c r="X35" s="42" t="n">
        <f aca="false">N35*5.1890047538+L35*5.5017049523</f>
        <v>16956737.2522139</v>
      </c>
      <c r="Y35" s="42" t="n">
        <f aca="false">N35*5.1890047538</f>
        <v>13107599.3274663</v>
      </c>
      <c r="Z35" s="42" t="n">
        <f aca="false">L35*5.5017049523</f>
        <v>3849137.92474761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f aca="false">central_v2_m!D24+temporary_pension_bonus_central!B24</f>
        <v>17469215.1563996</v>
      </c>
      <c r="G36" s="125" t="n">
        <f aca="false">central_v2_m!E24+temporary_pension_bonus_central!B24</f>
        <v>16767896.0798432</v>
      </c>
      <c r="H36" s="42" t="n">
        <f aca="false">F36-J36</f>
        <v>17203406.9960784</v>
      </c>
      <c r="I36" s="42" t="n">
        <f aca="false">G36-K36</f>
        <v>16510062.1643316</v>
      </c>
      <c r="J36" s="125" t="n">
        <f aca="false">central_v2_m!J24</f>
        <v>265808.16032122</v>
      </c>
      <c r="K36" s="125" t="n">
        <f aca="false">central_v2_m!K24</f>
        <v>257833.915511583</v>
      </c>
      <c r="L36" s="42" t="n">
        <f aca="false">H36-I36</f>
        <v>693344.831746811</v>
      </c>
      <c r="M36" s="42" t="n">
        <f aca="false">J36-K36</f>
        <v>7974.24480963658</v>
      </c>
      <c r="N36" s="125" t="n">
        <f aca="false">SUM(central_v5_m!C24:J24)</f>
        <v>2488205.02393105</v>
      </c>
      <c r="O36" s="7"/>
      <c r="P36" s="7"/>
      <c r="Q36" s="42" t="n">
        <f aca="false">I36*5.5017049523</f>
        <v>90833490.7722839</v>
      </c>
      <c r="R36" s="42"/>
      <c r="S36" s="42"/>
      <c r="T36" s="7"/>
      <c r="U36" s="7"/>
      <c r="V36" s="42" t="n">
        <f aca="false">K36*5.5017049523</f>
        <v>1418526.12984098</v>
      </c>
      <c r="W36" s="42" t="n">
        <f aca="false">M36*5.5017049523</f>
        <v>43871.9421600302</v>
      </c>
      <c r="X36" s="42" t="n">
        <f aca="false">N36*5.1890047538+L36*5.5017049523</f>
        <v>16725886.3920803</v>
      </c>
      <c r="Y36" s="42" t="n">
        <f aca="false">N36*5.1890047538</f>
        <v>12911307.6976073</v>
      </c>
      <c r="Z36" s="42" t="n">
        <f aca="false">L36*5.5017049523</f>
        <v>3814578.69447304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f aca="false">central_v2_m!D25+temporary_pension_bonus_central!B25</f>
        <v>17801821.2257947</v>
      </c>
      <c r="G37" s="125" t="n">
        <f aca="false">central_v2_m!E25+temporary_pension_bonus_central!B25</f>
        <v>17085811.9406377</v>
      </c>
      <c r="H37" s="42" t="n">
        <f aca="false">F37-J37</f>
        <v>17508706.6532624</v>
      </c>
      <c r="I37" s="42" t="n">
        <f aca="false">G37-K37</f>
        <v>16801490.8052813</v>
      </c>
      <c r="J37" s="125" t="n">
        <f aca="false">central_v2_m!J25</f>
        <v>293114.572532353</v>
      </c>
      <c r="K37" s="125" t="n">
        <f aca="false">central_v2_m!K25</f>
        <v>284321.135356383</v>
      </c>
      <c r="L37" s="42" t="n">
        <f aca="false">H37-I37</f>
        <v>707215.847981088</v>
      </c>
      <c r="M37" s="42" t="n">
        <f aca="false">J37-K37</f>
        <v>8793.43717597058</v>
      </c>
      <c r="N37" s="125" t="n">
        <f aca="false">SUM(central_v5_m!C25:J25)</f>
        <v>2440185.89731809</v>
      </c>
      <c r="O37" s="7"/>
      <c r="P37" s="7"/>
      <c r="Q37" s="42" t="n">
        <f aca="false">I37*5.5017049523</f>
        <v>92436845.169439</v>
      </c>
      <c r="R37" s="42"/>
      <c r="S37" s="42"/>
      <c r="T37" s="7"/>
      <c r="U37" s="7"/>
      <c r="V37" s="42" t="n">
        <f aca="false">K37*5.5017049523</f>
        <v>1564250.99843377</v>
      </c>
      <c r="W37" s="42" t="n">
        <f aca="false">M37*5.5017049523</f>
        <v>48378.8968587763</v>
      </c>
      <c r="X37" s="42" t="n">
        <f aca="false">N37*5.1890047538+L37*5.5017049523</f>
        <v>16553029.1545219</v>
      </c>
      <c r="Y37" s="42" t="n">
        <f aca="false">N37*5.1890047538</f>
        <v>12662136.2213393</v>
      </c>
      <c r="Z37" s="42" t="n">
        <f aca="false">L37*5.5017049523</f>
        <v>3890892.93318259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f aca="false">central_v2_m!D26+temporary_pension_bonus_central!B26</f>
        <v>18954622.9758587</v>
      </c>
      <c r="G38" s="123" t="n">
        <f aca="false">central_v2_m!E26+temporary_pension_bonus_central!B26</f>
        <v>18189670.8850879</v>
      </c>
      <c r="H38" s="8" t="n">
        <f aca="false">F38-J38</f>
        <v>18618985.3305086</v>
      </c>
      <c r="I38" s="8" t="n">
        <f aca="false">G38-K38</f>
        <v>17864102.3690982</v>
      </c>
      <c r="J38" s="123" t="n">
        <f aca="false">central_v2_m!J26</f>
        <v>335637.64535017</v>
      </c>
      <c r="K38" s="123" t="n">
        <f aca="false">central_v2_m!K26</f>
        <v>325568.515989665</v>
      </c>
      <c r="L38" s="8" t="n">
        <f aca="false">H38-I38</f>
        <v>754882.961410359</v>
      </c>
      <c r="M38" s="8" t="n">
        <f aca="false">J38-K38</f>
        <v>10069.129360505</v>
      </c>
      <c r="N38" s="123" t="n">
        <f aca="false">SUM(central_v5_m!C26:J26)</f>
        <v>2993775.98620753</v>
      </c>
      <c r="O38" s="5"/>
      <c r="P38" s="5"/>
      <c r="Q38" s="8" t="n">
        <f aca="false">I38*5.5017049523</f>
        <v>98283020.4724617</v>
      </c>
      <c r="R38" s="8"/>
      <c r="S38" s="8"/>
      <c r="T38" s="5"/>
      <c r="U38" s="5"/>
      <c r="V38" s="8" t="n">
        <f aca="false">K38*5.5017049523</f>
        <v>1791181.9167333</v>
      </c>
      <c r="W38" s="8" t="n">
        <f aca="false">M38*5.5017049523</f>
        <v>55397.3788680399</v>
      </c>
      <c r="X38" s="8" t="n">
        <f aca="false">N38*5.1890047538+L38*5.5017049523</f>
        <v>19687861.1514414</v>
      </c>
      <c r="Y38" s="8" t="n">
        <f aca="false">N38*5.1890047538</f>
        <v>15534717.8242431</v>
      </c>
      <c r="Z38" s="8" t="n">
        <f aca="false">L38*5.5017049523</f>
        <v>4153143.32719826</v>
      </c>
      <c r="AA38" s="8"/>
      <c r="AB38" s="8"/>
      <c r="AC38" s="8"/>
      <c r="AD38" s="8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f aca="false">central_v2_m!D27+temporary_pension_bonus_central!B27</f>
        <v>18879293.9345856</v>
      </c>
      <c r="G39" s="125" t="n">
        <f aca="false">central_v2_m!E27+temporary_pension_bonus_central!B27</f>
        <v>18115271.6429596</v>
      </c>
      <c r="H39" s="42" t="n">
        <f aca="false">F39-J39</f>
        <v>18533192.4952849</v>
      </c>
      <c r="I39" s="42" t="n">
        <f aca="false">G39-K39</f>
        <v>17779553.246838</v>
      </c>
      <c r="J39" s="125" t="n">
        <f aca="false">central_v2_m!J27</f>
        <v>346101.439300673</v>
      </c>
      <c r="K39" s="125" t="n">
        <f aca="false">central_v2_m!K27</f>
        <v>335718.396121653</v>
      </c>
      <c r="L39" s="42" t="n">
        <f aca="false">H39-I39</f>
        <v>753639.24844699</v>
      </c>
      <c r="M39" s="42" t="n">
        <f aca="false">J39-K39</f>
        <v>10383.0431790202</v>
      </c>
      <c r="N39" s="125" t="n">
        <f aca="false">SUM(central_v5_m!C27:J27)</f>
        <v>2714144.08903733</v>
      </c>
      <c r="O39" s="7"/>
      <c r="P39" s="7"/>
      <c r="Q39" s="42" t="n">
        <f aca="false">I39*5.5017049523</f>
        <v>97817856.1478099</v>
      </c>
      <c r="R39" s="42"/>
      <c r="S39" s="42"/>
      <c r="T39" s="7"/>
      <c r="U39" s="7"/>
      <c r="V39" s="42" t="n">
        <f aca="false">K39*5.5017049523</f>
        <v>1847023.56252071</v>
      </c>
      <c r="W39" s="42" t="n">
        <f aca="false">M39*5.5017049523</f>
        <v>57124.4400779603</v>
      </c>
      <c r="X39" s="42" t="n">
        <f aca="false">N39*5.1890047538+L39*5.5017049523</f>
        <v>18230007.3659413</v>
      </c>
      <c r="Y39" s="42" t="n">
        <f aca="false">N39*5.1890047538</f>
        <v>14083706.5805129</v>
      </c>
      <c r="Z39" s="42" t="n">
        <f aca="false">L39*5.5017049523</f>
        <v>4146300.78542845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f aca="false">central_v2_m!D28+temporary_pension_bonus_central!B28</f>
        <v>19049495.042004</v>
      </c>
      <c r="G40" s="125" t="n">
        <f aca="false">central_v2_m!E28+temporary_pension_bonus_central!B28</f>
        <v>18276814.5288143</v>
      </c>
      <c r="H40" s="42" t="n">
        <f aca="false">F40-J40</f>
        <v>18675442.5477633</v>
      </c>
      <c r="I40" s="42" t="n">
        <f aca="false">G40-K40</f>
        <v>17913983.6094009</v>
      </c>
      <c r="J40" s="125" t="n">
        <f aca="false">central_v2_m!J28</f>
        <v>374052.494240663</v>
      </c>
      <c r="K40" s="125" t="n">
        <f aca="false">central_v2_m!K28</f>
        <v>362830.919413443</v>
      </c>
      <c r="L40" s="42" t="n">
        <f aca="false">H40-I40</f>
        <v>761458.938362438</v>
      </c>
      <c r="M40" s="42" t="n">
        <f aca="false">J40-K40</f>
        <v>11221.5748272199</v>
      </c>
      <c r="N40" s="125" t="n">
        <f aca="false">SUM(central_v5_m!C28:J28)</f>
        <v>2586463.03445961</v>
      </c>
      <c r="O40" s="7"/>
      <c r="P40" s="7"/>
      <c r="Q40" s="42" t="n">
        <f aca="false">I40*5.5017049523</f>
        <v>98557452.3392618</v>
      </c>
      <c r="R40" s="42"/>
      <c r="S40" s="42"/>
      <c r="T40" s="7"/>
      <c r="U40" s="7"/>
      <c r="V40" s="42" t="n">
        <f aca="false">K40*5.5017049523</f>
        <v>1996188.6661845</v>
      </c>
      <c r="W40" s="42" t="n">
        <f aca="false">M40*5.5017049523</f>
        <v>61737.7937995206</v>
      </c>
      <c r="X40" s="42" t="n">
        <f aca="false">N40*5.1890047538+L40*5.5017049523</f>
        <v>17610491.3935006</v>
      </c>
      <c r="Y40" s="42" t="n">
        <f aca="false">N40*5.1890047538</f>
        <v>13421168.9813389</v>
      </c>
      <c r="Z40" s="42" t="n">
        <f aca="false">L40*5.5017049523</f>
        <v>4189322.41216173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f aca="false">central_v2_m!D29+temporary_pension_bonus_central!B29</f>
        <v>19303989.0855297</v>
      </c>
      <c r="G41" s="125" t="n">
        <f aca="false">central_v2_m!E29+temporary_pension_bonus_central!B29</f>
        <v>18519662.9767335</v>
      </c>
      <c r="H41" s="42" t="n">
        <f aca="false">F41-J41</f>
        <v>18899685.3488815</v>
      </c>
      <c r="I41" s="42" t="n">
        <f aca="false">G41-K41</f>
        <v>18127488.3521847</v>
      </c>
      <c r="J41" s="125" t="n">
        <f aca="false">central_v2_m!J29</f>
        <v>404303.736648191</v>
      </c>
      <c r="K41" s="125" t="n">
        <f aca="false">central_v2_m!K29</f>
        <v>392174.624548745</v>
      </c>
      <c r="L41" s="42" t="n">
        <f aca="false">H41-I41</f>
        <v>772196.9966968</v>
      </c>
      <c r="M41" s="42" t="n">
        <f aca="false">J41-K41</f>
        <v>12129.1120994457</v>
      </c>
      <c r="N41" s="125" t="n">
        <f aca="false">SUM(central_v5_m!C29:J29)</f>
        <v>2600374.5394509</v>
      </c>
      <c r="O41" s="7"/>
      <c r="P41" s="7"/>
      <c r="Q41" s="42" t="n">
        <f aca="false">I41*5.5017049523</f>
        <v>99732092.4399754</v>
      </c>
      <c r="R41" s="42"/>
      <c r="S41" s="42"/>
      <c r="T41" s="7"/>
      <c r="U41" s="7"/>
      <c r="V41" s="42" t="n">
        <f aca="false">K41*5.5017049523</f>
        <v>2157629.07404623</v>
      </c>
      <c r="W41" s="42" t="n">
        <f aca="false">M41*5.5017049523</f>
        <v>66730.7961045224</v>
      </c>
      <c r="X41" s="42" t="n">
        <f aca="false">N41*5.1890047538+L41*5.5017049523</f>
        <v>17741755.8877492</v>
      </c>
      <c r="Y41" s="42" t="n">
        <f aca="false">N41*5.1890047538</f>
        <v>13493355.8468712</v>
      </c>
      <c r="Z41" s="42" t="n">
        <f aca="false">L41*5.5017049523</f>
        <v>4248400.04087797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f aca="false">central_v2_m!D30+temporary_pension_bonus_central!B30</f>
        <v>19526182.3651502</v>
      </c>
      <c r="G42" s="123" t="n">
        <f aca="false">central_v2_m!E30+temporary_pension_bonus_central!B30</f>
        <v>18731301.7716579</v>
      </c>
      <c r="H42" s="8" t="n">
        <f aca="false">F42-J42</f>
        <v>19104679.6580625</v>
      </c>
      <c r="I42" s="8" t="n">
        <f aca="false">G42-K42</f>
        <v>18322444.1457829</v>
      </c>
      <c r="J42" s="123" t="n">
        <f aca="false">central_v2_m!J30</f>
        <v>421502.707087674</v>
      </c>
      <c r="K42" s="123" t="n">
        <f aca="false">central_v2_m!K30</f>
        <v>408857.625875044</v>
      </c>
      <c r="L42" s="8" t="n">
        <f aca="false">H42-I42</f>
        <v>782235.512279633</v>
      </c>
      <c r="M42" s="8" t="n">
        <f aca="false">J42-K42</f>
        <v>12645.0812126302</v>
      </c>
      <c r="N42" s="123" t="n">
        <f aca="false">SUM(central_v5_m!C30:J30)</f>
        <v>3189497.7481075</v>
      </c>
      <c r="O42" s="5"/>
      <c r="P42" s="5"/>
      <c r="Q42" s="8" t="n">
        <f aca="false">I42*5.5017049523</f>
        <v>100804681.695094</v>
      </c>
      <c r="R42" s="8"/>
      <c r="S42" s="8"/>
      <c r="T42" s="5"/>
      <c r="U42" s="5"/>
      <c r="V42" s="8" t="n">
        <f aca="false">K42*5.5017049523</f>
        <v>2249414.02506235</v>
      </c>
      <c r="W42" s="8" t="n">
        <f aca="false">M42*5.5017049523</f>
        <v>69569.5059297633</v>
      </c>
      <c r="X42" s="8" t="n">
        <f aca="false">N42*5.1890047538+L42*5.5017049523</f>
        <v>20853947.968938</v>
      </c>
      <c r="Y42" s="8" t="n">
        <f aca="false">N42*5.1890047538</f>
        <v>16550318.9771642</v>
      </c>
      <c r="Z42" s="8" t="n">
        <f aca="false">L42*5.5017049523</f>
        <v>4303628.99177379</v>
      </c>
      <c r="AA42" s="8"/>
      <c r="AB42" s="8"/>
      <c r="AC42" s="8"/>
      <c r="AD42" s="8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f aca="false">central_v2_m!D31+temporary_pension_bonus_central!B31</f>
        <v>19831881.4645752</v>
      </c>
      <c r="G43" s="125" t="n">
        <f aca="false">central_v2_m!E31+temporary_pension_bonus_central!B31</f>
        <v>19023097.7054888</v>
      </c>
      <c r="H43" s="42" t="n">
        <f aca="false">F43-J43</f>
        <v>19383053.9315543</v>
      </c>
      <c r="I43" s="42" t="n">
        <f aca="false">G43-K43</f>
        <v>18587734.9984584</v>
      </c>
      <c r="J43" s="125" t="n">
        <f aca="false">central_v2_m!J31</f>
        <v>448827.533020982</v>
      </c>
      <c r="K43" s="125" t="n">
        <f aca="false">central_v2_m!K31</f>
        <v>435362.707030352</v>
      </c>
      <c r="L43" s="42" t="n">
        <f aca="false">H43-I43</f>
        <v>795318.933095817</v>
      </c>
      <c r="M43" s="42" t="n">
        <f aca="false">J43-K43</f>
        <v>13464.8259906293</v>
      </c>
      <c r="N43" s="125" t="n">
        <f aca="false">SUM(central_v5_m!C31:J31)</f>
        <v>2663575.13124896</v>
      </c>
      <c r="O43" s="7"/>
      <c r="P43" s="7"/>
      <c r="Q43" s="42" t="n">
        <f aca="false">I43*5.5017049523</f>
        <v>102264233.693059</v>
      </c>
      <c r="R43" s="42"/>
      <c r="S43" s="42"/>
      <c r="T43" s="7"/>
      <c r="U43" s="7"/>
      <c r="V43" s="42" t="n">
        <f aca="false">K43*5.5017049523</f>
        <v>2395237.16131562</v>
      </c>
      <c r="W43" s="42" t="n">
        <f aca="false">M43*5.5017049523</f>
        <v>74079.4998345031</v>
      </c>
      <c r="X43" s="42" t="n">
        <f aca="false">N43*5.1890047538+L43*5.5017049523</f>
        <v>18196914.1310255</v>
      </c>
      <c r="Y43" s="42" t="n">
        <f aca="false">N43*5.1890047538</f>
        <v>13821304.0181543</v>
      </c>
      <c r="Z43" s="42" t="n">
        <f aca="false">L43*5.5017049523</f>
        <v>4375610.11287121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f aca="false">central_v2_m!D32+temporary_pension_bonus_central!B32</f>
        <v>20041364.931217</v>
      </c>
      <c r="G44" s="125" t="n">
        <f aca="false">central_v2_m!E32+temporary_pension_bonus_central!B32</f>
        <v>19223259.2888018</v>
      </c>
      <c r="H44" s="42" t="n">
        <f aca="false">F44-J44</f>
        <v>19555876.6326973</v>
      </c>
      <c r="I44" s="42" t="n">
        <f aca="false">G44-K44</f>
        <v>18752335.6392377</v>
      </c>
      <c r="J44" s="125" t="n">
        <f aca="false">central_v2_m!J32</f>
        <v>485488.298519741</v>
      </c>
      <c r="K44" s="125" t="n">
        <f aca="false">central_v2_m!K32</f>
        <v>470923.649564149</v>
      </c>
      <c r="L44" s="42" t="n">
        <f aca="false">H44-I44</f>
        <v>803540.993459575</v>
      </c>
      <c r="M44" s="42" t="n">
        <f aca="false">J44-K44</f>
        <v>14564.6489555922</v>
      </c>
      <c r="N44" s="125" t="n">
        <f aca="false">SUM(central_v5_m!C32:J32)</f>
        <v>2721973.85188223</v>
      </c>
      <c r="O44" s="7"/>
      <c r="P44" s="7"/>
      <c r="Q44" s="42" t="n">
        <f aca="false">I44*5.5017049523</f>
        <v>103169817.853586</v>
      </c>
      <c r="R44" s="42"/>
      <c r="S44" s="42"/>
      <c r="T44" s="7"/>
      <c r="U44" s="7"/>
      <c r="V44" s="42" t="n">
        <f aca="false">K44*5.5017049523</f>
        <v>2590882.97496227</v>
      </c>
      <c r="W44" s="42" t="n">
        <f aca="false">M44*5.5017049523</f>
        <v>80130.4012874926</v>
      </c>
      <c r="X44" s="42" t="n">
        <f aca="false">N44*5.1890047538+L44*5.5017049523</f>
        <v>18545180.7202288</v>
      </c>
      <c r="Y44" s="42" t="n">
        <f aca="false">N44*5.1890047538</f>
        <v>14124335.2571362</v>
      </c>
      <c r="Z44" s="42" t="n">
        <f aca="false">L44*5.5017049523</f>
        <v>4420845.46309261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f aca="false">central_v2_m!D33+temporary_pension_bonus_central!B33</f>
        <v>20363025.037453</v>
      </c>
      <c r="G45" s="125" t="n">
        <f aca="false">central_v2_m!E33+temporary_pension_bonus_central!B33</f>
        <v>19530361.0757933</v>
      </c>
      <c r="H45" s="42" t="n">
        <f aca="false">F45-J45</f>
        <v>19845673.1894694</v>
      </c>
      <c r="I45" s="42" t="n">
        <f aca="false">G45-K45</f>
        <v>19028529.7832492</v>
      </c>
      <c r="J45" s="125" t="n">
        <f aca="false">central_v2_m!J33</f>
        <v>517351.847983634</v>
      </c>
      <c r="K45" s="125" t="n">
        <f aca="false">central_v2_m!K33</f>
        <v>501831.292544125</v>
      </c>
      <c r="L45" s="42" t="n">
        <f aca="false">H45-I45</f>
        <v>817143.406220179</v>
      </c>
      <c r="M45" s="42" t="n">
        <f aca="false">J45-K45</f>
        <v>15520.555439509</v>
      </c>
      <c r="N45" s="125" t="n">
        <f aca="false">SUM(central_v5_m!C33:J33)</f>
        <v>2745424.77468159</v>
      </c>
      <c r="O45" s="7"/>
      <c r="P45" s="7"/>
      <c r="Q45" s="42" t="n">
        <f aca="false">I45*5.5017049523</f>
        <v>104689356.54349</v>
      </c>
      <c r="R45" s="42"/>
      <c r="S45" s="42"/>
      <c r="T45" s="7"/>
      <c r="U45" s="7"/>
      <c r="V45" s="42" t="n">
        <f aca="false">K45*5.5017049523</f>
        <v>2760927.70740912</v>
      </c>
      <c r="W45" s="42" t="n">
        <f aca="false">M45*5.5017049523</f>
        <v>85389.5167239936</v>
      </c>
      <c r="X45" s="42" t="n">
        <f aca="false">N45*5.1890047538+L45*5.5017049523</f>
        <v>18741704.1317639</v>
      </c>
      <c r="Y45" s="42" t="n">
        <f aca="false">N45*5.1890047538</f>
        <v>14246022.2070231</v>
      </c>
      <c r="Z45" s="42" t="n">
        <f aca="false">L45*5.5017049523</f>
        <v>4495681.92474085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f aca="false">central_v2_m!D34+temporary_pension_bonus_central!B34</f>
        <v>20568471.668317</v>
      </c>
      <c r="G46" s="123" t="n">
        <f aca="false">central_v2_m!E34+temporary_pension_bonus_central!B34</f>
        <v>19726129.1730633</v>
      </c>
      <c r="H46" s="8" t="n">
        <f aca="false">F46-J46</f>
        <v>20029875.2566927</v>
      </c>
      <c r="I46" s="8" t="n">
        <f aca="false">G46-K46</f>
        <v>19203690.6537877</v>
      </c>
      <c r="J46" s="123" t="n">
        <f aca="false">central_v2_m!J34</f>
        <v>538596.411624327</v>
      </c>
      <c r="K46" s="123" t="n">
        <f aca="false">central_v2_m!K34</f>
        <v>522438.519275598</v>
      </c>
      <c r="L46" s="8" t="n">
        <f aca="false">H46-I46</f>
        <v>826184.60290492</v>
      </c>
      <c r="M46" s="8" t="n">
        <f aca="false">J46-K46</f>
        <v>16157.8923487298</v>
      </c>
      <c r="N46" s="123" t="n">
        <f aca="false">SUM(central_v5_m!C34:J34)</f>
        <v>3286214.45070139</v>
      </c>
      <c r="O46" s="5"/>
      <c r="P46" s="5"/>
      <c r="Q46" s="8" t="n">
        <f aca="false">I46*5.5017049523</f>
        <v>105653039.972381</v>
      </c>
      <c r="R46" s="8"/>
      <c r="S46" s="8"/>
      <c r="T46" s="5"/>
      <c r="U46" s="5"/>
      <c r="V46" s="8" t="n">
        <f aca="false">K46*5.5017049523</f>
        <v>2874302.58877083</v>
      </c>
      <c r="W46" s="8" t="n">
        <f aca="false">M46*5.5017049523</f>
        <v>88895.9563537369</v>
      </c>
      <c r="X46" s="8" t="n">
        <f aca="false">N46*5.1890047538+L46*5.5017049523</f>
        <v>21597606.3280118</v>
      </c>
      <c r="Y46" s="8" t="n">
        <f aca="false">N46*5.1890047538</f>
        <v>17052182.4066958</v>
      </c>
      <c r="Z46" s="8" t="n">
        <f aca="false">L46*5.5017049523</f>
        <v>4545423.921316</v>
      </c>
      <c r="AA46" s="8"/>
      <c r="AB46" s="8"/>
      <c r="AC46" s="8"/>
      <c r="AD46" s="8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f aca="false">central_v2_m!D35+temporary_pension_bonus_central!B35</f>
        <v>20661910.6655047</v>
      </c>
      <c r="G47" s="125" t="n">
        <f aca="false">central_v2_m!E35+temporary_pension_bonus_central!B35</f>
        <v>19814762.4670742</v>
      </c>
      <c r="H47" s="42" t="n">
        <f aca="false">F47-J47</f>
        <v>20112185.1271843</v>
      </c>
      <c r="I47" s="42" t="n">
        <f aca="false">G47-K47</f>
        <v>19281528.6949034</v>
      </c>
      <c r="J47" s="125" t="n">
        <f aca="false">central_v2_m!J35</f>
        <v>549725.538320403</v>
      </c>
      <c r="K47" s="125" t="n">
        <f aca="false">central_v2_m!K35</f>
        <v>533233.772170791</v>
      </c>
      <c r="L47" s="42" t="n">
        <f aca="false">H47-I47</f>
        <v>830656.432280861</v>
      </c>
      <c r="M47" s="42" t="n">
        <f aca="false">J47-K47</f>
        <v>16491.7661496121</v>
      </c>
      <c r="N47" s="125" t="n">
        <f aca="false">SUM(central_v5_m!C35:J35)</f>
        <v>2775427.52332414</v>
      </c>
      <c r="O47" s="7"/>
      <c r="P47" s="7"/>
      <c r="Q47" s="42" t="n">
        <f aca="false">I47*5.5017049523</f>
        <v>106081281.908665</v>
      </c>
      <c r="R47" s="42"/>
      <c r="S47" s="42"/>
      <c r="T47" s="7"/>
      <c r="U47" s="7"/>
      <c r="V47" s="42" t="n">
        <f aca="false">K47*5.5017049523</f>
        <v>2933694.88508565</v>
      </c>
      <c r="W47" s="42" t="n">
        <f aca="false">M47*5.5017049523</f>
        <v>90732.8314974946</v>
      </c>
      <c r="X47" s="42" t="n">
        <f aca="false">N47*5.1890047538+L47*5.5017049523</f>
        <v>18971733.2194958</v>
      </c>
      <c r="Y47" s="42" t="n">
        <f aca="false">N47*5.1890047538</f>
        <v>14401706.6123563</v>
      </c>
      <c r="Z47" s="42" t="n">
        <f aca="false">L47*5.5017049523</f>
        <v>4570026.60713946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f aca="false">central_v2_m!D36+temporary_pension_bonus_central!B36</f>
        <v>20917305.8084841</v>
      </c>
      <c r="G48" s="125" t="n">
        <f aca="false">central_v2_m!E36+temporary_pension_bonus_central!B36</f>
        <v>20057749.4779346</v>
      </c>
      <c r="H48" s="42" t="n">
        <f aca="false">F48-J48</f>
        <v>20332685.3716308</v>
      </c>
      <c r="I48" s="42" t="n">
        <f aca="false">G48-K48</f>
        <v>19490667.6541869</v>
      </c>
      <c r="J48" s="125" t="n">
        <f aca="false">central_v2_m!J36</f>
        <v>584620.436853321</v>
      </c>
      <c r="K48" s="125" t="n">
        <f aca="false">central_v2_m!K36</f>
        <v>567081.823747721</v>
      </c>
      <c r="L48" s="42" t="n">
        <f aca="false">H48-I48</f>
        <v>842017.717443906</v>
      </c>
      <c r="M48" s="42" t="n">
        <f aca="false">J48-K48</f>
        <v>17538.6131055997</v>
      </c>
      <c r="N48" s="125" t="n">
        <f aca="false">SUM(central_v5_m!C36:J36)</f>
        <v>2772509.39524354</v>
      </c>
      <c r="O48" s="7"/>
      <c r="P48" s="7"/>
      <c r="Q48" s="42" t="n">
        <f aca="false">I48*5.5017049523</f>
        <v>107231902.756673</v>
      </c>
      <c r="R48" s="42"/>
      <c r="S48" s="42"/>
      <c r="T48" s="7"/>
      <c r="U48" s="7"/>
      <c r="V48" s="42" t="n">
        <f aca="false">K48*5.5017049523</f>
        <v>3119916.87807215</v>
      </c>
      <c r="W48" s="42" t="n">
        <f aca="false">M48*5.5017049523</f>
        <v>96492.2745795513</v>
      </c>
      <c r="X48" s="42" t="n">
        <f aca="false">N48*5.1890047538+L48*5.5017049523</f>
        <v>19019097.4778594</v>
      </c>
      <c r="Y48" s="42" t="n">
        <f aca="false">N48*5.1890047538</f>
        <v>14386564.4318739</v>
      </c>
      <c r="Z48" s="42" t="n">
        <f aca="false">L48*5.5017049523</f>
        <v>4632533.04598548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f aca="false">central_v2_m!D37+temporary_pension_bonus_central!B37</f>
        <v>21123600.3085738</v>
      </c>
      <c r="G49" s="125" t="n">
        <f aca="false">central_v2_m!E37+temporary_pension_bonus_central!B37</f>
        <v>20253781.7060254</v>
      </c>
      <c r="H49" s="42" t="n">
        <f aca="false">F49-J49</f>
        <v>20527234.7046476</v>
      </c>
      <c r="I49" s="42" t="n">
        <f aca="false">G49-K49</f>
        <v>19675307.0702171</v>
      </c>
      <c r="J49" s="125" t="n">
        <f aca="false">central_v2_m!J37</f>
        <v>596365.603926109</v>
      </c>
      <c r="K49" s="125" t="n">
        <f aca="false">central_v2_m!K37</f>
        <v>578474.635808326</v>
      </c>
      <c r="L49" s="42" t="n">
        <f aca="false">H49-I49</f>
        <v>851927.634430598</v>
      </c>
      <c r="M49" s="42" t="n">
        <f aca="false">J49-K49</f>
        <v>17890.9681177834</v>
      </c>
      <c r="N49" s="125" t="n">
        <f aca="false">SUM(central_v5_m!C37:J37)</f>
        <v>2770968.01503596</v>
      </c>
      <c r="O49" s="7"/>
      <c r="P49" s="7"/>
      <c r="Q49" s="42" t="n">
        <f aca="false">I49*5.5017049523</f>
        <v>108247734.346236</v>
      </c>
      <c r="R49" s="42"/>
      <c r="S49" s="42"/>
      <c r="T49" s="7"/>
      <c r="U49" s="7"/>
      <c r="V49" s="42" t="n">
        <f aca="false">K49*5.5017049523</f>
        <v>3182596.7686066</v>
      </c>
      <c r="W49" s="42" t="n">
        <f aca="false">M49*5.5017049523</f>
        <v>98430.8278950505</v>
      </c>
      <c r="X49" s="42" t="n">
        <f aca="false">N49*5.1890047538+L49*5.5017049523</f>
        <v>19065620.6879974</v>
      </c>
      <c r="Y49" s="42" t="n">
        <f aca="false">N49*5.1890047538</f>
        <v>14378566.2026493</v>
      </c>
      <c r="Z49" s="42" t="n">
        <f aca="false">L49*5.5017049523</f>
        <v>4687054.48534805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f aca="false">central_v2_m!D38+temporary_pension_bonus_central!B38</f>
        <v>21398311.5503913</v>
      </c>
      <c r="G50" s="123" t="n">
        <f aca="false">central_v2_m!E38+temporary_pension_bonus_central!B38</f>
        <v>20515444.8427135</v>
      </c>
      <c r="H50" s="8" t="n">
        <f aca="false">F50-J50</f>
        <v>20791324.8172176</v>
      </c>
      <c r="I50" s="8" t="n">
        <f aca="false">G50-K50</f>
        <v>19926667.711535</v>
      </c>
      <c r="J50" s="123" t="n">
        <f aca="false">central_v2_m!J38</f>
        <v>606986.733173705</v>
      </c>
      <c r="K50" s="123" t="n">
        <f aca="false">central_v2_m!K38</f>
        <v>588777.131178494</v>
      </c>
      <c r="L50" s="8" t="n">
        <f aca="false">H50-I50</f>
        <v>864657.105682619</v>
      </c>
      <c r="M50" s="8" t="n">
        <f aca="false">J50-K50</f>
        <v>18209.6019952109</v>
      </c>
      <c r="N50" s="123" t="n">
        <f aca="false">SUM(central_v5_m!C38:J38)</f>
        <v>3344734.18327697</v>
      </c>
      <c r="O50" s="5"/>
      <c r="P50" s="5"/>
      <c r="Q50" s="8" t="n">
        <f aca="false">I50*5.5017049523</f>
        <v>109630646.431389</v>
      </c>
      <c r="R50" s="8"/>
      <c r="S50" s="8"/>
      <c r="T50" s="5"/>
      <c r="U50" s="5"/>
      <c r="V50" s="8" t="n">
        <f aca="false">K50*5.5017049523</f>
        <v>3239278.05840571</v>
      </c>
      <c r="W50" s="8" t="n">
        <f aca="false">M50*5.5017049523</f>
        <v>100183.857476464</v>
      </c>
      <c r="X50" s="8" t="n">
        <f aca="false">N50*5.1890047538+L50*5.5017049523</f>
        <v>22112929.857597</v>
      </c>
      <c r="Y50" s="8" t="n">
        <f aca="false">N50*5.1890047538</f>
        <v>17355841.5772216</v>
      </c>
      <c r="Z50" s="8" t="n">
        <f aca="false">L50*5.5017049523</f>
        <v>4757088.28037545</v>
      </c>
      <c r="AA50" s="8"/>
      <c r="AB50" s="8"/>
      <c r="AC50" s="8"/>
      <c r="AD50" s="8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f aca="false">central_v2_m!D39+temporary_pension_bonus_central!B39</f>
        <v>21656601.4822757</v>
      </c>
      <c r="G51" s="125" t="n">
        <f aca="false">central_v2_m!E39+temporary_pension_bonus_central!B39</f>
        <v>20761059.4775309</v>
      </c>
      <c r="H51" s="42" t="n">
        <f aca="false">F51-J51</f>
        <v>21026813.4302779</v>
      </c>
      <c r="I51" s="42" t="n">
        <f aca="false">G51-K51</f>
        <v>20150165.067093</v>
      </c>
      <c r="J51" s="125" t="n">
        <f aca="false">central_v2_m!J39</f>
        <v>629788.051997794</v>
      </c>
      <c r="K51" s="125" t="n">
        <f aca="false">central_v2_m!K39</f>
        <v>610894.41043786</v>
      </c>
      <c r="L51" s="42" t="n">
        <f aca="false">H51-I51</f>
        <v>876648.363184895</v>
      </c>
      <c r="M51" s="42" t="n">
        <f aca="false">J51-K51</f>
        <v>18893.6415599338</v>
      </c>
      <c r="N51" s="125" t="n">
        <f aca="false">SUM(central_v5_m!C39:J39)</f>
        <v>2808243.30828861</v>
      </c>
      <c r="O51" s="7"/>
      <c r="P51" s="7"/>
      <c r="Q51" s="42" t="n">
        <f aca="false">I51*5.5017049523</f>
        <v>110860262.939288</v>
      </c>
      <c r="R51" s="42"/>
      <c r="S51" s="42"/>
      <c r="T51" s="7"/>
      <c r="U51" s="7"/>
      <c r="V51" s="42" t="n">
        <f aca="false">K51*5.5017049523</f>
        <v>3360960.80323837</v>
      </c>
      <c r="W51" s="42" t="n">
        <f aca="false">M51*5.5017049523</f>
        <v>103947.241337269</v>
      </c>
      <c r="X51" s="42" t="n">
        <f aca="false">N51*5.1890047538+L51*5.5017049523</f>
        <v>19395048.5176967</v>
      </c>
      <c r="Y51" s="42" t="n">
        <f aca="false">N51*5.1890047538</f>
        <v>14571987.8765366</v>
      </c>
      <c r="Z51" s="42" t="n">
        <f aca="false">L51*5.5017049523</f>
        <v>4823060.64116003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f aca="false">central_v2_m!D40+temporary_pension_bonus_central!B40</f>
        <v>21911227.7997299</v>
      </c>
      <c r="G52" s="125" t="n">
        <f aca="false">central_v2_m!E40+temporary_pension_bonus_central!B40</f>
        <v>21003843.2521864</v>
      </c>
      <c r="H52" s="42" t="n">
        <f aca="false">F52-J52</f>
        <v>21255903.0957083</v>
      </c>
      <c r="I52" s="42" t="n">
        <f aca="false">G52-K52</f>
        <v>20368178.2892853</v>
      </c>
      <c r="J52" s="125" t="n">
        <f aca="false">central_v2_m!J40</f>
        <v>655324.704021671</v>
      </c>
      <c r="K52" s="125" t="n">
        <f aca="false">central_v2_m!K40</f>
        <v>635664.962901021</v>
      </c>
      <c r="L52" s="42" t="n">
        <f aca="false">H52-I52</f>
        <v>887724.806422938</v>
      </c>
      <c r="M52" s="42" t="n">
        <f aca="false">J52-K52</f>
        <v>19659.7411206502</v>
      </c>
      <c r="N52" s="125" t="n">
        <f aca="false">SUM(central_v5_m!C40:J40)</f>
        <v>2754317.39659524</v>
      </c>
      <c r="O52" s="7"/>
      <c r="P52" s="7"/>
      <c r="Q52" s="42" t="n">
        <f aca="false">I52*5.5017049523</f>
        <v>112059707.363491</v>
      </c>
      <c r="R52" s="42"/>
      <c r="S52" s="42"/>
      <c r="T52" s="7"/>
      <c r="U52" s="7"/>
      <c r="V52" s="42" t="n">
        <f aca="false">K52*5.5017049523</f>
        <v>3497241.07439614</v>
      </c>
      <c r="W52" s="42" t="n">
        <f aca="false">M52*5.5017049523</f>
        <v>108162.095084417</v>
      </c>
      <c r="X52" s="42" t="n">
        <f aca="false">N52*5.1890047538+L52*5.5017049523</f>
        <v>19176166.0281834</v>
      </c>
      <c r="Y52" s="42" t="n">
        <f aca="false">N52*5.1890047538</f>
        <v>14292166.0644068</v>
      </c>
      <c r="Z52" s="42" t="n">
        <f aca="false">L52*5.5017049523</f>
        <v>4883999.96377664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f aca="false">central_v2_m!D41+temporary_pension_bonus_central!B41</f>
        <v>22159999.028724</v>
      </c>
      <c r="G53" s="125" t="n">
        <f aca="false">central_v2_m!E41+temporary_pension_bonus_central!B41</f>
        <v>21240891.7500691</v>
      </c>
      <c r="H53" s="42" t="n">
        <f aca="false">F53-J53</f>
        <v>21425467.3816253</v>
      </c>
      <c r="I53" s="42" t="n">
        <f aca="false">G53-K53</f>
        <v>20528396.0523834</v>
      </c>
      <c r="J53" s="125" t="n">
        <f aca="false">central_v2_m!J41</f>
        <v>734531.647098679</v>
      </c>
      <c r="K53" s="125" t="n">
        <f aca="false">central_v2_m!K41</f>
        <v>712495.697685718</v>
      </c>
      <c r="L53" s="42" t="n">
        <f aca="false">H53-I53</f>
        <v>897071.329241972</v>
      </c>
      <c r="M53" s="42" t="n">
        <f aca="false">J53-K53</f>
        <v>22035.9494129604</v>
      </c>
      <c r="N53" s="125" t="n">
        <f aca="false">SUM(central_v5_m!C41:J41)</f>
        <v>2778580.36065004</v>
      </c>
      <c r="O53" s="7"/>
      <c r="P53" s="7"/>
      <c r="Q53" s="42" t="n">
        <f aca="false">I53*5.5017049523</f>
        <v>112941178.224173</v>
      </c>
      <c r="R53" s="42"/>
      <c r="S53" s="42"/>
      <c r="T53" s="7"/>
      <c r="U53" s="7"/>
      <c r="V53" s="42" t="n">
        <f aca="false">K53*5.5017049523</f>
        <v>3919941.10844996</v>
      </c>
      <c r="W53" s="42" t="n">
        <f aca="false">M53*5.5017049523</f>
        <v>121235.292013917</v>
      </c>
      <c r="X53" s="42" t="n">
        <f aca="false">N53*5.1890047538+L53*5.5017049523</f>
        <v>19353488.4748853</v>
      </c>
      <c r="Y53" s="42" t="n">
        <f aca="false">N53*5.1890047538</f>
        <v>14418066.7002284</v>
      </c>
      <c r="Z53" s="42" t="n">
        <f aca="false">L53*5.5017049523</f>
        <v>4935421.7746569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f aca="false">central_v2_m!D42+temporary_pension_bonus_central!B42</f>
        <v>22423723.6145006</v>
      </c>
      <c r="G54" s="123" t="n">
        <f aca="false">central_v2_m!E42+temporary_pension_bonus_central!B42</f>
        <v>21492243.786039</v>
      </c>
      <c r="H54" s="8" t="n">
        <f aca="false">F54-J54</f>
        <v>21615447.5547184</v>
      </c>
      <c r="I54" s="8" t="n">
        <f aca="false">G54-K54</f>
        <v>20708216.0080502</v>
      </c>
      <c r="J54" s="123" t="n">
        <f aca="false">central_v2_m!J42</f>
        <v>808276.059782258</v>
      </c>
      <c r="K54" s="123" t="n">
        <f aca="false">central_v2_m!K42</f>
        <v>784027.77798879</v>
      </c>
      <c r="L54" s="8" t="n">
        <f aca="false">H54-I54</f>
        <v>907231.546668179</v>
      </c>
      <c r="M54" s="8" t="n">
        <f aca="false">J54-K54</f>
        <v>24248.2817934679</v>
      </c>
      <c r="N54" s="123" t="n">
        <f aca="false">SUM(central_v5_m!C42:J42)</f>
        <v>3323167.44605881</v>
      </c>
      <c r="O54" s="5"/>
      <c r="P54" s="5"/>
      <c r="Q54" s="8" t="n">
        <f aca="false">I54*5.5017049523</f>
        <v>113930494.564788</v>
      </c>
      <c r="R54" s="8"/>
      <c r="S54" s="8"/>
      <c r="T54" s="5"/>
      <c r="U54" s="5"/>
      <c r="V54" s="8" t="n">
        <f aca="false">K54*5.5017049523</f>
        <v>4313489.50890169</v>
      </c>
      <c r="W54" s="8" t="n">
        <f aca="false">M54*5.5017049523</f>
        <v>133406.892027888</v>
      </c>
      <c r="X54" s="8" t="n">
        <f aca="false">N54*5.1890047538+L54*5.5017049523</f>
        <v>22235251.9684597</v>
      </c>
      <c r="Y54" s="8" t="n">
        <f aca="false">N54*5.1890047538</f>
        <v>17243931.6752726</v>
      </c>
      <c r="Z54" s="8" t="n">
        <f aca="false">L54*5.5017049523</f>
        <v>4991320.29318711</v>
      </c>
      <c r="AA54" s="8"/>
      <c r="AB54" s="8"/>
      <c r="AC54" s="8"/>
      <c r="AD54" s="8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f aca="false">central_v2_m!D43+temporary_pension_bonus_central!B43</f>
        <v>22626038.6578083</v>
      </c>
      <c r="G55" s="125" t="n">
        <f aca="false">central_v2_m!E43+temporary_pension_bonus_central!B43</f>
        <v>21685744.658074</v>
      </c>
      <c r="H55" s="42" t="n">
        <f aca="false">F55-J55</f>
        <v>21733044.3680859</v>
      </c>
      <c r="I55" s="42" t="n">
        <f aca="false">G55-K55</f>
        <v>20819540.1970432</v>
      </c>
      <c r="J55" s="125" t="n">
        <f aca="false">central_v2_m!J43</f>
        <v>892994.289722429</v>
      </c>
      <c r="K55" s="125" t="n">
        <f aca="false">central_v2_m!K43</f>
        <v>866204.461030757</v>
      </c>
      <c r="L55" s="42" t="n">
        <f aca="false">H55-I55</f>
        <v>913504.171042644</v>
      </c>
      <c r="M55" s="42" t="n">
        <f aca="false">J55-K55</f>
        <v>26789.8286916728</v>
      </c>
      <c r="N55" s="125" t="n">
        <f aca="false">SUM(central_v5_m!C43:J43)</f>
        <v>2836826.89003958</v>
      </c>
      <c r="O55" s="7"/>
      <c r="P55" s="7"/>
      <c r="Q55" s="42" t="n">
        <f aca="false">I55*5.5017049523</f>
        <v>114542967.406682</v>
      </c>
      <c r="R55" s="42"/>
      <c r="S55" s="42"/>
      <c r="T55" s="7"/>
      <c r="U55" s="7"/>
      <c r="V55" s="42" t="n">
        <f aca="false">K55*5.5017049523</f>
        <v>4765601.37295727</v>
      </c>
      <c r="W55" s="42" t="n">
        <f aca="false">M55*5.5017049523</f>
        <v>147389.733184245</v>
      </c>
      <c r="X55" s="42" t="n">
        <f aca="false">N55*5.1890047538+L55*5.5017049523</f>
        <v>19746138.6398951</v>
      </c>
      <c r="Y55" s="42" t="n">
        <f aca="false">N55*5.1890047538</f>
        <v>14720308.218123</v>
      </c>
      <c r="Z55" s="42" t="n">
        <f aca="false">L55*5.5017049523</f>
        <v>5025830.42177202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f aca="false">central_v2_m!D44+temporary_pension_bonus_central!B44</f>
        <v>22882679.8047786</v>
      </c>
      <c r="G56" s="125" t="n">
        <f aca="false">central_v2_m!E44+temporary_pension_bonus_central!B44</f>
        <v>21930321.4293153</v>
      </c>
      <c r="H56" s="42" t="n">
        <f aca="false">F56-J56</f>
        <v>21910388.6333352</v>
      </c>
      <c r="I56" s="42" t="n">
        <f aca="false">G56-K56</f>
        <v>20987198.9930152</v>
      </c>
      <c r="J56" s="125" t="n">
        <f aca="false">central_v2_m!J44</f>
        <v>972291.171443432</v>
      </c>
      <c r="K56" s="125" t="n">
        <f aca="false">central_v2_m!K44</f>
        <v>943122.43630013</v>
      </c>
      <c r="L56" s="42" t="n">
        <f aca="false">H56-I56</f>
        <v>923189.640319958</v>
      </c>
      <c r="M56" s="42" t="n">
        <f aca="false">J56-K56</f>
        <v>29168.7351433028</v>
      </c>
      <c r="N56" s="125" t="n">
        <f aca="false">SUM(central_v5_m!C44:J44)</f>
        <v>2814876.54767466</v>
      </c>
      <c r="O56" s="7"/>
      <c r="P56" s="7"/>
      <c r="Q56" s="42" t="n">
        <f aca="false">I56*5.5017049523</f>
        <v>115465376.634777</v>
      </c>
      <c r="R56" s="42"/>
      <c r="S56" s="42"/>
      <c r="T56" s="7"/>
      <c r="U56" s="7"/>
      <c r="V56" s="42" t="n">
        <f aca="false">K56*5.5017049523</f>
        <v>5188781.37841766</v>
      </c>
      <c r="W56" s="42" t="n">
        <f aca="false">M56*5.5017049523</f>
        <v>160477.774590236</v>
      </c>
      <c r="X56" s="42" t="n">
        <f aca="false">N56*5.1890047538+L56*5.5017049523</f>
        <v>19685524.8033043</v>
      </c>
      <c r="Y56" s="42" t="n">
        <f aca="false">N56*5.1890047538</f>
        <v>14606407.7872439</v>
      </c>
      <c r="Z56" s="42" t="n">
        <f aca="false">L56*5.5017049523</f>
        <v>5079117.01606037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f aca="false">central_v2_m!D45+temporary_pension_bonus_central!B45</f>
        <v>23095622.6511386</v>
      </c>
      <c r="G57" s="125" t="n">
        <f aca="false">central_v2_m!E45+temporary_pension_bonus_central!B45</f>
        <v>22133085.2332028</v>
      </c>
      <c r="H57" s="42" t="n">
        <f aca="false">F57-J57</f>
        <v>22039748.3642258</v>
      </c>
      <c r="I57" s="42" t="n">
        <f aca="false">G57-K57</f>
        <v>21108887.1748973</v>
      </c>
      <c r="J57" s="125" t="n">
        <f aca="false">central_v2_m!J45</f>
        <v>1055874.28691283</v>
      </c>
      <c r="K57" s="125" t="n">
        <f aca="false">central_v2_m!K45</f>
        <v>1024198.05830544</v>
      </c>
      <c r="L57" s="42" t="n">
        <f aca="false">H57-I57</f>
        <v>930861.189328436</v>
      </c>
      <c r="M57" s="42" t="n">
        <f aca="false">J57-K57</f>
        <v>31676.228607385</v>
      </c>
      <c r="N57" s="125" t="n">
        <f aca="false">SUM(central_v5_m!C45:J45)</f>
        <v>2800235.73713664</v>
      </c>
      <c r="O57" s="7"/>
      <c r="P57" s="7"/>
      <c r="Q57" s="42" t="n">
        <f aca="false">I57*5.5017049523</f>
        <v>116134869.107675</v>
      </c>
      <c r="R57" s="42"/>
      <c r="S57" s="42"/>
      <c r="T57" s="7"/>
      <c r="U57" s="7"/>
      <c r="V57" s="42" t="n">
        <f aca="false">K57*5.5017049523</f>
        <v>5634835.5295151</v>
      </c>
      <c r="W57" s="42" t="n">
        <f aca="false">M57*5.5017049523</f>
        <v>174273.263799437</v>
      </c>
      <c r="X57" s="42" t="n">
        <f aca="false">N57*5.1890047538+L57*5.5017049523</f>
        <v>19651760.1669948</v>
      </c>
      <c r="Y57" s="42" t="n">
        <f aca="false">N57*5.1890047538</f>
        <v>14530436.5517627</v>
      </c>
      <c r="Z57" s="42" t="n">
        <f aca="false">L57*5.5017049523</f>
        <v>5121323.61523212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f aca="false">central_v2_m!D46+temporary_pension_bonus_central!B46</f>
        <v>23280503.8694556</v>
      </c>
      <c r="G58" s="123" t="n">
        <f aca="false">central_v2_m!E46+temporary_pension_bonus_central!B46</f>
        <v>22309433.4554614</v>
      </c>
      <c r="H58" s="8" t="n">
        <f aca="false">F58-J58</f>
        <v>22110636.656475</v>
      </c>
      <c r="I58" s="8" t="n">
        <f aca="false">G58-K58</f>
        <v>21174662.2588703</v>
      </c>
      <c r="J58" s="123" t="n">
        <f aca="false">central_v2_m!J46</f>
        <v>1169867.21298051</v>
      </c>
      <c r="K58" s="123" t="n">
        <f aca="false">central_v2_m!K46</f>
        <v>1134771.1965911</v>
      </c>
      <c r="L58" s="8" t="n">
        <f aca="false">H58-I58</f>
        <v>935974.397604745</v>
      </c>
      <c r="M58" s="8" t="n">
        <f aca="false">J58-K58</f>
        <v>35096.0163894154</v>
      </c>
      <c r="N58" s="123" t="n">
        <f aca="false">SUM(central_v5_m!C46:J46)</f>
        <v>3366008.03852695</v>
      </c>
      <c r="O58" s="5"/>
      <c r="P58" s="5"/>
      <c r="Q58" s="8" t="n">
        <f aca="false">I58*5.5017049523</f>
        <v>116496744.212907</v>
      </c>
      <c r="R58" s="8"/>
      <c r="S58" s="8"/>
      <c r="T58" s="5"/>
      <c r="U58" s="5"/>
      <c r="V58" s="8" t="n">
        <f aca="false">K58*5.5017049523</f>
        <v>6243176.31201264</v>
      </c>
      <c r="W58" s="8" t="n">
        <f aca="false">M58*5.5017049523</f>
        <v>193087.927175649</v>
      </c>
      <c r="X58" s="8" t="n">
        <f aca="false">N58*5.1890047538+L58*5.5017049523</f>
        <v>22615686.6917734</v>
      </c>
      <c r="Y58" s="8" t="n">
        <f aca="false">N58*5.1890047538</f>
        <v>17466231.7132453</v>
      </c>
      <c r="Z58" s="8" t="n">
        <f aca="false">L58*5.5017049523</f>
        <v>5149454.97852803</v>
      </c>
      <c r="AA58" s="8"/>
      <c r="AB58" s="8"/>
      <c r="AC58" s="8"/>
      <c r="AD58" s="8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f aca="false">central_v2_m!D47+temporary_pension_bonus_central!B47</f>
        <v>23432959.9812687</v>
      </c>
      <c r="G59" s="125" t="n">
        <f aca="false">central_v2_m!E47+temporary_pension_bonus_central!B47</f>
        <v>22453723.3564337</v>
      </c>
      <c r="H59" s="42" t="n">
        <f aca="false">F59-J59</f>
        <v>22172861.183434</v>
      </c>
      <c r="I59" s="42" t="n">
        <f aca="false">G59-K59</f>
        <v>21231427.522534</v>
      </c>
      <c r="J59" s="125" t="n">
        <f aca="false">central_v2_m!J47</f>
        <v>1260098.79783474</v>
      </c>
      <c r="K59" s="125" t="n">
        <f aca="false">central_v2_m!K47</f>
        <v>1222295.8338997</v>
      </c>
      <c r="L59" s="42" t="n">
        <f aca="false">H59-I59</f>
        <v>941433.660900008</v>
      </c>
      <c r="M59" s="42" t="n">
        <f aca="false">J59-K59</f>
        <v>37802.9639350425</v>
      </c>
      <c r="N59" s="125" t="n">
        <f aca="false">SUM(central_v5_m!C47:J47)</f>
        <v>2826106.71322169</v>
      </c>
      <c r="O59" s="7"/>
      <c r="P59" s="7"/>
      <c r="Q59" s="42" t="n">
        <f aca="false">I59*5.5017049523</f>
        <v>116809049.945124</v>
      </c>
      <c r="R59" s="42"/>
      <c r="S59" s="42"/>
      <c r="T59" s="7"/>
      <c r="U59" s="7"/>
      <c r="V59" s="42" t="n">
        <f aca="false">K59*5.5017049523</f>
        <v>6724711.04254162</v>
      </c>
      <c r="W59" s="42" t="n">
        <f aca="false">M59*5.5017049523</f>
        <v>207980.753893042</v>
      </c>
      <c r="X59" s="42" t="n">
        <f aca="false">N59*5.1890047538+L59*5.5017049523</f>
        <v>19844171.404089</v>
      </c>
      <c r="Y59" s="42" t="n">
        <f aca="false">N59*5.1890047538</f>
        <v>14664681.1696535</v>
      </c>
      <c r="Z59" s="42" t="n">
        <f aca="false">L59*5.5017049523</f>
        <v>5179490.23443549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f aca="false">central_v2_m!D48+temporary_pension_bonus_central!B48</f>
        <v>23554449.0655183</v>
      </c>
      <c r="G60" s="125" t="n">
        <f aca="false">central_v2_m!E48+temporary_pension_bonus_central!B48</f>
        <v>22569217.7268074</v>
      </c>
      <c r="H60" s="42" t="n">
        <f aca="false">F60-J60</f>
        <v>22243829.0310651</v>
      </c>
      <c r="I60" s="42" t="n">
        <f aca="false">G60-K60</f>
        <v>21297916.2933877</v>
      </c>
      <c r="J60" s="125" t="n">
        <f aca="false">central_v2_m!J48</f>
        <v>1310620.03445324</v>
      </c>
      <c r="K60" s="125" t="n">
        <f aca="false">central_v2_m!K48</f>
        <v>1271301.43341964</v>
      </c>
      <c r="L60" s="42" t="n">
        <f aca="false">H60-I60</f>
        <v>945912.737677388</v>
      </c>
      <c r="M60" s="42" t="n">
        <f aca="false">J60-K60</f>
        <v>39318.601033597</v>
      </c>
      <c r="N60" s="125" t="n">
        <f aca="false">SUM(central_v5_m!C48:J48)</f>
        <v>2772893.34274938</v>
      </c>
      <c r="O60" s="7"/>
      <c r="P60" s="7"/>
      <c r="Q60" s="42" t="n">
        <f aca="false">I60*5.5017049523</f>
        <v>117174851.545002</v>
      </c>
      <c r="R60" s="42"/>
      <c r="S60" s="42"/>
      <c r="T60" s="7"/>
      <c r="U60" s="7"/>
      <c r="V60" s="42" t="n">
        <f aca="false">K60*5.5017049523</f>
        <v>6994325.39211094</v>
      </c>
      <c r="W60" s="42" t="n">
        <f aca="false">M60*5.5017049523</f>
        <v>216319.342024049</v>
      </c>
      <c r="X60" s="42" t="n">
        <f aca="false">N60*5.1890047538+L60*5.5017049523</f>
        <v>19592689.5306302</v>
      </c>
      <c r="Y60" s="42" t="n">
        <f aca="false">N60*5.1890047538</f>
        <v>14388556.7373069</v>
      </c>
      <c r="Z60" s="42" t="n">
        <f aca="false">L60*5.5017049523</f>
        <v>5204132.79332334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f aca="false">central_v2_m!D49+temporary_pension_bonus_central!B49</f>
        <v>23759343.6677811</v>
      </c>
      <c r="G61" s="125" t="n">
        <f aca="false">central_v2_m!E49+temporary_pension_bonus_central!B49</f>
        <v>22763350.6647325</v>
      </c>
      <c r="H61" s="42" t="n">
        <f aca="false">F61-J61</f>
        <v>22410722.1297749</v>
      </c>
      <c r="I61" s="42" t="n">
        <f aca="false">G61-K61</f>
        <v>21455187.7728664</v>
      </c>
      <c r="J61" s="125" t="n">
        <f aca="false">central_v2_m!J49</f>
        <v>1348621.53800623</v>
      </c>
      <c r="K61" s="125" t="n">
        <f aca="false">central_v2_m!K49</f>
        <v>1308162.89186604</v>
      </c>
      <c r="L61" s="42" t="n">
        <f aca="false">H61-I61</f>
        <v>955534.35690847</v>
      </c>
      <c r="M61" s="42" t="n">
        <f aca="false">J61-K61</f>
        <v>40458.6461401866</v>
      </c>
      <c r="N61" s="125" t="n">
        <f aca="false">SUM(central_v5_m!C49:J49)</f>
        <v>2717389.53985228</v>
      </c>
      <c r="O61" s="7"/>
      <c r="P61" s="7"/>
      <c r="Q61" s="42" t="n">
        <f aca="false">I61*5.5017049523</f>
        <v>118040112.822506</v>
      </c>
      <c r="R61" s="42"/>
      <c r="S61" s="42"/>
      <c r="T61" s="7"/>
      <c r="U61" s="7"/>
      <c r="V61" s="42" t="n">
        <f aca="false">K61*5.5017049523</f>
        <v>7197126.2605945</v>
      </c>
      <c r="W61" s="42" t="n">
        <f aca="false">M61*5.5017049523</f>
        <v>222591.533832818</v>
      </c>
      <c r="X61" s="42" t="n">
        <f aca="false">N61*5.1890047538+L61*5.5017049523</f>
        <v>19357615.343716</v>
      </c>
      <c r="Y61" s="42" t="n">
        <f aca="false">N61*5.1890047538</f>
        <v>14100547.2402199</v>
      </c>
      <c r="Z61" s="42" t="n">
        <f aca="false">L61*5.5017049523</f>
        <v>5257068.10349613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f aca="false">central_v2_m!D50+temporary_pension_bonus_central!B50</f>
        <v>23883320.5365423</v>
      </c>
      <c r="G62" s="123" t="n">
        <f aca="false">central_v2_m!E50+temporary_pension_bonus_central!B50</f>
        <v>22882126.4488429</v>
      </c>
      <c r="H62" s="8" t="n">
        <f aca="false">F62-J62</f>
        <v>22450685.5999354</v>
      </c>
      <c r="I62" s="8" t="n">
        <f aca="false">G62-K62</f>
        <v>21492470.5603342</v>
      </c>
      <c r="J62" s="123" t="n">
        <f aca="false">central_v2_m!J50</f>
        <v>1432634.9366069</v>
      </c>
      <c r="K62" s="123" t="n">
        <f aca="false">central_v2_m!K50</f>
        <v>1389655.88850869</v>
      </c>
      <c r="L62" s="8" t="n">
        <f aca="false">H62-I62</f>
        <v>958215.039601203</v>
      </c>
      <c r="M62" s="8" t="n">
        <f aca="false">J62-K62</f>
        <v>42979.0480982072</v>
      </c>
      <c r="N62" s="123" t="n">
        <f aca="false">SUM(central_v5_m!C50:J50)</f>
        <v>3305748.2578667</v>
      </c>
      <c r="O62" s="5"/>
      <c r="P62" s="5"/>
      <c r="Q62" s="8" t="n">
        <f aca="false">I62*5.5017049523</f>
        <v>118245231.718953</v>
      </c>
      <c r="R62" s="8"/>
      <c r="S62" s="8"/>
      <c r="T62" s="5"/>
      <c r="U62" s="5"/>
      <c r="V62" s="8" t="n">
        <f aca="false">K62*5.5017049523</f>
        <v>7645476.68380113</v>
      </c>
      <c r="W62" s="8" t="n">
        <f aca="false">M62*5.5017049523</f>
        <v>236458.041767047</v>
      </c>
      <c r="X62" s="8" t="n">
        <f aca="false">N62*5.1890047538+L62*5.5017049523</f>
        <v>22425359.8536786</v>
      </c>
      <c r="Y62" s="8" t="n">
        <f aca="false">N62*5.1890047538</f>
        <v>17153543.4249364</v>
      </c>
      <c r="Z62" s="8" t="n">
        <f aca="false">L62*5.5017049523</f>
        <v>5271816.42874228</v>
      </c>
      <c r="AA62" s="8"/>
      <c r="AB62" s="8"/>
      <c r="AC62" s="8"/>
      <c r="AD62" s="8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f aca="false">central_v2_m!D51+temporary_pension_bonus_central!B51</f>
        <v>23964384.8263605</v>
      </c>
      <c r="G63" s="125" t="n">
        <f aca="false">central_v2_m!E51+temporary_pension_bonus_central!B51</f>
        <v>22958671.1759851</v>
      </c>
      <c r="H63" s="42" t="n">
        <f aca="false">F63-J63</f>
        <v>22478187.2854352</v>
      </c>
      <c r="I63" s="42" t="n">
        <f aca="false">G63-K63</f>
        <v>21517059.5612875</v>
      </c>
      <c r="J63" s="125" t="n">
        <f aca="false">central_v2_m!J51</f>
        <v>1486197.54092537</v>
      </c>
      <c r="K63" s="125" t="n">
        <f aca="false">central_v2_m!K51</f>
        <v>1441611.61469761</v>
      </c>
      <c r="L63" s="42" t="n">
        <f aca="false">H63-I63</f>
        <v>961127.724147707</v>
      </c>
      <c r="M63" s="42" t="n">
        <f aca="false">J63-K63</f>
        <v>44585.9262277612</v>
      </c>
      <c r="N63" s="125" t="n">
        <f aca="false">SUM(central_v5_m!C51:J51)</f>
        <v>2721087.69411949</v>
      </c>
      <c r="O63" s="7"/>
      <c r="P63" s="7"/>
      <c r="Q63" s="42" t="n">
        <f aca="false">I63*5.5017049523</f>
        <v>118380513.147269</v>
      </c>
      <c r="R63" s="42"/>
      <c r="S63" s="42"/>
      <c r="T63" s="7"/>
      <c r="U63" s="7"/>
      <c r="V63" s="42" t="n">
        <f aca="false">K63*5.5017049523</f>
        <v>7931321.75987502</v>
      </c>
      <c r="W63" s="42" t="n">
        <f aca="false">M63*5.5017049523</f>
        <v>245298.611130156</v>
      </c>
      <c r="X63" s="42" t="n">
        <f aca="false">N63*5.1890047538+L63*5.5017049523</f>
        <v>19407578.140029</v>
      </c>
      <c r="Y63" s="42" t="n">
        <f aca="false">N63*5.1890047538</f>
        <v>14119736.9802927</v>
      </c>
      <c r="Z63" s="42" t="n">
        <f aca="false">L63*5.5017049523</f>
        <v>5287841.15973627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f aca="false">central_v2_m!D52+temporary_pension_bonus_central!B52</f>
        <v>24131216.3971883</v>
      </c>
      <c r="G64" s="125" t="n">
        <f aca="false">central_v2_m!E52+temporary_pension_bonus_central!B52</f>
        <v>23116565.481896</v>
      </c>
      <c r="H64" s="42" t="n">
        <f aca="false">F64-J64</f>
        <v>22580055.2684813</v>
      </c>
      <c r="I64" s="42" t="n">
        <f aca="false">G64-K64</f>
        <v>21611939.1870502</v>
      </c>
      <c r="J64" s="125" t="n">
        <f aca="false">central_v2_m!J52</f>
        <v>1551161.12870704</v>
      </c>
      <c r="K64" s="125" t="n">
        <f aca="false">central_v2_m!K52</f>
        <v>1504626.29484583</v>
      </c>
      <c r="L64" s="42" t="n">
        <f aca="false">H64-I64</f>
        <v>968116.081431076</v>
      </c>
      <c r="M64" s="42" t="n">
        <f aca="false">J64-K64</f>
        <v>46534.8338612116</v>
      </c>
      <c r="N64" s="125" t="n">
        <f aca="false">SUM(central_v5_m!C52:J52)</f>
        <v>2724076.40990774</v>
      </c>
      <c r="O64" s="7"/>
      <c r="P64" s="7"/>
      <c r="Q64" s="42" t="n">
        <f aca="false">I64*5.5017049523</f>
        <v>118902512.8542</v>
      </c>
      <c r="R64" s="42"/>
      <c r="S64" s="42"/>
      <c r="T64" s="7"/>
      <c r="U64" s="7"/>
      <c r="V64" s="42" t="n">
        <f aca="false">K64*5.5017049523</f>
        <v>8278009.93771409</v>
      </c>
      <c r="W64" s="42" t="n">
        <f aca="false">M64*5.5017049523</f>
        <v>256020.925908685</v>
      </c>
      <c r="X64" s="42" t="n">
        <f aca="false">N64*5.1890047538+L64*5.5017049523</f>
        <v>19461534.4803363</v>
      </c>
      <c r="Y64" s="42" t="n">
        <f aca="false">N64*5.1890047538</f>
        <v>14135245.4407257</v>
      </c>
      <c r="Z64" s="42" t="n">
        <f aca="false">L64*5.5017049523</f>
        <v>5326289.03961062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f aca="false">central_v2_m!D53+temporary_pension_bonus_central!B53</f>
        <v>24349429.4155789</v>
      </c>
      <c r="G65" s="125" t="n">
        <f aca="false">central_v2_m!E53+temporary_pension_bonus_central!B53</f>
        <v>23324535.8746086</v>
      </c>
      <c r="H65" s="42" t="n">
        <f aca="false">F65-J65</f>
        <v>22701678.8674323</v>
      </c>
      <c r="I65" s="42" t="n">
        <f aca="false">G65-K65</f>
        <v>21726217.8429064</v>
      </c>
      <c r="J65" s="125" t="n">
        <f aca="false">central_v2_m!J53</f>
        <v>1647750.54814655</v>
      </c>
      <c r="K65" s="125" t="n">
        <f aca="false">central_v2_m!K53</f>
        <v>1598318.03170215</v>
      </c>
      <c r="L65" s="42" t="n">
        <f aca="false">H65-I65</f>
        <v>975461.02452594</v>
      </c>
      <c r="M65" s="42" t="n">
        <f aca="false">J65-K65</f>
        <v>49432.5164443967</v>
      </c>
      <c r="N65" s="125" t="n">
        <f aca="false">SUM(central_v5_m!C53:J53)</f>
        <v>2655130.79951869</v>
      </c>
      <c r="O65" s="7"/>
      <c r="P65" s="7"/>
      <c r="Q65" s="42" t="n">
        <f aca="false">I65*5.5017049523</f>
        <v>119531240.301067</v>
      </c>
      <c r="R65" s="42"/>
      <c r="S65" s="42"/>
      <c r="T65" s="7"/>
      <c r="U65" s="7"/>
      <c r="V65" s="42" t="n">
        <f aca="false">K65*5.5017049523</f>
        <v>8793474.23036612</v>
      </c>
      <c r="W65" s="42" t="n">
        <f aca="false">M65*5.5017049523</f>
        <v>271963.120526788</v>
      </c>
      <c r="X65" s="42" t="n">
        <f aca="false">N65*5.1890047538+L65*5.5017049523</f>
        <v>19144185.0900733</v>
      </c>
      <c r="Y65" s="42" t="n">
        <f aca="false">N65*5.1890047538</f>
        <v>13777486.3406633</v>
      </c>
      <c r="Z65" s="42" t="n">
        <f aca="false">L65*5.5017049523</f>
        <v>5366698.74941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f aca="false">central_v2_m!D54+temporary_pension_bonus_central!B54</f>
        <v>24482636.1564573</v>
      </c>
      <c r="G66" s="123" t="n">
        <f aca="false">central_v2_m!E54+temporary_pension_bonus_central!B54</f>
        <v>23450969.4836874</v>
      </c>
      <c r="H66" s="8" t="n">
        <f aca="false">F66-J66</f>
        <v>22774556.3467708</v>
      </c>
      <c r="I66" s="8" t="n">
        <f aca="false">G66-K66</f>
        <v>21794132.0682914</v>
      </c>
      <c r="J66" s="123" t="n">
        <f aca="false">central_v2_m!J54</f>
        <v>1708079.80968651</v>
      </c>
      <c r="K66" s="123" t="n">
        <f aca="false">central_v2_m!K54</f>
        <v>1656837.41539591</v>
      </c>
      <c r="L66" s="8" t="n">
        <f aca="false">H66-I66</f>
        <v>980424.278479356</v>
      </c>
      <c r="M66" s="8" t="n">
        <f aca="false">J66-K66</f>
        <v>51242.3942905956</v>
      </c>
      <c r="N66" s="123" t="n">
        <f aca="false">SUM(central_v5_m!C54:J54)</f>
        <v>3268346.03069059</v>
      </c>
      <c r="O66" s="5"/>
      <c r="P66" s="5"/>
      <c r="Q66" s="8" t="n">
        <f aca="false">I66*5.5017049523</f>
        <v>119904884.331199</v>
      </c>
      <c r="R66" s="8"/>
      <c r="S66" s="8"/>
      <c r="T66" s="5"/>
      <c r="U66" s="5"/>
      <c r="V66" s="8" t="n">
        <f aca="false">K66*5.5017049523</f>
        <v>9115430.61343962</v>
      </c>
      <c r="W66" s="8" t="n">
        <f aca="false">M66*5.5017049523</f>
        <v>281920.534436279</v>
      </c>
      <c r="X66" s="8" t="n">
        <f aca="false">N66*5.1890047538+L66*5.5017049523</f>
        <v>22353468.1985818</v>
      </c>
      <c r="Y66" s="8" t="n">
        <f aca="false">N66*5.1890047538</f>
        <v>16959463.0903168</v>
      </c>
      <c r="Z66" s="8" t="n">
        <f aca="false">L66*5.5017049523</f>
        <v>5394005.10826503</v>
      </c>
      <c r="AA66" s="8"/>
      <c r="AB66" s="8"/>
      <c r="AC66" s="8"/>
      <c r="AD66" s="8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f aca="false">central_v2_m!D55+temporary_pension_bonus_central!B55</f>
        <v>24672645.728189</v>
      </c>
      <c r="G67" s="125" t="n">
        <f aca="false">central_v2_m!E55+temporary_pension_bonus_central!B55</f>
        <v>23631555.2001906</v>
      </c>
      <c r="H67" s="42" t="n">
        <f aca="false">F67-J67</f>
        <v>22873187.407585</v>
      </c>
      <c r="I67" s="42" t="n">
        <f aca="false">G67-K67</f>
        <v>21886080.6292048</v>
      </c>
      <c r="J67" s="125" t="n">
        <f aca="false">central_v2_m!J55</f>
        <v>1799458.32060399</v>
      </c>
      <c r="K67" s="125" t="n">
        <f aca="false">central_v2_m!K55</f>
        <v>1745474.57098587</v>
      </c>
      <c r="L67" s="42" t="n">
        <f aca="false">H67-I67</f>
        <v>987106.778380252</v>
      </c>
      <c r="M67" s="42" t="n">
        <f aca="false">J67-K67</f>
        <v>53983.74961812</v>
      </c>
      <c r="N67" s="125" t="n">
        <f aca="false">SUM(central_v5_m!C55:J55)</f>
        <v>2628999.19989064</v>
      </c>
      <c r="O67" s="7"/>
      <c r="P67" s="7"/>
      <c r="Q67" s="42" t="n">
        <f aca="false">I67*5.5017049523</f>
        <v>120410758.184133</v>
      </c>
      <c r="R67" s="42"/>
      <c r="S67" s="42"/>
      <c r="T67" s="7"/>
      <c r="U67" s="7"/>
      <c r="V67" s="42" t="n">
        <f aca="false">K67*5.5017049523</f>
        <v>9603086.0913067</v>
      </c>
      <c r="W67" s="42" t="n">
        <f aca="false">M67*5.5017049523</f>
        <v>297002.662617734</v>
      </c>
      <c r="X67" s="42" t="n">
        <f aca="false">N67*5.1890047538+L67*5.5017049523</f>
        <v>19072659.5970325</v>
      </c>
      <c r="Y67" s="42" t="n">
        <f aca="false">N67*5.1890047538</f>
        <v>13641889.3459689</v>
      </c>
      <c r="Z67" s="42" t="n">
        <f aca="false">L67*5.5017049523</f>
        <v>5430770.25106353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f aca="false">central_v2_m!D56+temporary_pension_bonus_central!B56</f>
        <v>24789429.6206898</v>
      </c>
      <c r="G68" s="125" t="n">
        <f aca="false">central_v2_m!E56+temporary_pension_bonus_central!B56</f>
        <v>23742287.8350816</v>
      </c>
      <c r="H68" s="42" t="n">
        <f aca="false">F68-J68</f>
        <v>22921306.3083204</v>
      </c>
      <c r="I68" s="42" t="n">
        <f aca="false">G68-K68</f>
        <v>21930208.2220833</v>
      </c>
      <c r="J68" s="125" t="n">
        <f aca="false">central_v2_m!J56</f>
        <v>1868123.31236937</v>
      </c>
      <c r="K68" s="125" t="n">
        <f aca="false">central_v2_m!K56</f>
        <v>1812079.61299829</v>
      </c>
      <c r="L68" s="42" t="n">
        <f aca="false">H68-I68</f>
        <v>991098.086237118</v>
      </c>
      <c r="M68" s="42" t="n">
        <f aca="false">J68-K68</f>
        <v>56043.6993710811</v>
      </c>
      <c r="N68" s="125" t="n">
        <f aca="false">SUM(central_v5_m!C56:J56)</f>
        <v>2611392.74917177</v>
      </c>
      <c r="O68" s="7"/>
      <c r="P68" s="7"/>
      <c r="Q68" s="42" t="n">
        <f aca="false">I68*5.5017049523</f>
        <v>120653535.180406</v>
      </c>
      <c r="R68" s="42"/>
      <c r="S68" s="42"/>
      <c r="T68" s="7"/>
      <c r="U68" s="7"/>
      <c r="V68" s="42" t="n">
        <f aca="false">K68*5.5017049523</f>
        <v>9969527.38079456</v>
      </c>
      <c r="W68" s="42" t="n">
        <f aca="false">M68*5.5017049523</f>
        <v>308335.898375089</v>
      </c>
      <c r="X68" s="42" t="n">
        <f aca="false">N68*5.1890047538+L68*5.5017049523</f>
        <v>19003258.638757</v>
      </c>
      <c r="Y68" s="42" t="n">
        <f aca="false">N68*5.1890047538</f>
        <v>13550529.3894912</v>
      </c>
      <c r="Z68" s="42" t="n">
        <f aca="false">L68*5.5017049523</f>
        <v>5452729.2492658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f aca="false">central_v2_m!D57+temporary_pension_bonus_central!B57</f>
        <v>24926280.6331529</v>
      </c>
      <c r="G69" s="125" t="n">
        <f aca="false">central_v2_m!E57+temporary_pension_bonus_central!B57</f>
        <v>23871739.7100803</v>
      </c>
      <c r="H69" s="42" t="n">
        <f aca="false">F69-J69</f>
        <v>22968252.6528433</v>
      </c>
      <c r="I69" s="42" t="n">
        <f aca="false">G69-K69</f>
        <v>21972452.56918</v>
      </c>
      <c r="J69" s="125" t="n">
        <f aca="false">central_v2_m!J57</f>
        <v>1958027.98030965</v>
      </c>
      <c r="K69" s="125" t="n">
        <f aca="false">central_v2_m!K57</f>
        <v>1899287.14090036</v>
      </c>
      <c r="L69" s="42" t="n">
        <f aca="false">H69-I69</f>
        <v>995800.083663285</v>
      </c>
      <c r="M69" s="42" t="n">
        <f aca="false">J69-K69</f>
        <v>58740.8394092894</v>
      </c>
      <c r="N69" s="125" t="n">
        <f aca="false">SUM(central_v5_m!C57:J57)</f>
        <v>2639649.54467104</v>
      </c>
      <c r="O69" s="7"/>
      <c r="P69" s="7"/>
      <c r="Q69" s="42" t="n">
        <f aca="false">I69*5.5017049523</f>
        <v>120885951.114034</v>
      </c>
      <c r="R69" s="42"/>
      <c r="S69" s="42"/>
      <c r="T69" s="7"/>
      <c r="U69" s="7"/>
      <c r="V69" s="42" t="n">
        <f aca="false">K69*5.5017049523</f>
        <v>10449317.4689312</v>
      </c>
      <c r="W69" s="42" t="n">
        <f aca="false">M69*5.5017049523</f>
        <v>323174.767080347</v>
      </c>
      <c r="X69" s="42" t="n">
        <f aca="false">N69*5.1890047538+L69*5.5017049523</f>
        <v>19175752.2874551</v>
      </c>
      <c r="Y69" s="42" t="n">
        <f aca="false">N69*5.1890047538</f>
        <v>13697154.035664</v>
      </c>
      <c r="Z69" s="42" t="n">
        <f aca="false">L69*5.5017049523</f>
        <v>5478598.25179105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f aca="false">central_v2_m!D58+temporary_pension_bonus_central!B58</f>
        <v>25025589.4233941</v>
      </c>
      <c r="G70" s="123" t="n">
        <f aca="false">central_v2_m!E58+temporary_pension_bonus_central!B58</f>
        <v>23966425.7284816</v>
      </c>
      <c r="H70" s="8" t="n">
        <f aca="false">F70-J70</f>
        <v>22977959.2244722</v>
      </c>
      <c r="I70" s="8" t="n">
        <f aca="false">G70-K70</f>
        <v>21980224.4355273</v>
      </c>
      <c r="J70" s="123" t="n">
        <f aca="false">central_v2_m!J58</f>
        <v>2047630.19892191</v>
      </c>
      <c r="K70" s="123" t="n">
        <f aca="false">central_v2_m!K58</f>
        <v>1986201.29295425</v>
      </c>
      <c r="L70" s="8" t="n">
        <f aca="false">H70-I70</f>
        <v>997734.788944878</v>
      </c>
      <c r="M70" s="8" t="n">
        <f aca="false">J70-K70</f>
        <v>61428.905967657</v>
      </c>
      <c r="N70" s="123" t="n">
        <f aca="false">SUM(central_v5_m!C58:J58)</f>
        <v>3224466.49720474</v>
      </c>
      <c r="O70" s="5"/>
      <c r="P70" s="5"/>
      <c r="Q70" s="8" t="n">
        <f aca="false">I70*5.5017049523</f>
        <v>120928709.629606</v>
      </c>
      <c r="R70" s="8"/>
      <c r="S70" s="8"/>
      <c r="T70" s="5"/>
      <c r="U70" s="5"/>
      <c r="V70" s="8" t="n">
        <f aca="false">K70*5.5017049523</f>
        <v>10927493.4897111</v>
      </c>
      <c r="W70" s="8" t="n">
        <f aca="false">M70*5.5017049523</f>
        <v>337963.716176629</v>
      </c>
      <c r="X70" s="8" t="n">
        <f aca="false">N70*5.1890047538+L70*5.5017049523</f>
        <v>22221014.4118842</v>
      </c>
      <c r="Y70" s="8" t="n">
        <f aca="false">N70*5.1890047538</f>
        <v>16731771.9824642</v>
      </c>
      <c r="Z70" s="8" t="n">
        <f aca="false">L70*5.5017049523</f>
        <v>5489242.42942003</v>
      </c>
      <c r="AA70" s="8"/>
      <c r="AB70" s="8"/>
      <c r="AC70" s="8"/>
      <c r="AD70" s="8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f aca="false">central_v2_m!D59+temporary_pension_bonus_central!B59</f>
        <v>25170413.7665521</v>
      </c>
      <c r="G71" s="125" t="n">
        <f aca="false">central_v2_m!E59+temporary_pension_bonus_central!B59</f>
        <v>24104529.6923532</v>
      </c>
      <c r="H71" s="42" t="n">
        <f aca="false">F71-J71</f>
        <v>23048826.9716279</v>
      </c>
      <c r="I71" s="42" t="n">
        <f aca="false">G71-K71</f>
        <v>22046590.5012767</v>
      </c>
      <c r="J71" s="125" t="n">
        <f aca="false">central_v2_m!J59</f>
        <v>2121586.79492419</v>
      </c>
      <c r="K71" s="125" t="n">
        <f aca="false">central_v2_m!K59</f>
        <v>2057939.19107647</v>
      </c>
      <c r="L71" s="42" t="n">
        <f aca="false">H71-I71</f>
        <v>1002236.47035119</v>
      </c>
      <c r="M71" s="42" t="n">
        <f aca="false">J71-K71</f>
        <v>63647.6038477256</v>
      </c>
      <c r="N71" s="125" t="n">
        <f aca="false">SUM(central_v5_m!C59:J59)</f>
        <v>2602790.29321728</v>
      </c>
      <c r="O71" s="7"/>
      <c r="P71" s="7"/>
      <c r="Q71" s="42" t="n">
        <f aca="false">I71*5.5017049523</f>
        <v>121293836.142204</v>
      </c>
      <c r="R71" s="42"/>
      <c r="S71" s="42"/>
      <c r="T71" s="7"/>
      <c r="U71" s="7"/>
      <c r="V71" s="42" t="n">
        <f aca="false">K71*5.5017049523</f>
        <v>11322174.2390776</v>
      </c>
      <c r="W71" s="42" t="n">
        <f aca="false">M71*5.5017049523</f>
        <v>350170.33729106</v>
      </c>
      <c r="X71" s="42" t="n">
        <f aca="false">N71*5.1890047538+L71*5.5017049523</f>
        <v>19019900.5569557</v>
      </c>
      <c r="Y71" s="42" t="n">
        <f aca="false">N71*5.1890047538</f>
        <v>13505891.2046489</v>
      </c>
      <c r="Z71" s="42" t="n">
        <f aca="false">L71*5.5017049523</f>
        <v>5514009.35230679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f aca="false">central_v2_m!D60+temporary_pension_bonus_central!B60</f>
        <v>25314451.1479036</v>
      </c>
      <c r="G72" s="125" t="n">
        <f aca="false">central_v2_m!E60+temporary_pension_bonus_central!B60</f>
        <v>24241262.436463</v>
      </c>
      <c r="H72" s="42" t="n">
        <f aca="false">F72-J72</f>
        <v>23119278.2506488</v>
      </c>
      <c r="I72" s="42" t="n">
        <f aca="false">G72-K72</f>
        <v>22111944.7261258</v>
      </c>
      <c r="J72" s="125" t="n">
        <f aca="false">central_v2_m!J60</f>
        <v>2195172.89725486</v>
      </c>
      <c r="K72" s="125" t="n">
        <f aca="false">central_v2_m!K60</f>
        <v>2129317.71033721</v>
      </c>
      <c r="L72" s="42" t="n">
        <f aca="false">H72-I72</f>
        <v>1007333.52452295</v>
      </c>
      <c r="M72" s="42" t="n">
        <f aca="false">J72-K72</f>
        <v>65855.1869176463</v>
      </c>
      <c r="N72" s="125" t="n">
        <f aca="false">SUM(central_v5_m!C60:J60)</f>
        <v>2523202.43557877</v>
      </c>
      <c r="O72" s="7"/>
      <c r="P72" s="7"/>
      <c r="Q72" s="42" t="n">
        <f aca="false">I72*5.5017049523</f>
        <v>121653395.80471</v>
      </c>
      <c r="R72" s="42"/>
      <c r="S72" s="42"/>
      <c r="T72" s="7"/>
      <c r="U72" s="7"/>
      <c r="V72" s="42" t="n">
        <f aca="false">K72*5.5017049523</f>
        <v>11714877.7919823</v>
      </c>
      <c r="W72" s="42" t="n">
        <f aca="false">M72*5.5017049523</f>
        <v>362315.807999457</v>
      </c>
      <c r="X72" s="42" t="n">
        <f aca="false">N72*5.1890047538+L72*5.5017049523</f>
        <v>18634961.2735037</v>
      </c>
      <c r="Y72" s="42" t="n">
        <f aca="false">N72*5.1890047538</f>
        <v>13092909.433018</v>
      </c>
      <c r="Z72" s="42" t="n">
        <f aca="false">L72*5.5017049523</f>
        <v>5542051.84048572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f aca="false">central_v2_m!D61+temporary_pension_bonus_central!B61</f>
        <v>25409792.2188939</v>
      </c>
      <c r="G73" s="125" t="n">
        <f aca="false">central_v2_m!E61+temporary_pension_bonus_central!B61</f>
        <v>24331879.9468776</v>
      </c>
      <c r="H73" s="42" t="n">
        <f aca="false">F73-J73</f>
        <v>23133194.9740079</v>
      </c>
      <c r="I73" s="42" t="n">
        <f aca="false">G73-K73</f>
        <v>22123580.6193382</v>
      </c>
      <c r="J73" s="125" t="n">
        <f aca="false">central_v2_m!J61</f>
        <v>2276597.24488598</v>
      </c>
      <c r="K73" s="125" t="n">
        <f aca="false">central_v2_m!K61</f>
        <v>2208299.3275394</v>
      </c>
      <c r="L73" s="42" t="n">
        <f aca="false">H73-I73</f>
        <v>1009614.35466967</v>
      </c>
      <c r="M73" s="42" t="n">
        <f aca="false">J73-K73</f>
        <v>68297.9173465795</v>
      </c>
      <c r="N73" s="125" t="n">
        <f aca="false">SUM(central_v5_m!C61:J61)</f>
        <v>2547695.64500846</v>
      </c>
      <c r="O73" s="7"/>
      <c r="P73" s="7"/>
      <c r="Q73" s="42" t="n">
        <f aca="false">I73*5.5017049523</f>
        <v>121717413.056021</v>
      </c>
      <c r="R73" s="42"/>
      <c r="S73" s="42"/>
      <c r="T73" s="7"/>
      <c r="U73" s="7"/>
      <c r="V73" s="42" t="n">
        <f aca="false">K73*5.5017049523</f>
        <v>12149411.3464843</v>
      </c>
      <c r="W73" s="42" t="n">
        <f aca="false">M73*5.5017049523</f>
        <v>375754.990097452</v>
      </c>
      <c r="X73" s="42" t="n">
        <f aca="false">N73*5.1890047538+L73*5.5017049523</f>
        <v>18774605.1081838</v>
      </c>
      <c r="Y73" s="42" t="n">
        <f aca="false">N73*5.1890047538</f>
        <v>13220004.8131845</v>
      </c>
      <c r="Z73" s="42" t="n">
        <f aca="false">L73*5.5017049523</f>
        <v>5554600.29499928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f aca="false">central_v2_m!D62+temporary_pension_bonus_central!B62</f>
        <v>25534525.3196673</v>
      </c>
      <c r="G74" s="123" t="n">
        <f aca="false">central_v2_m!E62+temporary_pension_bonus_central!B62</f>
        <v>24450457.084005</v>
      </c>
      <c r="H74" s="8" t="n">
        <f aca="false">F74-J74</f>
        <v>23163269.0252064</v>
      </c>
      <c r="I74" s="8" t="n">
        <f aca="false">G74-K74</f>
        <v>22150338.4783779</v>
      </c>
      <c r="J74" s="123" t="n">
        <f aca="false">central_v2_m!J62</f>
        <v>2371256.2944609</v>
      </c>
      <c r="K74" s="123" t="n">
        <f aca="false">central_v2_m!K62</f>
        <v>2300118.60562708</v>
      </c>
      <c r="L74" s="8" t="n">
        <f aca="false">H74-I74</f>
        <v>1012930.54682853</v>
      </c>
      <c r="M74" s="8" t="n">
        <f aca="false">J74-K74</f>
        <v>71137.6888338262</v>
      </c>
      <c r="N74" s="123" t="n">
        <f aca="false">SUM(central_v5_m!C62:J62)</f>
        <v>3134833.39119523</v>
      </c>
      <c r="O74" s="5"/>
      <c r="P74" s="5"/>
      <c r="Q74" s="8" t="n">
        <f aca="false">I74*5.5017049523</f>
        <v>121864626.901613</v>
      </c>
      <c r="R74" s="8"/>
      <c r="S74" s="8"/>
      <c r="T74" s="5"/>
      <c r="U74" s="5"/>
      <c r="V74" s="8" t="n">
        <f aca="false">K74*5.5017049523</f>
        <v>12654573.9234559</v>
      </c>
      <c r="W74" s="8" t="n">
        <f aca="false">M74*5.5017049523</f>
        <v>391378.574952238</v>
      </c>
      <c r="X74" s="8" t="n">
        <f aca="false">N74*5.1890047538+L74*5.5017049523</f>
        <v>21839510.3751055</v>
      </c>
      <c r="Y74" s="8" t="n">
        <f aca="false">N74*5.1890047538</f>
        <v>16266665.369283</v>
      </c>
      <c r="Z74" s="8" t="n">
        <f aca="false">L74*5.5017049523</f>
        <v>5572845.00582249</v>
      </c>
      <c r="AA74" s="8"/>
      <c r="AB74" s="8"/>
      <c r="AC74" s="8"/>
      <c r="AD74" s="8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f aca="false">central_v2_m!D63+temporary_pension_bonus_central!B63</f>
        <v>25813554.2149698</v>
      </c>
      <c r="G75" s="125" t="n">
        <f aca="false">central_v2_m!E63+temporary_pension_bonus_central!B63</f>
        <v>24716011.0349307</v>
      </c>
      <c r="H75" s="42" t="n">
        <f aca="false">F75-J75</f>
        <v>23360186.2180181</v>
      </c>
      <c r="I75" s="42" t="n">
        <f aca="false">G75-K75</f>
        <v>22336244.0778876</v>
      </c>
      <c r="J75" s="125" t="n">
        <f aca="false">central_v2_m!J63</f>
        <v>2453367.99695165</v>
      </c>
      <c r="K75" s="125" t="n">
        <f aca="false">central_v2_m!K63</f>
        <v>2379766.9570431</v>
      </c>
      <c r="L75" s="42" t="n">
        <f aca="false">H75-I75</f>
        <v>1023942.14013052</v>
      </c>
      <c r="M75" s="42" t="n">
        <f aca="false">J75-K75</f>
        <v>73601.0399085493</v>
      </c>
      <c r="N75" s="125" t="n">
        <f aca="false">SUM(central_v5_m!C63:J63)</f>
        <v>2506439.03775037</v>
      </c>
      <c r="O75" s="7"/>
      <c r="P75" s="7"/>
      <c r="Q75" s="42" t="n">
        <f aca="false">I75*5.5017049523</f>
        <v>122887424.659096</v>
      </c>
      <c r="R75" s="42"/>
      <c r="S75" s="42"/>
      <c r="T75" s="7"/>
      <c r="U75" s="7"/>
      <c r="V75" s="42" t="n">
        <f aca="false">K75*5.5017049523</f>
        <v>13092775.6528839</v>
      </c>
      <c r="W75" s="42" t="n">
        <f aca="false">M75*5.5017049523</f>
        <v>404931.205759296</v>
      </c>
      <c r="X75" s="42" t="n">
        <f aca="false">N75*5.1890047538+L75*5.5017049523</f>
        <v>18639351.6252213</v>
      </c>
      <c r="Y75" s="42" t="n">
        <f aca="false">N75*5.1890047538</f>
        <v>13005924.0819965</v>
      </c>
      <c r="Z75" s="42" t="n">
        <f aca="false">L75*5.5017049523</f>
        <v>5633427.54322476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f aca="false">central_v2_m!D64+temporary_pension_bonus_central!B64</f>
        <v>25938821.3400722</v>
      </c>
      <c r="G76" s="125" t="n">
        <f aca="false">central_v2_m!E64+temporary_pension_bonus_central!B64</f>
        <v>24834630.6565761</v>
      </c>
      <c r="H76" s="42" t="n">
        <f aca="false">F76-J76</f>
        <v>23436494.3875323</v>
      </c>
      <c r="I76" s="42" t="n">
        <f aca="false">G76-K76</f>
        <v>22407373.5126123</v>
      </c>
      <c r="J76" s="125" t="n">
        <f aca="false">central_v2_m!J64</f>
        <v>2502326.95253994</v>
      </c>
      <c r="K76" s="125" t="n">
        <f aca="false">central_v2_m!K64</f>
        <v>2427257.14396374</v>
      </c>
      <c r="L76" s="42" t="n">
        <f aca="false">H76-I76</f>
        <v>1029120.87491992</v>
      </c>
      <c r="M76" s="42" t="n">
        <f aca="false">J76-K76</f>
        <v>75069.8085761983</v>
      </c>
      <c r="N76" s="125" t="n">
        <f aca="false">SUM(central_v5_m!C64:J64)</f>
        <v>2505794.22770684</v>
      </c>
      <c r="O76" s="7"/>
      <c r="P76" s="7"/>
      <c r="Q76" s="42" t="n">
        <f aca="false">I76*5.5017049523</f>
        <v>123278757.822375</v>
      </c>
      <c r="R76" s="42"/>
      <c r="S76" s="42"/>
      <c r="T76" s="7"/>
      <c r="U76" s="7"/>
      <c r="V76" s="42" t="n">
        <f aca="false">K76*5.5017049523</f>
        <v>13354052.6494509</v>
      </c>
      <c r="W76" s="42" t="n">
        <f aca="false">M76*5.5017049523</f>
        <v>413011.937611883</v>
      </c>
      <c r="X76" s="42" t="n">
        <f aca="false">N76*5.1890047538+L76*5.5017049523</f>
        <v>18664497.5736776</v>
      </c>
      <c r="Y76" s="42" t="n">
        <f aca="false">N76*5.1890047538</f>
        <v>13002578.1596154</v>
      </c>
      <c r="Z76" s="42" t="n">
        <f aca="false">L76*5.5017049523</f>
        <v>5661919.41406222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f aca="false">central_v2_m!D65+temporary_pension_bonus_central!B65</f>
        <v>26034868.6207949</v>
      </c>
      <c r="G77" s="125" t="n">
        <f aca="false">central_v2_m!E65+temporary_pension_bonus_central!B65</f>
        <v>24925625.3774059</v>
      </c>
      <c r="H77" s="42" t="n">
        <f aca="false">F77-J77</f>
        <v>23473938.4939224</v>
      </c>
      <c r="I77" s="42" t="n">
        <f aca="false">G77-K77</f>
        <v>22441523.1543396</v>
      </c>
      <c r="J77" s="125" t="n">
        <f aca="false">central_v2_m!J65</f>
        <v>2560930.12687248</v>
      </c>
      <c r="K77" s="125" t="n">
        <f aca="false">central_v2_m!K65</f>
        <v>2484102.22306631</v>
      </c>
      <c r="L77" s="42" t="n">
        <f aca="false">H77-I77</f>
        <v>1032415.33958276</v>
      </c>
      <c r="M77" s="42" t="n">
        <f aca="false">J77-K77</f>
        <v>76827.9038061742</v>
      </c>
      <c r="N77" s="125" t="n">
        <f aca="false">SUM(central_v5_m!C65:J65)</f>
        <v>2528159.43669112</v>
      </c>
      <c r="O77" s="7"/>
      <c r="P77" s="7"/>
      <c r="Q77" s="42" t="n">
        <f aca="false">I77*5.5017049523</f>
        <v>123466639.075386</v>
      </c>
      <c r="R77" s="42"/>
      <c r="S77" s="42"/>
      <c r="T77" s="7"/>
      <c r="U77" s="7"/>
      <c r="V77" s="42" t="n">
        <f aca="false">K77*5.5017049523</f>
        <v>13666797.5026633</v>
      </c>
      <c r="W77" s="42" t="n">
        <f aca="false">M77*5.5017049523</f>
        <v>422684.458845257</v>
      </c>
      <c r="X77" s="42" t="n">
        <f aca="false">N77*5.1890047538+L77*5.5017049523</f>
        <v>18798675.9219675</v>
      </c>
      <c r="Y77" s="42" t="n">
        <f aca="false">N77*5.1890047538</f>
        <v>13118631.3353546</v>
      </c>
      <c r="Z77" s="42" t="n">
        <f aca="false">L77*5.5017049523</f>
        <v>5680044.58661294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f aca="false">central_v2_m!D66+temporary_pension_bonus_central!B66</f>
        <v>26167363.660992</v>
      </c>
      <c r="G78" s="123" t="n">
        <f aca="false">central_v2_m!E66+temporary_pension_bonus_central!B66</f>
        <v>25051288.1013985</v>
      </c>
      <c r="H78" s="8" t="n">
        <f aca="false">F78-J78</f>
        <v>23504824.4071758</v>
      </c>
      <c r="I78" s="8" t="n">
        <f aca="false">G78-K78</f>
        <v>22468625.0251968</v>
      </c>
      <c r="J78" s="123" t="n">
        <f aca="false">central_v2_m!J66</f>
        <v>2662539.25381624</v>
      </c>
      <c r="K78" s="123" t="n">
        <f aca="false">central_v2_m!K66</f>
        <v>2582663.07620175</v>
      </c>
      <c r="L78" s="8" t="n">
        <f aca="false">H78-I78</f>
        <v>1036199.38197904</v>
      </c>
      <c r="M78" s="8" t="n">
        <f aca="false">J78-K78</f>
        <v>79876.1776144868</v>
      </c>
      <c r="N78" s="123" t="n">
        <f aca="false">SUM(central_v5_m!C66:J66)</f>
        <v>3028898.565474</v>
      </c>
      <c r="O78" s="5"/>
      <c r="P78" s="5"/>
      <c r="Q78" s="8" t="n">
        <f aca="false">I78*5.5017049523</f>
        <v>123615745.572497</v>
      </c>
      <c r="R78" s="8"/>
      <c r="S78" s="8"/>
      <c r="T78" s="5"/>
      <c r="U78" s="5"/>
      <c r="V78" s="8" t="n">
        <f aca="false">K78*5.5017049523</f>
        <v>14209050.2364615</v>
      </c>
      <c r="W78" s="8" t="n">
        <f aca="false">M78*5.5017049523</f>
        <v>439455.161952416</v>
      </c>
      <c r="X78" s="8" t="n">
        <f aca="false">N78*5.1890047538+L78*5.5017049523</f>
        <v>21417832.3264269</v>
      </c>
      <c r="Y78" s="8" t="n">
        <f aca="false">N78*5.1890047538</f>
        <v>15716969.0550226</v>
      </c>
      <c r="Z78" s="8" t="n">
        <f aca="false">L78*5.5017049523</f>
        <v>5700863.27140431</v>
      </c>
      <c r="AA78" s="8"/>
      <c r="AB78" s="8"/>
      <c r="AC78" s="8"/>
      <c r="AD78" s="8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f aca="false">central_v2_m!D67+temporary_pension_bonus_central!B67</f>
        <v>26205394.096416</v>
      </c>
      <c r="G79" s="125" t="n">
        <f aca="false">central_v2_m!E67+temporary_pension_bonus_central!B67</f>
        <v>25087343.9411127</v>
      </c>
      <c r="H79" s="42" t="n">
        <f aca="false">F79-J79</f>
        <v>23482000.9026985</v>
      </c>
      <c r="I79" s="42" t="n">
        <f aca="false">G79-K79</f>
        <v>22445652.5432068</v>
      </c>
      <c r="J79" s="125" t="n">
        <f aca="false">central_v2_m!J67</f>
        <v>2723393.19371751</v>
      </c>
      <c r="K79" s="125" t="n">
        <f aca="false">central_v2_m!K67</f>
        <v>2641691.39790598</v>
      </c>
      <c r="L79" s="42" t="n">
        <f aca="false">H79-I79</f>
        <v>1036348.35949176</v>
      </c>
      <c r="M79" s="42" t="n">
        <f aca="false">J79-K79</f>
        <v>81701.7958115251</v>
      </c>
      <c r="N79" s="125" t="n">
        <f aca="false">SUM(central_v5_m!C67:J67)</f>
        <v>2455370.25398693</v>
      </c>
      <c r="O79" s="7"/>
      <c r="P79" s="7"/>
      <c r="Q79" s="42" t="n">
        <f aca="false">I79*5.5017049523</f>
        <v>123489357.754566</v>
      </c>
      <c r="R79" s="42"/>
      <c r="S79" s="42"/>
      <c r="T79" s="7"/>
      <c r="U79" s="7"/>
      <c r="V79" s="42" t="n">
        <f aca="false">K79*5.5017049523</f>
        <v>14533806.6463077</v>
      </c>
      <c r="W79" s="42" t="n">
        <f aca="false">M79*5.5017049523</f>
        <v>449499.174628071</v>
      </c>
      <c r="X79" s="42" t="n">
        <f aca="false">N79*5.1890047538+L79*5.5017049523</f>
        <v>18442610.8220011</v>
      </c>
      <c r="Y79" s="42" t="n">
        <f aca="false">N79*5.1890047538</f>
        <v>12740927.9202773</v>
      </c>
      <c r="Z79" s="42" t="n">
        <f aca="false">L79*5.5017049523</f>
        <v>5701682.90172381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f aca="false">central_v2_m!D68+temporary_pension_bonus_central!B68</f>
        <v>26349731.2081386</v>
      </c>
      <c r="G80" s="125" t="n">
        <f aca="false">central_v2_m!E68+temporary_pension_bonus_central!B68</f>
        <v>25224742.1078181</v>
      </c>
      <c r="H80" s="42" t="n">
        <f aca="false">F80-J80</f>
        <v>23563331.950777</v>
      </c>
      <c r="I80" s="42" t="n">
        <f aca="false">G80-K80</f>
        <v>22521934.8281773</v>
      </c>
      <c r="J80" s="125" t="n">
        <f aca="false">central_v2_m!J68</f>
        <v>2786399.25736165</v>
      </c>
      <c r="K80" s="125" t="n">
        <f aca="false">central_v2_m!K68</f>
        <v>2702807.2796408</v>
      </c>
      <c r="L80" s="42" t="n">
        <f aca="false">H80-I80</f>
        <v>1041397.12259965</v>
      </c>
      <c r="M80" s="42" t="n">
        <f aca="false">J80-K80</f>
        <v>83591.9777208492</v>
      </c>
      <c r="N80" s="125" t="n">
        <f aca="false">SUM(central_v5_m!C68:J68)</f>
        <v>2414481.38738308</v>
      </c>
      <c r="O80" s="7"/>
      <c r="P80" s="7"/>
      <c r="Q80" s="42" t="n">
        <f aca="false">I80*5.5017049523</f>
        <v>123909040.379561</v>
      </c>
      <c r="R80" s="42"/>
      <c r="S80" s="42"/>
      <c r="T80" s="7"/>
      <c r="U80" s="7"/>
      <c r="V80" s="42" t="n">
        <f aca="false">K80*5.5017049523</f>
        <v>14870048.1955123</v>
      </c>
      <c r="W80" s="42" t="n">
        <f aca="false">M80*5.5017049523</f>
        <v>459898.397799347</v>
      </c>
      <c r="X80" s="42" t="n">
        <f aca="false">N80*5.1890047538+L80*5.5017049523</f>
        <v>18258215.1038099</v>
      </c>
      <c r="Y80" s="42" t="n">
        <f aca="false">N80*5.1890047538</f>
        <v>12528755.3970924</v>
      </c>
      <c r="Z80" s="42" t="n">
        <f aca="false">L80*5.5017049523</f>
        <v>5729459.70671749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f aca="false">central_v2_m!D69+temporary_pension_bonus_central!B69</f>
        <v>26446148.2769759</v>
      </c>
      <c r="G81" s="125" t="n">
        <f aca="false">central_v2_m!E69+temporary_pension_bonus_central!B69</f>
        <v>25317080.2596389</v>
      </c>
      <c r="H81" s="42" t="n">
        <f aca="false">F81-J81</f>
        <v>23615938.3071635</v>
      </c>
      <c r="I81" s="42" t="n">
        <f aca="false">G81-K81</f>
        <v>22571776.5889209</v>
      </c>
      <c r="J81" s="125" t="n">
        <f aca="false">central_v2_m!J69</f>
        <v>2830209.96981234</v>
      </c>
      <c r="K81" s="125" t="n">
        <f aca="false">central_v2_m!K69</f>
        <v>2745303.67071797</v>
      </c>
      <c r="L81" s="42" t="n">
        <f aca="false">H81-I81</f>
        <v>1044161.71824262</v>
      </c>
      <c r="M81" s="42" t="n">
        <f aca="false">J81-K81</f>
        <v>84906.2990943696</v>
      </c>
      <c r="N81" s="125" t="n">
        <f aca="false">SUM(central_v5_m!C69:J69)</f>
        <v>2413486.88164237</v>
      </c>
      <c r="O81" s="7"/>
      <c r="P81" s="7"/>
      <c r="Q81" s="42" t="n">
        <f aca="false">I81*5.5017049523</f>
        <v>124183255.041475</v>
      </c>
      <c r="R81" s="42"/>
      <c r="S81" s="42"/>
      <c r="T81" s="7"/>
      <c r="U81" s="7"/>
      <c r="V81" s="42" t="n">
        <f aca="false">K81*5.5017049523</f>
        <v>15103850.8007564</v>
      </c>
      <c r="W81" s="42" t="n">
        <f aca="false">M81*5.5017049523</f>
        <v>467129.406208958</v>
      </c>
      <c r="X81" s="42" t="n">
        <f aca="false">N81*5.1890047538+L81*5.5017049523</f>
        <v>18268264.5983337</v>
      </c>
      <c r="Y81" s="42" t="n">
        <f aca="false">N81*5.1890047538</f>
        <v>12523594.9020762</v>
      </c>
      <c r="Z81" s="42" t="n">
        <f aca="false">L81*5.5017049523</f>
        <v>5744669.69625752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f aca="false">central_v2_m!D70+temporary_pension_bonus_central!B70</f>
        <v>26644713.7349131</v>
      </c>
      <c r="G82" s="123" t="n">
        <f aca="false">central_v2_m!E70+temporary_pension_bonus_central!B70</f>
        <v>25506719.3704344</v>
      </c>
      <c r="H82" s="8" t="n">
        <f aca="false">F82-J82</f>
        <v>23791996.1222628</v>
      </c>
      <c r="I82" s="8" t="n">
        <f aca="false">G82-K82</f>
        <v>22739583.2861636</v>
      </c>
      <c r="J82" s="123" t="n">
        <f aca="false">central_v2_m!J70</f>
        <v>2852717.61265029</v>
      </c>
      <c r="K82" s="123" t="n">
        <f aca="false">central_v2_m!K70</f>
        <v>2767136.08427078</v>
      </c>
      <c r="L82" s="8" t="n">
        <f aca="false">H82-I82</f>
        <v>1052412.83609919</v>
      </c>
      <c r="M82" s="8" t="n">
        <f aca="false">J82-K82</f>
        <v>85581.5283795088</v>
      </c>
      <c r="N82" s="123" t="n">
        <f aca="false">SUM(central_v5_m!C70:J70)</f>
        <v>3018613.99851966</v>
      </c>
      <c r="O82" s="5"/>
      <c r="P82" s="5"/>
      <c r="Q82" s="8" t="n">
        <f aca="false">I82*5.5017049523</f>
        <v>125106477.978725</v>
      </c>
      <c r="R82" s="8"/>
      <c r="S82" s="8"/>
      <c r="T82" s="5"/>
      <c r="U82" s="5"/>
      <c r="V82" s="8" t="n">
        <f aca="false">K82*5.5017049523</f>
        <v>15223966.2985206</v>
      </c>
      <c r="W82" s="8" t="n">
        <f aca="false">M82*5.5017049523</f>
        <v>470844.318510946</v>
      </c>
      <c r="X82" s="8" t="n">
        <f aca="false">N82*5.1890047538+L82*5.5017049523</f>
        <v>21453667.3004367</v>
      </c>
      <c r="Y82" s="8" t="n">
        <f aca="false">N82*5.1890047538</f>
        <v>15663602.3882057</v>
      </c>
      <c r="Z82" s="8" t="n">
        <f aca="false">L82*5.5017049523</f>
        <v>5790064.912231</v>
      </c>
      <c r="AA82" s="8"/>
      <c r="AB82" s="8"/>
      <c r="AC82" s="8"/>
      <c r="AD82" s="8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f aca="false">central_v2_m!D71+temporary_pension_bonus_central!B71</f>
        <v>26779253.1926819</v>
      </c>
      <c r="G83" s="125" t="n">
        <f aca="false">central_v2_m!E71+temporary_pension_bonus_central!B71</f>
        <v>25633656.0774529</v>
      </c>
      <c r="H83" s="42" t="n">
        <f aca="false">F83-J83</f>
        <v>23941930.207605</v>
      </c>
      <c r="I83" s="42" t="n">
        <f aca="false">G83-K83</f>
        <v>22881452.7819283</v>
      </c>
      <c r="J83" s="125" t="n">
        <f aca="false">central_v2_m!J71</f>
        <v>2837322.98507691</v>
      </c>
      <c r="K83" s="125" t="n">
        <f aca="false">central_v2_m!K71</f>
        <v>2752203.29552461</v>
      </c>
      <c r="L83" s="42" t="n">
        <f aca="false">H83-I83</f>
        <v>1060477.42567674</v>
      </c>
      <c r="M83" s="42" t="n">
        <f aca="false">J83-K83</f>
        <v>85119.6895523071</v>
      </c>
      <c r="N83" s="125" t="n">
        <f aca="false">SUM(central_v5_m!C71:J71)</f>
        <v>2391119.16525737</v>
      </c>
      <c r="O83" s="7"/>
      <c r="P83" s="7"/>
      <c r="Q83" s="42" t="n">
        <f aca="false">I83*5.5017049523</f>
        <v>125887002.086153</v>
      </c>
      <c r="R83" s="42"/>
      <c r="S83" s="42"/>
      <c r="T83" s="7"/>
      <c r="U83" s="7"/>
      <c r="V83" s="42" t="n">
        <f aca="false">K83*5.5017049523</f>
        <v>15141810.5007241</v>
      </c>
      <c r="W83" s="42" t="n">
        <f aca="false">M83*5.5017049523</f>
        <v>468303.417548167</v>
      </c>
      <c r="X83" s="42" t="n">
        <f aca="false">N83*5.1890047538+L83*5.5017049523</f>
        <v>18241962.6200708</v>
      </c>
      <c r="Y83" s="42" t="n">
        <f aca="false">N83*5.1890047538</f>
        <v>12407528.7154228</v>
      </c>
      <c r="Z83" s="42" t="n">
        <f aca="false">L83*5.5017049523</f>
        <v>5834433.90464806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f aca="false">central_v2_m!D72+temporary_pension_bonus_central!B72</f>
        <v>27031945.2628878</v>
      </c>
      <c r="G84" s="125" t="n">
        <f aca="false">central_v2_m!E72+temporary_pension_bonus_central!B72</f>
        <v>25874479.4944452</v>
      </c>
      <c r="H84" s="42" t="n">
        <f aca="false">F84-J84</f>
        <v>24113308.4416334</v>
      </c>
      <c r="I84" s="42" t="n">
        <f aca="false">G84-K84</f>
        <v>23043401.7778284</v>
      </c>
      <c r="J84" s="125" t="n">
        <f aca="false">central_v2_m!J72</f>
        <v>2918636.82125441</v>
      </c>
      <c r="K84" s="125" t="n">
        <f aca="false">central_v2_m!K72</f>
        <v>2831077.71661677</v>
      </c>
      <c r="L84" s="42" t="n">
        <f aca="false">H84-I84</f>
        <v>1069906.66380504</v>
      </c>
      <c r="M84" s="42" t="n">
        <f aca="false">J84-K84</f>
        <v>87559.1046376331</v>
      </c>
      <c r="N84" s="125" t="n">
        <f aca="false">SUM(central_v5_m!C72:J72)</f>
        <v>2400962.32376656</v>
      </c>
      <c r="O84" s="7"/>
      <c r="P84" s="7"/>
      <c r="Q84" s="42" t="n">
        <f aca="false">I84*5.5017049523</f>
        <v>126777997.678917</v>
      </c>
      <c r="R84" s="42"/>
      <c r="S84" s="42"/>
      <c r="T84" s="7"/>
      <c r="U84" s="7"/>
      <c r="V84" s="42" t="n">
        <f aca="false">K84*5.5017049523</f>
        <v>15575754.2938567</v>
      </c>
      <c r="W84" s="42" t="n">
        <f aca="false">M84*5.5017049523</f>
        <v>481724.35960382</v>
      </c>
      <c r="X84" s="42" t="n">
        <f aca="false">N84*5.1890047538+L84*5.5017049523</f>
        <v>18344915.7024744</v>
      </c>
      <c r="Y84" s="42" t="n">
        <f aca="false">N84*5.1890047538</f>
        <v>12458604.9117194</v>
      </c>
      <c r="Z84" s="42" t="n">
        <f aca="false">L84*5.5017049523</f>
        <v>5886310.79075495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f aca="false">central_v2_m!D73+temporary_pension_bonus_central!B73</f>
        <v>27211048.4626681</v>
      </c>
      <c r="G85" s="125" t="n">
        <f aca="false">central_v2_m!E73+temporary_pension_bonus_central!B73</f>
        <v>26045097.9967655</v>
      </c>
      <c r="H85" s="42" t="n">
        <f aca="false">F85-J85</f>
        <v>24231274.5392368</v>
      </c>
      <c r="I85" s="42" t="n">
        <f aca="false">G85-K85</f>
        <v>23154717.2910371</v>
      </c>
      <c r="J85" s="125" t="n">
        <f aca="false">central_v2_m!J73</f>
        <v>2979773.92343126</v>
      </c>
      <c r="K85" s="125" t="n">
        <f aca="false">central_v2_m!K73</f>
        <v>2890380.70572833</v>
      </c>
      <c r="L85" s="42" t="n">
        <f aca="false">H85-I85</f>
        <v>1076557.24819966</v>
      </c>
      <c r="M85" s="42" t="n">
        <f aca="false">J85-K85</f>
        <v>89393.2177029378</v>
      </c>
      <c r="N85" s="125" t="n">
        <f aca="false">SUM(central_v5_m!C73:J73)</f>
        <v>2383049.70434068</v>
      </c>
      <c r="O85" s="7"/>
      <c r="P85" s="7"/>
      <c r="Q85" s="42" t="n">
        <f aca="false">I85*5.5017049523</f>
        <v>127390422.789205</v>
      </c>
      <c r="R85" s="42"/>
      <c r="S85" s="42"/>
      <c r="T85" s="7"/>
      <c r="U85" s="7"/>
      <c r="V85" s="42" t="n">
        <f aca="false">K85*5.5017049523</f>
        <v>15902021.8427379</v>
      </c>
      <c r="W85" s="42" t="n">
        <f aca="false">M85*5.5017049523</f>
        <v>491815.108538285</v>
      </c>
      <c r="X85" s="42" t="n">
        <f aca="false">N85*5.1890047538+L85*5.5017049523</f>
        <v>18288556.58822</v>
      </c>
      <c r="Y85" s="42" t="n">
        <f aca="false">N85*5.1890047538</f>
        <v>12365656.2443655</v>
      </c>
      <c r="Z85" s="42" t="n">
        <f aca="false">L85*5.5017049523</f>
        <v>5922900.34385455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f aca="false">central_v2_m!D74+temporary_pension_bonus_central!B74</f>
        <v>27288080.0812073</v>
      </c>
      <c r="G86" s="123" t="n">
        <f aca="false">central_v2_m!E74+temporary_pension_bonus_central!B74</f>
        <v>26118959.4381755</v>
      </c>
      <c r="H86" s="8" t="n">
        <f aca="false">F86-J86</f>
        <v>24251732.7972823</v>
      </c>
      <c r="I86" s="8" t="n">
        <f aca="false">G86-K86</f>
        <v>23173702.5727683</v>
      </c>
      <c r="J86" s="123" t="n">
        <f aca="false">central_v2_m!J74</f>
        <v>3036347.283925</v>
      </c>
      <c r="K86" s="123" t="n">
        <f aca="false">central_v2_m!K74</f>
        <v>2945256.86540725</v>
      </c>
      <c r="L86" s="8" t="n">
        <f aca="false">H86-I86</f>
        <v>1078030.224514</v>
      </c>
      <c r="M86" s="8" t="n">
        <f aca="false">J86-K86</f>
        <v>91090.4185177502</v>
      </c>
      <c r="N86" s="123" t="n">
        <f aca="false">SUM(central_v5_m!C74:J74)</f>
        <v>2952604.55267593</v>
      </c>
      <c r="O86" s="5"/>
      <c r="P86" s="5"/>
      <c r="Q86" s="8" t="n">
        <f aca="false">I86*5.5017049523</f>
        <v>127494874.207726</v>
      </c>
      <c r="R86" s="8"/>
      <c r="S86" s="8"/>
      <c r="T86" s="5"/>
      <c r="U86" s="5"/>
      <c r="V86" s="8" t="n">
        <f aca="false">K86*5.5017049523</f>
        <v>16203934.2822066</v>
      </c>
      <c r="W86" s="8" t="n">
        <f aca="false">M86*5.5017049523</f>
        <v>501152.606666186</v>
      </c>
      <c r="X86" s="8" t="n">
        <f aca="false">N86*5.1890047538+L86*5.5017049523</f>
        <v>21252083.2848647</v>
      </c>
      <c r="Y86" s="8" t="n">
        <f aca="false">N86*5.1890047538</f>
        <v>15321079.0599269</v>
      </c>
      <c r="Z86" s="8" t="n">
        <f aca="false">L86*5.5017049523</f>
        <v>5931004.22493776</v>
      </c>
      <c r="AA86" s="8"/>
      <c r="AB86" s="8"/>
      <c r="AC86" s="8"/>
      <c r="AD86" s="8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f aca="false">central_v2_m!D75+temporary_pension_bonus_central!B75</f>
        <v>27473516.8726005</v>
      </c>
      <c r="G87" s="125" t="n">
        <f aca="false">central_v2_m!E75+temporary_pension_bonus_central!B75</f>
        <v>26295851.7871017</v>
      </c>
      <c r="H87" s="42" t="n">
        <f aca="false">F87-J87</f>
        <v>24350150.9370059</v>
      </c>
      <c r="I87" s="42" t="n">
        <f aca="false">G87-K87</f>
        <v>23266186.8295749</v>
      </c>
      <c r="J87" s="125" t="n">
        <f aca="false">central_v2_m!J75</f>
        <v>3123365.93559458</v>
      </c>
      <c r="K87" s="125" t="n">
        <f aca="false">central_v2_m!K75</f>
        <v>3029664.95752675</v>
      </c>
      <c r="L87" s="42" t="n">
        <f aca="false">H87-I87</f>
        <v>1083964.10743098</v>
      </c>
      <c r="M87" s="42" t="n">
        <f aca="false">J87-K87</f>
        <v>93700.9780678381</v>
      </c>
      <c r="N87" s="125" t="n">
        <f aca="false">SUM(central_v5_m!C75:J75)</f>
        <v>2339345.13371836</v>
      </c>
      <c r="O87" s="7"/>
      <c r="P87" s="7"/>
      <c r="Q87" s="42" t="n">
        <f aca="false">I87*5.5017049523</f>
        <v>128003695.30141</v>
      </c>
      <c r="R87" s="42"/>
      <c r="S87" s="42"/>
      <c r="T87" s="7"/>
      <c r="U87" s="7"/>
      <c r="V87" s="42" t="n">
        <f aca="false">K87*5.5017049523</f>
        <v>16668322.7006347</v>
      </c>
      <c r="W87" s="42" t="n">
        <f aca="false">M87*5.5017049523</f>
        <v>515515.135071179</v>
      </c>
      <c r="X87" s="42" t="n">
        <f aca="false">N87*5.1890047538+L87*5.5017049523</f>
        <v>18102523.7176119</v>
      </c>
      <c r="Y87" s="42" t="n">
        <f aca="false">N87*5.1890047538</f>
        <v>12138873.0196435</v>
      </c>
      <c r="Z87" s="42" t="n">
        <f aca="false">L87*5.5017049523</f>
        <v>5963650.69796847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f aca="false">central_v2_m!D76+temporary_pension_bonus_central!B76</f>
        <v>27588222.002312</v>
      </c>
      <c r="G88" s="125" t="n">
        <f aca="false">central_v2_m!E76+temporary_pension_bonus_central!B76</f>
        <v>26404303.8949193</v>
      </c>
      <c r="H88" s="42" t="n">
        <f aca="false">F88-J88</f>
        <v>24382998.8854659</v>
      </c>
      <c r="I88" s="42" t="n">
        <f aca="false">G88-K88</f>
        <v>23295237.4715786</v>
      </c>
      <c r="J88" s="125" t="n">
        <f aca="false">central_v2_m!J76</f>
        <v>3205223.11684615</v>
      </c>
      <c r="K88" s="125" t="n">
        <f aca="false">central_v2_m!K76</f>
        <v>3109066.42334076</v>
      </c>
      <c r="L88" s="42" t="n">
        <f aca="false">H88-I88</f>
        <v>1087761.4138873</v>
      </c>
      <c r="M88" s="42" t="n">
        <f aca="false">J88-K88</f>
        <v>96156.693505385</v>
      </c>
      <c r="N88" s="125" t="n">
        <f aca="false">SUM(central_v5_m!C76:J76)</f>
        <v>2301713.74587094</v>
      </c>
      <c r="O88" s="7"/>
      <c r="P88" s="7"/>
      <c r="Q88" s="42" t="n">
        <f aca="false">I88*5.5017049523</f>
        <v>128163523.362388</v>
      </c>
      <c r="R88" s="42"/>
      <c r="S88" s="42"/>
      <c r="T88" s="7"/>
      <c r="U88" s="7"/>
      <c r="V88" s="42" t="n">
        <f aca="false">K88*5.5017049523</f>
        <v>17105166.1383235</v>
      </c>
      <c r="W88" s="42" t="n">
        <f aca="false">M88*5.5017049523</f>
        <v>529025.75685537</v>
      </c>
      <c r="X88" s="42" t="n">
        <f aca="false">N88*5.1890047538+L88*5.5017049523</f>
        <v>17928145.9269157</v>
      </c>
      <c r="Y88" s="42" t="n">
        <f aca="false">N88*5.1890047538</f>
        <v>11943603.5692111</v>
      </c>
      <c r="Z88" s="42" t="n">
        <f aca="false">L88*5.5017049523</f>
        <v>5984542.35770461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f aca="false">central_v2_m!D77+temporary_pension_bonus_central!B77</f>
        <v>27693051.4012292</v>
      </c>
      <c r="G89" s="125" t="n">
        <f aca="false">central_v2_m!E77+temporary_pension_bonus_central!B77</f>
        <v>26503244.8297305</v>
      </c>
      <c r="H89" s="42" t="n">
        <f aca="false">F89-J89</f>
        <v>24446468.6842453</v>
      </c>
      <c r="I89" s="42" t="n">
        <f aca="false">G89-K89</f>
        <v>23354059.5942561</v>
      </c>
      <c r="J89" s="125" t="n">
        <f aca="false">central_v2_m!J77</f>
        <v>3246582.71698389</v>
      </c>
      <c r="K89" s="125" t="n">
        <f aca="false">central_v2_m!K77</f>
        <v>3149185.23547438</v>
      </c>
      <c r="L89" s="42" t="n">
        <f aca="false">H89-I89</f>
        <v>1092409.0899892</v>
      </c>
      <c r="M89" s="42" t="n">
        <f aca="false">J89-K89</f>
        <v>97397.4815095165</v>
      </c>
      <c r="N89" s="125" t="n">
        <f aca="false">SUM(central_v5_m!C77:J77)</f>
        <v>2299721.01148069</v>
      </c>
      <c r="O89" s="7"/>
      <c r="P89" s="7"/>
      <c r="Q89" s="42" t="n">
        <f aca="false">I89*5.5017049523</f>
        <v>128487145.326028</v>
      </c>
      <c r="R89" s="42"/>
      <c r="S89" s="42"/>
      <c r="T89" s="7"/>
      <c r="U89" s="7"/>
      <c r="V89" s="42" t="n">
        <f aca="false">K89*5.5017049523</f>
        <v>17325888.0057194</v>
      </c>
      <c r="W89" s="42" t="n">
        <f aca="false">M89*5.5017049523</f>
        <v>535852.206362454</v>
      </c>
      <c r="X89" s="42" t="n">
        <f aca="false">N89*5.1890047538+L89*5.5017049523</f>
        <v>17943375.7613181</v>
      </c>
      <c r="Y89" s="42" t="n">
        <f aca="false">N89*5.1890047538</f>
        <v>11933263.260987</v>
      </c>
      <c r="Z89" s="42" t="n">
        <f aca="false">L89*5.5017049523</f>
        <v>6010112.5003311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f aca="false">central_v2_m!D78+temporary_pension_bonus_central!B78</f>
        <v>27915569.7862176</v>
      </c>
      <c r="G90" s="123" t="n">
        <f aca="false">central_v2_m!E78+temporary_pension_bonus_central!B78</f>
        <v>26714975.5597645</v>
      </c>
      <c r="H90" s="8" t="n">
        <f aca="false">F90-J90</f>
        <v>24599425.4363086</v>
      </c>
      <c r="I90" s="8" t="n">
        <f aca="false">G90-K90</f>
        <v>23498315.5403527</v>
      </c>
      <c r="J90" s="123" t="n">
        <f aca="false">central_v2_m!J78</f>
        <v>3316144.349909</v>
      </c>
      <c r="K90" s="123" t="n">
        <f aca="false">central_v2_m!K78</f>
        <v>3216660.01941173</v>
      </c>
      <c r="L90" s="8" t="n">
        <f aca="false">H90-I90</f>
        <v>1101109.89595588</v>
      </c>
      <c r="M90" s="8" t="n">
        <f aca="false">J90-K90</f>
        <v>99484.33049727</v>
      </c>
      <c r="N90" s="123" t="n">
        <f aca="false">SUM(central_v5_m!C78:J78)</f>
        <v>2901653.91757499</v>
      </c>
      <c r="O90" s="5"/>
      <c r="P90" s="5"/>
      <c r="Q90" s="8" t="n">
        <f aca="false">I90*5.5017049523</f>
        <v>129280798.979067</v>
      </c>
      <c r="R90" s="8"/>
      <c r="S90" s="8"/>
      <c r="T90" s="5"/>
      <c r="U90" s="5"/>
      <c r="V90" s="8" t="n">
        <f aca="false">K90*5.5017049523</f>
        <v>17697114.3586629</v>
      </c>
      <c r="W90" s="8" t="n">
        <f aca="false">M90*5.5017049523</f>
        <v>547333.43377308</v>
      </c>
      <c r="X90" s="8" t="n">
        <f aca="false">N90*5.1890047538+L90*5.5017049523</f>
        <v>21114677.739786</v>
      </c>
      <c r="Y90" s="8" t="n">
        <f aca="false">N90*5.1890047538</f>
        <v>15056695.972179</v>
      </c>
      <c r="Z90" s="8" t="n">
        <f aca="false">L90*5.5017049523</f>
        <v>6057981.76760702</v>
      </c>
      <c r="AA90" s="8"/>
      <c r="AB90" s="8"/>
      <c r="AC90" s="8"/>
      <c r="AD90" s="8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f aca="false">central_v2_m!D79+temporary_pension_bonus_central!B79</f>
        <v>28177881.0944341</v>
      </c>
      <c r="G91" s="125" t="n">
        <f aca="false">central_v2_m!E79+temporary_pension_bonus_central!B79</f>
        <v>26964887.7472708</v>
      </c>
      <c r="H91" s="42" t="n">
        <f aca="false">F91-J91</f>
        <v>24775042.591139</v>
      </c>
      <c r="I91" s="42" t="n">
        <f aca="false">G91-K91</f>
        <v>23664134.3990745</v>
      </c>
      <c r="J91" s="125" t="n">
        <f aca="false">central_v2_m!J79</f>
        <v>3402838.5032951</v>
      </c>
      <c r="K91" s="125" t="n">
        <f aca="false">central_v2_m!K79</f>
        <v>3300753.34819625</v>
      </c>
      <c r="L91" s="42" t="n">
        <f aca="false">H91-I91</f>
        <v>1110908.19206451</v>
      </c>
      <c r="M91" s="42" t="n">
        <f aca="false">J91-K91</f>
        <v>102085.155098854</v>
      </c>
      <c r="N91" s="125" t="n">
        <f aca="false">SUM(central_v5_m!C79:J79)</f>
        <v>2282176.01450417</v>
      </c>
      <c r="O91" s="7"/>
      <c r="P91" s="7"/>
      <c r="Q91" s="42" t="n">
        <f aca="false">I91*5.5017049523</f>
        <v>130193085.415281</v>
      </c>
      <c r="R91" s="42"/>
      <c r="S91" s="42"/>
      <c r="T91" s="7"/>
      <c r="U91" s="7"/>
      <c r="V91" s="42" t="n">
        <f aca="false">K91*5.5017049523</f>
        <v>18159771.0420921</v>
      </c>
      <c r="W91" s="42" t="n">
        <f aca="false">M91*5.5017049523</f>
        <v>561642.403363679</v>
      </c>
      <c r="X91" s="42" t="n">
        <f aca="false">N91*5.1890047538+L91*5.5017049523</f>
        <v>17954111.2901024</v>
      </c>
      <c r="Y91" s="42" t="n">
        <f aca="false">N91*5.1890047538</f>
        <v>11842222.1882705</v>
      </c>
      <c r="Z91" s="42" t="n">
        <f aca="false">L91*5.5017049523</f>
        <v>6111889.10183195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f aca="false">central_v2_m!D80+temporary_pension_bonus_central!B80</f>
        <v>28320598.563654</v>
      </c>
      <c r="G92" s="125" t="n">
        <f aca="false">central_v2_m!E80+temporary_pension_bonus_central!B80</f>
        <v>27100160.3620908</v>
      </c>
      <c r="H92" s="42" t="n">
        <f aca="false">F92-J92</f>
        <v>24887944.945901</v>
      </c>
      <c r="I92" s="42" t="n">
        <f aca="false">G92-K92</f>
        <v>23770486.3528703</v>
      </c>
      <c r="J92" s="125" t="n">
        <f aca="false">central_v2_m!J80</f>
        <v>3432653.61775301</v>
      </c>
      <c r="K92" s="125" t="n">
        <f aca="false">central_v2_m!K80</f>
        <v>3329674.00922042</v>
      </c>
      <c r="L92" s="42" t="n">
        <f aca="false">H92-I92</f>
        <v>1117458.59303064</v>
      </c>
      <c r="M92" s="42" t="n">
        <f aca="false">J92-K92</f>
        <v>102979.60853259</v>
      </c>
      <c r="N92" s="125" t="n">
        <f aca="false">SUM(central_v5_m!C80:J80)</f>
        <v>2290711.62857872</v>
      </c>
      <c r="O92" s="7"/>
      <c r="P92" s="7"/>
      <c r="Q92" s="42" t="n">
        <f aca="false">I92*5.5017049523</f>
        <v>130778202.486166</v>
      </c>
      <c r="R92" s="42"/>
      <c r="S92" s="42"/>
      <c r="T92" s="7"/>
      <c r="U92" s="7"/>
      <c r="V92" s="42" t="n">
        <f aca="false">K92*5.5017049523</f>
        <v>18318883.9860726</v>
      </c>
      <c r="W92" s="42" t="n">
        <f aca="false">M92*5.5017049523</f>
        <v>566563.422249665</v>
      </c>
      <c r="X92" s="42" t="n">
        <f aca="false">N92*5.1890047538+L92*5.5017049523</f>
        <v>18034441.0055468</v>
      </c>
      <c r="Y92" s="42" t="n">
        <f aca="false">N92*5.1890047538</f>
        <v>11886513.5302799</v>
      </c>
      <c r="Z92" s="42" t="n">
        <f aca="false">L92*5.5017049523</f>
        <v>6147927.47526686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f aca="false">central_v2_m!D81+temporary_pension_bonus_central!B81</f>
        <v>28384644.2680388</v>
      </c>
      <c r="G93" s="125" t="n">
        <f aca="false">central_v2_m!E81+temporary_pension_bonus_central!B81</f>
        <v>27161210.0733609</v>
      </c>
      <c r="H93" s="42" t="n">
        <f aca="false">F93-J93</f>
        <v>24881637.4054008</v>
      </c>
      <c r="I93" s="42" t="n">
        <f aca="false">G93-K93</f>
        <v>23763293.416602</v>
      </c>
      <c r="J93" s="125" t="n">
        <f aca="false">central_v2_m!J81</f>
        <v>3503006.86263802</v>
      </c>
      <c r="K93" s="125" t="n">
        <f aca="false">central_v2_m!K81</f>
        <v>3397916.65675888</v>
      </c>
      <c r="L93" s="42" t="n">
        <f aca="false">H93-I93</f>
        <v>1118343.98879877</v>
      </c>
      <c r="M93" s="42" t="n">
        <f aca="false">J93-K93</f>
        <v>105090.205879141</v>
      </c>
      <c r="N93" s="125" t="n">
        <f aca="false">SUM(central_v5_m!C81:J81)</f>
        <v>2286539.1090246</v>
      </c>
      <c r="O93" s="7"/>
      <c r="P93" s="7"/>
      <c r="Q93" s="42" t="n">
        <f aca="false">I93*5.5017049523</f>
        <v>130738629.073077</v>
      </c>
      <c r="R93" s="42"/>
      <c r="S93" s="42"/>
      <c r="T93" s="7"/>
      <c r="U93" s="7"/>
      <c r="V93" s="42" t="n">
        <f aca="false">K93*5.5017049523</f>
        <v>18694334.897993</v>
      </c>
      <c r="W93" s="42" t="n">
        <f aca="false">M93*5.5017049523</f>
        <v>578175.306123495</v>
      </c>
      <c r="X93" s="42" t="n">
        <f aca="false">N93*5.1890047538+L93*5.5017049523</f>
        <v>18017660.9680274</v>
      </c>
      <c r="Y93" s="42" t="n">
        <f aca="false">N93*5.1890047538</f>
        <v>11864862.3064783</v>
      </c>
      <c r="Z93" s="42" t="n">
        <f aca="false">L93*5.5017049523</f>
        <v>6152798.66154913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f aca="false">central_v2_m!D82+temporary_pension_bonus_central!B82</f>
        <v>28635530.6432068</v>
      </c>
      <c r="G94" s="123" t="n">
        <f aca="false">central_v2_m!E82+temporary_pension_bonus_central!B82</f>
        <v>27400269.0266333</v>
      </c>
      <c r="H94" s="8" t="n">
        <f aca="false">F94-J94</f>
        <v>25052225.9435924</v>
      </c>
      <c r="I94" s="8" t="n">
        <f aca="false">G94-K94</f>
        <v>23924463.4680074</v>
      </c>
      <c r="J94" s="123" t="n">
        <f aca="false">central_v2_m!J82</f>
        <v>3583304.69961436</v>
      </c>
      <c r="K94" s="123" t="n">
        <f aca="false">central_v2_m!K82</f>
        <v>3475805.55862593</v>
      </c>
      <c r="L94" s="8" t="n">
        <f aca="false">H94-I94</f>
        <v>1127762.47558505</v>
      </c>
      <c r="M94" s="8" t="n">
        <f aca="false">J94-K94</f>
        <v>107499.14098843</v>
      </c>
      <c r="N94" s="123" t="n">
        <f aca="false">SUM(central_v5_m!C82:J82)</f>
        <v>2742507.41110085</v>
      </c>
      <c r="O94" s="5"/>
      <c r="P94" s="5"/>
      <c r="Q94" s="8" t="n">
        <f aca="false">I94*5.5017049523</f>
        <v>131625339.143057</v>
      </c>
      <c r="R94" s="8"/>
      <c r="S94" s="8"/>
      <c r="T94" s="5"/>
      <c r="U94" s="5"/>
      <c r="V94" s="8" t="n">
        <f aca="false">K94*5.5017049523</f>
        <v>19122856.6551242</v>
      </c>
      <c r="W94" s="8" t="n">
        <f aca="false">M94*5.5017049523</f>
        <v>591428.556344044</v>
      </c>
      <c r="X94" s="8" t="n">
        <f aca="false">N94*5.1890047538+L94*5.5017049523</f>
        <v>20435500.3904785</v>
      </c>
      <c r="Y94" s="8" t="n">
        <f aca="false">N94*5.1890047538</f>
        <v>14230883.9935341</v>
      </c>
      <c r="Z94" s="8" t="n">
        <f aca="false">L94*5.5017049523</f>
        <v>6204616.3969444</v>
      </c>
      <c r="AA94" s="8"/>
      <c r="AB94" s="8"/>
      <c r="AC94" s="8"/>
      <c r="AD94" s="8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f aca="false">central_v2_m!D83+temporary_pension_bonus_central!B83</f>
        <v>28759509.8115434</v>
      </c>
      <c r="G95" s="125" t="n">
        <f aca="false">central_v2_m!E83+temporary_pension_bonus_central!B83</f>
        <v>27518300.3703438</v>
      </c>
      <c r="H95" s="42" t="n">
        <f aca="false">F95-J95</f>
        <v>25136718.9203572</v>
      </c>
      <c r="I95" s="42" t="n">
        <f aca="false">G95-K95</f>
        <v>24004193.2058932</v>
      </c>
      <c r="J95" s="125" t="n">
        <f aca="false">central_v2_m!J83</f>
        <v>3622790.89118622</v>
      </c>
      <c r="K95" s="125" t="n">
        <f aca="false">central_v2_m!K83</f>
        <v>3514107.16445063</v>
      </c>
      <c r="L95" s="42" t="n">
        <f aca="false">H95-I95</f>
        <v>1132525.71446404</v>
      </c>
      <c r="M95" s="42" t="n">
        <f aca="false">J95-K95</f>
        <v>108683.726735587</v>
      </c>
      <c r="N95" s="125" t="n">
        <f aca="false">SUM(central_v5_m!C83:J83)</f>
        <v>2253408.05117544</v>
      </c>
      <c r="O95" s="7"/>
      <c r="P95" s="7"/>
      <c r="Q95" s="42" t="n">
        <f aca="false">I95*5.5017049523</f>
        <v>132063988.636828</v>
      </c>
      <c r="R95" s="42"/>
      <c r="S95" s="42"/>
      <c r="T95" s="7"/>
      <c r="U95" s="7"/>
      <c r="V95" s="42" t="n">
        <f aca="false">K95*5.5017049523</f>
        <v>19333580.789571</v>
      </c>
      <c r="W95" s="42" t="n">
        <f aca="false">M95*5.5017049523</f>
        <v>597945.797615598</v>
      </c>
      <c r="X95" s="42" t="n">
        <f aca="false">N95*5.1890047538+L95*5.5017049523</f>
        <v>17923767.4216744</v>
      </c>
      <c r="Y95" s="42" t="n">
        <f aca="false">N95*5.1890047538</f>
        <v>11692945.0898005</v>
      </c>
      <c r="Z95" s="42" t="n">
        <f aca="false">L95*5.5017049523</f>
        <v>6230822.3318739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f aca="false">central_v2_m!D84+temporary_pension_bonus_central!B84</f>
        <v>28824553.7225666</v>
      </c>
      <c r="G96" s="125" t="n">
        <f aca="false">central_v2_m!E84+temporary_pension_bonus_central!B84</f>
        <v>27581034.6486877</v>
      </c>
      <c r="H96" s="42" t="n">
        <f aca="false">F96-J96</f>
        <v>25141364.4838699</v>
      </c>
      <c r="I96" s="42" t="n">
        <f aca="false">G96-K96</f>
        <v>24008341.0871519</v>
      </c>
      <c r="J96" s="125" t="n">
        <f aca="false">central_v2_m!J84</f>
        <v>3683189.2386967</v>
      </c>
      <c r="K96" s="125" t="n">
        <f aca="false">central_v2_m!K84</f>
        <v>3572693.5615358</v>
      </c>
      <c r="L96" s="42" t="n">
        <f aca="false">H96-I96</f>
        <v>1133023.39671798</v>
      </c>
      <c r="M96" s="42" t="n">
        <f aca="false">J96-K96</f>
        <v>110495.677160901</v>
      </c>
      <c r="N96" s="125" t="n">
        <f aca="false">SUM(central_v5_m!C84:J84)</f>
        <v>2177652.27273348</v>
      </c>
      <c r="O96" s="7"/>
      <c r="P96" s="7"/>
      <c r="Q96" s="42" t="n">
        <f aca="false">I96*5.5017049523</f>
        <v>132086809.055691</v>
      </c>
      <c r="R96" s="42"/>
      <c r="S96" s="42"/>
      <c r="T96" s="7"/>
      <c r="U96" s="7"/>
      <c r="V96" s="42" t="n">
        <f aca="false">K96*5.5017049523</f>
        <v>19655905.8605518</v>
      </c>
      <c r="W96" s="42" t="n">
        <f aca="false">M96*5.5017049523</f>
        <v>607914.614243869</v>
      </c>
      <c r="X96" s="42" t="n">
        <f aca="false">N96*5.1890047538+L96*5.5017049523</f>
        <v>17533408.4281325</v>
      </c>
      <c r="Y96" s="42" t="n">
        <f aca="false">N96*5.1890047538</f>
        <v>11299847.9953374</v>
      </c>
      <c r="Z96" s="42" t="n">
        <f aca="false">L96*5.5017049523</f>
        <v>6233560.4327951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f aca="false">central_v2_m!D85+temporary_pension_bonus_central!B85</f>
        <v>28922206.0464989</v>
      </c>
      <c r="G97" s="125" t="n">
        <f aca="false">central_v2_m!E85+temporary_pension_bonus_central!B85</f>
        <v>27674474.5949341</v>
      </c>
      <c r="H97" s="42" t="n">
        <f aca="false">F97-J97</f>
        <v>25172641.280564</v>
      </c>
      <c r="I97" s="42" t="n">
        <f aca="false">G97-K97</f>
        <v>24037396.7719773</v>
      </c>
      <c r="J97" s="125" t="n">
        <f aca="false">central_v2_m!J85</f>
        <v>3749564.7659349</v>
      </c>
      <c r="K97" s="125" t="n">
        <f aca="false">central_v2_m!K85</f>
        <v>3637077.82295685</v>
      </c>
      <c r="L97" s="42" t="n">
        <f aca="false">H97-I97</f>
        <v>1135244.50858669</v>
      </c>
      <c r="M97" s="42" t="n">
        <f aca="false">J97-K97</f>
        <v>112486.942978047</v>
      </c>
      <c r="N97" s="125" t="n">
        <f aca="false">SUM(central_v5_m!C85:J85)</f>
        <v>2152759.30430151</v>
      </c>
      <c r="O97" s="7"/>
      <c r="P97" s="7"/>
      <c r="Q97" s="42" t="n">
        <f aca="false">I97*5.5017049523</f>
        <v>132246664.860788</v>
      </c>
      <c r="R97" s="42"/>
      <c r="S97" s="42"/>
      <c r="T97" s="7"/>
      <c r="U97" s="7"/>
      <c r="V97" s="42" t="n">
        <f aca="false">K97*5.5017049523</f>
        <v>20010129.0704622</v>
      </c>
      <c r="W97" s="42" t="n">
        <f aca="false">M97*5.5017049523</f>
        <v>618869.971251408</v>
      </c>
      <c r="X97" s="42" t="n">
        <f aca="false">N97*5.1890047538+L97*5.5017049523</f>
        <v>17416458.5987705</v>
      </c>
      <c r="Y97" s="42" t="n">
        <f aca="false">N97*5.1890047538</f>
        <v>11170678.2638077</v>
      </c>
      <c r="Z97" s="42" t="n">
        <f aca="false">L97*5.5017049523</f>
        <v>6245780.33496275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f aca="false">central_v2_m!D86+temporary_pension_bonus_central!B86</f>
        <v>29143804.0337564</v>
      </c>
      <c r="G98" s="123" t="n">
        <f aca="false">central_v2_m!E86+temporary_pension_bonus_central!B86</f>
        <v>27886507.2680995</v>
      </c>
      <c r="H98" s="8" t="n">
        <f aca="false">F98-J98</f>
        <v>25359696.47081</v>
      </c>
      <c r="I98" s="8" t="n">
        <f aca="false">G98-K98</f>
        <v>24215922.9320414</v>
      </c>
      <c r="J98" s="123" t="n">
        <f aca="false">central_v2_m!J86</f>
        <v>3784107.56294647</v>
      </c>
      <c r="K98" s="123" t="n">
        <f aca="false">central_v2_m!K86</f>
        <v>3670584.33605808</v>
      </c>
      <c r="L98" s="8" t="n">
        <f aca="false">H98-I98</f>
        <v>1143773.53876855</v>
      </c>
      <c r="M98" s="8" t="n">
        <f aca="false">J98-K98</f>
        <v>113523.226888395</v>
      </c>
      <c r="N98" s="123" t="n">
        <f aca="false">SUM(central_v5_m!C86:J86)</f>
        <v>2591460.2378834</v>
      </c>
      <c r="O98" s="5"/>
      <c r="P98" s="5"/>
      <c r="Q98" s="8" t="n">
        <f aca="false">I98*5.5017049523</f>
        <v>133228863.119727</v>
      </c>
      <c r="R98" s="8"/>
      <c r="S98" s="8"/>
      <c r="T98" s="5"/>
      <c r="U98" s="5"/>
      <c r="V98" s="8" t="n">
        <f aca="false">K98*5.5017049523</f>
        <v>20194472.0195255</v>
      </c>
      <c r="W98" s="8" t="n">
        <f aca="false">M98*5.5017049523</f>
        <v>624571.299572959</v>
      </c>
      <c r="X98" s="8" t="n">
        <f aca="false">N98*5.1890047538+L98*5.5017049523</f>
        <v>19739804.0362133</v>
      </c>
      <c r="Y98" s="8" t="n">
        <f aca="false">N98*5.1890047538</f>
        <v>13447099.4936606</v>
      </c>
      <c r="Z98" s="8" t="n">
        <f aca="false">L98*5.5017049523</f>
        <v>6292704.54255264</v>
      </c>
      <c r="AA98" s="8"/>
      <c r="AB98" s="8"/>
      <c r="AC98" s="8"/>
      <c r="AD98" s="8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f aca="false">central_v2_m!D87+temporary_pension_bonus_central!B87</f>
        <v>29272781.7340794</v>
      </c>
      <c r="G99" s="125" t="n">
        <f aca="false">central_v2_m!E87+temporary_pension_bonus_central!B87</f>
        <v>28010098.5530138</v>
      </c>
      <c r="H99" s="42" t="n">
        <f aca="false">F99-J99</f>
        <v>25416881.5335016</v>
      </c>
      <c r="I99" s="42" t="n">
        <f aca="false">G99-K99</f>
        <v>24269875.3584533</v>
      </c>
      <c r="J99" s="125" t="n">
        <f aca="false">central_v2_m!J87</f>
        <v>3855900.2005778</v>
      </c>
      <c r="K99" s="125" t="n">
        <f aca="false">central_v2_m!K87</f>
        <v>3740223.19456046</v>
      </c>
      <c r="L99" s="42" t="n">
        <f aca="false">H99-I99</f>
        <v>1147006.17504826</v>
      </c>
      <c r="M99" s="42" t="n">
        <f aca="false">J99-K99</f>
        <v>115677.006017333</v>
      </c>
      <c r="N99" s="125" t="n">
        <f aca="false">SUM(central_v5_m!C87:J87)</f>
        <v>2132516.89284064</v>
      </c>
      <c r="O99" s="7"/>
      <c r="P99" s="7"/>
      <c r="Q99" s="42" t="n">
        <f aca="false">I99*5.5017049523</f>
        <v>133525693.451306</v>
      </c>
      <c r="R99" s="42"/>
      <c r="S99" s="42"/>
      <c r="T99" s="7"/>
      <c r="U99" s="7"/>
      <c r="V99" s="42" t="n">
        <f aca="false">K99*5.5017049523</f>
        <v>20577604.4722206</v>
      </c>
      <c r="W99" s="42" t="n">
        <f aca="false">M99*5.5017049523</f>
        <v>636420.7568728</v>
      </c>
      <c r="X99" s="42" t="n">
        <f aca="false">N99*5.1890047538+L99*5.5017049523</f>
        <v>17376129.8480906</v>
      </c>
      <c r="Y99" s="42" t="n">
        <f aca="false">N99*5.1890047538</f>
        <v>11065640.2945089</v>
      </c>
      <c r="Z99" s="42" t="n">
        <f aca="false">L99*5.5017049523</f>
        <v>6310489.55358168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f aca="false">central_v2_m!D88+temporary_pension_bonus_central!B88</f>
        <v>29437672.2720974</v>
      </c>
      <c r="G100" s="125" t="n">
        <f aca="false">central_v2_m!E88+temporary_pension_bonus_central!B88</f>
        <v>28166741.9444978</v>
      </c>
      <c r="H100" s="42" t="n">
        <f aca="false">F100-J100</f>
        <v>25501895.8980717</v>
      </c>
      <c r="I100" s="42" t="n">
        <f aca="false">G100-K100</f>
        <v>24349038.8616929</v>
      </c>
      <c r="J100" s="125" t="n">
        <f aca="false">central_v2_m!J88</f>
        <v>3935776.37402568</v>
      </c>
      <c r="K100" s="125" t="n">
        <f aca="false">central_v2_m!K88</f>
        <v>3817703.08280491</v>
      </c>
      <c r="L100" s="42" t="n">
        <f aca="false">H100-I100</f>
        <v>1152857.03637879</v>
      </c>
      <c r="M100" s="42" t="n">
        <f aca="false">J100-K100</f>
        <v>118073.291220771</v>
      </c>
      <c r="N100" s="125" t="n">
        <f aca="false">SUM(central_v5_m!C88:J88)</f>
        <v>2119449.79179066</v>
      </c>
      <c r="O100" s="7"/>
      <c r="P100" s="7"/>
      <c r="Q100" s="42" t="n">
        <f aca="false">I100*5.5017049523</f>
        <v>133961227.689121</v>
      </c>
      <c r="R100" s="42"/>
      <c r="S100" s="42"/>
      <c r="T100" s="7"/>
      <c r="U100" s="7"/>
      <c r="V100" s="42" t="n">
        <f aca="false">K100*5.5017049523</f>
        <v>21003875.9570788</v>
      </c>
      <c r="W100" s="42" t="n">
        <f aca="false">M100*5.5017049523</f>
        <v>649604.411043674</v>
      </c>
      <c r="X100" s="42" t="n">
        <f aca="false">N100*5.1890047538+L100*5.5017049523</f>
        <v>17340514.3113812</v>
      </c>
      <c r="Y100" s="42" t="n">
        <f aca="false">N100*5.1890047538</f>
        <v>10997835.0450421</v>
      </c>
      <c r="Z100" s="42" t="n">
        <f aca="false">L100*5.5017049523</f>
        <v>6342679.26633907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f aca="false">central_v2_m!D89+temporary_pension_bonus_central!B89</f>
        <v>29662637.2128356</v>
      </c>
      <c r="G101" s="125" t="n">
        <f aca="false">central_v2_m!E89+temporary_pension_bonus_central!B89</f>
        <v>28380798.2645336</v>
      </c>
      <c r="H101" s="42" t="n">
        <f aca="false">F101-J101</f>
        <v>25636050.309222</v>
      </c>
      <c r="I101" s="42" t="n">
        <f aca="false">G101-K101</f>
        <v>24475008.9680283</v>
      </c>
      <c r="J101" s="125" t="n">
        <f aca="false">central_v2_m!J89</f>
        <v>4026586.90361369</v>
      </c>
      <c r="K101" s="125" t="n">
        <f aca="false">central_v2_m!K89</f>
        <v>3905789.29650528</v>
      </c>
      <c r="L101" s="42" t="n">
        <f aca="false">H101-I101</f>
        <v>1161041.34119361</v>
      </c>
      <c r="M101" s="42" t="n">
        <f aca="false">J101-K101</f>
        <v>120797.60710841</v>
      </c>
      <c r="N101" s="125" t="n">
        <f aca="false">SUM(central_v5_m!C89:J89)</f>
        <v>2103896.54429149</v>
      </c>
      <c r="O101" s="7"/>
      <c r="P101" s="7"/>
      <c r="Q101" s="42" t="n">
        <f aca="false">I101*5.5017049523</f>
        <v>134654278.046988</v>
      </c>
      <c r="R101" s="42"/>
      <c r="S101" s="42"/>
      <c r="T101" s="7"/>
      <c r="U101" s="7"/>
      <c r="V101" s="42" t="n">
        <f aca="false">K101*5.5017049523</f>
        <v>21488500.3152234</v>
      </c>
      <c r="W101" s="42" t="n">
        <f aca="false">M101*5.5017049523</f>
        <v>664592.793254332</v>
      </c>
      <c r="X101" s="42" t="n">
        <f aca="false">N101*5.1890047538+L101*5.5017049523</f>
        <v>17304836.0665018</v>
      </c>
      <c r="Y101" s="42" t="n">
        <f aca="false">N101*5.1890047538</f>
        <v>10917129.1698319</v>
      </c>
      <c r="Z101" s="42" t="n">
        <f aca="false">L101*5.5017049523</f>
        <v>6387706.89666991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f aca="false">central_v2_m!D90+temporary_pension_bonus_central!B90</f>
        <v>29832062.0097412</v>
      </c>
      <c r="G102" s="123" t="n">
        <f aca="false">central_v2_m!E90+temporary_pension_bonus_central!B90</f>
        <v>28542470.3077832</v>
      </c>
      <c r="H102" s="8" t="n">
        <f aca="false">F102-J102</f>
        <v>25755290.3805085</v>
      </c>
      <c r="I102" s="8" t="n">
        <f aca="false">G102-K102</f>
        <v>24588001.8274275</v>
      </c>
      <c r="J102" s="123" t="n">
        <f aca="false">central_v2_m!J90</f>
        <v>4076771.6292327</v>
      </c>
      <c r="K102" s="123" t="n">
        <f aca="false">central_v2_m!K90</f>
        <v>3954468.48035572</v>
      </c>
      <c r="L102" s="8" t="n">
        <f aca="false">H102-I102</f>
        <v>1167288.55308097</v>
      </c>
      <c r="M102" s="8" t="n">
        <f aca="false">J102-K102</f>
        <v>122303.148876981</v>
      </c>
      <c r="N102" s="123" t="n">
        <f aca="false">SUM(central_v5_m!C90:J90)</f>
        <v>2645188.745598</v>
      </c>
      <c r="O102" s="5"/>
      <c r="P102" s="5"/>
      <c r="Q102" s="8" t="n">
        <f aca="false">I102*5.5017049523</f>
        <v>135275931.421119</v>
      </c>
      <c r="R102" s="8"/>
      <c r="S102" s="8"/>
      <c r="T102" s="5"/>
      <c r="U102" s="5"/>
      <c r="V102" s="8" t="n">
        <f aca="false">K102*5.5017049523</f>
        <v>21756318.8220873</v>
      </c>
      <c r="W102" s="8" t="n">
        <f aca="false">M102*5.5017049523</f>
        <v>672875.83985837</v>
      </c>
      <c r="X102" s="8" t="n">
        <f aca="false">N102*5.1890047538+L102*5.5017049523</f>
        <v>20147974.188855</v>
      </c>
      <c r="Y102" s="8" t="n">
        <f aca="false">N102*5.1890047538</f>
        <v>13725896.9756063</v>
      </c>
      <c r="Z102" s="8" t="n">
        <f aca="false">L102*5.5017049523</f>
        <v>6422077.21324869</v>
      </c>
      <c r="AA102" s="8"/>
      <c r="AB102" s="8"/>
      <c r="AC102" s="8"/>
      <c r="AD102" s="8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f aca="false">central_v2_m!D91+temporary_pension_bonus_central!B91</f>
        <v>30052478.6072949</v>
      </c>
      <c r="G103" s="125" t="n">
        <f aca="false">central_v2_m!E91+temporary_pension_bonus_central!B91</f>
        <v>28753403.3717173</v>
      </c>
      <c r="H103" s="42" t="n">
        <f aca="false">F103-J103</f>
        <v>25902278.0496329</v>
      </c>
      <c r="I103" s="42" t="n">
        <f aca="false">G103-K103</f>
        <v>24727708.8307851</v>
      </c>
      <c r="J103" s="125" t="n">
        <f aca="false">central_v2_m!J91</f>
        <v>4150200.55766202</v>
      </c>
      <c r="K103" s="125" t="n">
        <f aca="false">central_v2_m!K91</f>
        <v>4025694.54093216</v>
      </c>
      <c r="L103" s="42" t="n">
        <f aca="false">H103-I103</f>
        <v>1174569.21884777</v>
      </c>
      <c r="M103" s="42" t="n">
        <f aca="false">J103-K103</f>
        <v>124506.016729861</v>
      </c>
      <c r="N103" s="125" t="n">
        <f aca="false">SUM(central_v5_m!C91:J91)</f>
        <v>2145912.47515312</v>
      </c>
      <c r="O103" s="7"/>
      <c r="P103" s="7"/>
      <c r="Q103" s="42" t="n">
        <f aca="false">I103*5.5017049523</f>
        <v>136044558.133363</v>
      </c>
      <c r="R103" s="42"/>
      <c r="S103" s="42"/>
      <c r="T103" s="7"/>
      <c r="U103" s="7"/>
      <c r="V103" s="42" t="n">
        <f aca="false">K103*5.5017049523</f>
        <v>22148183.5922935</v>
      </c>
      <c r="W103" s="42" t="n">
        <f aca="false">M103*5.5017049523</f>
        <v>684995.368833823</v>
      </c>
      <c r="X103" s="42" t="n">
        <f aca="false">N103*5.1890047538+L103*5.5017049523</f>
        <v>17597283.3229621</v>
      </c>
      <c r="Y103" s="42" t="n">
        <f aca="false">N103*5.1890047538</f>
        <v>11135150.0348082</v>
      </c>
      <c r="Z103" s="42" t="n">
        <f aca="false">L103*5.5017049523</f>
        <v>6462133.2881539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f aca="false">central_v2_m!D92+temporary_pension_bonus_central!B92</f>
        <v>30163811.0836977</v>
      </c>
      <c r="G104" s="125" t="n">
        <f aca="false">central_v2_m!E92+temporary_pension_bonus_central!B92</f>
        <v>28860046.9637698</v>
      </c>
      <c r="H104" s="42" t="n">
        <f aca="false">F104-J104</f>
        <v>25922989.7473371</v>
      </c>
      <c r="I104" s="42" t="n">
        <f aca="false">G104-K104</f>
        <v>24746450.2675</v>
      </c>
      <c r="J104" s="125" t="n">
        <f aca="false">central_v2_m!J92</f>
        <v>4240821.33636058</v>
      </c>
      <c r="K104" s="125" t="n">
        <f aca="false">central_v2_m!K92</f>
        <v>4113596.69626976</v>
      </c>
      <c r="L104" s="42" t="n">
        <f aca="false">H104-I104</f>
        <v>1176539.47983708</v>
      </c>
      <c r="M104" s="42" t="n">
        <f aca="false">J104-K104</f>
        <v>127224.640090819</v>
      </c>
      <c r="N104" s="125" t="n">
        <f aca="false">SUM(central_v5_m!C92:J92)</f>
        <v>2102334.58659135</v>
      </c>
      <c r="O104" s="7"/>
      <c r="P104" s="7"/>
      <c r="Q104" s="42" t="n">
        <f aca="false">I104*5.5017049523</f>
        <v>136147667.988551</v>
      </c>
      <c r="R104" s="42"/>
      <c r="S104" s="42"/>
      <c r="T104" s="7"/>
      <c r="U104" s="7"/>
      <c r="V104" s="42" t="n">
        <f aca="false">K104*5.5017049523</f>
        <v>22631795.3156322</v>
      </c>
      <c r="W104" s="42" t="n">
        <f aca="false">M104*5.5017049523</f>
        <v>699952.432442241</v>
      </c>
      <c r="X104" s="42" t="n">
        <f aca="false">N104*5.1890047538+L104*5.5017049523</f>
        <v>17381997.2466968</v>
      </c>
      <c r="Y104" s="42" t="n">
        <f aca="false">N104*5.1890047538</f>
        <v>10909024.1639007</v>
      </c>
      <c r="Z104" s="42" t="n">
        <f aca="false">L104*5.5017049523</f>
        <v>6472973.08279614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f aca="false">central_v2_m!D93+temporary_pension_bonus_central!B93</f>
        <v>30314819.5339449</v>
      </c>
      <c r="G105" s="125" t="n">
        <f aca="false">central_v2_m!E93+temporary_pension_bonus_central!B93</f>
        <v>29004435.2785666</v>
      </c>
      <c r="H105" s="42" t="n">
        <f aca="false">F105-J105</f>
        <v>26007248.5329496</v>
      </c>
      <c r="I105" s="42" t="n">
        <f aca="false">G105-K105</f>
        <v>24826091.4076013</v>
      </c>
      <c r="J105" s="125" t="n">
        <f aca="false">central_v2_m!J93</f>
        <v>4307571.00099523</v>
      </c>
      <c r="K105" s="125" t="n">
        <f aca="false">central_v2_m!K93</f>
        <v>4178343.87096538</v>
      </c>
      <c r="L105" s="42" t="n">
        <f aca="false">H105-I105</f>
        <v>1181157.12534837</v>
      </c>
      <c r="M105" s="42" t="n">
        <f aca="false">J105-K105</f>
        <v>129227.130029857</v>
      </c>
      <c r="N105" s="125" t="n">
        <f aca="false">SUM(central_v5_m!C93:J93)</f>
        <v>2126158.20026975</v>
      </c>
      <c r="O105" s="7"/>
      <c r="P105" s="7"/>
      <c r="Q105" s="42" t="n">
        <f aca="false">I105*5.5017049523</f>
        <v>136585830.043452</v>
      </c>
      <c r="R105" s="42"/>
      <c r="S105" s="42"/>
      <c r="T105" s="7"/>
      <c r="U105" s="7"/>
      <c r="V105" s="42" t="n">
        <f aca="false">K105*5.5017049523</f>
        <v>22988015.1673026</v>
      </c>
      <c r="W105" s="42" t="n">
        <f aca="false">M105*5.5017049523</f>
        <v>710969.541256781</v>
      </c>
      <c r="X105" s="42" t="n">
        <f aca="false">N105*5.1890047538+L105*5.5017049523</f>
        <v>17531023.0145042</v>
      </c>
      <c r="Y105" s="42" t="n">
        <f aca="false">N105*5.1890047538</f>
        <v>11032645.0085306</v>
      </c>
      <c r="Z105" s="42" t="n">
        <f aca="false">L105*5.5017049523</f>
        <v>6498378.00597358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f aca="false">central_v2_m!D94+temporary_pension_bonus_central!B94</f>
        <v>30492600.7764275</v>
      </c>
      <c r="G106" s="123" t="n">
        <f aca="false">central_v2_m!E94+temporary_pension_bonus_central!B94</f>
        <v>29174081.0169727</v>
      </c>
      <c r="H106" s="8" t="n">
        <f aca="false">F106-J106</f>
        <v>26147580.3713624</v>
      </c>
      <c r="I106" s="8" t="n">
        <f aca="false">G106-K106</f>
        <v>24959411.2240595</v>
      </c>
      <c r="J106" s="123" t="n">
        <f aca="false">central_v2_m!J94</f>
        <v>4345020.40506513</v>
      </c>
      <c r="K106" s="123" t="n">
        <f aca="false">central_v2_m!K94</f>
        <v>4214669.79291318</v>
      </c>
      <c r="L106" s="8" t="n">
        <f aca="false">H106-I106</f>
        <v>1188169.14730294</v>
      </c>
      <c r="M106" s="8" t="n">
        <f aca="false">J106-K106</f>
        <v>130350.612151953</v>
      </c>
      <c r="N106" s="123" t="n">
        <f aca="false">SUM(central_v5_m!C94:J94)</f>
        <v>2629486.47110941</v>
      </c>
      <c r="O106" s="5"/>
      <c r="P106" s="5"/>
      <c r="Q106" s="8" t="n">
        <f aca="false">I106*5.5017049523</f>
        <v>137319316.3379</v>
      </c>
      <c r="R106" s="8"/>
      <c r="S106" s="8"/>
      <c r="T106" s="5"/>
      <c r="U106" s="5"/>
      <c r="V106" s="8" t="n">
        <f aca="false">K106*5.5017049523</f>
        <v>23187869.6719796</v>
      </c>
      <c r="W106" s="8" t="n">
        <f aca="false">M106*5.5017049523</f>
        <v>717150.608411739</v>
      </c>
      <c r="X106" s="8" t="n">
        <f aca="false">N106*5.1890047538+L106*5.5017049523</f>
        <v>20181373.8805262</v>
      </c>
      <c r="Y106" s="8" t="n">
        <f aca="false">N106*5.1890047538</f>
        <v>13644417.7986395</v>
      </c>
      <c r="Z106" s="8" t="n">
        <f aca="false">L106*5.5017049523</f>
        <v>6536956.08188666</v>
      </c>
      <c r="AA106" s="8"/>
      <c r="AB106" s="8"/>
      <c r="AC106" s="8"/>
      <c r="AD106" s="8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f aca="false">central_v2_m!D95+temporary_pension_bonus_central!B95</f>
        <v>30696415.1943766</v>
      </c>
      <c r="G107" s="125" t="n">
        <f aca="false">central_v2_m!E95+temporary_pension_bonus_central!B95</f>
        <v>29368391.1653566</v>
      </c>
      <c r="H107" s="42" t="n">
        <f aca="false">F107-J107</f>
        <v>26329521.2615228</v>
      </c>
      <c r="I107" s="42" t="n">
        <f aca="false">G107-K107</f>
        <v>25132504.0504885</v>
      </c>
      <c r="J107" s="125" t="n">
        <f aca="false">central_v2_m!J95</f>
        <v>4366893.93285379</v>
      </c>
      <c r="K107" s="125" t="n">
        <f aca="false">central_v2_m!K95</f>
        <v>4235887.11486818</v>
      </c>
      <c r="L107" s="42" t="n">
        <f aca="false">H107-I107</f>
        <v>1197017.21103435</v>
      </c>
      <c r="M107" s="42" t="n">
        <f aca="false">J107-K107</f>
        <v>131006.817985614</v>
      </c>
      <c r="N107" s="125" t="n">
        <f aca="false">SUM(central_v5_m!C95:J95)</f>
        <v>2144398.81162084</v>
      </c>
      <c r="O107" s="7"/>
      <c r="P107" s="7"/>
      <c r="Q107" s="42" t="n">
        <f aca="false">I107*5.5017049523</f>
        <v>138271621.998272</v>
      </c>
      <c r="R107" s="42"/>
      <c r="S107" s="42"/>
      <c r="T107" s="7"/>
      <c r="U107" s="7"/>
      <c r="V107" s="42" t="n">
        <f aca="false">K107*5.5017049523</f>
        <v>23304601.117254</v>
      </c>
      <c r="W107" s="42" t="n">
        <f aca="false">M107*5.5017049523</f>
        <v>720760.859296516</v>
      </c>
      <c r="X107" s="42" t="n">
        <f aca="false">N107*5.1890047538+L107*5.5017049523</f>
        <v>17712931.1454797</v>
      </c>
      <c r="Y107" s="42" t="n">
        <f aca="false">N107*5.1890047538</f>
        <v>11127295.6275436</v>
      </c>
      <c r="Z107" s="42" t="n">
        <f aca="false">L107*5.5017049523</f>
        <v>6585635.51793604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f aca="false">central_v2_m!D96+temporary_pension_bonus_central!B96</f>
        <v>30786981.5327161</v>
      </c>
      <c r="G108" s="125" t="n">
        <f aca="false">central_v2_m!E96+temporary_pension_bonus_central!B96</f>
        <v>29456518.4086721</v>
      </c>
      <c r="H108" s="42" t="n">
        <f aca="false">F108-J108</f>
        <v>26320298.1170264</v>
      </c>
      <c r="I108" s="42" t="n">
        <f aca="false">G108-K108</f>
        <v>25123835.495453</v>
      </c>
      <c r="J108" s="125" t="n">
        <f aca="false">central_v2_m!J96</f>
        <v>4466683.41568977</v>
      </c>
      <c r="K108" s="125" t="n">
        <f aca="false">central_v2_m!K96</f>
        <v>4332682.91321908</v>
      </c>
      <c r="L108" s="42" t="n">
        <f aca="false">H108-I108</f>
        <v>1196462.62157333</v>
      </c>
      <c r="M108" s="42" t="n">
        <f aca="false">J108-K108</f>
        <v>134000.502470694</v>
      </c>
      <c r="N108" s="125" t="n">
        <f aca="false">SUM(central_v5_m!C96:J96)</f>
        <v>2078831.7749045</v>
      </c>
      <c r="O108" s="7"/>
      <c r="P108" s="7"/>
      <c r="Q108" s="42" t="n">
        <f aca="false">I108*5.5017049523</f>
        <v>138223930.166104</v>
      </c>
      <c r="R108" s="42"/>
      <c r="S108" s="42"/>
      <c r="T108" s="7"/>
      <c r="U108" s="7"/>
      <c r="V108" s="42" t="n">
        <f aca="false">K108*5.5017049523</f>
        <v>23837143.040403</v>
      </c>
      <c r="W108" s="42" t="n">
        <f aca="false">M108*5.5017049523</f>
        <v>737231.228053703</v>
      </c>
      <c r="X108" s="42" t="n">
        <f aca="false">N108*5.1890047538+L108*5.5017049523</f>
        <v>17369652.2926818</v>
      </c>
      <c r="Y108" s="42" t="n">
        <f aca="false">N108*5.1890047538</f>
        <v>10787067.96233</v>
      </c>
      <c r="Z108" s="42" t="n">
        <f aca="false">L108*5.5017049523</f>
        <v>6582584.3303518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f aca="false">central_v2_m!D97+temporary_pension_bonus_central!B97</f>
        <v>30812760.55373</v>
      </c>
      <c r="G109" s="125" t="n">
        <f aca="false">central_v2_m!E97+temporary_pension_bonus_central!B97</f>
        <v>29481185.3245685</v>
      </c>
      <c r="H109" s="42" t="n">
        <f aca="false">F109-J109</f>
        <v>26297495.1287953</v>
      </c>
      <c r="I109" s="42" t="n">
        <f aca="false">G109-K109</f>
        <v>25101377.8623818</v>
      </c>
      <c r="J109" s="125" t="n">
        <f aca="false">central_v2_m!J97</f>
        <v>4515265.4249347</v>
      </c>
      <c r="K109" s="125" t="n">
        <f aca="false">central_v2_m!K97</f>
        <v>4379807.46218666</v>
      </c>
      <c r="L109" s="42" t="n">
        <f aca="false">H109-I109</f>
        <v>1196117.26641347</v>
      </c>
      <c r="M109" s="42" t="n">
        <f aca="false">J109-K109</f>
        <v>135457.96274804</v>
      </c>
      <c r="N109" s="125" t="n">
        <f aca="false">SUM(central_v5_m!C97:J97)</f>
        <v>2061115.11239473</v>
      </c>
      <c r="O109" s="7"/>
      <c r="P109" s="7"/>
      <c r="Q109" s="42" t="n">
        <f aca="false">I109*5.5017049523</f>
        <v>138100374.89502</v>
      </c>
      <c r="R109" s="42"/>
      <c r="S109" s="42"/>
      <c r="T109" s="7"/>
      <c r="U109" s="7"/>
      <c r="V109" s="42" t="n">
        <f aca="false">K109*5.5017049523</f>
        <v>24096408.4048328</v>
      </c>
      <c r="W109" s="42" t="n">
        <f aca="false">M109*5.5017049523</f>
        <v>745249.744479363</v>
      </c>
      <c r="X109" s="42" t="n">
        <f aca="false">N109*5.1890047538+L109*5.5017049523</f>
        <v>17275820.4045038</v>
      </c>
      <c r="Y109" s="42" t="n">
        <f aca="false">N109*5.1890047538</f>
        <v>10695136.1163453</v>
      </c>
      <c r="Z109" s="42" t="n">
        <f aca="false">L109*5.5017049523</f>
        <v>6580684.28815854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f aca="false">central_v2_m!D98+temporary_pension_bonus_central!B98</f>
        <v>31052630.7492105</v>
      </c>
      <c r="G110" s="123" t="n">
        <f aca="false">central_v2_m!E98+temporary_pension_bonus_central!B98</f>
        <v>29710927.1928024</v>
      </c>
      <c r="H110" s="8" t="n">
        <f aca="false">F110-J110</f>
        <v>26411409.5900272</v>
      </c>
      <c r="I110" s="8" t="n">
        <f aca="false">G110-K110</f>
        <v>25208942.6683946</v>
      </c>
      <c r="J110" s="123" t="n">
        <f aca="false">central_v2_m!J98</f>
        <v>4641221.1591833</v>
      </c>
      <c r="K110" s="123" t="n">
        <f aca="false">central_v2_m!K98</f>
        <v>4501984.52440781</v>
      </c>
      <c r="L110" s="8" t="n">
        <f aca="false">H110-I110</f>
        <v>1202466.9216326</v>
      </c>
      <c r="M110" s="8" t="n">
        <f aca="false">J110-K110</f>
        <v>139236.634775498</v>
      </c>
      <c r="N110" s="123" t="n">
        <f aca="false">SUM(central_v5_m!C98:J98)</f>
        <v>2575644.67490425</v>
      </c>
      <c r="O110" s="5"/>
      <c r="P110" s="5"/>
      <c r="Q110" s="8" t="n">
        <f aca="false">I110*5.5017049523</f>
        <v>138692164.720954</v>
      </c>
      <c r="R110" s="8"/>
      <c r="S110" s="8"/>
      <c r="T110" s="5"/>
      <c r="U110" s="5"/>
      <c r="V110" s="8" t="n">
        <f aca="false">K110*5.5017049523</f>
        <v>24768590.5531124</v>
      </c>
      <c r="W110" s="8" t="n">
        <f aca="false">M110*5.5017049523</f>
        <v>766038.883085943</v>
      </c>
      <c r="X110" s="8" t="n">
        <f aca="false">N110*5.1890047538+L110*5.5017049523</f>
        <v>19980650.6799008</v>
      </c>
      <c r="Y110" s="8" t="n">
        <f aca="false">N110*5.1890047538</f>
        <v>13365032.4621778</v>
      </c>
      <c r="Z110" s="8" t="n">
        <f aca="false">L110*5.5017049523</f>
        <v>6615618.21772301</v>
      </c>
      <c r="AA110" s="8"/>
      <c r="AB110" s="8"/>
      <c r="AC110" s="8"/>
      <c r="AD110" s="8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f aca="false">central_v2_m!D99+temporary_pension_bonus_central!B99</f>
        <v>31351660.8706587</v>
      </c>
      <c r="G111" s="125" t="n">
        <f aca="false">central_v2_m!E99+temporary_pension_bonus_central!B99</f>
        <v>29996962.6141339</v>
      </c>
      <c r="H111" s="42" t="n">
        <f aca="false">F111-J111</f>
        <v>26647961.1474306</v>
      </c>
      <c r="I111" s="42" t="n">
        <f aca="false">G111-K111</f>
        <v>25434373.8826026</v>
      </c>
      <c r="J111" s="125" t="n">
        <f aca="false">central_v2_m!J99</f>
        <v>4703699.72322813</v>
      </c>
      <c r="K111" s="125" t="n">
        <f aca="false">central_v2_m!K99</f>
        <v>4562588.73153129</v>
      </c>
      <c r="L111" s="42" t="n">
        <f aca="false">H111-I111</f>
        <v>1213587.26482796</v>
      </c>
      <c r="M111" s="42" t="n">
        <f aca="false">J111-K111</f>
        <v>141110.991696845</v>
      </c>
      <c r="N111" s="125" t="n">
        <f aca="false">SUM(central_v5_m!C99:J99)</f>
        <v>1988378.55838254</v>
      </c>
      <c r="O111" s="7"/>
      <c r="P111" s="7"/>
      <c r="Q111" s="42" t="n">
        <f aca="false">I111*5.5017049523</f>
        <v>139932420.748565</v>
      </c>
      <c r="R111" s="42"/>
      <c r="S111" s="42"/>
      <c r="T111" s="7"/>
      <c r="U111" s="7"/>
      <c r="V111" s="42" t="n">
        <f aca="false">K111*5.5017049523</f>
        <v>25102017.0195739</v>
      </c>
      <c r="W111" s="42" t="n">
        <f aca="false">M111*5.5017049523</f>
        <v>776351.041842495</v>
      </c>
      <c r="X111" s="42" t="n">
        <f aca="false">N111*5.1890047538+L111*5.5017049523</f>
        <v>16994504.8567532</v>
      </c>
      <c r="Y111" s="42" t="n">
        <f aca="false">N111*5.1890047538</f>
        <v>10317705.791801</v>
      </c>
      <c r="Z111" s="42" t="n">
        <f aca="false">L111*5.5017049523</f>
        <v>6676799.06495219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f aca="false">central_v2_m!D100+temporary_pension_bonus_central!B100</f>
        <v>31509357.1103194</v>
      </c>
      <c r="G112" s="125" t="n">
        <f aca="false">central_v2_m!E100+temporary_pension_bonus_central!B100</f>
        <v>30147190.0522479</v>
      </c>
      <c r="H112" s="42" t="n">
        <f aca="false">F112-J112</f>
        <v>26764636.0865072</v>
      </c>
      <c r="I112" s="42" t="n">
        <f aca="false">G112-K112</f>
        <v>25544810.65915</v>
      </c>
      <c r="J112" s="125" t="n">
        <f aca="false">central_v2_m!J100</f>
        <v>4744721.02381223</v>
      </c>
      <c r="K112" s="125" t="n">
        <f aca="false">central_v2_m!K100</f>
        <v>4602379.39309786</v>
      </c>
      <c r="L112" s="42" t="n">
        <f aca="false">H112-I112</f>
        <v>1219825.42735719</v>
      </c>
      <c r="M112" s="42" t="n">
        <f aca="false">J112-K112</f>
        <v>142341.630714366</v>
      </c>
      <c r="N112" s="125" t="n">
        <f aca="false">SUM(central_v5_m!C100:J100)</f>
        <v>2014098.9081869</v>
      </c>
      <c r="Q112" s="42" t="n">
        <f aca="false">I112*5.5017049523</f>
        <v>140540011.309012</v>
      </c>
      <c r="R112" s="42"/>
      <c r="S112" s="42"/>
      <c r="V112" s="42" t="n">
        <f aca="false">K112*5.5017049523</f>
        <v>25320933.49937</v>
      </c>
      <c r="W112" s="42" t="n">
        <f aca="false">M112*5.5017049523</f>
        <v>783121.654619686</v>
      </c>
      <c r="X112" s="42" t="n">
        <f aca="false">N112*5.1890047538+L112*5.5017049523</f>
        <v>17162288.4038377</v>
      </c>
      <c r="Y112" s="42" t="n">
        <f aca="false">N112*5.1890047538</f>
        <v>10451168.8092052</v>
      </c>
      <c r="Z112" s="42" t="n">
        <f aca="false">L112*5.5017049523</f>
        <v>6711119.59463249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f aca="false">central_v2_m!D101+temporary_pension_bonus_central!B101</f>
        <v>31644235.9961517</v>
      </c>
      <c r="G113" s="125" t="n">
        <f aca="false">central_v2_m!E101+temporary_pension_bonus_central!B101</f>
        <v>30276173.5877252</v>
      </c>
      <c r="H113" s="42" t="n">
        <f aca="false">F113-J113</f>
        <v>26809554.9338938</v>
      </c>
      <c r="I113" s="42" t="n">
        <f aca="false">G113-K113</f>
        <v>25586532.9573349</v>
      </c>
      <c r="J113" s="125" t="n">
        <f aca="false">central_v2_m!J101</f>
        <v>4834681.06225798</v>
      </c>
      <c r="K113" s="125" t="n">
        <f aca="false">central_v2_m!K101</f>
        <v>4689640.63039024</v>
      </c>
      <c r="L113" s="42" t="n">
        <f aca="false">H113-I113</f>
        <v>1223021.97655884</v>
      </c>
      <c r="M113" s="42" t="n">
        <f aca="false">J113-K113</f>
        <v>145040.431867738</v>
      </c>
      <c r="N113" s="125" t="n">
        <f aca="false">SUM(central_v5_m!C101:J101)</f>
        <v>2045847.57627487</v>
      </c>
      <c r="Q113" s="42" t="n">
        <f aca="false">I113*5.5017049523</f>
        <v>140769555.083557</v>
      </c>
      <c r="R113" s="42"/>
      <c r="S113" s="42"/>
      <c r="V113" s="42" t="n">
        <f aca="false">K113*5.5017049523</f>
        <v>25801019.0807253</v>
      </c>
      <c r="W113" s="42" t="n">
        <f aca="false">M113*5.5017049523</f>
        <v>797969.662290466</v>
      </c>
      <c r="X113" s="42" t="n">
        <f aca="false">N113*5.1890047538+L113*5.5017049523</f>
        <v>17344618.864046</v>
      </c>
      <c r="Y113" s="42" t="n">
        <f aca="false">N113*5.1890047538</f>
        <v>10615912.7988405</v>
      </c>
      <c r="Z113" s="42" t="n">
        <f aca="false">L113*5.5017049523</f>
        <v>6728706.06520549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f aca="false">central_v2_m!D102+temporary_pension_bonus_central!B102</f>
        <v>31832593.7355457</v>
      </c>
      <c r="G114" s="123" t="n">
        <f aca="false">central_v2_m!E102+temporary_pension_bonus_central!B102</f>
        <v>30455918.1666185</v>
      </c>
      <c r="H114" s="8" t="n">
        <f aca="false">F114-J114</f>
        <v>26896197.3104078</v>
      </c>
      <c r="I114" s="8" t="n">
        <f aca="false">G114-K114</f>
        <v>25667613.6342347</v>
      </c>
      <c r="J114" s="123" t="n">
        <f aca="false">central_v2_m!J102</f>
        <v>4936396.42513793</v>
      </c>
      <c r="K114" s="123" t="n">
        <f aca="false">central_v2_m!K102</f>
        <v>4788304.53238379</v>
      </c>
      <c r="L114" s="8" t="n">
        <f aca="false">H114-I114</f>
        <v>1228583.67617304</v>
      </c>
      <c r="M114" s="8" t="n">
        <f aca="false">J114-K114</f>
        <v>148091.892754138</v>
      </c>
      <c r="N114" s="123" t="n">
        <f aca="false">SUM(central_v5_m!C102:J102)</f>
        <v>2504098.23730362</v>
      </c>
      <c r="O114" s="5"/>
      <c r="P114" s="5"/>
      <c r="Q114" s="8" t="n">
        <f aca="false">I114*5.5017049523</f>
        <v>141215637.045192</v>
      </c>
      <c r="R114" s="8"/>
      <c r="S114" s="8"/>
      <c r="T114" s="5"/>
      <c r="U114" s="5"/>
      <c r="V114" s="8" t="n">
        <f aca="false">K114*5.5017049523</f>
        <v>26343838.7589364</v>
      </c>
      <c r="W114" s="8" t="n">
        <f aca="false">M114*5.5017049523</f>
        <v>814757.899760919</v>
      </c>
      <c r="X114" s="8" t="n">
        <f aca="false">N114*5.1890047538+L114*5.5017049523</f>
        <v>19753082.5528668</v>
      </c>
      <c r="Y114" s="8" t="n">
        <f aca="false">N114*5.1890047538</f>
        <v>12993777.6573507</v>
      </c>
      <c r="Z114" s="8" t="n">
        <f aca="false">L114*5.5017049523</f>
        <v>6759304.89551613</v>
      </c>
      <c r="AA114" s="8"/>
      <c r="AB114" s="8"/>
      <c r="AC114" s="8"/>
      <c r="AD114" s="8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f aca="false">central_v2_m!D103+temporary_pension_bonus_central!B103</f>
        <v>32033919.9954692</v>
      </c>
      <c r="G115" s="125" t="n">
        <f aca="false">central_v2_m!E103+temporary_pension_bonus_central!B103</f>
        <v>30648096.7874937</v>
      </c>
      <c r="H115" s="42" t="n">
        <f aca="false">F115-J115</f>
        <v>27062167.3557374</v>
      </c>
      <c r="I115" s="42" t="n">
        <f aca="false">G115-K115</f>
        <v>25825496.7269539</v>
      </c>
      <c r="J115" s="125" t="n">
        <f aca="false">central_v2_m!J103</f>
        <v>4971752.63973176</v>
      </c>
      <c r="K115" s="125" t="n">
        <f aca="false">central_v2_m!K103</f>
        <v>4822600.06053981</v>
      </c>
      <c r="L115" s="42" t="n">
        <f aca="false">H115-I115</f>
        <v>1236670.62878347</v>
      </c>
      <c r="M115" s="42" t="n">
        <f aca="false">J115-K115</f>
        <v>149152.579191953</v>
      </c>
      <c r="N115" s="125" t="n">
        <f aca="false">SUM(central_v5_m!C103:J103)</f>
        <v>2064737.39574627</v>
      </c>
      <c r="O115" s="7"/>
      <c r="P115" s="7"/>
      <c r="Q115" s="42" t="n">
        <f aca="false">I115*5.5017049523</f>
        <v>142084263.23829</v>
      </c>
      <c r="R115" s="42"/>
      <c r="S115" s="42"/>
      <c r="T115" s="7"/>
      <c r="U115" s="7"/>
      <c r="V115" s="42" t="n">
        <f aca="false">K115*5.5017049523</f>
        <v>26532522.6360341</v>
      </c>
      <c r="W115" s="42" t="n">
        <f aca="false">M115*5.5017049523</f>
        <v>820593.483588685</v>
      </c>
      <c r="X115" s="42" t="n">
        <f aca="false">N115*5.1890047538+L115*5.5017049523</f>
        <v>17517729.084618</v>
      </c>
      <c r="Y115" s="42" t="n">
        <f aca="false">N115*5.1890047538</f>
        <v>10713932.161876</v>
      </c>
      <c r="Z115" s="42" t="n">
        <f aca="false">L115*5.5017049523</f>
        <v>6803796.92274198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f aca="false">central_v2_m!D104+temporary_pension_bonus_central!B104</f>
        <v>32244818.228415</v>
      </c>
      <c r="G116" s="125" t="n">
        <f aca="false">central_v2_m!E104+temporary_pension_bonus_central!B104</f>
        <v>30849461.5108349</v>
      </c>
      <c r="H116" s="42" t="n">
        <f aca="false">F116-J116</f>
        <v>27189344.3271355</v>
      </c>
      <c r="I116" s="42" t="n">
        <f aca="false">G116-K116</f>
        <v>25945651.8265938</v>
      </c>
      <c r="J116" s="125" t="n">
        <f aca="false">central_v2_m!J104</f>
        <v>5055473.90127946</v>
      </c>
      <c r="K116" s="125" t="n">
        <f aca="false">central_v2_m!K104</f>
        <v>4903809.68424107</v>
      </c>
      <c r="L116" s="42" t="n">
        <f aca="false">H116-I116</f>
        <v>1243692.50054173</v>
      </c>
      <c r="M116" s="42" t="n">
        <f aca="false">J116-K116</f>
        <v>151664.217038385</v>
      </c>
      <c r="N116" s="125" t="n">
        <f aca="false">SUM(central_v5_m!C104:J104)</f>
        <v>2008081.4345201</v>
      </c>
      <c r="O116" s="7"/>
      <c r="P116" s="7"/>
      <c r="Q116" s="42" t="n">
        <f aca="false">I116*5.5017049523</f>
        <v>142745321.145023</v>
      </c>
      <c r="R116" s="42"/>
      <c r="S116" s="42"/>
      <c r="T116" s="7"/>
      <c r="U116" s="7"/>
      <c r="V116" s="42" t="n">
        <f aca="false">K116*5.5017049523</f>
        <v>26979314.0249258</v>
      </c>
      <c r="W116" s="42" t="n">
        <f aca="false">M116*5.5017049523</f>
        <v>834411.773966783</v>
      </c>
      <c r="X116" s="42" t="n">
        <f aca="false">N116*5.1890047538+L116*5.5017049523</f>
        <v>17262373.2991111</v>
      </c>
      <c r="Y116" s="42" t="n">
        <f aca="false">N116*5.1890047538</f>
        <v>10419944.1097423</v>
      </c>
      <c r="Z116" s="42" t="n">
        <f aca="false">L116*5.5017049523</f>
        <v>6842429.18936882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f aca="false">central_v2_m!D105+temporary_pension_bonus_central!B105</f>
        <v>32563951.8098528</v>
      </c>
      <c r="G117" s="125" t="n">
        <f aca="false">central_v2_m!E105+temporary_pension_bonus_central!B105</f>
        <v>31153834.4827864</v>
      </c>
      <c r="H117" s="42" t="n">
        <f aca="false">F117-J117</f>
        <v>27400754.0954076</v>
      </c>
      <c r="I117" s="42" t="n">
        <f aca="false">G117-K117</f>
        <v>26145532.6997746</v>
      </c>
      <c r="J117" s="125" t="n">
        <f aca="false">central_v2_m!J105</f>
        <v>5163197.71444516</v>
      </c>
      <c r="K117" s="125" t="n">
        <f aca="false">central_v2_m!K105</f>
        <v>5008301.78301181</v>
      </c>
      <c r="L117" s="42" t="n">
        <f aca="false">H117-I117</f>
        <v>1255221.39563304</v>
      </c>
      <c r="M117" s="42" t="n">
        <f aca="false">J117-K117</f>
        <v>154895.931433355</v>
      </c>
      <c r="N117" s="125" t="n">
        <f aca="false">SUM(central_v5_m!C105:J105)</f>
        <v>2036558.10455911</v>
      </c>
      <c r="O117" s="7"/>
      <c r="P117" s="7"/>
      <c r="Q117" s="42" t="n">
        <f aca="false">I117*5.5017049523</f>
        <v>143845006.734871</v>
      </c>
      <c r="R117" s="42"/>
      <c r="S117" s="42"/>
      <c r="T117" s="7"/>
      <c r="U117" s="7"/>
      <c r="V117" s="42" t="n">
        <f aca="false">K117*5.5017049523</f>
        <v>27554198.722209</v>
      </c>
      <c r="W117" s="42" t="n">
        <f aca="false">M117*5.5017049523</f>
        <v>852191.713058008</v>
      </c>
      <c r="X117" s="42" t="n">
        <f aca="false">N117*5.1890047538+L117*5.5017049523</f>
        <v>17473567.4545344</v>
      </c>
      <c r="Y117" s="42" t="n">
        <f aca="false">N117*5.1890047538</f>
        <v>10567709.6859471</v>
      </c>
      <c r="Z117" s="42" t="n">
        <f aca="false">L117*5.5017049523</f>
        <v>6905857.76858722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33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3125" defaultRowHeight="12.8" zeroHeight="false" outlineLevelRow="0" outlineLevelCol="0"/>
  <cols>
    <col collapsed="false" customWidth="true" hidden="false" outlineLevel="0" max="6" min="5" style="33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7"/>
      <c r="B9" s="135" t="n">
        <v>2015</v>
      </c>
      <c r="C9" s="7" t="n">
        <v>1</v>
      </c>
      <c r="D9" s="135" t="n">
        <v>161</v>
      </c>
      <c r="E9" s="125" t="n">
        <f aca="false">central_SIPA_income!B2</f>
        <v>18004034.2271816</v>
      </c>
      <c r="F9" s="125" t="n">
        <f aca="false">central_SIPA_income!I2</f>
        <v>135449.214417351</v>
      </c>
      <c r="G9" s="42" t="n">
        <f aca="false">E9-F9*0.7</f>
        <v>17909219.7770895</v>
      </c>
      <c r="H9" s="9"/>
      <c r="I9" s="136"/>
      <c r="J9" s="42" t="n">
        <f aca="false">G9*3.8235866717</f>
        <v>68477454.0402253</v>
      </c>
      <c r="K9" s="9"/>
      <c r="L9" s="136"/>
      <c r="M9" s="42" t="n">
        <f aca="false">F9*2.511711692</f>
        <v>340209.375524274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35" t="n">
        <v>2015</v>
      </c>
      <c r="C10" s="7" t="n">
        <v>2</v>
      </c>
      <c r="D10" s="135" t="n">
        <v>162</v>
      </c>
      <c r="E10" s="125" t="n">
        <f aca="false">central_SIPA_income!B3</f>
        <v>22160667.129279</v>
      </c>
      <c r="F10" s="125" t="n">
        <f aca="false">central_SIPA_income!I3</f>
        <v>151084.142402353</v>
      </c>
      <c r="G10" s="42" t="n">
        <f aca="false">E10-F10*0.7</f>
        <v>22054908.2295973</v>
      </c>
      <c r="H10" s="9" t="s">
        <v>162</v>
      </c>
      <c r="I10" s="136" t="n">
        <f aca="false">AVERAGE(I3:I8)</f>
        <v>3.82358667172555</v>
      </c>
      <c r="J10" s="42" t="n">
        <f aca="false">G10*3.8235866717</f>
        <v>84328853.1522549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35" t="n">
        <v>2015</v>
      </c>
      <c r="C11" s="7" t="n">
        <v>3</v>
      </c>
      <c r="D11" s="135" t="n">
        <v>163</v>
      </c>
      <c r="E11" s="125" t="n">
        <f aca="false">central_SIPA_income!B4</f>
        <v>20241474.6608547</v>
      </c>
      <c r="F11" s="125" t="n">
        <f aca="false">central_SIPA_income!I4</f>
        <v>149343.027816335</v>
      </c>
      <c r="G11" s="42" t="n">
        <f aca="false">E11-F11*0.7</f>
        <v>20136934.5413833</v>
      </c>
      <c r="H11" s="9" t="n">
        <v>76520057</v>
      </c>
      <c r="I11" s="42"/>
      <c r="J11" s="42" t="n">
        <f aca="false">G11*3.8235866717</f>
        <v>76995314.5213285</v>
      </c>
      <c r="K11" s="9" t="n">
        <v>445064</v>
      </c>
      <c r="L11" s="42"/>
      <c r="M11" s="42" t="n">
        <f aca="false">F11*2.511711692</f>
        <v>375106.629084969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135" t="n">
        <v>2015</v>
      </c>
      <c r="C12" s="7" t="n">
        <v>4</v>
      </c>
      <c r="D12" s="135" t="n">
        <v>164</v>
      </c>
      <c r="E12" s="125" t="n">
        <f aca="false">central_SIPA_income!B5</f>
        <v>23722644.8086565</v>
      </c>
      <c r="F12" s="125" t="n">
        <f aca="false">central_SIPA_income!I5</f>
        <v>146563.952510206</v>
      </c>
      <c r="G12" s="42" t="n">
        <f aca="false">E12-F12*0.7</f>
        <v>23620050.0418994</v>
      </c>
      <c r="H12" s="9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f aca="false">central_SIPA_income!B6</f>
        <v>19331318.9269655</v>
      </c>
      <c r="F13" s="123" t="n">
        <f aca="false">central_SIPA_income!I6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f aca="false">central_SIPA_income!B7</f>
        <v>22042352.8766765</v>
      </c>
      <c r="F14" s="125" t="n">
        <f aca="false">central_SIPA_income!I7</f>
        <v>141764.810127232</v>
      </c>
      <c r="G14" s="42" t="n">
        <f aca="false">E14-F14*0.7</f>
        <v>21943117.5095875</v>
      </c>
      <c r="H14" s="42" t="n">
        <v>78650764</v>
      </c>
      <c r="I14" s="42"/>
      <c r="J14" s="42" t="n">
        <f aca="false">G14*3.8235866717</f>
        <v>83901411.6452056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f aca="false">central_SIPA_income!B8</f>
        <v>19234129.6394673</v>
      </c>
      <c r="F15" s="125" t="n">
        <f aca="false">central_SIPA_income!I8</f>
        <v>144189.0349691</v>
      </c>
      <c r="G15" s="42" t="n">
        <f aca="false">E15-F15*0.7</f>
        <v>19133197.314989</v>
      </c>
      <c r="H15" s="42" t="n">
        <v>72210474</v>
      </c>
      <c r="I15" s="42"/>
      <c r="J15" s="42" t="n">
        <f aca="false">G15*3.8235866717</f>
        <v>73157438.240598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f aca="false">central_SIPA_income!B9</f>
        <v>22573512.1008919</v>
      </c>
      <c r="F16" s="125" t="n">
        <f aca="false">central_SIPA_income!I9</f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f aca="false">central_SIPA_income!B10</f>
        <v>19517575.3041269</v>
      </c>
      <c r="F17" s="123" t="n">
        <f aca="false">central_SIPA_income!I10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f aca="false">central_SIPA_income!B11</f>
        <v>23345722.4547066</v>
      </c>
      <c r="F18" s="125" t="n">
        <f aca="false">central_SIPA_income!I11</f>
        <v>131002.673091904</v>
      </c>
      <c r="G18" s="42" t="n">
        <f aca="false">E18-F18*0.7</f>
        <v>23254020.5835422</v>
      </c>
      <c r="H18" s="42" t="n">
        <v>80479757</v>
      </c>
      <c r="I18" s="42"/>
      <c r="J18" s="42" t="n">
        <f aca="false">G18*3.8235866717</f>
        <v>88913763.1666696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f aca="false">central_SIPA_income!B12</f>
        <v>20685758.7576831</v>
      </c>
      <c r="F19" s="125" t="n">
        <f aca="false">central_SIPA_income!I12</f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78725880.9283224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f aca="false">central_SIPA_income!B13</f>
        <v>24447912.8962081</v>
      </c>
      <c r="F20" s="125" t="n">
        <f aca="false">central_SIPA_income!I13</f>
        <v>143698.094559182</v>
      </c>
      <c r="G20" s="42" t="n">
        <f aca="false">E20-F20*0.7</f>
        <v>24347324.2300166</v>
      </c>
      <c r="H20" s="42" t="n">
        <v>82408987.5633976</v>
      </c>
      <c r="I20" s="42"/>
      <c r="J20" s="42" t="n">
        <f aca="false">G20*3.8235866717</f>
        <v>93094104.4174501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f aca="false">central_SIPA_income!B14</f>
        <v>19576875.4819577</v>
      </c>
      <c r="F21" s="123" t="n">
        <f aca="false">central_SIPA_income!I14</f>
        <v>129450.461885458</v>
      </c>
      <c r="G21" s="8" t="n">
        <f aca="false">E21-F21*0.7</f>
        <v>19486260.1586378</v>
      </c>
      <c r="H21" s="8"/>
      <c r="I21" s="8"/>
      <c r="J21" s="8" t="n">
        <f aca="false">G21*3.8235866717</f>
        <v>74507404.6238464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f aca="false">central_SIPA_income!B15</f>
        <v>22220331.7878667</v>
      </c>
      <c r="F22" s="125" t="n">
        <f aca="false">central_SIPA_income!I15</f>
        <v>124241.716375217</v>
      </c>
      <c r="G22" s="42" t="n">
        <f aca="false">E22-F22*0.7</f>
        <v>22133362.5864041</v>
      </c>
      <c r="H22" s="42"/>
      <c r="I22" s="42"/>
      <c r="J22" s="42" t="n">
        <f aca="false">G22*3.8235866717</f>
        <v>84628830.1852782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f aca="false">central_SIPA_income!B16</f>
        <v>18301844.9884928</v>
      </c>
      <c r="F23" s="125" t="n">
        <f aca="false">central_SIPA_income!I16</f>
        <v>112657.52315571</v>
      </c>
      <c r="G23" s="42" t="n">
        <f aca="false">E23-F23*0.7</f>
        <v>18222984.7222838</v>
      </c>
      <c r="H23" s="42"/>
      <c r="I23" s="42"/>
      <c r="J23" s="42" t="n">
        <f aca="false">G23*3.8235866717</f>
        <v>69677161.5027172</v>
      </c>
      <c r="K23" s="9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f aca="false">central_SIPA_income!B17</f>
        <v>19945772.1285218</v>
      </c>
      <c r="F24" s="125" t="n">
        <f aca="false">central_SIPA_income!I17</f>
        <v>111977.056282442</v>
      </c>
      <c r="G24" s="42" t="n">
        <f aca="false">E24-F24*0.7</f>
        <v>19867388.1891241</v>
      </c>
      <c r="H24" s="42"/>
      <c r="I24" s="42"/>
      <c r="J24" s="42" t="n">
        <f aca="false">G24*3.8235866717</f>
        <v>75964680.681425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f aca="false">central_SIPA_income!B18</f>
        <v>15748980.9767565</v>
      </c>
      <c r="F25" s="123" t="n">
        <f aca="false">central_SIPA_income!I18</f>
        <v>112983.375310289</v>
      </c>
      <c r="G25" s="8" t="n">
        <f aca="false">E25-F25*0.7</f>
        <v>15669892.6140393</v>
      </c>
      <c r="H25" s="8"/>
      <c r="I25" s="8"/>
      <c r="J25" s="8" t="n">
        <f aca="false">G25*3.8235866717</f>
        <v>59915192.5460109</v>
      </c>
      <c r="K25" s="6"/>
      <c r="L25" s="8"/>
      <c r="M25" s="8" t="n">
        <f aca="false">F25*2.511711692</f>
        <v>283781.664768478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f aca="false">central_SIPA_income!B19</f>
        <v>18646926.2542344</v>
      </c>
      <c r="F26" s="125" t="n">
        <f aca="false">central_SIPA_income!I19</f>
        <v>111109.744064318</v>
      </c>
      <c r="G26" s="42" t="n">
        <f aca="false">E26-F26*0.7</f>
        <v>18569149.4333894</v>
      </c>
      <c r="H26" s="42" t="n">
        <v>1000</v>
      </c>
      <c r="I26" s="42"/>
      <c r="J26" s="42" t="n">
        <f aca="false">G26*3.8235866717</f>
        <v>71000752.2783131</v>
      </c>
      <c r="K26" s="9"/>
      <c r="L26" s="42"/>
      <c r="M26" s="42" t="n">
        <f aca="false">F26*2.511711692</f>
        <v>279075.643261474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f aca="false">central_SIPA_income!B20</f>
        <v>15997402.2056668</v>
      </c>
      <c r="F27" s="125" t="n">
        <f aca="false">central_SIPA_income!I20</f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f aca="false">central_SIPA_income!B21</f>
        <v>18417019.9206197</v>
      </c>
      <c r="F28" s="125" t="n">
        <f aca="false">central_SIPA_income!I21</f>
        <v>108953.577959935</v>
      </c>
      <c r="G28" s="42" t="n">
        <f aca="false">E28-F28*0.7</f>
        <v>18340752.4160478</v>
      </c>
      <c r="H28" s="42"/>
      <c r="I28" s="42"/>
      <c r="J28" s="42" t="n">
        <f aca="false">G28*3.8235866717</f>
        <v>70127456.4869498</v>
      </c>
      <c r="K28" s="9"/>
      <c r="L28" s="42"/>
      <c r="M28" s="42" t="n">
        <f aca="false">F28*2.511711692</f>
        <v>273659.975647202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f aca="false">central_SIPA_income!B22</f>
        <v>16266619.1954437</v>
      </c>
      <c r="F29" s="123" t="n">
        <f aca="false">central_SIPA_income!I22</f>
        <v>111389.774040333</v>
      </c>
      <c r="G29" s="8" t="n">
        <f aca="false">E29-F29*0.7</f>
        <v>16188646.3536155</v>
      </c>
      <c r="H29" s="8"/>
      <c r="I29" s="8"/>
      <c r="J29" s="8" t="n">
        <f aca="false">G29*3.8235866717</f>
        <v>61898692.4305489</v>
      </c>
      <c r="K29" s="6"/>
      <c r="L29" s="8"/>
      <c r="M29" s="8" t="n">
        <f aca="false">F29*2.511711692</f>
        <v>279778.997826341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f aca="false">central_SIPA_income!B23</f>
        <v>19228175.5801293</v>
      </c>
      <c r="F30" s="125" t="n">
        <f aca="false">central_SIPA_income!I23</f>
        <v>112918.385526212</v>
      </c>
      <c r="G30" s="42" t="n">
        <f aca="false">E30-F30*0.7</f>
        <v>19149132.7102609</v>
      </c>
      <c r="H30" s="42"/>
      <c r="I30" s="42"/>
      <c r="J30" s="42" t="n">
        <f aca="false">G30*3.8235866717</f>
        <v>73218368.6055681</v>
      </c>
      <c r="K30" s="9"/>
      <c r="L30" s="42"/>
      <c r="M30" s="42" t="n">
        <f aca="false">F30*2.511711692</f>
        <v>283618.42916795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f aca="false">central_SIPA_income!B24</f>
        <v>16907665.9196735</v>
      </c>
      <c r="F31" s="125" t="n">
        <f aca="false">central_SIPA_income!I24</f>
        <v>113607.386600623</v>
      </c>
      <c r="G31" s="42" t="n">
        <f aca="false">E31-F31*0.7</f>
        <v>16828140.7490531</v>
      </c>
      <c r="H31" s="42"/>
      <c r="I31" s="42"/>
      <c r="J31" s="42" t="n">
        <f aca="false">G31*3.8235866717</f>
        <v>64343854.6775709</v>
      </c>
      <c r="K31" s="9"/>
      <c r="L31" s="42"/>
      <c r="M31" s="42" t="n">
        <f aca="false">F31*2.511711692</f>
        <v>285349.001222349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f aca="false">central_SIPA_income!B25</f>
        <v>19812297.1187267</v>
      </c>
      <c r="F32" s="125" t="n">
        <f aca="false">central_SIPA_income!I25</f>
        <v>118314.781953526</v>
      </c>
      <c r="G32" s="42" t="n">
        <f aca="false">E32-F32*0.7</f>
        <v>19729476.7713593</v>
      </c>
      <c r="H32" s="42"/>
      <c r="I32" s="42"/>
      <c r="J32" s="42" t="n">
        <f aca="false">G32*3.8235866717</f>
        <v>75437364.422584</v>
      </c>
      <c r="K32" s="9"/>
      <c r="L32" s="42"/>
      <c r="M32" s="42" t="n">
        <f aca="false">F32*2.511711692</f>
        <v>297172.621169102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f aca="false">central_SIPA_income!B26</f>
        <v>17596468.5736255</v>
      </c>
      <c r="F33" s="123" t="n">
        <f aca="false">central_SIPA_income!I26</f>
        <v>119239.518208525</v>
      </c>
      <c r="G33" s="8" t="n">
        <f aca="false">E33-F33*0.7</f>
        <v>17513000.9108795</v>
      </c>
      <c r="H33" s="8"/>
      <c r="I33" s="8"/>
      <c r="J33" s="8" t="n">
        <f aca="false">G33*3.8235866717</f>
        <v>66962476.864309</v>
      </c>
      <c r="K33" s="6"/>
      <c r="L33" s="8"/>
      <c r="M33" s="8" t="n">
        <f aca="false">F33*2.511711692</f>
        <v>299495.292032799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f aca="false">central_SIPA_income!B27</f>
        <v>20538740.633145</v>
      </c>
      <c r="F34" s="125" t="n">
        <f aca="false">central_SIPA_income!I27</f>
        <v>117016.753711992</v>
      </c>
      <c r="G34" s="42" t="n">
        <f aca="false">E34-F34*0.7</f>
        <v>20456828.9055466</v>
      </c>
      <c r="H34" s="42"/>
      <c r="I34" s="42"/>
      <c r="J34" s="42" t="n">
        <f aca="false">G34*3.8235866717</f>
        <v>78218458.3484951</v>
      </c>
      <c r="K34" s="9"/>
      <c r="L34" s="42"/>
      <c r="M34" s="42" t="n">
        <f aca="false">F34*2.511711692</f>
        <v>293912.348458294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f aca="false">central_SIPA_income!B28</f>
        <v>18269470.524679</v>
      </c>
      <c r="F35" s="125" t="n">
        <f aca="false">central_SIPA_income!I28</f>
        <v>113726.38175592</v>
      </c>
      <c r="G35" s="42" t="n">
        <f aca="false">E35-F35*0.7</f>
        <v>18189862.0574499</v>
      </c>
      <c r="H35" s="42"/>
      <c r="I35" s="42"/>
      <c r="J35" s="42" t="n">
        <f aca="false">G35*3.8235866717</f>
        <v>69550514.1229268</v>
      </c>
      <c r="K35" s="9"/>
      <c r="L35" s="42"/>
      <c r="M35" s="42" t="n">
        <f aca="false">F35*2.511711692</f>
        <v>285647.8827452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f aca="false">central_SIPA_income!B29</f>
        <v>21667169.7877702</v>
      </c>
      <c r="F36" s="125" t="n">
        <f aca="false">central_SIPA_income!I29</f>
        <v>110454.350249526</v>
      </c>
      <c r="G36" s="42" t="n">
        <f aca="false">E36-F36*0.7</f>
        <v>21589851.7425955</v>
      </c>
      <c r="H36" s="42"/>
      <c r="I36" s="42"/>
      <c r="J36" s="42" t="n">
        <f aca="false">G36*3.8235866717</f>
        <v>82550669.3669672</v>
      </c>
      <c r="K36" s="9"/>
      <c r="L36" s="42"/>
      <c r="M36" s="42" t="n">
        <f aca="false">F36*2.511711692</f>
        <v>277429.482953998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f aca="false">central_SIPA_income!B30</f>
        <v>18914281.0025286</v>
      </c>
      <c r="F37" s="123" t="n">
        <f aca="false">central_SIPA_income!I30</f>
        <v>114253.346918855</v>
      </c>
      <c r="G37" s="8" t="n">
        <f aca="false">E37-F37*0.7</f>
        <v>18834303.6596854</v>
      </c>
      <c r="H37" s="8"/>
      <c r="I37" s="8"/>
      <c r="J37" s="8" t="n">
        <f aca="false">G37*3.8235866717</f>
        <v>72014592.4439236</v>
      </c>
      <c r="K37" s="6"/>
      <c r="L37" s="8"/>
      <c r="M37" s="8" t="n">
        <f aca="false">F37*2.511711692</f>
        <v>286971.467306221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f aca="false">central_SIPA_income!B31</f>
        <v>22239179.5093899</v>
      </c>
      <c r="F38" s="125" t="n">
        <f aca="false">central_SIPA_income!I31</f>
        <v>122503.405754929</v>
      </c>
      <c r="G38" s="42" t="n">
        <f aca="false">E38-F38*0.7</f>
        <v>22153427.1253614</v>
      </c>
      <c r="H38" s="42"/>
      <c r="I38" s="42"/>
      <c r="J38" s="42" t="n">
        <f aca="false">G38*3.8235866717</f>
        <v>84705548.6890092</v>
      </c>
      <c r="K38" s="9"/>
      <c r="L38" s="42"/>
      <c r="M38" s="42" t="n">
        <f aca="false">F38*2.511711692</f>
        <v>307693.236544476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f aca="false">central_SIPA_income!B32</f>
        <v>19611088.5073766</v>
      </c>
      <c r="F39" s="125" t="n">
        <f aca="false">central_SIPA_income!I32</f>
        <v>125587.576571473</v>
      </c>
      <c r="G39" s="42" t="n">
        <f aca="false">E39-F39*0.7</f>
        <v>19523177.2037766</v>
      </c>
      <c r="H39" s="42"/>
      <c r="I39" s="42"/>
      <c r="J39" s="42" t="n">
        <f aca="false">G39*3.8235866717</f>
        <v>74648560.1455974</v>
      </c>
      <c r="K39" s="9"/>
      <c r="L39" s="42"/>
      <c r="M39" s="42" t="n">
        <f aca="false">F39*2.511711692</f>
        <v>315439.784444513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f aca="false">central_SIPA_income!B33</f>
        <v>22821702.3547675</v>
      </c>
      <c r="F40" s="125" t="n">
        <f aca="false">central_SIPA_income!I33</f>
        <v>125393.13051099</v>
      </c>
      <c r="G40" s="42" t="n">
        <f aca="false">E40-F40*0.7</f>
        <v>22733927.1634098</v>
      </c>
      <c r="H40" s="42"/>
      <c r="I40" s="42"/>
      <c r="J40" s="42" t="n">
        <f aca="false">G40*3.8235866717</f>
        <v>86925140.8974125</v>
      </c>
      <c r="K40" s="9"/>
      <c r="L40" s="42"/>
      <c r="M40" s="42" t="n">
        <f aca="false">F40*2.511711692</f>
        <v>314951.392000935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f aca="false">central_SIPA_income!B34</f>
        <v>20123273.5486775</v>
      </c>
      <c r="F41" s="123" t="n">
        <f aca="false">central_SIPA_income!I34</f>
        <v>127247.641487837</v>
      </c>
      <c r="G41" s="8" t="n">
        <f aca="false">E41-F41*0.7</f>
        <v>20034200.199636</v>
      </c>
      <c r="H41" s="8"/>
      <c r="I41" s="8"/>
      <c r="J41" s="8" t="n">
        <f aca="false">G41*3.8235866717</f>
        <v>76602500.8614976</v>
      </c>
      <c r="K41" s="6"/>
      <c r="L41" s="8"/>
      <c r="M41" s="8" t="n">
        <f aca="false">F41*2.511711692</f>
        <v>319609.388904423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f aca="false">central_SIPA_income!B35</f>
        <v>23344326.4050097</v>
      </c>
      <c r="F42" s="125" t="n">
        <f aca="false">central_SIPA_income!I35</f>
        <v>130454.852004716</v>
      </c>
      <c r="G42" s="42" t="n">
        <f aca="false">E42-F42*0.7</f>
        <v>23253008.0086064</v>
      </c>
      <c r="H42" s="42"/>
      <c r="I42" s="42"/>
      <c r="J42" s="42" t="n">
        <f aca="false">G42*3.8235866717</f>
        <v>88909891.4986409</v>
      </c>
      <c r="K42" s="9"/>
      <c r="L42" s="42"/>
      <c r="M42" s="42" t="n">
        <f aca="false">F42*2.511711692</f>
        <v>327664.977058374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f aca="false">central_SIPA_income!B36</f>
        <v>20535028.1205307</v>
      </c>
      <c r="F43" s="125" t="n">
        <f aca="false">central_SIPA_income!I36</f>
        <v>135567.242994508</v>
      </c>
      <c r="G43" s="42" t="n">
        <f aca="false">E43-F43*0.7</f>
        <v>20440131.0504346</v>
      </c>
      <c r="H43" s="42"/>
      <c r="I43" s="42"/>
      <c r="J43" s="42" t="n">
        <f aca="false">G43*3.8235866717</f>
        <v>78154612.652243</v>
      </c>
      <c r="K43" s="9"/>
      <c r="L43" s="42"/>
      <c r="M43" s="42" t="n">
        <f aca="false">F43*2.511711692</f>
        <v>340505.829281511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f aca="false">central_SIPA_income!B37</f>
        <v>24203418.3542605</v>
      </c>
      <c r="F44" s="125" t="n">
        <f aca="false">central_SIPA_income!I37</f>
        <v>133814.787219322</v>
      </c>
      <c r="G44" s="42" t="n">
        <f aca="false">E44-F44*0.7</f>
        <v>24109748.0032069</v>
      </c>
      <c r="H44" s="42"/>
      <c r="I44" s="42"/>
      <c r="J44" s="42" t="n">
        <f aca="false">G44*3.8235866717</f>
        <v>92185711.1231078</v>
      </c>
      <c r="K44" s="9"/>
      <c r="L44" s="42"/>
      <c r="M44" s="42" t="n">
        <f aca="false">F44*2.511711692</f>
        <v>336104.165621263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f aca="false">central_SIPA_income!B38</f>
        <v>21421235.7066974</v>
      </c>
      <c r="F45" s="123" t="n">
        <f aca="false">central_SIPA_income!I38</f>
        <v>136052.059571657</v>
      </c>
      <c r="G45" s="8" t="n">
        <f aca="false">E45-F45*0.7</f>
        <v>21325999.2649972</v>
      </c>
      <c r="H45" s="8"/>
      <c r="I45" s="8"/>
      <c r="J45" s="8" t="n">
        <f aca="false">G45*3.8235866717</f>
        <v>81541806.5503273</v>
      </c>
      <c r="K45" s="6"/>
      <c r="L45" s="8"/>
      <c r="M45" s="8" t="n">
        <f aca="false">F45*2.511711692</f>
        <v>341723.548746811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f aca="false">central_SIPA_income!B39</f>
        <v>24759653.9023394</v>
      </c>
      <c r="F46" s="125" t="n">
        <f aca="false">central_SIPA_income!I39</f>
        <v>137622.55995964</v>
      </c>
      <c r="G46" s="42" t="n">
        <f aca="false">E46-F46*0.7</f>
        <v>24663318.1103677</v>
      </c>
      <c r="H46" s="42"/>
      <c r="I46" s="42"/>
      <c r="J46" s="42" t="n">
        <f aca="false">G46*3.8235866717</f>
        <v>94302334.406699</v>
      </c>
      <c r="K46" s="9"/>
      <c r="L46" s="42"/>
      <c r="M46" s="42" t="n">
        <f aca="false">F46*2.511711692</f>
        <v>345668.1929336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f aca="false">central_SIPA_income!B40</f>
        <v>21959623.9561951</v>
      </c>
      <c r="F47" s="125" t="n">
        <f aca="false">central_SIPA_income!I40</f>
        <v>138112.401060347</v>
      </c>
      <c r="G47" s="42" t="n">
        <f aca="false">E47-F47*0.7</f>
        <v>21862945.2754529</v>
      </c>
      <c r="H47" s="42"/>
      <c r="I47" s="42"/>
      <c r="J47" s="42" t="n">
        <f aca="false">G47*3.8235866717</f>
        <v>83594866.1593282</v>
      </c>
      <c r="K47" s="9"/>
      <c r="L47" s="42"/>
      <c r="M47" s="42" t="n">
        <f aca="false">F47*2.511711692</f>
        <v>346898.532553467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f aca="false">central_SIPA_income!B41</f>
        <v>25344226.0788909</v>
      </c>
      <c r="F48" s="125" t="n">
        <f aca="false">central_SIPA_income!I41</f>
        <v>136871.123513959</v>
      </c>
      <c r="G48" s="42" t="n">
        <f aca="false">E48-F48*0.7</f>
        <v>25248416.2924311</v>
      </c>
      <c r="H48" s="42"/>
      <c r="I48" s="42"/>
      <c r="J48" s="42" t="n">
        <f aca="false">G48*3.8235866717</f>
        <v>96539508.0172726</v>
      </c>
      <c r="K48" s="9"/>
      <c r="L48" s="42"/>
      <c r="M48" s="42" t="n">
        <f aca="false">F48*2.511711692</f>
        <v>343780.801227186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f aca="false">central_SIPA_income!B42</f>
        <v>22338423.536509</v>
      </c>
      <c r="F49" s="123" t="n">
        <f aca="false">central_SIPA_income!I42</f>
        <v>138008.673821077</v>
      </c>
      <c r="G49" s="8" t="n">
        <f aca="false">E49-F49*0.7</f>
        <v>22241817.4648342</v>
      </c>
      <c r="H49" s="8"/>
      <c r="I49" s="8"/>
      <c r="J49" s="8" t="n">
        <f aca="false">G49*3.8235866717</f>
        <v>85043516.8129244</v>
      </c>
      <c r="K49" s="6"/>
      <c r="L49" s="8"/>
      <c r="M49" s="8" t="n">
        <f aca="false">F49*2.511711692</f>
        <v>346637.999633812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f aca="false">central_SIPA_income!B43</f>
        <v>25714131.5251497</v>
      </c>
      <c r="F50" s="125" t="n">
        <f aca="false">central_SIPA_income!I43</f>
        <v>145124.333391654</v>
      </c>
      <c r="G50" s="42" t="n">
        <f aca="false">E50-F50*0.7</f>
        <v>25612544.4917756</v>
      </c>
      <c r="H50" s="42"/>
      <c r="I50" s="42"/>
      <c r="J50" s="42" t="n">
        <f aca="false">G50*3.8235866717</f>
        <v>97931783.7470763</v>
      </c>
      <c r="K50" s="9"/>
      <c r="L50" s="42"/>
      <c r="M50" s="42" t="n">
        <f aca="false">F50*2.511711692</f>
        <v>364510.484973522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f aca="false">central_SIPA_income!B44</f>
        <v>22754612.7943463</v>
      </c>
      <c r="F51" s="125" t="n">
        <f aca="false">central_SIPA_income!I44</f>
        <v>146199.943449848</v>
      </c>
      <c r="G51" s="42" t="n">
        <f aca="false">E51-F51*0.7</f>
        <v>22652272.8339314</v>
      </c>
      <c r="H51" s="42"/>
      <c r="I51" s="42"/>
      <c r="J51" s="42" t="n">
        <f aca="false">G51*3.8235866717</f>
        <v>86612928.491532</v>
      </c>
      <c r="K51" s="9"/>
      <c r="L51" s="42"/>
      <c r="M51" s="42" t="n">
        <f aca="false">F51*2.511711692</f>
        <v>367212.107332723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f aca="false">central_SIPA_income!B45</f>
        <v>26521591.465177</v>
      </c>
      <c r="F52" s="125" t="n">
        <f aca="false">central_SIPA_income!I45</f>
        <v>144696.497065913</v>
      </c>
      <c r="G52" s="42" t="n">
        <f aca="false">E52-F52*0.7</f>
        <v>26420303.9172309</v>
      </c>
      <c r="H52" s="42"/>
      <c r="I52" s="42"/>
      <c r="J52" s="42" t="n">
        <f aca="false">G52*3.8235866717</f>
        <v>101020321.920187</v>
      </c>
      <c r="K52" s="9"/>
      <c r="L52" s="42"/>
      <c r="M52" s="42" t="n">
        <f aca="false">F52*2.511711692</f>
        <v>363435.883471896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f aca="false">central_SIPA_income!B46</f>
        <v>23334578.1757997</v>
      </c>
      <c r="F53" s="123" t="n">
        <f aca="false">central_SIPA_income!I46</f>
        <v>139892.520366024</v>
      </c>
      <c r="G53" s="8" t="n">
        <f aca="false">E53-F53*0.7</f>
        <v>23236653.4115435</v>
      </c>
      <c r="H53" s="8"/>
      <c r="I53" s="8"/>
      <c r="J53" s="8" t="n">
        <f aca="false">G53*3.8235866717</f>
        <v>88847358.2792899</v>
      </c>
      <c r="K53" s="6"/>
      <c r="L53" s="8"/>
      <c r="M53" s="8" t="n">
        <f aca="false">F53*2.511711692</f>
        <v>351369.679026692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f aca="false">central_SIPA_income!B47</f>
        <v>26936402.0766236</v>
      </c>
      <c r="F54" s="125" t="n">
        <f aca="false">central_SIPA_income!I47</f>
        <v>142495.063252391</v>
      </c>
      <c r="G54" s="42" t="n">
        <f aca="false">E54-F54*0.7</f>
        <v>26836655.5323469</v>
      </c>
      <c r="H54" s="42"/>
      <c r="I54" s="42"/>
      <c r="J54" s="42" t="n">
        <f aca="false">G54*3.8235866717</f>
        <v>102612278.406486</v>
      </c>
      <c r="K54" s="9"/>
      <c r="L54" s="42"/>
      <c r="M54" s="42" t="n">
        <f aca="false">F54*2.511711692</f>
        <v>357906.516423311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f aca="false">central_SIPA_income!B48</f>
        <v>23699815.4478946</v>
      </c>
      <c r="F55" s="125" t="n">
        <f aca="false">central_SIPA_income!I48</f>
        <v>139503.654220251</v>
      </c>
      <c r="G55" s="42" t="n">
        <f aca="false">E55-F55*0.7</f>
        <v>23602162.8899404</v>
      </c>
      <c r="H55" s="42"/>
      <c r="I55" s="42"/>
      <c r="J55" s="42" t="n">
        <f aca="false">G55*3.8235866717</f>
        <v>90244915.4492686</v>
      </c>
      <c r="K55" s="9"/>
      <c r="L55" s="42"/>
      <c r="M55" s="42" t="n">
        <f aca="false">F55*2.511711692</f>
        <v>350392.959381729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f aca="false">central_SIPA_income!B49</f>
        <v>27444877.4028496</v>
      </c>
      <c r="F56" s="125" t="n">
        <f aca="false">central_SIPA_income!I49</f>
        <v>142151.108272673</v>
      </c>
      <c r="G56" s="42" t="n">
        <f aca="false">E56-F56*0.7</f>
        <v>27345371.6270587</v>
      </c>
      <c r="H56" s="42"/>
      <c r="I56" s="42"/>
      <c r="J56" s="42" t="n">
        <f aca="false">G56*3.8235866717</f>
        <v>104557398.485905</v>
      </c>
      <c r="K56" s="9"/>
      <c r="L56" s="42"/>
      <c r="M56" s="42" t="n">
        <f aca="false">F56*2.511711692</f>
        <v>357042.600679231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f aca="false">central_SIPA_income!B50</f>
        <v>24016579.6394003</v>
      </c>
      <c r="F57" s="123" t="n">
        <f aca="false">central_SIPA_income!I50</f>
        <v>137312.094486401</v>
      </c>
      <c r="G57" s="8" t="n">
        <f aca="false">E57-F57*0.7</f>
        <v>23920461.1732598</v>
      </c>
      <c r="H57" s="8"/>
      <c r="I57" s="8"/>
      <c r="J57" s="8" t="n">
        <f aca="false">G57*3.8235866717</f>
        <v>91461956.5229936</v>
      </c>
      <c r="K57" s="6"/>
      <c r="L57" s="8"/>
      <c r="M57" s="8" t="n">
        <f aca="false">F57*2.511711692</f>
        <v>344888.393174502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f aca="false">central_SIPA_income!B51</f>
        <v>27690646.2988118</v>
      </c>
      <c r="F58" s="125" t="n">
        <f aca="false">central_SIPA_income!I51</f>
        <v>142728.090609378</v>
      </c>
      <c r="G58" s="42" t="n">
        <f aca="false">E58-F58*0.7</f>
        <v>27590736.6353852</v>
      </c>
      <c r="H58" s="42"/>
      <c r="I58" s="42"/>
      <c r="J58" s="42" t="n">
        <f aca="false">G58*3.8235866717</f>
        <v>105495572.861444</v>
      </c>
      <c r="K58" s="9"/>
      <c r="L58" s="42"/>
      <c r="M58" s="42" t="n">
        <f aca="false">F58*2.511711692</f>
        <v>358491.813960411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f aca="false">central_SIPA_income!B52</f>
        <v>24444014.5011791</v>
      </c>
      <c r="F59" s="125" t="n">
        <f aca="false">central_SIPA_income!I52</f>
        <v>141640.719691356</v>
      </c>
      <c r="G59" s="42" t="n">
        <f aca="false">E59-F59*0.7</f>
        <v>24344865.9973952</v>
      </c>
      <c r="H59" s="42"/>
      <c r="I59" s="42"/>
      <c r="J59" s="42" t="n">
        <f aca="false">G59*3.8235866717</f>
        <v>93084705.1519628</v>
      </c>
      <c r="K59" s="9"/>
      <c r="L59" s="42"/>
      <c r="M59" s="42" t="n">
        <f aca="false">F59*2.511711692</f>
        <v>355760.651712074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f aca="false">central_SIPA_income!B53</f>
        <v>28165882.9491613</v>
      </c>
      <c r="F60" s="125" t="n">
        <f aca="false">central_SIPA_income!I53</f>
        <v>139903.61532446</v>
      </c>
      <c r="G60" s="42" t="n">
        <f aca="false">E60-F60*0.7</f>
        <v>28067950.4184342</v>
      </c>
      <c r="H60" s="42"/>
      <c r="I60" s="42"/>
      <c r="J60" s="42" t="n">
        <f aca="false">G60*3.8235866717</f>
        <v>107320241.121861</v>
      </c>
      <c r="K60" s="9"/>
      <c r="L60" s="42"/>
      <c r="M60" s="42" t="n">
        <f aca="false">F60*2.511711692</f>
        <v>351397.546363516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f aca="false">central_SIPA_income!B54</f>
        <v>24784140.1775204</v>
      </c>
      <c r="F61" s="123" t="n">
        <f aca="false">central_SIPA_income!I54</f>
        <v>142654.111432917</v>
      </c>
      <c r="G61" s="8" t="n">
        <f aca="false">E61-F61*0.7</f>
        <v>24684282.2995174</v>
      </c>
      <c r="H61" s="8"/>
      <c r="I61" s="8"/>
      <c r="J61" s="8" t="n">
        <f aca="false">G61*3.8235866717</f>
        <v>94382492.8009149</v>
      </c>
      <c r="K61" s="6"/>
      <c r="L61" s="8"/>
      <c r="M61" s="8" t="n">
        <f aca="false">F61*2.511711692</f>
        <v>358305.999597927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f aca="false">central_SIPA_income!B55</f>
        <v>28736206.5163876</v>
      </c>
      <c r="F62" s="125" t="n">
        <f aca="false">central_SIPA_income!I55</f>
        <v>146014.607621803</v>
      </c>
      <c r="G62" s="42" t="n">
        <f aca="false">E62-F62*0.7</f>
        <v>28633996.2910523</v>
      </c>
      <c r="H62" s="42"/>
      <c r="I62" s="42"/>
      <c r="J62" s="42" t="n">
        <f aca="false">G62*3.8235866717</f>
        <v>109484566.575975</v>
      </c>
      <c r="K62" s="9"/>
      <c r="L62" s="42"/>
      <c r="M62" s="42" t="n">
        <f aca="false">F62*2.511711692</f>
        <v>366746.597166475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f aca="false">central_SIPA_income!B56</f>
        <v>25145926.8458919</v>
      </c>
      <c r="F63" s="125" t="n">
        <f aca="false">central_SIPA_income!I56</f>
        <v>149285.658703861</v>
      </c>
      <c r="G63" s="42" t="n">
        <f aca="false">E63-F63*0.7</f>
        <v>25041426.8847992</v>
      </c>
      <c r="H63" s="42"/>
      <c r="I63" s="42"/>
      <c r="J63" s="42" t="n">
        <f aca="false">G63*3.8235866717</f>
        <v>95748066.0770683</v>
      </c>
      <c r="K63" s="9"/>
      <c r="L63" s="42"/>
      <c r="M63" s="42" t="n">
        <f aca="false">F63*2.511711692</f>
        <v>374962.534414409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f aca="false">central_SIPA_income!B57</f>
        <v>29227010.7126064</v>
      </c>
      <c r="F64" s="125" t="n">
        <f aca="false">central_SIPA_income!I57</f>
        <v>153745.935074471</v>
      </c>
      <c r="G64" s="42" t="n">
        <f aca="false">E64-F64*0.7</f>
        <v>29119388.5580543</v>
      </c>
      <c r="H64" s="42"/>
      <c r="I64" s="42"/>
      <c r="J64" s="42" t="n">
        <f aca="false">G64*3.8235866717</f>
        <v>111340505.97863</v>
      </c>
      <c r="K64" s="9"/>
      <c r="L64" s="42"/>
      <c r="M64" s="42" t="n">
        <f aca="false">F64*2.511711692</f>
        <v>386165.462724021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f aca="false">central_SIPA_income!B58</f>
        <v>25707831.8664201</v>
      </c>
      <c r="F65" s="123" t="n">
        <f aca="false">central_SIPA_income!I58</f>
        <v>151796.611461016</v>
      </c>
      <c r="G65" s="8" t="n">
        <f aca="false">E65-F65*0.7</f>
        <v>25601574.2383974</v>
      </c>
      <c r="H65" s="8"/>
      <c r="I65" s="8"/>
      <c r="J65" s="8" t="n">
        <f aca="false">G65*3.8235866717</f>
        <v>97889838.0324743</v>
      </c>
      <c r="K65" s="6"/>
      <c r="L65" s="8"/>
      <c r="M65" s="8" t="n">
        <f aca="false">F65*2.511711692</f>
        <v>381269.323812614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f aca="false">central_SIPA_income!B59</f>
        <v>29788960.1583146</v>
      </c>
      <c r="F66" s="125" t="n">
        <f aca="false">central_SIPA_income!I59</f>
        <v>156929.248530132</v>
      </c>
      <c r="G66" s="42" t="n">
        <f aca="false">E66-F66*0.7</f>
        <v>29679109.6843435</v>
      </c>
      <c r="H66" s="42"/>
      <c r="I66" s="42"/>
      <c r="J66" s="42" t="n">
        <f aca="false">G66*3.8235866717</f>
        <v>113480648.216978</v>
      </c>
      <c r="K66" s="9"/>
      <c r="L66" s="42"/>
      <c r="M66" s="42" t="n">
        <f aca="false">F66*2.511711692</f>
        <v>394161.028349906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f aca="false">central_SIPA_income!B60</f>
        <v>26098852.5415773</v>
      </c>
      <c r="F67" s="125" t="n">
        <f aca="false">central_SIPA_income!I60</f>
        <v>158247.457527354</v>
      </c>
      <c r="G67" s="42" t="n">
        <f aca="false">E67-F67*0.7</f>
        <v>25988079.3213081</v>
      </c>
      <c r="H67" s="42"/>
      <c r="I67" s="42"/>
      <c r="J67" s="42" t="n">
        <f aca="false">G67*3.8235866717</f>
        <v>99367673.7160361</v>
      </c>
      <c r="K67" s="9"/>
      <c r="L67" s="42"/>
      <c r="M67" s="42" t="n">
        <f aca="false">F67*2.511711692</f>
        <v>397471.989300728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f aca="false">central_SIPA_income!B61</f>
        <v>30209957.1440637</v>
      </c>
      <c r="F68" s="125" t="n">
        <f aca="false">central_SIPA_income!I61</f>
        <v>158506.424665214</v>
      </c>
      <c r="G68" s="42" t="n">
        <f aca="false">E68-F68*0.7</f>
        <v>30099002.646798</v>
      </c>
      <c r="H68" s="42"/>
      <c r="I68" s="42"/>
      <c r="J68" s="42" t="n">
        <f aca="false">G68*3.8235866717</f>
        <v>115086145.35176</v>
      </c>
      <c r="K68" s="9"/>
      <c r="L68" s="42"/>
      <c r="M68" s="42" t="n">
        <f aca="false">F68*2.511711692</f>
        <v>398122.440088736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f aca="false">central_SIPA_income!B62</f>
        <v>26548835.8343751</v>
      </c>
      <c r="F69" s="123" t="n">
        <f aca="false">central_SIPA_income!I62</f>
        <v>162095.948084612</v>
      </c>
      <c r="G69" s="8" t="n">
        <f aca="false">E69-F69*0.7</f>
        <v>26435368.6707159</v>
      </c>
      <c r="H69" s="8"/>
      <c r="I69" s="8"/>
      <c r="J69" s="8" t="n">
        <f aca="false">G69*3.8235866717</f>
        <v>101077923.310825</v>
      </c>
      <c r="K69" s="6"/>
      <c r="L69" s="8"/>
      <c r="M69" s="8" t="n">
        <f aca="false">F69*2.511711692</f>
        <v>407138.288029946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f aca="false">central_SIPA_income!B63</f>
        <v>30838490.2446384</v>
      </c>
      <c r="F70" s="125" t="n">
        <f aca="false">central_SIPA_income!I63</f>
        <v>157603.094477902</v>
      </c>
      <c r="G70" s="42" t="n">
        <f aca="false">E70-F70*0.7</f>
        <v>30728168.0785038</v>
      </c>
      <c r="H70" s="42"/>
      <c r="I70" s="42"/>
      <c r="J70" s="42" t="n">
        <f aca="false">G70*3.8235866717</f>
        <v>117491813.910725</v>
      </c>
      <c r="K70" s="9"/>
      <c r="L70" s="42"/>
      <c r="M70" s="42" t="n">
        <f aca="false">F70*2.511711692</f>
        <v>395853.535095527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f aca="false">central_SIPA_income!B64</f>
        <v>26981382.4138695</v>
      </c>
      <c r="F71" s="125" t="n">
        <f aca="false">central_SIPA_income!I64</f>
        <v>155099.128124119</v>
      </c>
      <c r="G71" s="42" t="n">
        <f aca="false">E71-F71*0.7</f>
        <v>26872813.0241826</v>
      </c>
      <c r="H71" s="42"/>
      <c r="I71" s="42"/>
      <c r="J71" s="42" t="n">
        <f aca="false">G71*3.8235866717</f>
        <v>102750529.710351</v>
      </c>
      <c r="K71" s="9"/>
      <c r="L71" s="42"/>
      <c r="M71" s="42" t="n">
        <f aca="false">F71*2.511711692</f>
        <v>389564.293528356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f aca="false">central_SIPA_income!B65</f>
        <v>31258112.9800222</v>
      </c>
      <c r="F72" s="125" t="n">
        <f aca="false">central_SIPA_income!I65</f>
        <v>158092.074078818</v>
      </c>
      <c r="G72" s="42" t="n">
        <f aca="false">E72-F72*0.7</f>
        <v>31147448.5281671</v>
      </c>
      <c r="H72" s="42"/>
      <c r="I72" s="42"/>
      <c r="J72" s="42" t="n">
        <f aca="false">G72*3.8235866717</f>
        <v>119094969.049761</v>
      </c>
      <c r="K72" s="9"/>
      <c r="L72" s="42"/>
      <c r="M72" s="42" t="n">
        <f aca="false">F72*2.511711692</f>
        <v>397081.710876297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f aca="false">central_SIPA_income!B66</f>
        <v>27267604.1744511</v>
      </c>
      <c r="F73" s="123" t="n">
        <f aca="false">central_SIPA_income!I66</f>
        <v>155267.861550881</v>
      </c>
      <c r="G73" s="8" t="n">
        <f aca="false">E73-F73*0.7</f>
        <v>27158916.6713655</v>
      </c>
      <c r="H73" s="8"/>
      <c r="I73" s="8"/>
      <c r="J73" s="8" t="n">
        <f aca="false">G73*3.8235866717</f>
        <v>103844471.802444</v>
      </c>
      <c r="K73" s="6"/>
      <c r="L73" s="8"/>
      <c r="M73" s="8" t="n">
        <f aca="false">F73*2.511711692</f>
        <v>389988.103249186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f aca="false">central_SIPA_income!B67</f>
        <v>31550895.0756502</v>
      </c>
      <c r="F74" s="125" t="n">
        <f aca="false">central_SIPA_income!I67</f>
        <v>155143.468284364</v>
      </c>
      <c r="G74" s="42" t="n">
        <f aca="false">E74-F74*0.7</f>
        <v>31442294.6478511</v>
      </c>
      <c r="H74" s="42"/>
      <c r="I74" s="42"/>
      <c r="J74" s="42" t="n">
        <f aca="false">G74*3.8235866717</f>
        <v>120222338.743188</v>
      </c>
      <c r="K74" s="9"/>
      <c r="L74" s="42"/>
      <c r="M74" s="42" t="n">
        <f aca="false">F74*2.511711692</f>
        <v>389675.663227268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f aca="false">central_SIPA_income!B68</f>
        <v>27643646.1834169</v>
      </c>
      <c r="F75" s="125" t="n">
        <f aca="false">central_SIPA_income!I68</f>
        <v>164451.742421294</v>
      </c>
      <c r="G75" s="42" t="n">
        <f aca="false">E75-F75*0.7</f>
        <v>27528529.963722</v>
      </c>
      <c r="H75" s="42"/>
      <c r="I75" s="42"/>
      <c r="J75" s="42" t="n">
        <f aca="false">G75*3.8235866717</f>
        <v>105257720.260781</v>
      </c>
      <c r="K75" s="9"/>
      <c r="L75" s="42"/>
      <c r="M75" s="42" t="n">
        <f aca="false">F75*2.511711692</f>
        <v>413055.364209338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f aca="false">central_SIPA_income!B69</f>
        <v>32046990.1657713</v>
      </c>
      <c r="F76" s="125" t="n">
        <f aca="false">central_SIPA_income!I69</f>
        <v>167345.499121295</v>
      </c>
      <c r="G76" s="42" t="n">
        <f aca="false">E76-F76*0.7</f>
        <v>31929848.3163864</v>
      </c>
      <c r="H76" s="42"/>
      <c r="I76" s="42"/>
      <c r="J76" s="42" t="n">
        <f aca="false">G76*3.8235866717</f>
        <v>122086542.451938</v>
      </c>
      <c r="K76" s="9"/>
      <c r="L76" s="42"/>
      <c r="M76" s="42" t="n">
        <f aca="false">F76*2.511711692</f>
        <v>420323.646746532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f aca="false">central_SIPA_income!B70</f>
        <v>27966197.5667405</v>
      </c>
      <c r="F77" s="123" t="n">
        <f aca="false">central_SIPA_income!I70</f>
        <v>168910.465754407</v>
      </c>
      <c r="G77" s="8" t="n">
        <f aca="false">E77-F77*0.7</f>
        <v>27847960.2407124</v>
      </c>
      <c r="H77" s="8"/>
      <c r="I77" s="8"/>
      <c r="J77" s="8" t="n">
        <f aca="false">G77*3.8235866717</f>
        <v>106479089.610419</v>
      </c>
      <c r="K77" s="6"/>
      <c r="L77" s="8"/>
      <c r="M77" s="8" t="n">
        <f aca="false">F77*2.511711692</f>
        <v>424254.391736509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f aca="false">central_SIPA_income!B71</f>
        <v>32139812.703242</v>
      </c>
      <c r="F78" s="125" t="n">
        <f aca="false">central_SIPA_income!I71</f>
        <v>174713.725343062</v>
      </c>
      <c r="G78" s="42" t="n">
        <f aca="false">E78-F78*0.7</f>
        <v>32017513.0955018</v>
      </c>
      <c r="H78" s="42"/>
      <c r="I78" s="42"/>
      <c r="J78" s="42" t="n">
        <f aca="false">G78*3.8235866717</f>
        <v>122421736.332941</v>
      </c>
      <c r="K78" s="9"/>
      <c r="L78" s="42"/>
      <c r="M78" s="42" t="n">
        <f aca="false">F78*2.511711692</f>
        <v>438830.506697045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f aca="false">central_SIPA_income!B72</f>
        <v>28232722.2205286</v>
      </c>
      <c r="F79" s="125" t="n">
        <f aca="false">central_SIPA_income!I72</f>
        <v>174467.747353172</v>
      </c>
      <c r="G79" s="42" t="n">
        <f aca="false">E79-F79*0.7</f>
        <v>28110594.7973814</v>
      </c>
      <c r="H79" s="42"/>
      <c r="I79" s="42"/>
      <c r="J79" s="42" t="n">
        <f aca="false">G79*3.8235866717</f>
        <v>107483295.600827</v>
      </c>
      <c r="K79" s="9"/>
      <c r="L79" s="42"/>
      <c r="M79" s="42" t="n">
        <f aca="false">F79*2.511711692</f>
        <v>438212.680903865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f aca="false">central_SIPA_income!B73</f>
        <v>32724137.6644443</v>
      </c>
      <c r="F80" s="125" t="n">
        <f aca="false">central_SIPA_income!I73</f>
        <v>166505.101982034</v>
      </c>
      <c r="G80" s="42" t="n">
        <f aca="false">E80-F80*0.7</f>
        <v>32607584.0930569</v>
      </c>
      <c r="H80" s="42"/>
      <c r="I80" s="42"/>
      <c r="J80" s="42" t="n">
        <f aca="false">G80*3.8235866717</f>
        <v>124677923.934549</v>
      </c>
      <c r="K80" s="9"/>
      <c r="L80" s="42"/>
      <c r="M80" s="42" t="n">
        <f aca="false">F80*2.511711692</f>
        <v>418212.811425928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f aca="false">central_SIPA_income!B74</f>
        <v>28764944.2161265</v>
      </c>
      <c r="F81" s="123" t="n">
        <f aca="false">central_SIPA_income!I74</f>
        <v>165900.434207278</v>
      </c>
      <c r="G81" s="8" t="n">
        <f aca="false">E81-F81*0.7</f>
        <v>28648813.9121814</v>
      </c>
      <c r="H81" s="8"/>
      <c r="I81" s="8"/>
      <c r="J81" s="8" t="n">
        <f aca="false">G81*3.8235866717</f>
        <v>109541223.03463</v>
      </c>
      <c r="K81" s="6"/>
      <c r="L81" s="8"/>
      <c r="M81" s="8" t="n">
        <f aca="false">F81*2.511711692</f>
        <v>416694.060306296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f aca="false">central_SIPA_income!B75</f>
        <v>33137367.8066192</v>
      </c>
      <c r="F82" s="125" t="n">
        <f aca="false">central_SIPA_income!I75</f>
        <v>173027.084050522</v>
      </c>
      <c r="G82" s="42" t="n">
        <f aca="false">E82-F82*0.7</f>
        <v>33016248.8477838</v>
      </c>
      <c r="H82" s="42"/>
      <c r="I82" s="42"/>
      <c r="J82" s="42" t="n">
        <f aca="false">G82*3.8235866717</f>
        <v>126240489.043917</v>
      </c>
      <c r="K82" s="9"/>
      <c r="L82" s="42"/>
      <c r="M82" s="42" t="n">
        <f aca="false">F82*2.511711692</f>
        <v>434594.150042364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f aca="false">central_SIPA_income!B76</f>
        <v>29240366.1541305</v>
      </c>
      <c r="F83" s="125" t="n">
        <f aca="false">central_SIPA_income!I76</f>
        <v>173495.267102336</v>
      </c>
      <c r="G83" s="42" t="n">
        <f aca="false">E83-F83*0.7</f>
        <v>29118919.4671589</v>
      </c>
      <c r="H83" s="42"/>
      <c r="I83" s="42"/>
      <c r="J83" s="42" t="n">
        <f aca="false">G83*3.8235866717</f>
        <v>111338712.368935</v>
      </c>
      <c r="K83" s="9"/>
      <c r="L83" s="42"/>
      <c r="M83" s="42" t="n">
        <f aca="false">F83*2.511711692</f>
        <v>435770.090887601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f aca="false">central_SIPA_income!B77</f>
        <v>34141229.9490527</v>
      </c>
      <c r="F84" s="125" t="n">
        <f aca="false">central_SIPA_income!I77</f>
        <v>175858.796256645</v>
      </c>
      <c r="G84" s="42" t="n">
        <f aca="false">E84-F84*0.7</f>
        <v>34018128.791673</v>
      </c>
      <c r="H84" s="42"/>
      <c r="I84" s="42"/>
      <c r="J84" s="42" t="n">
        <f aca="false">G84*3.8235866717</f>
        <v>130071263.844015</v>
      </c>
      <c r="K84" s="9"/>
      <c r="L84" s="42"/>
      <c r="M84" s="42" t="n">
        <f aca="false">F84*2.511711692</f>
        <v>441706.59469886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f aca="false">central_SIPA_income!B78</f>
        <v>29911208.8020996</v>
      </c>
      <c r="F85" s="123" t="n">
        <f aca="false">central_SIPA_income!I78</f>
        <v>170851.502689065</v>
      </c>
      <c r="G85" s="8" t="n">
        <f aca="false">E85-F85*0.7</f>
        <v>29791612.7502173</v>
      </c>
      <c r="H85" s="8"/>
      <c r="I85" s="8"/>
      <c r="J85" s="8" t="n">
        <f aca="false">G85*3.8235866717</f>
        <v>113910813.440179</v>
      </c>
      <c r="K85" s="6"/>
      <c r="L85" s="8"/>
      <c r="M85" s="8" t="n">
        <f aca="false">F85*2.511711692</f>
        <v>429129.716899895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f aca="false">central_SIPA_income!B79</f>
        <v>34507053.8687705</v>
      </c>
      <c r="F86" s="125" t="n">
        <f aca="false">central_SIPA_income!I79</f>
        <v>166013.106540009</v>
      </c>
      <c r="G86" s="42" t="n">
        <f aca="false">E86-F86*0.7</f>
        <v>34390844.6941925</v>
      </c>
      <c r="H86" s="42"/>
      <c r="I86" s="42"/>
      <c r="J86" s="42" t="n">
        <f aca="false">G86*3.8235866717</f>
        <v>131496375.401219</v>
      </c>
      <c r="K86" s="9"/>
      <c r="L86" s="42"/>
      <c r="M86" s="42" t="n">
        <f aca="false">F86*2.511711692</f>
        <v>416977.060721782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f aca="false">central_SIPA_income!B80</f>
        <v>30232196.0566307</v>
      </c>
      <c r="F87" s="125" t="n">
        <f aca="false">central_SIPA_income!I80</f>
        <v>171821.552022303</v>
      </c>
      <c r="G87" s="42" t="n">
        <f aca="false">E87-F87*0.7</f>
        <v>30111920.9702151</v>
      </c>
      <c r="H87" s="42"/>
      <c r="I87" s="42"/>
      <c r="J87" s="42" t="n">
        <f aca="false">G87*3.8235866717</f>
        <v>115135539.680998</v>
      </c>
      <c r="K87" s="9"/>
      <c r="L87" s="42"/>
      <c r="M87" s="42" t="n">
        <f aca="false">F87*2.511711692</f>
        <v>431566.201152005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f aca="false">central_SIPA_income!B81</f>
        <v>34761464.9264847</v>
      </c>
      <c r="F88" s="125" t="n">
        <f aca="false">central_SIPA_income!I81</f>
        <v>179168.166391995</v>
      </c>
      <c r="G88" s="42" t="n">
        <f aca="false">E88-F88*0.7</f>
        <v>34636047.2100103</v>
      </c>
      <c r="H88" s="42"/>
      <c r="I88" s="42"/>
      <c r="J88" s="42" t="n">
        <f aca="false">G88*3.8235866717</f>
        <v>132433928.472567</v>
      </c>
      <c r="K88" s="9"/>
      <c r="L88" s="42"/>
      <c r="M88" s="42" t="n">
        <f aca="false">F88*2.511711692</f>
        <v>450018.778360976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f aca="false">central_SIPA_income!B82</f>
        <v>30270421.0268763</v>
      </c>
      <c r="F89" s="123" t="n">
        <f aca="false">central_SIPA_income!I82</f>
        <v>173929.795440695</v>
      </c>
      <c r="G89" s="8" t="n">
        <f aca="false">E89-F89*0.7</f>
        <v>30148670.1700678</v>
      </c>
      <c r="H89" s="8"/>
      <c r="I89" s="8"/>
      <c r="J89" s="8" t="n">
        <f aca="false">G89*3.8235866717</f>
        <v>115276053.431751</v>
      </c>
      <c r="K89" s="6"/>
      <c r="L89" s="8"/>
      <c r="M89" s="8" t="n">
        <f aca="false">F89*2.511711692</f>
        <v>436861.500795563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f aca="false">central_SIPA_income!B83</f>
        <v>34995170.7160825</v>
      </c>
      <c r="F90" s="125" t="n">
        <f aca="false">central_SIPA_income!I83</f>
        <v>173727.937876972</v>
      </c>
      <c r="G90" s="42" t="n">
        <f aca="false">E90-F90*0.7</f>
        <v>34873561.1595686</v>
      </c>
      <c r="H90" s="42"/>
      <c r="I90" s="42"/>
      <c r="J90" s="42" t="n">
        <f aca="false">G90*3.8235866717</f>
        <v>133342083.644441</v>
      </c>
      <c r="K90" s="9"/>
      <c r="L90" s="42"/>
      <c r="M90" s="42" t="n">
        <f aca="false">F90*2.511711692</f>
        <v>436354.492792641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f aca="false">central_SIPA_income!B84</f>
        <v>30689602.0598582</v>
      </c>
      <c r="F91" s="125" t="n">
        <f aca="false">central_SIPA_income!I84</f>
        <v>178417.740165696</v>
      </c>
      <c r="G91" s="42" t="n">
        <f aca="false">E91-F91*0.7</f>
        <v>30564709.6417422</v>
      </c>
      <c r="H91" s="42"/>
      <c r="I91" s="42"/>
      <c r="J91" s="42" t="n">
        <f aca="false">G91*3.8235866717</f>
        <v>116866816.410546</v>
      </c>
      <c r="K91" s="9"/>
      <c r="L91" s="42"/>
      <c r="M91" s="42" t="n">
        <f aca="false">F91*2.511711692</f>
        <v>448133.924034396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f aca="false">central_SIPA_income!B85</f>
        <v>35507576.3315848</v>
      </c>
      <c r="F92" s="125" t="n">
        <f aca="false">central_SIPA_income!I85</f>
        <v>182038.899288566</v>
      </c>
      <c r="G92" s="42" t="n">
        <f aca="false">E92-F92*0.7</f>
        <v>35380149.1020828</v>
      </c>
      <c r="H92" s="42"/>
      <c r="I92" s="42"/>
      <c r="J92" s="42" t="n">
        <f aca="false">G92*3.8235866717</f>
        <v>135279066.549483</v>
      </c>
      <c r="K92" s="9"/>
      <c r="L92" s="42"/>
      <c r="M92" s="42" t="n">
        <f aca="false">F92*2.511711692</f>
        <v>457229.231741902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f aca="false">central_SIPA_income!B86</f>
        <v>31224073.0775568</v>
      </c>
      <c r="F93" s="123" t="n">
        <f aca="false">central_SIPA_income!I86</f>
        <v>184088.049342469</v>
      </c>
      <c r="G93" s="8" t="n">
        <f aca="false">E93-F93*0.7</f>
        <v>31095211.4430171</v>
      </c>
      <c r="H93" s="8"/>
      <c r="I93" s="8"/>
      <c r="J93" s="8" t="n">
        <f aca="false">G93*3.8235866717</f>
        <v>118895236.027214</v>
      </c>
      <c r="K93" s="6"/>
      <c r="L93" s="8"/>
      <c r="M93" s="8" t="n">
        <f aca="false">F93*2.511711692</f>
        <v>462376.105890953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f aca="false">central_SIPA_income!B87</f>
        <v>36027704.2083988</v>
      </c>
      <c r="F94" s="125" t="n">
        <f aca="false">central_SIPA_income!I87</f>
        <v>180253.79201046</v>
      </c>
      <c r="G94" s="42" t="n">
        <f aca="false">E94-F94*0.7</f>
        <v>35901526.5539915</v>
      </c>
      <c r="H94" s="42"/>
      <c r="I94" s="42"/>
      <c r="J94" s="42" t="n">
        <f aca="false">G94*3.8235866717</f>
        <v>137272598.425526</v>
      </c>
      <c r="K94" s="9"/>
      <c r="L94" s="42"/>
      <c r="M94" s="42" t="n">
        <f aca="false">F94*2.511711692</f>
        <v>452745.556920008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f aca="false">central_SIPA_income!B88</f>
        <v>31593741.9929788</v>
      </c>
      <c r="F95" s="125" t="n">
        <f aca="false">central_SIPA_income!I88</f>
        <v>179226.111145665</v>
      </c>
      <c r="G95" s="42" t="n">
        <f aca="false">E95-F95*0.7</f>
        <v>31468283.7151768</v>
      </c>
      <c r="H95" s="42"/>
      <c r="I95" s="42"/>
      <c r="J95" s="42" t="n">
        <f aca="false">G95*3.8235866717</f>
        <v>120321710.194624</v>
      </c>
      <c r="K95" s="9"/>
      <c r="L95" s="42"/>
      <c r="M95" s="42" t="n">
        <f aca="false">F95*2.511711692</f>
        <v>450164.318876259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f aca="false">central_SIPA_income!B89</f>
        <v>36165040.6064917</v>
      </c>
      <c r="F96" s="125" t="n">
        <f aca="false">central_SIPA_income!I89</f>
        <v>181635.896084426</v>
      </c>
      <c r="G96" s="42" t="n">
        <f aca="false">E96-F96*0.7</f>
        <v>36037895.4792326</v>
      </c>
      <c r="H96" s="42"/>
      <c r="I96" s="42"/>
      <c r="J96" s="42" t="n">
        <f aca="false">G96*3.8235866717</f>
        <v>137794016.830511</v>
      </c>
      <c r="K96" s="9"/>
      <c r="L96" s="42"/>
      <c r="M96" s="42" t="n">
        <f aca="false">F96*2.511711692</f>
        <v>456217.00388215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f aca="false">central_SIPA_income!B90</f>
        <v>31783101.2610602</v>
      </c>
      <c r="F97" s="123" t="n">
        <f aca="false">central_SIPA_income!I90</f>
        <v>182560.748385882</v>
      </c>
      <c r="G97" s="8" t="n">
        <f aca="false">E97-F97*0.7</f>
        <v>31655308.73719</v>
      </c>
      <c r="H97" s="8"/>
      <c r="I97" s="8"/>
      <c r="J97" s="8" t="n">
        <f aca="false">G97*3.8235866717</f>
        <v>121036816.576068</v>
      </c>
      <c r="K97" s="6"/>
      <c r="L97" s="8"/>
      <c r="M97" s="8" t="n">
        <f aca="false">F97*2.511711692</f>
        <v>458539.96622109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f aca="false">central_SIPA_income!B91</f>
        <v>36650137.7284243</v>
      </c>
      <c r="F98" s="125" t="n">
        <f aca="false">central_SIPA_income!I91</f>
        <v>187552.582533233</v>
      </c>
      <c r="G98" s="42" t="n">
        <f aca="false">E98-F98*0.7</f>
        <v>36518850.920651</v>
      </c>
      <c r="H98" s="42"/>
      <c r="I98" s="42"/>
      <c r="J98" s="42" t="n">
        <f aca="false">G98*3.8235866717</f>
        <v>139632991.646001</v>
      </c>
      <c r="K98" s="9"/>
      <c r="L98" s="42"/>
      <c r="M98" s="42" t="n">
        <f aca="false">F98*2.511711692</f>
        <v>471078.014413517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f aca="false">central_SIPA_income!B92</f>
        <v>32120778.9838244</v>
      </c>
      <c r="F99" s="125" t="n">
        <f aca="false">central_SIPA_income!I92</f>
        <v>188303.132621528</v>
      </c>
      <c r="G99" s="42" t="n">
        <f aca="false">E99-F99*0.7</f>
        <v>31988966.7909893</v>
      </c>
      <c r="H99" s="42"/>
      <c r="I99" s="42"/>
      <c r="J99" s="42" t="n">
        <f aca="false">G99*3.8235866717</f>
        <v>122312587.063481</v>
      </c>
      <c r="K99" s="9"/>
      <c r="L99" s="42"/>
      <c r="M99" s="42" t="n">
        <f aca="false">F99*2.511711692</f>
        <v>472963.17984572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f aca="false">central_SIPA_income!B93</f>
        <v>37425017.1809075</v>
      </c>
      <c r="F100" s="125" t="n">
        <f aca="false">central_SIPA_income!I93</f>
        <v>188838.324653108</v>
      </c>
      <c r="G100" s="42" t="n">
        <f aca="false">E100-F100*0.7</f>
        <v>37292830.3536504</v>
      </c>
      <c r="H100" s="42"/>
      <c r="I100" s="42"/>
      <c r="J100" s="42" t="n">
        <f aca="false">G100*3.8235866717</f>
        <v>142592369.090187</v>
      </c>
      <c r="K100" s="9"/>
      <c r="L100" s="42"/>
      <c r="M100" s="42" t="n">
        <f aca="false">F100*2.511711692</f>
        <v>474307.427928904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f aca="false">central_SIPA_income!B94</f>
        <v>32936391.1980158</v>
      </c>
      <c r="F101" s="123" t="n">
        <f aca="false">central_SIPA_income!I94</f>
        <v>179691.791191154</v>
      </c>
      <c r="G101" s="8" t="n">
        <f aca="false">E101-F101*0.7</f>
        <v>32810606.944182</v>
      </c>
      <c r="H101" s="8"/>
      <c r="I101" s="8"/>
      <c r="J101" s="8" t="n">
        <f aca="false">G101*3.8235866717</f>
        <v>125454199.402162</v>
      </c>
      <c r="K101" s="6"/>
      <c r="L101" s="8"/>
      <c r="M101" s="8" t="n">
        <f aca="false">F101*2.511711692</f>
        <v>451333.972891244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f aca="false">central_SIPA_income!B95</f>
        <v>38050882.5184293</v>
      </c>
      <c r="F102" s="125" t="n">
        <f aca="false">central_SIPA_income!I95</f>
        <v>189103.131030189</v>
      </c>
      <c r="G102" s="42" t="n">
        <f aca="false">E102-F102*0.7</f>
        <v>37918510.3267082</v>
      </c>
      <c r="H102" s="42"/>
      <c r="I102" s="42"/>
      <c r="J102" s="42" t="n">
        <f aca="false">G102*3.8235866717</f>
        <v>144984710.69592</v>
      </c>
      <c r="K102" s="9"/>
      <c r="L102" s="42"/>
      <c r="M102" s="42" t="n">
        <f aca="false">F102*2.511711692</f>
        <v>474972.545202334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f aca="false">central_SIPA_income!B96</f>
        <v>33103193.2117732</v>
      </c>
      <c r="F103" s="125" t="n">
        <f aca="false">central_SIPA_income!I96</f>
        <v>189176.86154843</v>
      </c>
      <c r="G103" s="42" t="n">
        <f aca="false">E103-F103*0.7</f>
        <v>32970769.4086893</v>
      </c>
      <c r="H103" s="42"/>
      <c r="I103" s="42"/>
      <c r="J103" s="42" t="n">
        <f aca="false">G103*3.8235866717</f>
        <v>126066594.466758</v>
      </c>
      <c r="K103" s="9"/>
      <c r="L103" s="42"/>
      <c r="M103" s="42" t="n">
        <f aca="false">F103*2.511711692</f>
        <v>475157.735007057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f aca="false">central_SIPA_income!B97</f>
        <v>38085659.7521387</v>
      </c>
      <c r="F104" s="125" t="n">
        <f aca="false">central_SIPA_income!I97</f>
        <v>188347.979577614</v>
      </c>
      <c r="G104" s="42" t="n">
        <f aca="false">E104-F104*0.7</f>
        <v>37953816.1664344</v>
      </c>
      <c r="H104" s="42"/>
      <c r="I104" s="42"/>
      <c r="J104" s="42" t="n">
        <f aca="false">G104*3.8235866717</f>
        <v>145119705.634131</v>
      </c>
      <c r="K104" s="9"/>
      <c r="L104" s="42"/>
      <c r="M104" s="42" t="n">
        <f aca="false">F104*2.511711692</f>
        <v>473075.822469671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f aca="false">central_SIPA_income!B98</f>
        <v>33441156.6928295</v>
      </c>
      <c r="F105" s="123" t="n">
        <f aca="false">central_SIPA_income!I98</f>
        <v>191242.675391473</v>
      </c>
      <c r="G105" s="8" t="n">
        <f aca="false">E105-F105*0.7</f>
        <v>33307286.8200555</v>
      </c>
      <c r="H105" s="8"/>
      <c r="I105" s="8"/>
      <c r="J105" s="8" t="n">
        <f aca="false">G105*3.8235866717</f>
        <v>127353297.955653</v>
      </c>
      <c r="K105" s="6"/>
      <c r="L105" s="8"/>
      <c r="M105" s="8" t="n">
        <f aca="false">F105*2.511711692</f>
        <v>480346.463790123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f aca="false">central_SIPA_income!B99</f>
        <v>38443742.7449893</v>
      </c>
      <c r="F106" s="125" t="n">
        <f aca="false">central_SIPA_income!I99</f>
        <v>198614.178726273</v>
      </c>
      <c r="G106" s="42" t="n">
        <f aca="false">E106-F106*0.7</f>
        <v>38304712.819881</v>
      </c>
      <c r="H106" s="42"/>
      <c r="I106" s="42"/>
      <c r="J106" s="42" t="n">
        <f aca="false">G106*3.8235866717</f>
        <v>146461389.401393</v>
      </c>
      <c r="K106" s="9"/>
      <c r="L106" s="42"/>
      <c r="M106" s="42" t="n">
        <f aca="false">F106*2.511711692</f>
        <v>498861.554903758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f aca="false">central_SIPA_income!B100</f>
        <v>33840569.9385495</v>
      </c>
      <c r="F107" s="125" t="n">
        <f aca="false">central_SIPA_income!I100</f>
        <v>194431.522029889</v>
      </c>
      <c r="G107" s="42" t="n">
        <f aca="false">E107-F107*0.7</f>
        <v>33704467.8731286</v>
      </c>
      <c r="H107" s="42"/>
      <c r="I107" s="42"/>
      <c r="J107" s="42" t="n">
        <f aca="false">G107*3.8235866717</f>
        <v>128871954.136435</v>
      </c>
      <c r="K107" s="9"/>
      <c r="L107" s="42"/>
      <c r="M107" s="42" t="n">
        <f aca="false">F107*2.511711692</f>
        <v>488355.927175828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f aca="false">central_SIPA_income!B101</f>
        <v>39272102.1747316</v>
      </c>
      <c r="F108" s="125" t="n">
        <f aca="false">central_SIPA_income!I101</f>
        <v>188023.592801164</v>
      </c>
      <c r="G108" s="42" t="n">
        <f aca="false">E108-F108*0.7</f>
        <v>39140485.6597708</v>
      </c>
      <c r="H108" s="42"/>
      <c r="I108" s="42"/>
      <c r="J108" s="42" t="n">
        <f aca="false">G108*3.8235866717</f>
        <v>149657039.292564</v>
      </c>
      <c r="K108" s="9"/>
      <c r="L108" s="42"/>
      <c r="M108" s="42" t="n">
        <f aca="false">F108*2.511711692</f>
        <v>472261.056410532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f aca="false">central_SIPA_income!B102</f>
        <v>34495288.9066565</v>
      </c>
      <c r="F109" s="123" t="n">
        <f aca="false">central_SIPA_income!I102</f>
        <v>188437.447268221</v>
      </c>
      <c r="G109" s="8" t="n">
        <f aca="false">E109-F109*0.7</f>
        <v>34363382.6935688</v>
      </c>
      <c r="H109" s="8"/>
      <c r="I109" s="8"/>
      <c r="J109" s="8" t="n">
        <f aca="false">G109*3.8235866717</f>
        <v>131391372.061656</v>
      </c>
      <c r="K109" s="6"/>
      <c r="L109" s="8"/>
      <c r="M109" s="8" t="n">
        <f aca="false">F109*2.511711692</f>
        <v>473300.539514224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f aca="false">central_SIPA_income!B103</f>
        <v>39855567.7026784</v>
      </c>
      <c r="F110" s="125" t="n">
        <f aca="false">central_SIPA_income!I103</f>
        <v>187846.27110365</v>
      </c>
      <c r="G110" s="42" t="n">
        <f aca="false">E110-F110*0.7</f>
        <v>39724075.3129059</v>
      </c>
      <c r="H110" s="42"/>
      <c r="I110" s="42"/>
      <c r="J110" s="42" t="n">
        <f aca="false">G110*3.8235866717</f>
        <v>151888444.912034</v>
      </c>
      <c r="K110" s="9"/>
      <c r="L110" s="42"/>
      <c r="M110" s="42" t="n">
        <f aca="false">F110*2.511711692</f>
        <v>471815.675429638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f aca="false">central_SIPA_income!B104</f>
        <v>34884906.5836081</v>
      </c>
      <c r="F111" s="125" t="n">
        <f aca="false">central_SIPA_income!I104</f>
        <v>190417.369934567</v>
      </c>
      <c r="G111" s="42" t="n">
        <f aca="false">E111-F111*0.7</f>
        <v>34751614.4246539</v>
      </c>
      <c r="H111" s="42"/>
      <c r="I111" s="42"/>
      <c r="J111" s="42" t="n">
        <f aca="false">G111*3.8235866717</f>
        <v>132875809.734164</v>
      </c>
      <c r="K111" s="9"/>
      <c r="L111" s="42"/>
      <c r="M111" s="42" t="n">
        <f aca="false">F111*2.511711692</f>
        <v>478273.534424543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f aca="false">central_SIPA_income!B105</f>
        <v>40291256.2246061</v>
      </c>
      <c r="F112" s="125" t="n">
        <f aca="false">central_SIPA_income!I105</f>
        <v>193606.196786148</v>
      </c>
      <c r="G112" s="42" t="n">
        <f aca="false">E112-F112*0.7</f>
        <v>40155731.8868558</v>
      </c>
      <c r="H112" s="42"/>
      <c r="I112" s="42"/>
      <c r="J112" s="42" t="n">
        <f aca="false">G112*3.8235866717</f>
        <v>153538921.234941</v>
      </c>
      <c r="K112" s="9"/>
      <c r="L112" s="42"/>
      <c r="M112" s="42" t="n">
        <f aca="false">F112*2.511711692</f>
        <v>486282.94811142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3125" defaultRowHeight="12.8" zeroHeight="false" outlineLevelRow="0" outlineLevelCol="0"/>
  <cols>
    <col collapsed="false" customWidth="true" hidden="false" outlineLevel="0" max="5" min="5" style="33" width="20.48"/>
    <col collapsed="false" customWidth="true" hidden="false" outlineLevel="0" max="6" min="6" style="33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f aca="false">low_SIPA_income!B2</f>
        <v>18004066.583314</v>
      </c>
      <c r="F9" s="123" t="n">
        <f aca="false">low_SIPA_income!I2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68477577.7567021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5" t="n">
        <f aca="false">low_SIPA_income!B3</f>
        <v>22160667.1304052</v>
      </c>
      <c r="F10" s="125" t="n">
        <f aca="false">low_SIPA_income!I3</f>
        <v>151084.142402353</v>
      </c>
      <c r="G10" s="42" t="n">
        <f aca="false">E10-F10*0.7</f>
        <v>22054908.2307236</v>
      </c>
      <c r="H10" s="42" t="s">
        <v>162</v>
      </c>
      <c r="I10" s="136" t="n">
        <f aca="false">AVERAGE(I3:I8)</f>
        <v>3.82358667172555</v>
      </c>
      <c r="J10" s="42" t="n">
        <f aca="false">G10*3.8235866717</f>
        <v>84328853.1565614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5" t="n">
        <f aca="false">low_SIPA_income!B4</f>
        <v>20241475.1026517</v>
      </c>
      <c r="F11" s="125" t="n">
        <f aca="false">low_SIPA_income!I4</f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76995316.2105777</v>
      </c>
      <c r="K11" s="9" t="n">
        <v>445064</v>
      </c>
      <c r="L11" s="42"/>
      <c r="M11" s="42" t="n">
        <f aca="false">F11*2.511711692</f>
        <v>375106.629084969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5" t="n">
        <f aca="false">low_SIPA_income!B5</f>
        <v>23722454.9768764</v>
      </c>
      <c r="F12" s="125" t="n">
        <f aca="false">low_SIPA_income!I5</f>
        <v>146563.952510206</v>
      </c>
      <c r="G12" s="42" t="n">
        <f aca="false">E12-F12*0.7</f>
        <v>23619860.2101192</v>
      </c>
      <c r="H12" s="42" t="n">
        <v>81658874</v>
      </c>
      <c r="I12" s="42"/>
      <c r="J12" s="42" t="n">
        <f aca="false">G12*3.8235866717</f>
        <v>90312582.6868291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f aca="false">low_SIPA_income!B6</f>
        <v>19331296.5999875</v>
      </c>
      <c r="F13" s="123" t="n">
        <f aca="false">low_SIPA_income!I6</f>
        <v>140377.525227439</v>
      </c>
      <c r="G13" s="8" t="n">
        <f aca="false">E13-F13*0.7</f>
        <v>19233032.3323283</v>
      </c>
      <c r="H13" s="8" t="n">
        <v>71384639</v>
      </c>
      <c r="I13" s="8"/>
      <c r="J13" s="8" t="n">
        <f aca="false">G13*3.8235866717</f>
        <v>73539166.0822657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f aca="false">low_SIPA_income!B7</f>
        <v>22042294.2695248</v>
      </c>
      <c r="F14" s="125" t="n">
        <f aca="false">low_SIPA_income!I7</f>
        <v>141764.810127232</v>
      </c>
      <c r="G14" s="42" t="n">
        <f aca="false">E14-F14*0.7</f>
        <v>21943058.9024358</v>
      </c>
      <c r="H14" s="42" t="n">
        <v>78650764</v>
      </c>
      <c r="I14" s="42"/>
      <c r="J14" s="42" t="n">
        <f aca="false">G14*3.8235866717</f>
        <v>83901187.5556814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f aca="false">low_SIPA_income!B8</f>
        <v>19232590.5323115</v>
      </c>
      <c r="F15" s="125" t="n">
        <f aca="false">low_SIPA_income!I8</f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73151553.3309906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f aca="false">low_SIPA_income!B9</f>
        <v>22573431.3103478</v>
      </c>
      <c r="F16" s="125" t="n">
        <f aca="false">low_SIPA_income!I9</f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f aca="false">low_SIPA_income!B10</f>
        <v>19517489.3136732</v>
      </c>
      <c r="F17" s="123" t="n">
        <f aca="false">low_SIPA_income!I10</f>
        <v>123378.287154311</v>
      </c>
      <c r="G17" s="8" t="n">
        <f aca="false">E17-F17*0.7</f>
        <v>19431124.5126652</v>
      </c>
      <c r="H17" s="8" t="n">
        <v>74434596</v>
      </c>
      <c r="I17" s="8"/>
      <c r="J17" s="8" t="n">
        <f aca="false">G17*3.8235866717</f>
        <v>74296588.7027699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f aca="false">low_SIPA_income!B11</f>
        <v>23345636.0092435</v>
      </c>
      <c r="F18" s="125" t="n">
        <f aca="false">low_SIPA_income!I11</f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88913432.6349492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f aca="false">low_SIPA_income!B12</f>
        <v>20685682.2682735</v>
      </c>
      <c r="F19" s="125" t="n">
        <f aca="false">low_SIPA_income!I12</f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f aca="false">low_SIPA_income!B13</f>
        <v>24447811.7042151</v>
      </c>
      <c r="F20" s="125" t="n">
        <f aca="false">low_SIPA_income!I13</f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93093717.5010947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f aca="false">low_SIPA_income!B14</f>
        <v>19576770.9795357</v>
      </c>
      <c r="F21" s="123" t="n">
        <f aca="false">low_SIPA_income!I14</f>
        <v>129450.461885458</v>
      </c>
      <c r="G21" s="8" t="n">
        <f aca="false">E21-F21*0.7</f>
        <v>19486155.6562159</v>
      </c>
      <c r="H21" s="8"/>
      <c r="I21" s="8"/>
      <c r="J21" s="8" t="n">
        <f aca="false">G21*3.8235866717</f>
        <v>74507005.0497785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f aca="false">low_SIPA_income!B15</f>
        <v>22220215.5173139</v>
      </c>
      <c r="F22" s="125" t="n">
        <f aca="false">low_SIPA_income!I15</f>
        <v>124241.716375217</v>
      </c>
      <c r="G22" s="42" t="n">
        <f aca="false">E22-F22*0.7</f>
        <v>22133246.3158513</v>
      </c>
      <c r="H22" s="42"/>
      <c r="I22" s="42"/>
      <c r="J22" s="42" t="n">
        <f aca="false">G22*3.8235866717</f>
        <v>84628385.6147421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f aca="false">low_SIPA_income!B16</f>
        <v>18315951.7891644</v>
      </c>
      <c r="F23" s="125" t="n">
        <f aca="false">low_SIPA_income!I16</f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9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f aca="false">low_SIPA_income!B17</f>
        <v>19986579.5361517</v>
      </c>
      <c r="F24" s="125" t="n">
        <f aca="false">low_SIPA_income!I17</f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76120711.3413451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f aca="false">low_SIPA_income!B18</f>
        <v>15765474.155274</v>
      </c>
      <c r="F25" s="123" t="n">
        <f aca="false">low_SIPA_income!I18</f>
        <v>112983.375310289</v>
      </c>
      <c r="G25" s="8" t="n">
        <f aca="false">E25-F25*0.7</f>
        <v>15686385.7925568</v>
      </c>
      <c r="H25" s="8"/>
      <c r="I25" s="8"/>
      <c r="J25" s="8" t="n">
        <f aca="false">G25*3.8235866717</f>
        <v>59978255.6435645</v>
      </c>
      <c r="K25" s="6"/>
      <c r="L25" s="8"/>
      <c r="M25" s="8" t="n">
        <f aca="false">F25*2.511711692</f>
        <v>283781.664768478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f aca="false">low_SIPA_income!B19</f>
        <v>18657793.5185827</v>
      </c>
      <c r="F26" s="125" t="n">
        <f aca="false">low_SIPA_income!I19</f>
        <v>111109.744064318</v>
      </c>
      <c r="G26" s="42" t="n">
        <f aca="false">E26-F26*0.7</f>
        <v>18580016.6977376</v>
      </c>
      <c r="H26" s="42" t="n">
        <v>1000</v>
      </c>
      <c r="I26" s="42"/>
      <c r="J26" s="42" t="n">
        <f aca="false">G26*3.8235866717</f>
        <v>71042304.2054331</v>
      </c>
      <c r="K26" s="9"/>
      <c r="L26" s="42"/>
      <c r="M26" s="42" t="n">
        <f aca="false">F26*2.511711692</f>
        <v>279075.643261474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f aca="false">low_SIPA_income!B20</f>
        <v>15997402.2056668</v>
      </c>
      <c r="F27" s="125" t="n">
        <f aca="false">low_SIPA_income!I20</f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f aca="false">low_SIPA_income!B21</f>
        <v>18417019.9206197</v>
      </c>
      <c r="F28" s="125" t="n">
        <f aca="false">low_SIPA_income!I21</f>
        <v>108953.577959935</v>
      </c>
      <c r="G28" s="42" t="n">
        <f aca="false">E28-F28*0.7</f>
        <v>18340752.4160478</v>
      </c>
      <c r="H28" s="42"/>
      <c r="I28" s="42"/>
      <c r="J28" s="42" t="n">
        <f aca="false">G28*3.8235866717</f>
        <v>70127456.4869498</v>
      </c>
      <c r="K28" s="9"/>
      <c r="L28" s="42"/>
      <c r="M28" s="42" t="n">
        <f aca="false">F28*2.511711692</f>
        <v>273659.975647202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f aca="false">low_SIPA_income!B22</f>
        <v>16219761.4340024</v>
      </c>
      <c r="F29" s="123" t="n">
        <f aca="false">low_SIPA_income!I22</f>
        <v>110895.328749862</v>
      </c>
      <c r="G29" s="8" t="n">
        <f aca="false">E29-F29*0.7</f>
        <v>16142134.7038775</v>
      </c>
      <c r="H29" s="8"/>
      <c r="I29" s="8"/>
      <c r="J29" s="8" t="n">
        <f aca="false">G29*3.8235866717</f>
        <v>61720851.1065319</v>
      </c>
      <c r="K29" s="6"/>
      <c r="L29" s="8"/>
      <c r="M29" s="8" t="n">
        <f aca="false">F29*2.511711692</f>
        <v>278537.093809213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f aca="false">low_SIPA_income!B23</f>
        <v>19095179.1793774</v>
      </c>
      <c r="F30" s="125" t="n">
        <f aca="false">low_SIPA_income!I23</f>
        <v>111735.512325865</v>
      </c>
      <c r="G30" s="42" t="n">
        <f aca="false">E30-F30*0.7</f>
        <v>19016964.3207493</v>
      </c>
      <c r="H30" s="42"/>
      <c r="I30" s="42"/>
      <c r="J30" s="42" t="n">
        <f aca="false">G30*3.8235866717</f>
        <v>72713011.3130114</v>
      </c>
      <c r="K30" s="9"/>
      <c r="L30" s="42"/>
      <c r="M30" s="42" t="n">
        <f aca="false">F30*2.511711692</f>
        <v>280647.392720486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f aca="false">low_SIPA_income!B24</f>
        <v>16661765.6935492</v>
      </c>
      <c r="F31" s="125" t="n">
        <f aca="false">low_SIPA_income!I24</f>
        <v>112811.771321692</v>
      </c>
      <c r="G31" s="42" t="n">
        <f aca="false">E31-F31*0.7</f>
        <v>16582797.453624</v>
      </c>
      <c r="H31" s="42"/>
      <c r="I31" s="42"/>
      <c r="J31" s="42" t="n">
        <f aca="false">G31*3.8235866717</f>
        <v>63405763.3231776</v>
      </c>
      <c r="K31" s="9"/>
      <c r="L31" s="42"/>
      <c r="M31" s="42" t="n">
        <f aca="false">F31*2.511711692</f>
        <v>283350.645023925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f aca="false">low_SIPA_income!B25</f>
        <v>19484973.2178551</v>
      </c>
      <c r="F32" s="125" t="n">
        <f aca="false">low_SIPA_income!I25</f>
        <v>115665.706632701</v>
      </c>
      <c r="G32" s="42" t="n">
        <f aca="false">E32-F32*0.7</f>
        <v>19404007.2232122</v>
      </c>
      <c r="H32" s="42"/>
      <c r="I32" s="42"/>
      <c r="J32" s="42" t="n">
        <f aca="false">G32*3.8235866717</f>
        <v>74192903.3962447</v>
      </c>
      <c r="K32" s="9"/>
      <c r="L32" s="42"/>
      <c r="M32" s="42" t="n">
        <f aca="false">F32*2.511711692</f>
        <v>290518.907712797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f aca="false">low_SIPA_income!B26</f>
        <v>17180532.393276</v>
      </c>
      <c r="F33" s="123" t="n">
        <f aca="false">low_SIPA_income!I26</f>
        <v>117095.962753259</v>
      </c>
      <c r="G33" s="8" t="n">
        <f aca="false">E33-F33*0.7</f>
        <v>17098565.2193487</v>
      </c>
      <c r="H33" s="8"/>
      <c r="I33" s="8"/>
      <c r="J33" s="8" t="n">
        <f aca="false">G33*3.8235866717</f>
        <v>65377846.0778948</v>
      </c>
      <c r="K33" s="6"/>
      <c r="L33" s="8"/>
      <c r="M33" s="8" t="n">
        <f aca="false">F33*2.511711692</f>
        <v>294111.298733357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f aca="false">low_SIPA_income!B27</f>
        <v>19951636.3909649</v>
      </c>
      <c r="F34" s="125" t="n">
        <f aca="false">low_SIPA_income!I27</f>
        <v>112815.624363854</v>
      </c>
      <c r="G34" s="42" t="n">
        <f aca="false">E34-F34*0.7</f>
        <v>19872665.4539102</v>
      </c>
      <c r="H34" s="42"/>
      <c r="I34" s="42"/>
      <c r="J34" s="42" t="n">
        <f aca="false">G34*3.8235866717</f>
        <v>75984858.7607242</v>
      </c>
      <c r="K34" s="9"/>
      <c r="L34" s="42"/>
      <c r="M34" s="42" t="n">
        <f aca="false">F34*2.511711692</f>
        <v>283360.322754972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f aca="false">low_SIPA_income!B28</f>
        <v>17451665.6322578</v>
      </c>
      <c r="F35" s="125" t="n">
        <f aca="false">low_SIPA_income!I28</f>
        <v>118695.719873636</v>
      </c>
      <c r="G35" s="42" t="n">
        <f aca="false">E35-F35*0.7</f>
        <v>17368578.6283462</v>
      </c>
      <c r="H35" s="42"/>
      <c r="I35" s="42"/>
      <c r="J35" s="42" t="n">
        <f aca="false">G35*3.8235866717</f>
        <v>66410265.7497181</v>
      </c>
      <c r="K35" s="9"/>
      <c r="L35" s="42"/>
      <c r="M35" s="42" t="n">
        <f aca="false">F35*2.511711692</f>
        <v>298129.427396967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f aca="false">low_SIPA_income!B29</f>
        <v>20405339.079285</v>
      </c>
      <c r="F36" s="125" t="n">
        <f aca="false">low_SIPA_income!I29</f>
        <v>114687.417646896</v>
      </c>
      <c r="G36" s="42" t="n">
        <f aca="false">E36-F36*0.7</f>
        <v>20325057.8869322</v>
      </c>
      <c r="H36" s="42"/>
      <c r="I36" s="42"/>
      <c r="J36" s="42" t="n">
        <f aca="false">G36*3.8235866717</f>
        <v>77714620.4380048</v>
      </c>
      <c r="K36" s="9"/>
      <c r="L36" s="42"/>
      <c r="M36" s="42" t="n">
        <f aca="false">F36*2.511711692</f>
        <v>288061.727828996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f aca="false">low_SIPA_income!B30</f>
        <v>17865337.3120379</v>
      </c>
      <c r="F37" s="123" t="n">
        <f aca="false">low_SIPA_income!I30</f>
        <v>117374.912621981</v>
      </c>
      <c r="G37" s="8" t="n">
        <f aca="false">E37-F37*0.7</f>
        <v>17783174.8732025</v>
      </c>
      <c r="H37" s="8"/>
      <c r="I37" s="8"/>
      <c r="J37" s="8" t="n">
        <f aca="false">G37*3.8235866717</f>
        <v>67995510.4256873</v>
      </c>
      <c r="K37" s="6"/>
      <c r="L37" s="8"/>
      <c r="M37" s="8" t="n">
        <f aca="false">F37*2.511711692</f>
        <v>294811.940380108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f aca="false">low_SIPA_income!B31</f>
        <v>20717108.0180851</v>
      </c>
      <c r="F38" s="125" t="n">
        <f aca="false">low_SIPA_income!I31</f>
        <v>118900.601217229</v>
      </c>
      <c r="G38" s="42" t="n">
        <f aca="false">E38-F38*0.7</f>
        <v>20633877.597233</v>
      </c>
      <c r="H38" s="42"/>
      <c r="I38" s="42"/>
      <c r="J38" s="42" t="n">
        <f aca="false">G38*3.8235866717</f>
        <v>78895419.3662694</v>
      </c>
      <c r="K38" s="9"/>
      <c r="L38" s="42"/>
      <c r="M38" s="42" t="n">
        <f aca="false">F38*2.511711692</f>
        <v>298644.030263144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f aca="false">low_SIPA_income!B32</f>
        <v>18273146.5408804</v>
      </c>
      <c r="F39" s="125" t="n">
        <f aca="false">low_SIPA_income!I32</f>
        <v>119396.831971516</v>
      </c>
      <c r="G39" s="42" t="n">
        <f aca="false">E39-F39*0.7</f>
        <v>18189568.7585004</v>
      </c>
      <c r="H39" s="42"/>
      <c r="I39" s="42"/>
      <c r="J39" s="42" t="n">
        <f aca="false">G39*3.8235866717</f>
        <v>69549392.6689727</v>
      </c>
      <c r="K39" s="9"/>
      <c r="L39" s="42"/>
      <c r="M39" s="42" t="n">
        <f aca="false">F39*2.511711692</f>
        <v>299890.418850616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f aca="false">low_SIPA_income!B33</f>
        <v>21178008.4776861</v>
      </c>
      <c r="F40" s="125" t="n">
        <f aca="false">low_SIPA_income!I33</f>
        <v>115712.588610148</v>
      </c>
      <c r="G40" s="42" t="n">
        <f aca="false">E40-F40*0.7</f>
        <v>21097009.665659</v>
      </c>
      <c r="H40" s="42"/>
      <c r="I40" s="42"/>
      <c r="J40" s="42" t="n">
        <f aca="false">G40*3.8235866717</f>
        <v>80666244.97034</v>
      </c>
      <c r="K40" s="9"/>
      <c r="L40" s="42"/>
      <c r="M40" s="42" t="n">
        <f aca="false">F40*2.511711692</f>
        <v>290636.661723694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f aca="false">low_SIPA_income!B34</f>
        <v>18614439.9409928</v>
      </c>
      <c r="F41" s="123" t="n">
        <f aca="false">low_SIPA_income!I34</f>
        <v>120062.541416613</v>
      </c>
      <c r="G41" s="8" t="n">
        <f aca="false">E41-F41*0.7</f>
        <v>18530396.1620012</v>
      </c>
      <c r="H41" s="8"/>
      <c r="I41" s="8"/>
      <c r="J41" s="8" t="n">
        <f aca="false">G41*3.8235866717</f>
        <v>70852575.7863486</v>
      </c>
      <c r="K41" s="6"/>
      <c r="L41" s="8"/>
      <c r="M41" s="8" t="n">
        <f aca="false">F41*2.511711692</f>
        <v>301562.489047342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f aca="false">low_SIPA_income!B35</f>
        <v>21793230.2270027</v>
      </c>
      <c r="F42" s="125" t="n">
        <f aca="false">low_SIPA_income!I35</f>
        <v>121525.173916464</v>
      </c>
      <c r="G42" s="42" t="n">
        <f aca="false">E42-F42*0.7</f>
        <v>21708162.6052612</v>
      </c>
      <c r="H42" s="42"/>
      <c r="I42" s="42"/>
      <c r="J42" s="42" t="n">
        <f aca="false">G42*3.8235866717</f>
        <v>83003041.204573</v>
      </c>
      <c r="K42" s="9"/>
      <c r="L42" s="42"/>
      <c r="M42" s="42" t="n">
        <f aca="false">F42*2.511711692</f>
        <v>305236.200198315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f aca="false">low_SIPA_income!B36</f>
        <v>19146864.4969192</v>
      </c>
      <c r="F43" s="125" t="n">
        <f aca="false">low_SIPA_income!I36</f>
        <v>124670.794272231</v>
      </c>
      <c r="G43" s="42" t="n">
        <f aca="false">E43-F43*0.7</f>
        <v>19059594.9409287</v>
      </c>
      <c r="H43" s="42"/>
      <c r="I43" s="42"/>
      <c r="J43" s="42" t="n">
        <f aca="false">G43*3.8235866717</f>
        <v>72876013.1841357</v>
      </c>
      <c r="K43" s="9"/>
      <c r="L43" s="42"/>
      <c r="M43" s="42" t="n">
        <f aca="false">F43*2.511711692</f>
        <v>313137.091624489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f aca="false">low_SIPA_income!B37</f>
        <v>22112574.3116993</v>
      </c>
      <c r="F44" s="125" t="n">
        <f aca="false">low_SIPA_income!I37</f>
        <v>120691.434095772</v>
      </c>
      <c r="G44" s="42" t="n">
        <f aca="false">E44-F44*0.7</f>
        <v>22028090.3078323</v>
      </c>
      <c r="H44" s="42"/>
      <c r="I44" s="42"/>
      <c r="J44" s="42" t="n">
        <f aca="false">G44*3.8235866717</f>
        <v>84226312.5040314</v>
      </c>
      <c r="K44" s="9"/>
      <c r="L44" s="42"/>
      <c r="M44" s="42" t="n">
        <f aca="false">F44*2.511711692</f>
        <v>303142.086142598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f aca="false">low_SIPA_income!B38</f>
        <v>19308145.1883975</v>
      </c>
      <c r="F45" s="123" t="n">
        <f aca="false">low_SIPA_income!I38</f>
        <v>124111.238254657</v>
      </c>
      <c r="G45" s="8" t="n">
        <f aca="false">E45-F45*0.7</f>
        <v>19221267.3216193</v>
      </c>
      <c r="H45" s="8"/>
      <c r="I45" s="8"/>
      <c r="J45" s="8" t="n">
        <f aca="false">G45*3.8235866717</f>
        <v>73494181.5441263</v>
      </c>
      <c r="K45" s="6"/>
      <c r="L45" s="8"/>
      <c r="M45" s="8" t="n">
        <f aca="false">F45*2.511711692</f>
        <v>311731.64823282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f aca="false">low_SIPA_income!B39</f>
        <v>22295922.3630549</v>
      </c>
      <c r="F46" s="125" t="n">
        <f aca="false">low_SIPA_income!I39</f>
        <v>124251.799082364</v>
      </c>
      <c r="G46" s="42" t="n">
        <f aca="false">E46-F46*0.7</f>
        <v>22208946.1036972</v>
      </c>
      <c r="H46" s="42"/>
      <c r="I46" s="42"/>
      <c r="J46" s="42" t="n">
        <f aca="false">G46*3.8235866717</f>
        <v>84917830.3146003</v>
      </c>
      <c r="K46" s="9"/>
      <c r="L46" s="42"/>
      <c r="M46" s="42" t="n">
        <f aca="false">F46*2.511711692</f>
        <v>312084.69650721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f aca="false">low_SIPA_income!B40</f>
        <v>19659376.1670296</v>
      </c>
      <c r="F47" s="125" t="n">
        <f aca="false">low_SIPA_income!I40</f>
        <v>124346.864541359</v>
      </c>
      <c r="G47" s="42" t="n">
        <f aca="false">E47-F47*0.7</f>
        <v>19572333.3618507</v>
      </c>
      <c r="H47" s="42"/>
      <c r="I47" s="42"/>
      <c r="J47" s="42" t="n">
        <f aca="false">G47*3.8235866717</f>
        <v>74836512.9764416</v>
      </c>
      <c r="K47" s="9"/>
      <c r="L47" s="42"/>
      <c r="M47" s="42" t="n">
        <f aca="false">F47*2.511711692</f>
        <v>312323.473532071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f aca="false">low_SIPA_income!B41</f>
        <v>22741610.2763696</v>
      </c>
      <c r="F48" s="125" t="n">
        <f aca="false">low_SIPA_income!I41</f>
        <v>125640.670673003</v>
      </c>
      <c r="G48" s="42" t="n">
        <f aca="false">E48-F48*0.7</f>
        <v>22653661.8068985</v>
      </c>
      <c r="H48" s="42"/>
      <c r="I48" s="42"/>
      <c r="J48" s="42" t="n">
        <f aca="false">G48*3.8235866717</f>
        <v>86618239.3500563</v>
      </c>
      <c r="K48" s="9"/>
      <c r="L48" s="42"/>
      <c r="M48" s="42" t="n">
        <f aca="false">F48*2.511711692</f>
        <v>315573.141520104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f aca="false">low_SIPA_income!B42</f>
        <v>19776613.1832254</v>
      </c>
      <c r="F49" s="123" t="n">
        <f aca="false">low_SIPA_income!I42</f>
        <v>127438.422013121</v>
      </c>
      <c r="G49" s="8" t="n">
        <f aca="false">E49-F49*0.7</f>
        <v>19687406.2878162</v>
      </c>
      <c r="H49" s="8"/>
      <c r="I49" s="8"/>
      <c r="J49" s="8" t="n">
        <f aca="false">G49*3.8235866717</f>
        <v>75276504.282437</v>
      </c>
      <c r="K49" s="6"/>
      <c r="L49" s="8"/>
      <c r="M49" s="8" t="n">
        <f aca="false">F49*2.511711692</f>
        <v>320088.574580386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f aca="false">low_SIPA_income!B43</f>
        <v>22890259.5389261</v>
      </c>
      <c r="F50" s="125" t="n">
        <f aca="false">low_SIPA_income!I43</f>
        <v>127135.974760523</v>
      </c>
      <c r="G50" s="42" t="n">
        <f aca="false">E50-F50*0.7</f>
        <v>22801264.3565938</v>
      </c>
      <c r="H50" s="42"/>
      <c r="I50" s="42"/>
      <c r="J50" s="42" t="n">
        <f aca="false">G50*3.8235866717</f>
        <v>87182610.4917802</v>
      </c>
      <c r="K50" s="9"/>
      <c r="L50" s="42"/>
      <c r="M50" s="42" t="n">
        <f aca="false">F50*2.511711692</f>
        <v>319328.914279822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f aca="false">low_SIPA_income!B44</f>
        <v>20153814.9752602</v>
      </c>
      <c r="F51" s="125" t="n">
        <f aca="false">low_SIPA_income!I44</f>
        <v>128338.397252649</v>
      </c>
      <c r="G51" s="42" t="n">
        <f aca="false">E51-F51*0.7</f>
        <v>20063978.0971834</v>
      </c>
      <c r="H51" s="42"/>
      <c r="I51" s="42"/>
      <c r="J51" s="42" t="n">
        <f aca="false">G51*3.8235866717</f>
        <v>76716359.2336711</v>
      </c>
      <c r="K51" s="9"/>
      <c r="L51" s="42"/>
      <c r="M51" s="42" t="n">
        <f aca="false">F51*2.511711692</f>
        <v>322349.052912019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f aca="false">low_SIPA_income!B45</f>
        <v>23274506.7687041</v>
      </c>
      <c r="F52" s="125" t="n">
        <f aca="false">low_SIPA_income!I45</f>
        <v>130189.022479835</v>
      </c>
      <c r="G52" s="42" t="n">
        <f aca="false">E52-F52*0.7</f>
        <v>23183374.4529682</v>
      </c>
      <c r="H52" s="42"/>
      <c r="I52" s="42"/>
      <c r="J52" s="42" t="n">
        <f aca="false">G52*3.8235866717</f>
        <v>88643641.5633994</v>
      </c>
      <c r="K52" s="9"/>
      <c r="L52" s="42"/>
      <c r="M52" s="42" t="n">
        <f aca="false">F52*2.511711692</f>
        <v>326997.289932653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f aca="false">low_SIPA_income!B46</f>
        <v>20500688.0549386</v>
      </c>
      <c r="F53" s="123" t="n">
        <f aca="false">low_SIPA_income!I46</f>
        <v>132405.346321893</v>
      </c>
      <c r="G53" s="8" t="n">
        <f aca="false">E53-F53*0.7</f>
        <v>20408004.3125133</v>
      </c>
      <c r="H53" s="8"/>
      <c r="I53" s="8"/>
      <c r="J53" s="8" t="n">
        <f aca="false">G53*3.8235866717</f>
        <v>78031773.285322</v>
      </c>
      <c r="K53" s="6"/>
      <c r="L53" s="8"/>
      <c r="M53" s="8" t="n">
        <f aca="false">F53*2.511711692</f>
        <v>332564.056440007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f aca="false">low_SIPA_income!B47</f>
        <v>23793874.5264971</v>
      </c>
      <c r="F54" s="125" t="n">
        <f aca="false">low_SIPA_income!I47</f>
        <v>126516.029974808</v>
      </c>
      <c r="G54" s="42" t="n">
        <f aca="false">E54-F54*0.7</f>
        <v>23705313.3055147</v>
      </c>
      <c r="H54" s="42"/>
      <c r="I54" s="42"/>
      <c r="J54" s="42" t="n">
        <f aca="false">G54*3.8235866717</f>
        <v>90639320.0034387</v>
      </c>
      <c r="K54" s="9"/>
      <c r="L54" s="42"/>
      <c r="M54" s="42" t="n">
        <f aca="false">F54*2.511711692</f>
        <v>317771.791713148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f aca="false">low_SIPA_income!B48</f>
        <v>21044801.1106013</v>
      </c>
      <c r="F55" s="125" t="n">
        <f aca="false">low_SIPA_income!I48</f>
        <v>125500.067712619</v>
      </c>
      <c r="G55" s="42" t="n">
        <f aca="false">E55-F55*0.7</f>
        <v>20956951.0632024</v>
      </c>
      <c r="H55" s="42"/>
      <c r="I55" s="42"/>
      <c r="J55" s="42" t="n">
        <f aca="false">G55*3.8235866717</f>
        <v>80130718.7647299</v>
      </c>
      <c r="K55" s="9"/>
      <c r="L55" s="42"/>
      <c r="M55" s="42" t="n">
        <f aca="false">F55*2.511711692</f>
        <v>315219.987420576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f aca="false">low_SIPA_income!B49</f>
        <v>24206942.8107527</v>
      </c>
      <c r="F56" s="125" t="n">
        <f aca="false">low_SIPA_income!I49</f>
        <v>135545.501117782</v>
      </c>
      <c r="G56" s="42" t="n">
        <f aca="false">E56-F56*0.7</f>
        <v>24112060.9599703</v>
      </c>
      <c r="H56" s="42"/>
      <c r="I56" s="42"/>
      <c r="J56" s="42" t="n">
        <f aca="false">G56*3.8235866717</f>
        <v>92194554.9137603</v>
      </c>
      <c r="K56" s="9"/>
      <c r="L56" s="42"/>
      <c r="M56" s="42" t="n">
        <f aca="false">F56*2.511711692</f>
        <v>340451.219955532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f aca="false">low_SIPA_income!B50</f>
        <v>21244509.4035554</v>
      </c>
      <c r="F57" s="123" t="n">
        <f aca="false">low_SIPA_income!I50</f>
        <v>134675.188013825</v>
      </c>
      <c r="G57" s="8" t="n">
        <f aca="false">E57-F57*0.7</f>
        <v>21150236.7719458</v>
      </c>
      <c r="H57" s="8"/>
      <c r="I57" s="8"/>
      <c r="J57" s="8" t="n">
        <f aca="false">G57*3.8235866717</f>
        <v>80869763.4245111</v>
      </c>
      <c r="K57" s="6"/>
      <c r="L57" s="8"/>
      <c r="M57" s="8" t="n">
        <f aca="false">F57*2.511711692</f>
        <v>338265.244356622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f aca="false">low_SIPA_income!B51</f>
        <v>24533784.1280752</v>
      </c>
      <c r="F58" s="125" t="n">
        <f aca="false">low_SIPA_income!I51</f>
        <v>136524.510216215</v>
      </c>
      <c r="G58" s="42" t="n">
        <f aca="false">E58-F58*0.7</f>
        <v>24438216.9709238</v>
      </c>
      <c r="H58" s="42"/>
      <c r="I58" s="42"/>
      <c r="J58" s="42" t="n">
        <f aca="false">G58*3.8235866717</f>
        <v>93441640.6901371</v>
      </c>
      <c r="K58" s="9"/>
      <c r="L58" s="42"/>
      <c r="M58" s="42" t="n">
        <f aca="false">F58*2.511711692</f>
        <v>342910.20855464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f aca="false">low_SIPA_income!B52</f>
        <v>21559809.0258955</v>
      </c>
      <c r="F59" s="125" t="n">
        <f aca="false">low_SIPA_income!I52</f>
        <v>139217.166551781</v>
      </c>
      <c r="G59" s="42" t="n">
        <f aca="false">E59-F59*0.7</f>
        <v>21462357.0093092</v>
      </c>
      <c r="H59" s="42"/>
      <c r="I59" s="42"/>
      <c r="J59" s="42" t="n">
        <f aca="false">G59*3.8235866717</f>
        <v>82063182.2040618</v>
      </c>
      <c r="K59" s="9"/>
      <c r="L59" s="42"/>
      <c r="M59" s="42" t="n">
        <f aca="false">F59*2.511711692</f>
        <v>349673.38495522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f aca="false">low_SIPA_income!B53</f>
        <v>25021175.1855566</v>
      </c>
      <c r="F60" s="125" t="n">
        <f aca="false">low_SIPA_income!I53</f>
        <v>140437.841709068</v>
      </c>
      <c r="G60" s="42" t="n">
        <f aca="false">E60-F60*0.7</f>
        <v>24922868.6963603</v>
      </c>
      <c r="H60" s="42"/>
      <c r="I60" s="42"/>
      <c r="J60" s="42" t="n">
        <f aca="false">G60*3.8235866717</f>
        <v>95294748.5679322</v>
      </c>
      <c r="K60" s="9"/>
      <c r="L60" s="42"/>
      <c r="M60" s="42" t="n">
        <f aca="false">F60*2.511711692</f>
        <v>352739.36901991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f aca="false">low_SIPA_income!B54</f>
        <v>22117943.8228451</v>
      </c>
      <c r="F61" s="123" t="n">
        <f aca="false">low_SIPA_income!I54</f>
        <v>143142.393071229</v>
      </c>
      <c r="G61" s="8" t="n">
        <f aca="false">E61-F61*0.7</f>
        <v>22017744.1476953</v>
      </c>
      <c r="H61" s="8"/>
      <c r="I61" s="8"/>
      <c r="J61" s="8" t="n">
        <f aca="false">G61*3.8235866717</f>
        <v>84186753.0640283</v>
      </c>
      <c r="K61" s="6"/>
      <c r="L61" s="8"/>
      <c r="M61" s="8" t="n">
        <f aca="false">F61*2.511711692</f>
        <v>359532.422297866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f aca="false">low_SIPA_income!B55</f>
        <v>25489775.1276972</v>
      </c>
      <c r="F62" s="125" t="n">
        <f aca="false">low_SIPA_income!I55</f>
        <v>142001.117510085</v>
      </c>
      <c r="G62" s="42" t="n">
        <f aca="false">E62-F62*0.7</f>
        <v>25390374.3454402</v>
      </c>
      <c r="H62" s="42"/>
      <c r="I62" s="42"/>
      <c r="J62" s="42" t="n">
        <f aca="false">G62*3.8235866717</f>
        <v>97082296.9366987</v>
      </c>
      <c r="K62" s="9"/>
      <c r="L62" s="42"/>
      <c r="M62" s="42" t="n">
        <f aca="false">F62*2.511711692</f>
        <v>356665.867127147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f aca="false">low_SIPA_income!B56</f>
        <v>22273358.4289642</v>
      </c>
      <c r="F63" s="125" t="n">
        <f aca="false">low_SIPA_income!I56</f>
        <v>142349.424314438</v>
      </c>
      <c r="G63" s="42" t="n">
        <f aca="false">E63-F63*0.7</f>
        <v>22173713.831944</v>
      </c>
      <c r="H63" s="42"/>
      <c r="I63" s="42"/>
      <c r="J63" s="42" t="n">
        <f aca="false">G63*3.8235866717</f>
        <v>84783116.6699112</v>
      </c>
      <c r="K63" s="9"/>
      <c r="L63" s="42"/>
      <c r="M63" s="42" t="n">
        <f aca="false">F63*2.511711692</f>
        <v>357540.713400043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f aca="false">low_SIPA_income!B57</f>
        <v>25691334.7926485</v>
      </c>
      <c r="F64" s="125" t="n">
        <f aca="false">low_SIPA_income!I57</f>
        <v>142237.820389367</v>
      </c>
      <c r="G64" s="42" t="n">
        <f aca="false">E64-F64*0.7</f>
        <v>25591768.3183759</v>
      </c>
      <c r="H64" s="42"/>
      <c r="I64" s="42"/>
      <c r="J64" s="42" t="n">
        <f aca="false">G64*3.8235866717</f>
        <v>97852344.2473765</v>
      </c>
      <c r="K64" s="9"/>
      <c r="L64" s="42"/>
      <c r="M64" s="42" t="n">
        <f aca="false">F64*2.511711692</f>
        <v>357260.39651657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f aca="false">low_SIPA_income!B58</f>
        <v>22483761.4614219</v>
      </c>
      <c r="F65" s="123" t="n">
        <f aca="false">low_SIPA_income!I58</f>
        <v>146287.503602669</v>
      </c>
      <c r="G65" s="8" t="n">
        <f aca="false">E65-F65*0.7</f>
        <v>22381360.2089</v>
      </c>
      <c r="H65" s="8"/>
      <c r="I65" s="8"/>
      <c r="J65" s="8" t="n">
        <f aca="false">G65*3.8235866717</f>
        <v>85577070.5892667</v>
      </c>
      <c r="K65" s="6"/>
      <c r="L65" s="8"/>
      <c r="M65" s="8" t="n">
        <f aca="false">F65*2.511711692</f>
        <v>367432.033192315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f aca="false">low_SIPA_income!B59</f>
        <v>25820749.8446416</v>
      </c>
      <c r="F66" s="125" t="n">
        <f aca="false">low_SIPA_income!I59</f>
        <v>145947.143113152</v>
      </c>
      <c r="G66" s="42" t="n">
        <f aca="false">E66-F66*0.7</f>
        <v>25718586.8444624</v>
      </c>
      <c r="H66" s="42"/>
      <c r="I66" s="42"/>
      <c r="J66" s="42" t="n">
        <f aca="false">G66*3.8235866717</f>
        <v>98337245.8734455</v>
      </c>
      <c r="K66" s="9"/>
      <c r="L66" s="42"/>
      <c r="M66" s="42" t="n">
        <f aca="false">F66*2.511711692</f>
        <v>366577.145771302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f aca="false">low_SIPA_income!B60</f>
        <v>22510484.4217314</v>
      </c>
      <c r="F67" s="125" t="n">
        <f aca="false">low_SIPA_income!I60</f>
        <v>150673.247881272</v>
      </c>
      <c r="G67" s="42" t="n">
        <f aca="false">E67-F67*0.7</f>
        <v>22405013.1482145</v>
      </c>
      <c r="H67" s="42"/>
      <c r="I67" s="42"/>
      <c r="J67" s="42" t="n">
        <f aca="false">G67*3.8235866717</f>
        <v>85667509.6527763</v>
      </c>
      <c r="K67" s="9"/>
      <c r="L67" s="42"/>
      <c r="M67" s="42" t="n">
        <f aca="false">F67*2.511711692</f>
        <v>378447.758375006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f aca="false">low_SIPA_income!B61</f>
        <v>26023173.3348463</v>
      </c>
      <c r="F68" s="125" t="n">
        <f aca="false">low_SIPA_income!I61</f>
        <v>145760.700836896</v>
      </c>
      <c r="G68" s="42" t="n">
        <f aca="false">E68-F68*0.7</f>
        <v>25921140.8442605</v>
      </c>
      <c r="H68" s="42"/>
      <c r="I68" s="42"/>
      <c r="J68" s="42" t="n">
        <f aca="false">G68*3.8235866717</f>
        <v>99111728.647373</v>
      </c>
      <c r="K68" s="9"/>
      <c r="L68" s="42"/>
      <c r="M68" s="42" t="n">
        <f aca="false">F68*2.511711692</f>
        <v>366108.856526147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f aca="false">low_SIPA_income!B62</f>
        <v>22740711.4271381</v>
      </c>
      <c r="F69" s="123" t="n">
        <f aca="false">low_SIPA_income!I62</f>
        <v>150882.058047664</v>
      </c>
      <c r="G69" s="8" t="n">
        <f aca="false">E69-F69*0.7</f>
        <v>22635093.9865048</v>
      </c>
      <c r="H69" s="8"/>
      <c r="I69" s="8"/>
      <c r="J69" s="8" t="n">
        <f aca="false">G69*3.8235866717</f>
        <v>86547243.6794765</v>
      </c>
      <c r="K69" s="6"/>
      <c r="L69" s="8"/>
      <c r="M69" s="8" t="n">
        <f aca="false">F69*2.511711692</f>
        <v>378972.22931134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f aca="false">low_SIPA_income!B63</f>
        <v>26398005.3736858</v>
      </c>
      <c r="F70" s="125" t="n">
        <f aca="false">low_SIPA_income!I63</f>
        <v>149338.449803565</v>
      </c>
      <c r="G70" s="42" t="n">
        <f aca="false">E70-F70*0.7</f>
        <v>26293468.4588233</v>
      </c>
      <c r="H70" s="42"/>
      <c r="I70" s="42"/>
      <c r="J70" s="42" t="n">
        <f aca="false">G70*3.8235866717</f>
        <v>100535355.551921</v>
      </c>
      <c r="K70" s="9"/>
      <c r="L70" s="42"/>
      <c r="M70" s="42" t="n">
        <f aca="false">F70*2.511711692</f>
        <v>375095.13043677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f aca="false">low_SIPA_income!B64</f>
        <v>22941724.4176579</v>
      </c>
      <c r="F71" s="125" t="n">
        <f aca="false">low_SIPA_income!I64</f>
        <v>147033.303991877</v>
      </c>
      <c r="G71" s="42" t="n">
        <f aca="false">E71-F71*0.7</f>
        <v>22838801.1048636</v>
      </c>
      <c r="H71" s="42"/>
      <c r="I71" s="42"/>
      <c r="J71" s="42" t="n">
        <f aca="false">G71*3.8235866717</f>
        <v>87326135.5021638</v>
      </c>
      <c r="K71" s="9"/>
      <c r="L71" s="42"/>
      <c r="M71" s="42" t="n">
        <f aca="false">F71*2.511711692</f>
        <v>369305.268749788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f aca="false">low_SIPA_income!B65</f>
        <v>26499026.7322471</v>
      </c>
      <c r="F72" s="125" t="n">
        <f aca="false">low_SIPA_income!I65</f>
        <v>149423.193171035</v>
      </c>
      <c r="G72" s="42" t="n">
        <f aca="false">E72-F72*0.7</f>
        <v>26394430.4970274</v>
      </c>
      <c r="H72" s="42"/>
      <c r="I72" s="42"/>
      <c r="J72" s="42" t="n">
        <f aca="false">G72*3.8235866717</f>
        <v>100921392.655546</v>
      </c>
      <c r="K72" s="9"/>
      <c r="L72" s="42"/>
      <c r="M72" s="42" t="n">
        <f aca="false">F72*2.511711692</f>
        <v>375307.981343663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f aca="false">low_SIPA_income!B66</f>
        <v>23078395.767897</v>
      </c>
      <c r="F73" s="123" t="n">
        <f aca="false">low_SIPA_income!I66</f>
        <v>156201.177816321</v>
      </c>
      <c r="G73" s="8" t="n">
        <f aca="false">E73-F73*0.7</f>
        <v>22969054.9434256</v>
      </c>
      <c r="H73" s="8"/>
      <c r="I73" s="8"/>
      <c r="J73" s="8" t="n">
        <f aca="false">G73*3.8235866717</f>
        <v>87824172.3432271</v>
      </c>
      <c r="K73" s="6"/>
      <c r="L73" s="8"/>
      <c r="M73" s="8" t="n">
        <f aca="false">F73*2.511711692</f>
        <v>392332.324625423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f aca="false">low_SIPA_income!B67</f>
        <v>26622480.7884616</v>
      </c>
      <c r="F74" s="125" t="n">
        <f aca="false">low_SIPA_income!I67</f>
        <v>150659.226019612</v>
      </c>
      <c r="G74" s="42" t="n">
        <f aca="false">E74-F74*0.7</f>
        <v>26517019.3302478</v>
      </c>
      <c r="H74" s="42"/>
      <c r="I74" s="42"/>
      <c r="J74" s="42" t="n">
        <f aca="false">G74*3.8235866717</f>
        <v>101390121.684347</v>
      </c>
      <c r="K74" s="9"/>
      <c r="L74" s="42"/>
      <c r="M74" s="42" t="n">
        <f aca="false">F74*2.511711692</f>
        <v>378412.53950113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f aca="false">low_SIPA_income!B68</f>
        <v>23185049.7145767</v>
      </c>
      <c r="F75" s="125" t="n">
        <f aca="false">low_SIPA_income!I68</f>
        <v>151825.723717411</v>
      </c>
      <c r="G75" s="42" t="n">
        <f aca="false">E75-F75*0.7</f>
        <v>23078771.7079745</v>
      </c>
      <c r="H75" s="42"/>
      <c r="I75" s="42"/>
      <c r="J75" s="42" t="n">
        <f aca="false">G75*3.8235866717</f>
        <v>88243683.9018183</v>
      </c>
      <c r="K75" s="9"/>
      <c r="L75" s="42"/>
      <c r="M75" s="42" t="n">
        <f aca="false">F75*2.511711692</f>
        <v>381342.445407382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f aca="false">low_SIPA_income!B69</f>
        <v>26587776.2474441</v>
      </c>
      <c r="F76" s="125" t="n">
        <f aca="false">low_SIPA_income!I69</f>
        <v>157085.959720815</v>
      </c>
      <c r="G76" s="42" t="n">
        <f aca="false">E76-F76*0.7</f>
        <v>26477816.0756395</v>
      </c>
      <c r="H76" s="42"/>
      <c r="I76" s="42"/>
      <c r="J76" s="42" t="n">
        <f aca="false">G76*3.8235866717</f>
        <v>101240224.642539</v>
      </c>
      <c r="K76" s="9"/>
      <c r="L76" s="42"/>
      <c r="M76" s="42" t="n">
        <f aca="false">F76*2.511711692</f>
        <v>394554.641679813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f aca="false">low_SIPA_income!B70</f>
        <v>23372015.2224394</v>
      </c>
      <c r="F77" s="123" t="n">
        <f aca="false">low_SIPA_income!I70</f>
        <v>156058.009924079</v>
      </c>
      <c r="G77" s="8" t="n">
        <f aca="false">E77-F77*0.7</f>
        <v>23262774.6154925</v>
      </c>
      <c r="H77" s="8"/>
      <c r="I77" s="8"/>
      <c r="J77" s="8" t="n">
        <f aca="false">G77*3.8235866717</f>
        <v>88947234.9665582</v>
      </c>
      <c r="K77" s="6"/>
      <c r="L77" s="8"/>
      <c r="M77" s="8" t="n">
        <f aca="false">F77*2.511711692</f>
        <v>391972.728156562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f aca="false">low_SIPA_income!B71</f>
        <v>26956460.0681644</v>
      </c>
      <c r="F78" s="125" t="n">
        <f aca="false">low_SIPA_income!I71</f>
        <v>159561.392733414</v>
      </c>
      <c r="G78" s="42" t="n">
        <f aca="false">E78-F78*0.7</f>
        <v>26844767.093251</v>
      </c>
      <c r="H78" s="42"/>
      <c r="I78" s="42"/>
      <c r="J78" s="42" t="n">
        <f aca="false">G78*3.8235866717</f>
        <v>102643293.662645</v>
      </c>
      <c r="K78" s="9"/>
      <c r="L78" s="42"/>
      <c r="M78" s="42" t="n">
        <f aca="false">F78*2.511711692</f>
        <v>400772.215720319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f aca="false">low_SIPA_income!B72</f>
        <v>23453221.3839416</v>
      </c>
      <c r="F79" s="125" t="n">
        <f aca="false">low_SIPA_income!I72</f>
        <v>160205.497619581</v>
      </c>
      <c r="G79" s="42" t="n">
        <f aca="false">E79-F79*0.7</f>
        <v>23341077.5356079</v>
      </c>
      <c r="H79" s="42"/>
      <c r="I79" s="42"/>
      <c r="J79" s="42" t="n">
        <f aca="false">G79*3.8235866717</f>
        <v>89246632.9682667</v>
      </c>
      <c r="K79" s="9"/>
      <c r="L79" s="42"/>
      <c r="M79" s="42" t="n">
        <f aca="false">F79*2.511711692</f>
        <v>402390.02149378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f aca="false">low_SIPA_income!B73</f>
        <v>26979117.4230246</v>
      </c>
      <c r="F80" s="125" t="n">
        <f aca="false">low_SIPA_income!I73</f>
        <v>163156.87095022</v>
      </c>
      <c r="G80" s="42" t="n">
        <f aca="false">E80-F80*0.7</f>
        <v>26864907.6133595</v>
      </c>
      <c r="H80" s="42"/>
      <c r="I80" s="42"/>
      <c r="J80" s="42" t="n">
        <f aca="false">G80*3.8235866717</f>
        <v>102720302.686893</v>
      </c>
      <c r="K80" s="9"/>
      <c r="L80" s="42"/>
      <c r="M80" s="42" t="n">
        <f aca="false">F80*2.511711692</f>
        <v>409803.020395802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f aca="false">low_SIPA_income!B74</f>
        <v>23565070.3413159</v>
      </c>
      <c r="F81" s="123" t="n">
        <f aca="false">low_SIPA_income!I74</f>
        <v>169387.019069593</v>
      </c>
      <c r="G81" s="8" t="n">
        <f aca="false">E81-F81*0.7</f>
        <v>23446499.4279672</v>
      </c>
      <c r="H81" s="8"/>
      <c r="I81" s="8"/>
      <c r="J81" s="8" t="n">
        <f aca="false">G81*3.8235866717</f>
        <v>89649722.7107972</v>
      </c>
      <c r="K81" s="6"/>
      <c r="L81" s="8"/>
      <c r="M81" s="8" t="n">
        <f aca="false">F81*2.511711692</f>
        <v>425451.356270123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f aca="false">low_SIPA_income!B75</f>
        <v>27172460.0005994</v>
      </c>
      <c r="F82" s="125" t="n">
        <f aca="false">low_SIPA_income!I75</f>
        <v>170621.983951178</v>
      </c>
      <c r="G82" s="42" t="n">
        <f aca="false">E82-F82*0.7</f>
        <v>27053024.6118336</v>
      </c>
      <c r="H82" s="42"/>
      <c r="I82" s="42"/>
      <c r="J82" s="42" t="n">
        <f aca="false">G82*3.8235866717</f>
        <v>103439584.334979</v>
      </c>
      <c r="K82" s="9"/>
      <c r="L82" s="42"/>
      <c r="M82" s="42" t="n">
        <f aca="false">F82*2.511711692</f>
        <v>428553.232002409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f aca="false">low_SIPA_income!B76</f>
        <v>23914157.0326162</v>
      </c>
      <c r="F83" s="125" t="n">
        <f aca="false">low_SIPA_income!I76</f>
        <v>163370.56595057</v>
      </c>
      <c r="G83" s="42" t="n">
        <f aca="false">E83-F83*0.7</f>
        <v>23799797.6364508</v>
      </c>
      <c r="H83" s="42"/>
      <c r="I83" s="42"/>
      <c r="J83" s="42" t="n">
        <f aca="false">G83*3.8235866717</f>
        <v>91000589.0318903</v>
      </c>
      <c r="K83" s="9"/>
      <c r="L83" s="42"/>
      <c r="M83" s="42" t="n">
        <f aca="false">F83*2.511711692</f>
        <v>410339.760626704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f aca="false">low_SIPA_income!B77</f>
        <v>27458594.8524454</v>
      </c>
      <c r="F84" s="125" t="n">
        <f aca="false">low_SIPA_income!I77</f>
        <v>161178.031020991</v>
      </c>
      <c r="G84" s="42" t="n">
        <f aca="false">E84-F84*0.7</f>
        <v>27345770.2307307</v>
      </c>
      <c r="H84" s="42"/>
      <c r="I84" s="42"/>
      <c r="J84" s="42" t="n">
        <f aca="false">G84*3.8235866717</f>
        <v>104558922.581593</v>
      </c>
      <c r="K84" s="9"/>
      <c r="L84" s="42"/>
      <c r="M84" s="42" t="n">
        <f aca="false">F84*2.511711692</f>
        <v>404832.745008963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f aca="false">low_SIPA_income!B78</f>
        <v>23861810.311913</v>
      </c>
      <c r="F85" s="123" t="n">
        <f aca="false">low_SIPA_income!I78</f>
        <v>163514.798155555</v>
      </c>
      <c r="G85" s="8" t="n">
        <f aca="false">E85-F85*0.7</f>
        <v>23747349.9532042</v>
      </c>
      <c r="H85" s="8"/>
      <c r="I85" s="8"/>
      <c r="J85" s="8" t="n">
        <f aca="false">G85*3.8235866717</f>
        <v>90800050.7692671</v>
      </c>
      <c r="K85" s="6"/>
      <c r="L85" s="8"/>
      <c r="M85" s="8" t="n">
        <f aca="false">F85*2.511711692</f>
        <v>410702.030342328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f aca="false">low_SIPA_income!B79</f>
        <v>27520467.9885388</v>
      </c>
      <c r="F86" s="125" t="n">
        <f aca="false">low_SIPA_income!I79</f>
        <v>162451.632015268</v>
      </c>
      <c r="G86" s="42" t="n">
        <f aca="false">E86-F86*0.7</f>
        <v>27406751.8461281</v>
      </c>
      <c r="H86" s="42"/>
      <c r="I86" s="42"/>
      <c r="J86" s="42" t="n">
        <f aca="false">G86*3.8235866717</f>
        <v>104792091.073445</v>
      </c>
      <c r="K86" s="9"/>
      <c r="L86" s="42"/>
      <c r="M86" s="42" t="n">
        <f aca="false">F86*2.511711692</f>
        <v>408031.663517231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f aca="false">low_SIPA_income!B80</f>
        <v>23994542.9128093</v>
      </c>
      <c r="F87" s="125" t="n">
        <f aca="false">low_SIPA_income!I80</f>
        <v>161698.145403963</v>
      </c>
      <c r="G87" s="42" t="n">
        <f aca="false">E87-F87*0.7</f>
        <v>23881354.2110266</v>
      </c>
      <c r="H87" s="42"/>
      <c r="I87" s="42"/>
      <c r="J87" s="42" t="n">
        <f aca="false">G87*3.8235866717</f>
        <v>91312427.6634279</v>
      </c>
      <c r="K87" s="9"/>
      <c r="L87" s="42"/>
      <c r="M87" s="42" t="n">
        <f aca="false">F87*2.511711692</f>
        <v>406139.122385849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f aca="false">low_SIPA_income!B81</f>
        <v>27613338.8489115</v>
      </c>
      <c r="F88" s="125" t="n">
        <f aca="false">low_SIPA_income!I81</f>
        <v>157438.098667293</v>
      </c>
      <c r="G88" s="42" t="n">
        <f aca="false">E88-F88*0.7</f>
        <v>27503132.1798444</v>
      </c>
      <c r="H88" s="42"/>
      <c r="I88" s="42"/>
      <c r="J88" s="42" t="n">
        <f aca="false">G88*3.8235866717</f>
        <v>105160609.632857</v>
      </c>
      <c r="K88" s="9"/>
      <c r="L88" s="42"/>
      <c r="M88" s="42" t="n">
        <f aca="false">F88*2.511711692</f>
        <v>395439.113188889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f aca="false">low_SIPA_income!B82</f>
        <v>24031500.9219378</v>
      </c>
      <c r="F89" s="123" t="n">
        <f aca="false">low_SIPA_income!I82</f>
        <v>160718.024307691</v>
      </c>
      <c r="G89" s="8" t="n">
        <f aca="false">E89-F89*0.7</f>
        <v>23918998.3049225</v>
      </c>
      <c r="H89" s="8"/>
      <c r="I89" s="8"/>
      <c r="J89" s="8" t="n">
        <f aca="false">G89*3.8235866717</f>
        <v>91456363.1191164</v>
      </c>
      <c r="K89" s="6"/>
      <c r="L89" s="8"/>
      <c r="M89" s="8" t="n">
        <f aca="false">F89*2.511711692</f>
        <v>403677.340768768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f aca="false">low_SIPA_income!B83</f>
        <v>27540383.166681</v>
      </c>
      <c r="F90" s="125" t="n">
        <f aca="false">low_SIPA_income!I83</f>
        <v>166580.518347509</v>
      </c>
      <c r="G90" s="42" t="n">
        <f aca="false">E90-F90*0.7</f>
        <v>27423776.8038377</v>
      </c>
      <c r="H90" s="42"/>
      <c r="I90" s="42"/>
      <c r="J90" s="42" t="n">
        <f aca="false">G90*3.8235866717</f>
        <v>104857187.47483</v>
      </c>
      <c r="K90" s="9"/>
      <c r="L90" s="42"/>
      <c r="M90" s="42" t="n">
        <f aca="false">F90*2.511711692</f>
        <v>418402.23559286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f aca="false">low_SIPA_income!B84</f>
        <v>24347220.6473209</v>
      </c>
      <c r="F91" s="125" t="n">
        <f aca="false">low_SIPA_income!I84</f>
        <v>167437.451617473</v>
      </c>
      <c r="G91" s="42" t="n">
        <f aca="false">E91-F91*0.7</f>
        <v>24230014.4311887</v>
      </c>
      <c r="H91" s="42"/>
      <c r="I91" s="42"/>
      <c r="J91" s="42" t="n">
        <f aca="false">G91*3.8235866717</f>
        <v>92645560.2341918</v>
      </c>
      <c r="K91" s="9"/>
      <c r="L91" s="42"/>
      <c r="M91" s="42" t="n">
        <f aca="false">F91*2.511711692</f>
        <v>420554.604906291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f aca="false">low_SIPA_income!B85</f>
        <v>28032252.6835637</v>
      </c>
      <c r="F92" s="125" t="n">
        <f aca="false">low_SIPA_income!I85</f>
        <v>166283.912781644</v>
      </c>
      <c r="G92" s="42" t="n">
        <f aca="false">E92-F92*0.7</f>
        <v>27915853.9446165</v>
      </c>
      <c r="H92" s="42"/>
      <c r="I92" s="42"/>
      <c r="J92" s="42" t="n">
        <f aca="false">G92*3.8235866717</f>
        <v>106738687.07176</v>
      </c>
      <c r="K92" s="9"/>
      <c r="L92" s="42"/>
      <c r="M92" s="42" t="n">
        <f aca="false">F92*2.511711692</f>
        <v>417657.247925164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f aca="false">low_SIPA_income!B86</f>
        <v>24643519.6310892</v>
      </c>
      <c r="F93" s="123" t="n">
        <f aca="false">low_SIPA_income!I86</f>
        <v>160960.750867267</v>
      </c>
      <c r="G93" s="8" t="n">
        <f aca="false">E93-F93*0.7</f>
        <v>24530847.1054821</v>
      </c>
      <c r="H93" s="8"/>
      <c r="I93" s="8"/>
      <c r="J93" s="8" t="n">
        <f aca="false">G93*3.8235866717</f>
        <v>93795820.0380319</v>
      </c>
      <c r="K93" s="6"/>
      <c r="L93" s="8"/>
      <c r="M93" s="8" t="n">
        <f aca="false">F93*2.511711692</f>
        <v>404286.999906415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f aca="false">low_SIPA_income!B87</f>
        <v>28386066.4368837</v>
      </c>
      <c r="F94" s="125" t="n">
        <f aca="false">low_SIPA_income!I87</f>
        <v>160619.841672909</v>
      </c>
      <c r="G94" s="42" t="n">
        <f aca="false">E94-F94*0.7</f>
        <v>28273632.5477126</v>
      </c>
      <c r="H94" s="42"/>
      <c r="I94" s="42"/>
      <c r="J94" s="42" t="n">
        <f aca="false">G94*3.8235866717</f>
        <v>108106684.569977</v>
      </c>
      <c r="K94" s="9"/>
      <c r="L94" s="42"/>
      <c r="M94" s="42" t="n">
        <f aca="false">F94*2.511711692</f>
        <v>403430.734297034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f aca="false">low_SIPA_income!B88</f>
        <v>24729809.8326306</v>
      </c>
      <c r="F95" s="125" t="n">
        <f aca="false">low_SIPA_income!I88</f>
        <v>167136.797399688</v>
      </c>
      <c r="G95" s="42" t="n">
        <f aca="false">E95-F95*0.7</f>
        <v>24612814.0744508</v>
      </c>
      <c r="H95" s="42"/>
      <c r="I95" s="42"/>
      <c r="J95" s="42" t="n">
        <f aca="false">G95*3.8235866717</f>
        <v>94109227.8481004</v>
      </c>
      <c r="K95" s="9"/>
      <c r="L95" s="42"/>
      <c r="M95" s="42" t="n">
        <f aca="false">F95*2.511711692</f>
        <v>419799.44819223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f aca="false">low_SIPA_income!B89</f>
        <v>28544619.0146216</v>
      </c>
      <c r="F96" s="125" t="n">
        <f aca="false">low_SIPA_income!I89</f>
        <v>169546.043839908</v>
      </c>
      <c r="G96" s="42" t="n">
        <f aca="false">E96-F96*0.7</f>
        <v>28425936.7839337</v>
      </c>
      <c r="H96" s="42"/>
      <c r="I96" s="42"/>
      <c r="J96" s="42" t="n">
        <f aca="false">G96*3.8235866717</f>
        <v>108689033.017636</v>
      </c>
      <c r="K96" s="9"/>
      <c r="L96" s="42"/>
      <c r="M96" s="42" t="n">
        <f aca="false">F96*2.511711692</f>
        <v>425850.780645042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f aca="false">low_SIPA_income!B90</f>
        <v>24993068.189</v>
      </c>
      <c r="F97" s="123" t="n">
        <f aca="false">low_SIPA_income!I90</f>
        <v>162468.831116371</v>
      </c>
      <c r="G97" s="8" t="n">
        <f aca="false">E97-F97*0.7</f>
        <v>24879340.0072185</v>
      </c>
      <c r="H97" s="8"/>
      <c r="I97" s="8"/>
      <c r="J97" s="8" t="n">
        <f aca="false">G97*3.8235866717</f>
        <v>95128312.8522932</v>
      </c>
      <c r="K97" s="6"/>
      <c r="L97" s="8"/>
      <c r="M97" s="8" t="n">
        <f aca="false">F97*2.511711692</f>
        <v>408074.862700561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f aca="false">low_SIPA_income!B91</f>
        <v>28587524.3345079</v>
      </c>
      <c r="F98" s="125" t="n">
        <f aca="false">low_SIPA_income!I91</f>
        <v>166659.492357061</v>
      </c>
      <c r="G98" s="42" t="n">
        <f aca="false">E98-F98*0.7</f>
        <v>28470862.689858</v>
      </c>
      <c r="H98" s="42"/>
      <c r="I98" s="42"/>
      <c r="J98" s="42" t="n">
        <f aca="false">G98*3.8235866717</f>
        <v>108860811.112742</v>
      </c>
      <c r="K98" s="9"/>
      <c r="L98" s="42"/>
      <c r="M98" s="42" t="n">
        <f aca="false">F98*2.511711692</f>
        <v>418600.595536016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f aca="false">low_SIPA_income!B92</f>
        <v>25124238.1201587</v>
      </c>
      <c r="F99" s="125" t="n">
        <f aca="false">low_SIPA_income!I92</f>
        <v>169064.507495465</v>
      </c>
      <c r="G99" s="42" t="n">
        <f aca="false">E99-F99*0.7</f>
        <v>25005892.9649119</v>
      </c>
      <c r="H99" s="42"/>
      <c r="I99" s="42"/>
      <c r="J99" s="42" t="n">
        <f aca="false">G99*3.8235866717</f>
        <v>95612199.054594</v>
      </c>
      <c r="K99" s="9"/>
      <c r="L99" s="42"/>
      <c r="M99" s="42" t="n">
        <f aca="false">F99*2.511711692</f>
        <v>424641.300178582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f aca="false">low_SIPA_income!B93</f>
        <v>28777288.7214092</v>
      </c>
      <c r="F100" s="125" t="n">
        <f aca="false">low_SIPA_income!I93</f>
        <v>168135.116248995</v>
      </c>
      <c r="G100" s="42" t="n">
        <f aca="false">E100-F100*0.7</f>
        <v>28659594.1400349</v>
      </c>
      <c r="H100" s="42"/>
      <c r="I100" s="42"/>
      <c r="J100" s="42" t="n">
        <f aca="false">G100*3.8235866717</f>
        <v>109582442.170169</v>
      </c>
      <c r="K100" s="9"/>
      <c r="L100" s="42"/>
      <c r="M100" s="42" t="n">
        <f aca="false">F100*2.511711692</f>
        <v>422306.93731838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f aca="false">low_SIPA_income!B94</f>
        <v>25319533.0031326</v>
      </c>
      <c r="F101" s="123" t="n">
        <f aca="false">low_SIPA_income!I94</f>
        <v>165434.457486214</v>
      </c>
      <c r="G101" s="8" t="n">
        <f aca="false">E101-F101*0.7</f>
        <v>25203728.8828922</v>
      </c>
      <c r="H101" s="8"/>
      <c r="I101" s="8"/>
      <c r="J101" s="8" t="n">
        <f aca="false">G101*3.8235866717</f>
        <v>96368641.8337671</v>
      </c>
      <c r="K101" s="6"/>
      <c r="L101" s="8"/>
      <c r="M101" s="8" t="n">
        <f aca="false">F101*2.511711692</f>
        <v>415523.661127801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f aca="false">low_SIPA_income!B95</f>
        <v>29028298.2481298</v>
      </c>
      <c r="F102" s="125" t="n">
        <f aca="false">low_SIPA_income!I95</f>
        <v>167226.408823549</v>
      </c>
      <c r="G102" s="42" t="n">
        <f aca="false">E102-F102*0.7</f>
        <v>28911239.7619533</v>
      </c>
      <c r="H102" s="42"/>
      <c r="I102" s="42"/>
      <c r="J102" s="42" t="n">
        <f aca="false">G102*3.8235866717</f>
        <v>110544631.016128</v>
      </c>
      <c r="K102" s="9"/>
      <c r="L102" s="42"/>
      <c r="M102" s="42" t="n">
        <f aca="false">F102*2.511711692</f>
        <v>420024.526253279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f aca="false">low_SIPA_income!B96</f>
        <v>25294495.0939213</v>
      </c>
      <c r="F103" s="125" t="n">
        <f aca="false">low_SIPA_income!I96</f>
        <v>171050.368544245</v>
      </c>
      <c r="G103" s="42" t="n">
        <f aca="false">E103-F103*0.7</f>
        <v>25174759.8359404</v>
      </c>
      <c r="H103" s="42"/>
      <c r="I103" s="42"/>
      <c r="J103" s="42" t="n">
        <f aca="false">G103*3.8235866717</f>
        <v>96257876.1719501</v>
      </c>
      <c r="K103" s="9"/>
      <c r="L103" s="42"/>
      <c r="M103" s="42" t="n">
        <f aca="false">F103*2.511711692</f>
        <v>429629.210593489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f aca="false">low_SIPA_income!B97</f>
        <v>29070594.4264353</v>
      </c>
      <c r="F104" s="125" t="n">
        <f aca="false">low_SIPA_income!I97</f>
        <v>171286.520765199</v>
      </c>
      <c r="G104" s="42" t="n">
        <f aca="false">E104-F104*0.7</f>
        <v>28950693.8618997</v>
      </c>
      <c r="H104" s="42"/>
      <c r="I104" s="42"/>
      <c r="J104" s="42" t="n">
        <f aca="false">G104*3.8235866717</f>
        <v>110695487.186827</v>
      </c>
      <c r="K104" s="9"/>
      <c r="L104" s="42"/>
      <c r="M104" s="42" t="n">
        <f aca="false">F104*2.511711692</f>
        <v>430222.356887952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f aca="false">low_SIPA_income!B98</f>
        <v>25454406.6320044</v>
      </c>
      <c r="F105" s="123" t="n">
        <f aca="false">low_SIPA_income!I98</f>
        <v>172698.717038257</v>
      </c>
      <c r="G105" s="8" t="n">
        <f aca="false">E105-F105*0.7</f>
        <v>25333517.5300776</v>
      </c>
      <c r="H105" s="8"/>
      <c r="I105" s="8"/>
      <c r="J105" s="8" t="n">
        <f aca="false">G105*3.8235866717</f>
        <v>96864899.9752831</v>
      </c>
      <c r="K105" s="6"/>
      <c r="L105" s="8"/>
      <c r="M105" s="8" t="n">
        <f aca="false">F105*2.511711692</f>
        <v>433769.386778389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f aca="false">low_SIPA_income!B99</f>
        <v>29278104.3937971</v>
      </c>
      <c r="F106" s="125" t="n">
        <f aca="false">low_SIPA_income!I99</f>
        <v>168529.740323394</v>
      </c>
      <c r="G106" s="42" t="n">
        <f aca="false">E106-F106*0.7</f>
        <v>29160133.5755707</v>
      </c>
      <c r="H106" s="42"/>
      <c r="I106" s="42"/>
      <c r="J106" s="42" t="n">
        <f aca="false">G106*3.8235866717</f>
        <v>111496298.084544</v>
      </c>
      <c r="K106" s="9"/>
      <c r="L106" s="42"/>
      <c r="M106" s="42" t="n">
        <f aca="false">F106*2.511711692</f>
        <v>423298.119219992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f aca="false">low_SIPA_income!B100</f>
        <v>25525870.3999728</v>
      </c>
      <c r="F107" s="125" t="n">
        <f aca="false">low_SIPA_income!I100</f>
        <v>179229.636807083</v>
      </c>
      <c r="G107" s="42" t="n">
        <f aca="false">E107-F107*0.7</f>
        <v>25400409.6542079</v>
      </c>
      <c r="H107" s="42"/>
      <c r="I107" s="42"/>
      <c r="J107" s="42" t="n">
        <f aca="false">G107*3.8235866717</f>
        <v>97120667.8095492</v>
      </c>
      <c r="K107" s="9"/>
      <c r="L107" s="42"/>
      <c r="M107" s="42" t="n">
        <f aca="false">F107*2.511711692</f>
        <v>450173.174321264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f aca="false">low_SIPA_income!B101</f>
        <v>29335268.1022305</v>
      </c>
      <c r="F108" s="125" t="n">
        <f aca="false">low_SIPA_income!I101</f>
        <v>179171.564921931</v>
      </c>
      <c r="G108" s="42" t="n">
        <f aca="false">E108-F108*0.7</f>
        <v>29209848.0067852</v>
      </c>
      <c r="H108" s="42"/>
      <c r="I108" s="42"/>
      <c r="J108" s="42" t="n">
        <f aca="false">G108*3.8235866717</f>
        <v>111686385.521127</v>
      </c>
      <c r="K108" s="9"/>
      <c r="L108" s="42"/>
      <c r="M108" s="42" t="n">
        <f aca="false">F108*2.511711692</f>
        <v>450027.31448835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f aca="false">low_SIPA_income!B102</f>
        <v>25657084.8201385</v>
      </c>
      <c r="F109" s="123" t="n">
        <f aca="false">low_SIPA_income!I102</f>
        <v>176011.033823054</v>
      </c>
      <c r="G109" s="8" t="n">
        <f aca="false">E109-F109*0.7</f>
        <v>25533877.0964623</v>
      </c>
      <c r="H109" s="8"/>
      <c r="I109" s="8"/>
      <c r="J109" s="8" t="n">
        <f aca="false">G109*3.8235866717</f>
        <v>97630992.1428592</v>
      </c>
      <c r="K109" s="6"/>
      <c r="L109" s="8"/>
      <c r="M109" s="8" t="n">
        <f aca="false">F109*2.511711692</f>
        <v>442088.971574372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f aca="false">low_SIPA_income!B103</f>
        <v>29271645.7781561</v>
      </c>
      <c r="F110" s="125" t="n">
        <f aca="false">low_SIPA_income!I103</f>
        <v>177108.194564265</v>
      </c>
      <c r="G110" s="42" t="n">
        <f aca="false">E110-F110*0.7</f>
        <v>29147670.0419611</v>
      </c>
      <c r="H110" s="42"/>
      <c r="I110" s="42"/>
      <c r="J110" s="42" t="n">
        <f aca="false">G110*3.8235866717</f>
        <v>111448642.683552</v>
      </c>
      <c r="K110" s="9"/>
      <c r="L110" s="42"/>
      <c r="M110" s="42" t="n">
        <f aca="false">F110*2.511711692</f>
        <v>444844.723036076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f aca="false">low_SIPA_income!B104</f>
        <v>25742690.0593484</v>
      </c>
      <c r="F111" s="125" t="n">
        <f aca="false">low_SIPA_income!I104</f>
        <v>175327.528259485</v>
      </c>
      <c r="G111" s="42" t="n">
        <f aca="false">E111-F111*0.7</f>
        <v>25619960.7895668</v>
      </c>
      <c r="H111" s="42"/>
      <c r="I111" s="42"/>
      <c r="J111" s="42" t="n">
        <f aca="false">G111*3.8235866717</f>
        <v>97960140.6044642</v>
      </c>
      <c r="K111" s="9"/>
      <c r="L111" s="42"/>
      <c r="M111" s="42" t="n">
        <f aca="false">F111*2.511711692</f>
        <v>440372.202658809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f aca="false">low_SIPA_income!B105</f>
        <v>29497765.5730546</v>
      </c>
      <c r="F112" s="125" t="n">
        <f aca="false">low_SIPA_income!I105</f>
        <v>178390.153552543</v>
      </c>
      <c r="G112" s="42" t="n">
        <f aca="false">E112-F112*0.7</f>
        <v>29372892.4655679</v>
      </c>
      <c r="H112" s="42"/>
      <c r="I112" s="42"/>
      <c r="J112" s="42" t="n">
        <f aca="false">G112*3.8235866717</f>
        <v>112309800.140623</v>
      </c>
      <c r="K112" s="9"/>
      <c r="L112" s="42"/>
      <c r="M112" s="42" t="n">
        <f aca="false">F112*2.511711692</f>
        <v>448064.634415599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3125" defaultRowHeight="12.8" zeroHeight="false" outlineLevelRow="0" outlineLevelCol="0"/>
  <cols>
    <col collapsed="false" customWidth="true" hidden="false" outlineLevel="0" max="5" min="5" style="33" width="19.62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f aca="false">high_SIPA_income!B2</f>
        <v>18004066.583314</v>
      </c>
      <c r="F9" s="123" t="n">
        <f aca="false">high_SIPA_income!I2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68477577.7567021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5" t="n">
        <f aca="false">high_SIPA_income!B3</f>
        <v>22160667.1304052</v>
      </c>
      <c r="F10" s="125" t="n">
        <f aca="false">high_SIPA_income!I3</f>
        <v>151084.142402353</v>
      </c>
      <c r="G10" s="42" t="n">
        <f aca="false">E10-F10*0.7</f>
        <v>22054908.2307236</v>
      </c>
      <c r="H10" s="42" t="s">
        <v>162</v>
      </c>
      <c r="I10" s="136" t="n">
        <f aca="false">AVERAGE(I3:I8)</f>
        <v>3.82358667172555</v>
      </c>
      <c r="J10" s="42" t="n">
        <f aca="false">G10*3.8235866717</f>
        <v>84328853.1565614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5" t="n">
        <f aca="false">high_SIPA_income!B4</f>
        <v>20241474.6608547</v>
      </c>
      <c r="F11" s="125" t="n">
        <f aca="false">high_SIPA_income!I4</f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76995314.5213285</v>
      </c>
      <c r="K11" s="9" t="n">
        <v>445064</v>
      </c>
      <c r="L11" s="42"/>
      <c r="M11" s="42" t="n">
        <f aca="false">F11*2.511711692</f>
        <v>375106.629084969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5" t="n">
        <f aca="false">high_SIPA_income!B5</f>
        <v>23722644.8086565</v>
      </c>
      <c r="F12" s="125" t="n">
        <f aca="false">high_SIPA_income!I5</f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f aca="false">high_SIPA_income!B6</f>
        <v>19331318.9269655</v>
      </c>
      <c r="F13" s="123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f aca="false">high_SIPA_income!B7</f>
        <v>22042352.8766765</v>
      </c>
      <c r="F14" s="125" t="n">
        <f aca="false">high_SIPA_income!I7</f>
        <v>141764.810127232</v>
      </c>
      <c r="G14" s="42" t="n">
        <f aca="false">E14-F14*0.7</f>
        <v>21943117.5095875</v>
      </c>
      <c r="H14" s="42" t="n">
        <v>78650764</v>
      </c>
      <c r="I14" s="42"/>
      <c r="J14" s="42" t="n">
        <f aca="false">G14*3.8235866717</f>
        <v>83901411.6452056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f aca="false">high_SIPA_income!B8</f>
        <v>19234129.6394673</v>
      </c>
      <c r="F15" s="125" t="n">
        <f aca="false">high_SIPA_income!I8</f>
        <v>144189.0349691</v>
      </c>
      <c r="G15" s="42" t="n">
        <f aca="false">E15-F15*0.7</f>
        <v>19133197.314989</v>
      </c>
      <c r="H15" s="42" t="n">
        <v>72210474</v>
      </c>
      <c r="I15" s="42"/>
      <c r="J15" s="42" t="n">
        <f aca="false">G15*3.8235866717</f>
        <v>73157438.240598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f aca="false">high_SIPA_income!B9</f>
        <v>22573512.1008919</v>
      </c>
      <c r="F16" s="125" t="n">
        <f aca="false">high_SIPA_income!I9</f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f aca="false">high_SIPA_income!B10</f>
        <v>19517575.3041269</v>
      </c>
      <c r="F17" s="123" t="n">
        <f aca="false">high_SIPA_income!I10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f aca="false">high_SIPA_income!B11</f>
        <v>23345722.4547066</v>
      </c>
      <c r="F18" s="125" t="n">
        <f aca="false">high_SIPA_income!I11</f>
        <v>131002.673091904</v>
      </c>
      <c r="G18" s="42" t="n">
        <f aca="false">E18-F18*0.7</f>
        <v>23254020.5835422</v>
      </c>
      <c r="H18" s="42" t="n">
        <v>80479757</v>
      </c>
      <c r="I18" s="42"/>
      <c r="J18" s="42" t="n">
        <f aca="false">G18*3.8235866717</f>
        <v>88913763.1666696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f aca="false">high_SIPA_income!B12</f>
        <v>20685758.7576831</v>
      </c>
      <c r="F19" s="125" t="n">
        <f aca="false">high_SIPA_income!I12</f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78725880.9283224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f aca="false">high_SIPA_income!B13</f>
        <v>24447912.8962081</v>
      </c>
      <c r="F20" s="125" t="n">
        <f aca="false">high_SIPA_income!I13</f>
        <v>143698.094559182</v>
      </c>
      <c r="G20" s="42" t="n">
        <f aca="false">E20-F20*0.7</f>
        <v>24347324.2300166</v>
      </c>
      <c r="H20" s="42" t="n">
        <v>82408987.5633976</v>
      </c>
      <c r="I20" s="42"/>
      <c r="J20" s="42" t="n">
        <f aca="false">G20*3.8235866717</f>
        <v>93094104.4174501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f aca="false">high_SIPA_income!B14</f>
        <v>19576875.4819577</v>
      </c>
      <c r="F21" s="123" t="n">
        <f aca="false">high_SIPA_income!I14</f>
        <v>129450.461885458</v>
      </c>
      <c r="G21" s="8" t="n">
        <f aca="false">E21-F21*0.7</f>
        <v>19486260.1586378</v>
      </c>
      <c r="H21" s="8"/>
      <c r="I21" s="8"/>
      <c r="J21" s="8" t="n">
        <f aca="false">G21*3.8235866717</f>
        <v>74507404.6238464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f aca="false">high_SIPA_income!B15</f>
        <v>22220331.7878667</v>
      </c>
      <c r="F22" s="125" t="n">
        <f aca="false">high_SIPA_income!I15</f>
        <v>124241.716375217</v>
      </c>
      <c r="G22" s="42" t="n">
        <f aca="false">E22-F22*0.7</f>
        <v>22133362.5864041</v>
      </c>
      <c r="H22" s="42"/>
      <c r="I22" s="42"/>
      <c r="J22" s="42" t="n">
        <f aca="false">G22*3.8235866717</f>
        <v>84628830.1852782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f aca="false">high_SIPA_income!B16</f>
        <v>18304035.7763677</v>
      </c>
      <c r="F23" s="125" t="n">
        <f aca="false">high_SIPA_income!I16</f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69685666.9502901</v>
      </c>
      <c r="K23" s="9"/>
      <c r="L23" s="42"/>
      <c r="M23" s="42" t="n">
        <f aca="false">F23*2.511711692</f>
        <v>282842.367147332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f aca="false">high_SIPA_income!B17</f>
        <v>19978690.5370359</v>
      </c>
      <c r="F24" s="125" t="n">
        <f aca="false">high_SIPA_income!I17</f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76092142.4688247</v>
      </c>
      <c r="K24" s="9"/>
      <c r="L24" s="42"/>
      <c r="M24" s="42" t="n">
        <f aca="false">F24*2.511711692</f>
        <v>279756.914591961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f aca="false">high_SIPA_income!B18</f>
        <v>15756304.8886345</v>
      </c>
      <c r="F25" s="123" t="n">
        <f aca="false">high_SIPA_income!I18</f>
        <v>112841.24617785</v>
      </c>
      <c r="G25" s="8" t="n">
        <f aca="false">E25-F25*0.7</f>
        <v>15677316.01631</v>
      </c>
      <c r="H25" s="8"/>
      <c r="I25" s="8"/>
      <c r="J25" s="8" t="n">
        <f aca="false">G25*3.8235866717</f>
        <v>59943576.5679919</v>
      </c>
      <c r="K25" s="6"/>
      <c r="L25" s="8"/>
      <c r="M25" s="8" t="n">
        <f aca="false">F25*2.511711692</f>
        <v>283424.677364756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f aca="false">high_SIPA_income!B19</f>
        <v>18646832.0810618</v>
      </c>
      <c r="F26" s="125" t="n">
        <f aca="false">high_SIPA_income!I19</f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9"/>
      <c r="L26" s="42"/>
      <c r="M26" s="42" t="n">
        <f aca="false">F26*2.511711692</f>
        <v>279722.730115685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f aca="false">high_SIPA_income!B20</f>
        <v>15995991.3851328</v>
      </c>
      <c r="F27" s="125" t="n">
        <f aca="false">high_SIPA_income!I20</f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60867401.2075107</v>
      </c>
      <c r="K27" s="9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f aca="false">high_SIPA_income!B21</f>
        <v>18436118.6178788</v>
      </c>
      <c r="F28" s="125" t="n">
        <f aca="false">high_SIPA_income!I21</f>
        <v>109378.803212193</v>
      </c>
      <c r="G28" s="42" t="n">
        <f aca="false">E28-F28*0.7</f>
        <v>18359553.4556302</v>
      </c>
      <c r="H28" s="42"/>
      <c r="I28" s="42"/>
      <c r="J28" s="42" t="n">
        <f aca="false">G28*3.8235866717</f>
        <v>70199343.8913115</v>
      </c>
      <c r="K28" s="9"/>
      <c r="L28" s="42"/>
      <c r="M28" s="42" t="n">
        <f aca="false">F28*2.511711692</f>
        <v>274728.018885033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f aca="false">high_SIPA_income!B22</f>
        <v>16534328.4487623</v>
      </c>
      <c r="F29" s="123" t="n">
        <f aca="false">high_SIPA_income!I22</f>
        <v>110520.360172067</v>
      </c>
      <c r="G29" s="8" t="n">
        <f aca="false">E29-F29*0.7</f>
        <v>16456964.1966419</v>
      </c>
      <c r="H29" s="8"/>
      <c r="I29" s="8"/>
      <c r="J29" s="8" t="n">
        <f aca="false">G29*3.8235866717</f>
        <v>62924628.958924</v>
      </c>
      <c r="K29" s="6"/>
      <c r="L29" s="8"/>
      <c r="M29" s="8" t="n">
        <f aca="false">F29*2.511711692</f>
        <v>277595.280848231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f aca="false">high_SIPA_income!B23</f>
        <v>19981588.9654274</v>
      </c>
      <c r="F30" s="125" t="n">
        <f aca="false">high_SIPA_income!I23</f>
        <v>110302.276286578</v>
      </c>
      <c r="G30" s="42" t="n">
        <f aca="false">E30-F30*0.7</f>
        <v>19904377.3720268</v>
      </c>
      <c r="H30" s="42"/>
      <c r="I30" s="42"/>
      <c r="J30" s="42" t="n">
        <f aca="false">G30*3.8235866717</f>
        <v>76106112.0281686</v>
      </c>
      <c r="K30" s="9"/>
      <c r="L30" s="42"/>
      <c r="M30" s="42" t="n">
        <f aca="false">F30*2.511711692</f>
        <v>277047.517003213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f aca="false">high_SIPA_income!B24</f>
        <v>17776916.5235002</v>
      </c>
      <c r="F31" s="125" t="n">
        <f aca="false">high_SIPA_income!I24</f>
        <v>117221.819912354</v>
      </c>
      <c r="G31" s="42" t="n">
        <f aca="false">E31-F31*0.7</f>
        <v>17694861.2495615</v>
      </c>
      <c r="H31" s="42"/>
      <c r="I31" s="42"/>
      <c r="J31" s="42" t="n">
        <f aca="false">G31*3.8235866717</f>
        <v>67657835.6314043</v>
      </c>
      <c r="K31" s="9"/>
      <c r="L31" s="42"/>
      <c r="M31" s="42" t="n">
        <f aca="false">F31*2.511711692</f>
        <v>294427.415631377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f aca="false">high_SIPA_income!B25</f>
        <v>21120496.0261668</v>
      </c>
      <c r="F32" s="125" t="n">
        <f aca="false">high_SIPA_income!I25</f>
        <v>118890.329751851</v>
      </c>
      <c r="G32" s="42" t="n">
        <f aca="false">E32-F32*0.7</f>
        <v>21037272.7953405</v>
      </c>
      <c r="H32" s="42"/>
      <c r="I32" s="42"/>
      <c r="J32" s="42" t="n">
        <f aca="false">G32*3.8235866717</f>
        <v>80437835.8691809</v>
      </c>
      <c r="K32" s="9"/>
      <c r="L32" s="42"/>
      <c r="M32" s="42" t="n">
        <f aca="false">F32*2.511711692</f>
        <v>298618.231303459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f aca="false">high_SIPA_income!B26</f>
        <v>18926520.6498355</v>
      </c>
      <c r="F33" s="123" t="n">
        <f aca="false">high_SIPA_income!I26</f>
        <v>124512.176644645</v>
      </c>
      <c r="G33" s="8" t="n">
        <f aca="false">E33-F33*0.7</f>
        <v>18839362.1261842</v>
      </c>
      <c r="H33" s="8"/>
      <c r="I33" s="8"/>
      <c r="J33" s="8" t="n">
        <f aca="false">G33*3.8235866717</f>
        <v>72033933.9290078</v>
      </c>
      <c r="K33" s="6"/>
      <c r="L33" s="8"/>
      <c r="M33" s="8" t="n">
        <f aca="false">F33*2.511711692</f>
        <v>312738.689874725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f aca="false">high_SIPA_income!B27</f>
        <v>22479691.0499683</v>
      </c>
      <c r="F34" s="125" t="n">
        <f aca="false">high_SIPA_income!I27</f>
        <v>122882.244302357</v>
      </c>
      <c r="G34" s="42" t="n">
        <f aca="false">E34-F34*0.7</f>
        <v>22393673.4789567</v>
      </c>
      <c r="H34" s="42"/>
      <c r="I34" s="42"/>
      <c r="J34" s="42" t="n">
        <f aca="false">G34*3.8235866717</f>
        <v>85624151.4445405</v>
      </c>
      <c r="K34" s="9"/>
      <c r="L34" s="42"/>
      <c r="M34" s="42" t="n">
        <f aca="false">F34*2.511711692</f>
        <v>308644.769753431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f aca="false">high_SIPA_income!B28</f>
        <v>20111110.5274767</v>
      </c>
      <c r="F35" s="125" t="n">
        <f aca="false">high_SIPA_income!I28</f>
        <v>123428.44397503</v>
      </c>
      <c r="G35" s="42" t="n">
        <f aca="false">E35-F35*0.7</f>
        <v>20024710.6166942</v>
      </c>
      <c r="H35" s="42"/>
      <c r="I35" s="42"/>
      <c r="J35" s="42" t="n">
        <f aca="false">G35*3.8235866717</f>
        <v>76566216.6186414</v>
      </c>
      <c r="K35" s="9"/>
      <c r="L35" s="42"/>
      <c r="M35" s="42" t="n">
        <f aca="false">F35*2.511711692</f>
        <v>310016.665857449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f aca="false">high_SIPA_income!B29</f>
        <v>23875800.0291323</v>
      </c>
      <c r="F36" s="125" t="n">
        <f aca="false">high_SIPA_income!I29</f>
        <v>128466.705240588</v>
      </c>
      <c r="G36" s="42" t="n">
        <f aca="false">E36-F36*0.7</f>
        <v>23785873.3354639</v>
      </c>
      <c r="H36" s="42"/>
      <c r="I36" s="42"/>
      <c r="J36" s="42" t="n">
        <f aca="false">G36*3.8235866717</f>
        <v>90947348.2602241</v>
      </c>
      <c r="K36" s="9"/>
      <c r="L36" s="42"/>
      <c r="M36" s="42" t="n">
        <f aca="false">F36*2.511711692</f>
        <v>322671.325585502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f aca="false">high_SIPA_income!B30</f>
        <v>21031205.8188585</v>
      </c>
      <c r="F37" s="123" t="n">
        <f aca="false">high_SIPA_income!I30</f>
        <v>133193.19756555</v>
      </c>
      <c r="G37" s="8" t="n">
        <f aca="false">E37-F37*0.7</f>
        <v>20937970.5805626</v>
      </c>
      <c r="H37" s="8"/>
      <c r="I37" s="8"/>
      <c r="J37" s="8" t="n">
        <f aca="false">G37*3.8235866717</f>
        <v>80058145.2442858</v>
      </c>
      <c r="K37" s="6"/>
      <c r="L37" s="8"/>
      <c r="M37" s="8" t="n">
        <f aca="false">F37*2.511711692</f>
        <v>334542.911620258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f aca="false">high_SIPA_income!B31</f>
        <v>24280616.180994</v>
      </c>
      <c r="F38" s="125" t="n">
        <f aca="false">high_SIPA_income!I31</f>
        <v>135321.583558775</v>
      </c>
      <c r="G38" s="42" t="n">
        <f aca="false">E38-F38*0.7</f>
        <v>24185891.0725028</v>
      </c>
      <c r="H38" s="42"/>
      <c r="I38" s="42"/>
      <c r="J38" s="42" t="n">
        <f aca="false">G38*3.8235866717</f>
        <v>92476850.7480098</v>
      </c>
      <c r="K38" s="9"/>
      <c r="L38" s="42"/>
      <c r="M38" s="42" t="n">
        <f aca="false">F38*2.511711692</f>
        <v>339888.80360453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f aca="false">high_SIPA_income!B32</f>
        <v>21549529.5986643</v>
      </c>
      <c r="F39" s="125" t="n">
        <f aca="false">high_SIPA_income!I32</f>
        <v>134470.984065683</v>
      </c>
      <c r="G39" s="42" t="n">
        <f aca="false">E39-F39*0.7</f>
        <v>21455399.9098183</v>
      </c>
      <c r="H39" s="42"/>
      <c r="I39" s="42"/>
      <c r="J39" s="42" t="n">
        <f aca="false">G39*3.8235866717</f>
        <v>82036581.1311745</v>
      </c>
      <c r="K39" s="9"/>
      <c r="L39" s="42"/>
      <c r="M39" s="42" t="n">
        <f aca="false">F39*2.511711692</f>
        <v>337752.342912522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f aca="false">high_SIPA_income!B33</f>
        <v>24957274.7105286</v>
      </c>
      <c r="F40" s="125" t="n">
        <f aca="false">high_SIPA_income!I33</f>
        <v>135126.01848995</v>
      </c>
      <c r="G40" s="42" t="n">
        <f aca="false">E40-F40*0.7</f>
        <v>24862686.4975856</v>
      </c>
      <c r="H40" s="42"/>
      <c r="I40" s="42"/>
      <c r="J40" s="42" t="n">
        <f aca="false">G40*3.8235866717</f>
        <v>95064636.714824</v>
      </c>
      <c r="K40" s="9"/>
      <c r="L40" s="42"/>
      <c r="M40" s="42" t="n">
        <f aca="false">F40*2.511711692</f>
        <v>339397.600534617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f aca="false">high_SIPA_income!B34</f>
        <v>22013924.9722678</v>
      </c>
      <c r="F41" s="123" t="n">
        <f aca="false">high_SIPA_income!I34</f>
        <v>138870.255349375</v>
      </c>
      <c r="G41" s="8" t="n">
        <f aca="false">E41-F41*0.7</f>
        <v>21916715.7935233</v>
      </c>
      <c r="H41" s="8"/>
      <c r="I41" s="8"/>
      <c r="J41" s="8" t="n">
        <f aca="false">G41*3.8235866717</f>
        <v>83800462.3955524</v>
      </c>
      <c r="K41" s="6"/>
      <c r="L41" s="8"/>
      <c r="M41" s="8" t="n">
        <f aca="false">F41*2.511711692</f>
        <v>348802.04403205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f aca="false">high_SIPA_income!B35</f>
        <v>25681882.5832967</v>
      </c>
      <c r="F42" s="125" t="n">
        <f aca="false">high_SIPA_income!I35</f>
        <v>141590.417582574</v>
      </c>
      <c r="G42" s="42" t="n">
        <f aca="false">E42-F42*0.7</f>
        <v>25582769.2909889</v>
      </c>
      <c r="H42" s="42"/>
      <c r="I42" s="42"/>
      <c r="J42" s="42" t="n">
        <f aca="false">G42*3.8235866717</f>
        <v>97817935.6862013</v>
      </c>
      <c r="K42" s="9"/>
      <c r="L42" s="42"/>
      <c r="M42" s="42" t="n">
        <f aca="false">F42*2.511711692</f>
        <v>355634.307317314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f aca="false">high_SIPA_income!B36</f>
        <v>22577468.2585975</v>
      </c>
      <c r="F43" s="125" t="n">
        <f aca="false">high_SIPA_income!I36</f>
        <v>147889.990776122</v>
      </c>
      <c r="G43" s="42" t="n">
        <f aca="false">E43-F43*0.7</f>
        <v>22473945.2650542</v>
      </c>
      <c r="H43" s="42"/>
      <c r="I43" s="42"/>
      <c r="J43" s="42" t="n">
        <f aca="false">G43*3.8235866717</f>
        <v>85931077.5759765</v>
      </c>
      <c r="K43" s="9"/>
      <c r="L43" s="42"/>
      <c r="M43" s="42" t="n">
        <f aca="false">F43*2.511711692</f>
        <v>371457.018962157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f aca="false">high_SIPA_income!B37</f>
        <v>26369676.7312904</v>
      </c>
      <c r="F44" s="125" t="n">
        <f aca="false">high_SIPA_income!I37</f>
        <v>145909.607320735</v>
      </c>
      <c r="G44" s="42" t="n">
        <f aca="false">E44-F44*0.7</f>
        <v>26267540.0061659</v>
      </c>
      <c r="H44" s="42"/>
      <c r="I44" s="42"/>
      <c r="J44" s="42" t="n">
        <f aca="false">G44*3.8235866717</f>
        <v>100436215.865923</v>
      </c>
      <c r="K44" s="9"/>
      <c r="L44" s="42"/>
      <c r="M44" s="42" t="n">
        <f aca="false">F44*2.511711692</f>
        <v>366482.866682619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f aca="false">high_SIPA_income!B38</f>
        <v>23472524.4072275</v>
      </c>
      <c r="F45" s="123" t="n">
        <f aca="false">high_SIPA_income!I38</f>
        <v>144876.778828376</v>
      </c>
      <c r="G45" s="8" t="n">
        <f aca="false">E45-F45*0.7</f>
        <v>23371110.6620476</v>
      </c>
      <c r="H45" s="8"/>
      <c r="I45" s="8"/>
      <c r="J45" s="8" t="n">
        <f aca="false">G45*3.8235866717</f>
        <v>89361467.230231</v>
      </c>
      <c r="K45" s="6"/>
      <c r="L45" s="8"/>
      <c r="M45" s="8" t="n">
        <f aca="false">F45*2.511711692</f>
        <v>363888.699282531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f aca="false">high_SIPA_income!B39</f>
        <v>27136908.0350008</v>
      </c>
      <c r="F46" s="125" t="n">
        <f aca="false">high_SIPA_income!I39</f>
        <v>149081.988106479</v>
      </c>
      <c r="G46" s="42" t="n">
        <f aca="false">E46-F46*0.7</f>
        <v>27032550.6433263</v>
      </c>
      <c r="H46" s="42"/>
      <c r="I46" s="42"/>
      <c r="J46" s="42" t="n">
        <f aca="false">G46*3.8235866717</f>
        <v>103361300.341878</v>
      </c>
      <c r="K46" s="9"/>
      <c r="L46" s="42"/>
      <c r="M46" s="42" t="n">
        <f aca="false">F46*2.511711692</f>
        <v>374450.972593648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f aca="false">high_SIPA_income!B40</f>
        <v>23947925.5140023</v>
      </c>
      <c r="F47" s="125" t="n">
        <f aca="false">high_SIPA_income!I40</f>
        <v>146925.253757252</v>
      </c>
      <c r="G47" s="42" t="n">
        <f aca="false">E47-F47*0.7</f>
        <v>23845077.8363722</v>
      </c>
      <c r="H47" s="42"/>
      <c r="I47" s="42"/>
      <c r="J47" s="42" t="n">
        <f aca="false">G47*3.8235866717</f>
        <v>91173721.8008019</v>
      </c>
      <c r="K47" s="9"/>
      <c r="L47" s="42"/>
      <c r="M47" s="42" t="n">
        <f aca="false">F47*2.511711692</f>
        <v>369033.877712158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f aca="false">high_SIPA_income!B41</f>
        <v>28019969.6812065</v>
      </c>
      <c r="F48" s="125" t="n">
        <f aca="false">high_SIPA_income!I41</f>
        <v>148260.135316619</v>
      </c>
      <c r="G48" s="42" t="n">
        <f aca="false">E48-F48*0.7</f>
        <v>27916187.5864848</v>
      </c>
      <c r="H48" s="42"/>
      <c r="I48" s="42"/>
      <c r="J48" s="42" t="n">
        <f aca="false">G48*3.8235866717</f>
        <v>106739962.78036</v>
      </c>
      <c r="K48" s="9"/>
      <c r="L48" s="42"/>
      <c r="M48" s="42" t="n">
        <f aca="false">F48*2.511711692</f>
        <v>372386.715332254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f aca="false">high_SIPA_income!B42</f>
        <v>24882904.6277256</v>
      </c>
      <c r="F49" s="123" t="n">
        <f aca="false">high_SIPA_income!I42</f>
        <v>149136.465254071</v>
      </c>
      <c r="G49" s="8" t="n">
        <f aca="false">E49-F49*0.7</f>
        <v>24778509.1020477</v>
      </c>
      <c r="H49" s="8"/>
      <c r="I49" s="8"/>
      <c r="J49" s="8" t="n">
        <f aca="false">G49*3.8235866717</f>
        <v>94742777.1471869</v>
      </c>
      <c r="K49" s="6"/>
      <c r="L49" s="8"/>
      <c r="M49" s="8" t="n">
        <f aca="false">F49*2.511711692</f>
        <v>374587.803482202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f aca="false">high_SIPA_income!B43</f>
        <v>29089643.5178422</v>
      </c>
      <c r="F50" s="125" t="n">
        <f aca="false">high_SIPA_income!I43</f>
        <v>152790.518271725</v>
      </c>
      <c r="G50" s="42" t="n">
        <f aca="false">E50-F50*0.7</f>
        <v>28982690.155052</v>
      </c>
      <c r="H50" s="42"/>
      <c r="I50" s="42"/>
      <c r="J50" s="42" t="n">
        <f aca="false">G50*3.8235866717</f>
        <v>110817827.786868</v>
      </c>
      <c r="K50" s="9"/>
      <c r="L50" s="42"/>
      <c r="M50" s="42" t="n">
        <f aca="false">F50*2.511711692</f>
        <v>383765.731169832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f aca="false">high_SIPA_income!B44</f>
        <v>25822973.7749457</v>
      </c>
      <c r="F51" s="125" t="n">
        <f aca="false">high_SIPA_income!I44</f>
        <v>147134.906544423</v>
      </c>
      <c r="G51" s="42" t="n">
        <f aca="false">E51-F51*0.7</f>
        <v>25719979.3403646</v>
      </c>
      <c r="H51" s="42"/>
      <c r="I51" s="42"/>
      <c r="J51" s="42" t="n">
        <f aca="false">G51*3.8235866717</f>
        <v>98342570.2022175</v>
      </c>
      <c r="K51" s="9"/>
      <c r="L51" s="42"/>
      <c r="M51" s="42" t="n">
        <f aca="false">F51*2.511711692</f>
        <v>369560.465068954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f aca="false">high_SIPA_income!B45</f>
        <v>29926354.7305823</v>
      </c>
      <c r="F52" s="125" t="n">
        <f aca="false">high_SIPA_income!I45</f>
        <v>148034.937033247</v>
      </c>
      <c r="G52" s="42" t="n">
        <f aca="false">E52-F52*0.7</f>
        <v>29822730.274659</v>
      </c>
      <c r="H52" s="42"/>
      <c r="I52" s="42"/>
      <c r="J52" s="42" t="n">
        <f aca="false">G52*3.8235866717</f>
        <v>114029793.99189</v>
      </c>
      <c r="K52" s="9"/>
      <c r="L52" s="42"/>
      <c r="M52" s="42" t="n">
        <f aca="false">F52*2.511711692</f>
        <v>371821.082170891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f aca="false">high_SIPA_income!B46</f>
        <v>26380995.1697673</v>
      </c>
      <c r="F53" s="123" t="n">
        <f aca="false">high_SIPA_income!I46</f>
        <v>146226.470725035</v>
      </c>
      <c r="G53" s="8" t="n">
        <f aca="false">E53-F53*0.7</f>
        <v>26278636.6402598</v>
      </c>
      <c r="H53" s="8"/>
      <c r="I53" s="8"/>
      <c r="J53" s="8" t="n">
        <f aca="false">G53*3.8235866717</f>
        <v>100478644.808145</v>
      </c>
      <c r="K53" s="6"/>
      <c r="L53" s="8"/>
      <c r="M53" s="8" t="n">
        <f aca="false">F53*2.511711692</f>
        <v>367278.736199965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f aca="false">high_SIPA_income!B47</f>
        <v>30511696.8074647</v>
      </c>
      <c r="F54" s="125" t="n">
        <f aca="false">high_SIPA_income!I47</f>
        <v>149419.543457129</v>
      </c>
      <c r="G54" s="42" t="n">
        <f aca="false">E54-F54*0.7</f>
        <v>30407103.1270447</v>
      </c>
      <c r="H54" s="42"/>
      <c r="I54" s="42"/>
      <c r="J54" s="42" t="n">
        <f aca="false">G54*3.8235866717</f>
        <v>116264194.241576</v>
      </c>
      <c r="K54" s="9"/>
      <c r="L54" s="42"/>
      <c r="M54" s="42" t="n">
        <f aca="false">F54*2.511711692</f>
        <v>375298.814314573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f aca="false">high_SIPA_income!B48</f>
        <v>26864788.2076693</v>
      </c>
      <c r="F55" s="125" t="n">
        <f aca="false">high_SIPA_income!I48</f>
        <v>153646.982237718</v>
      </c>
      <c r="G55" s="42" t="n">
        <f aca="false">E55-F55*0.7</f>
        <v>26757235.3201029</v>
      </c>
      <c r="H55" s="42"/>
      <c r="I55" s="42"/>
      <c r="J55" s="42" t="n">
        <f aca="false">G55*3.8235866717</f>
        <v>102308608.341486</v>
      </c>
      <c r="K55" s="9"/>
      <c r="L55" s="42"/>
      <c r="M55" s="42" t="n">
        <f aca="false">F55*2.511711692</f>
        <v>385916.921726991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f aca="false">high_SIPA_income!B49</f>
        <v>31273913.9515264</v>
      </c>
      <c r="F56" s="125" t="n">
        <f aca="false">high_SIPA_income!I49</f>
        <v>152616.394475327</v>
      </c>
      <c r="G56" s="42" t="n">
        <f aca="false">E56-F56*0.7</f>
        <v>31167082.4753937</v>
      </c>
      <c r="H56" s="42"/>
      <c r="I56" s="42"/>
      <c r="J56" s="42" t="n">
        <f aca="false">G56*3.8235866717</f>
        <v>119170041.14869</v>
      </c>
      <c r="K56" s="9"/>
      <c r="L56" s="42"/>
      <c r="M56" s="42" t="n">
        <f aca="false">F56*2.511711692</f>
        <v>383328.382394563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f aca="false">high_SIPA_income!B50</f>
        <v>27507274.4383794</v>
      </c>
      <c r="F57" s="123" t="n">
        <f aca="false">high_SIPA_income!I50</f>
        <v>155412.748528856</v>
      </c>
      <c r="G57" s="8" t="n">
        <f aca="false">E57-F57*0.7</f>
        <v>27398485.5144092</v>
      </c>
      <c r="H57" s="8"/>
      <c r="I57" s="8"/>
      <c r="J57" s="8" t="n">
        <f aca="false">G57*3.8235866717</f>
        <v>104760484.037661</v>
      </c>
      <c r="K57" s="6"/>
      <c r="L57" s="8"/>
      <c r="M57" s="8" t="n">
        <f aca="false">F57*2.511711692</f>
        <v>390352.017565784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f aca="false">high_SIPA_income!B51</f>
        <v>31899087.1552404</v>
      </c>
      <c r="F58" s="125" t="n">
        <f aca="false">high_SIPA_income!I51</f>
        <v>155255.488579011</v>
      </c>
      <c r="G58" s="42" t="n">
        <f aca="false">E58-F58*0.7</f>
        <v>31790408.3132351</v>
      </c>
      <c r="H58" s="42"/>
      <c r="I58" s="42"/>
      <c r="J58" s="42" t="n">
        <f aca="false">G58*3.8235866717</f>
        <v>121553381.514387</v>
      </c>
      <c r="K58" s="9"/>
      <c r="L58" s="42"/>
      <c r="M58" s="42" t="n">
        <f aca="false">F58*2.511711692</f>
        <v>389957.025911075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f aca="false">high_SIPA_income!B52</f>
        <v>28028164.299032</v>
      </c>
      <c r="F59" s="125" t="n">
        <f aca="false">high_SIPA_income!I52</f>
        <v>155024.94463541</v>
      </c>
      <c r="G59" s="42" t="n">
        <f aca="false">E59-F59*0.7</f>
        <v>27919646.8377873</v>
      </c>
      <c r="H59" s="42"/>
      <c r="I59" s="42"/>
      <c r="J59" s="42" t="n">
        <f aca="false">G59*3.8235866717</f>
        <v>106753189.527534</v>
      </c>
      <c r="K59" s="9"/>
      <c r="L59" s="42"/>
      <c r="M59" s="42" t="n">
        <f aca="false">F59*2.511711692</f>
        <v>389377.965992412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f aca="false">high_SIPA_income!B53</f>
        <v>32728178.484482</v>
      </c>
      <c r="F60" s="125" t="n">
        <f aca="false">high_SIPA_income!I53</f>
        <v>152127.542699024</v>
      </c>
      <c r="G60" s="42" t="n">
        <f aca="false">E60-F60*0.7</f>
        <v>32621689.2045927</v>
      </c>
      <c r="H60" s="42"/>
      <c r="I60" s="42"/>
      <c r="J60" s="42" t="n">
        <f aca="false">G60*3.8235866717</f>
        <v>124731856.05102</v>
      </c>
      <c r="K60" s="9"/>
      <c r="L60" s="42"/>
      <c r="M60" s="42" t="n">
        <f aca="false">F60*2.511711692</f>
        <v>382100.527672368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f aca="false">high_SIPA_income!B54</f>
        <v>28755793.2114254</v>
      </c>
      <c r="F61" s="123" t="n">
        <f aca="false">high_SIPA_income!I54</f>
        <v>156771.332054474</v>
      </c>
      <c r="G61" s="8" t="n">
        <f aca="false">E61-F61*0.7</f>
        <v>28646053.2789873</v>
      </c>
      <c r="H61" s="8"/>
      <c r="I61" s="8"/>
      <c r="J61" s="8" t="n">
        <f aca="false">G61*3.8235866717</f>
        <v>109530667.514344</v>
      </c>
      <c r="K61" s="6"/>
      <c r="L61" s="8"/>
      <c r="M61" s="8" t="n">
        <f aca="false">F61*2.511711692</f>
        <v>393764.387691638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f aca="false">high_SIPA_income!B55</f>
        <v>33215625.4752976</v>
      </c>
      <c r="F62" s="125" t="n">
        <f aca="false">high_SIPA_income!I55</f>
        <v>162194.165999412</v>
      </c>
      <c r="G62" s="42" t="n">
        <f aca="false">E62-F62*0.7</f>
        <v>33102089.559098</v>
      </c>
      <c r="H62" s="42"/>
      <c r="I62" s="42"/>
      <c r="J62" s="42" t="n">
        <f aca="false">G62*3.8235866717</f>
        <v>126568708.443587</v>
      </c>
      <c r="K62" s="9"/>
      <c r="L62" s="42"/>
      <c r="M62" s="42" t="n">
        <f aca="false">F62*2.511711692</f>
        <v>407384.983114913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f aca="false">high_SIPA_income!B56</f>
        <v>29317667.4609526</v>
      </c>
      <c r="F63" s="125" t="n">
        <f aca="false">high_SIPA_income!I56</f>
        <v>162918.236678812</v>
      </c>
      <c r="G63" s="42" t="n">
        <f aca="false">E63-F63*0.7</f>
        <v>29203624.6952775</v>
      </c>
      <c r="H63" s="42"/>
      <c r="I63" s="42"/>
      <c r="J63" s="42" t="n">
        <f aca="false">G63*3.8235866717</f>
        <v>111662590.150192</v>
      </c>
      <c r="K63" s="9"/>
      <c r="L63" s="42"/>
      <c r="M63" s="42" t="n">
        <f aca="false">F63*2.511711692</f>
        <v>409203.639906196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f aca="false">high_SIPA_income!B57</f>
        <v>34056547.9710065</v>
      </c>
      <c r="F64" s="125" t="n">
        <f aca="false">high_SIPA_income!I57</f>
        <v>160621.241160931</v>
      </c>
      <c r="G64" s="42" t="n">
        <f aca="false">E64-F64*0.7</f>
        <v>33944113.1021938</v>
      </c>
      <c r="H64" s="42"/>
      <c r="I64" s="42"/>
      <c r="J64" s="42" t="n">
        <f aca="false">G64*3.8235866717</f>
        <v>129788258.440226</v>
      </c>
      <c r="K64" s="9"/>
      <c r="L64" s="42"/>
      <c r="M64" s="42" t="n">
        <f aca="false">F64*2.511711692</f>
        <v>403434.249407462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f aca="false">high_SIPA_income!B58</f>
        <v>30015438.8358507</v>
      </c>
      <c r="F65" s="123" t="n">
        <f aca="false">high_SIPA_income!I58</f>
        <v>165654.539890883</v>
      </c>
      <c r="G65" s="8" t="n">
        <f aca="false">E65-F65*0.7</f>
        <v>29899480.657927</v>
      </c>
      <c r="H65" s="8"/>
      <c r="I65" s="8"/>
      <c r="J65" s="8" t="n">
        <f aca="false">G65*3.8235866717</f>
        <v>114323255.734402</v>
      </c>
      <c r="K65" s="6"/>
      <c r="L65" s="8"/>
      <c r="M65" s="8" t="n">
        <f aca="false">F65*2.511711692</f>
        <v>416076.444676811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f aca="false">high_SIPA_income!B59</f>
        <v>35182913.5690127</v>
      </c>
      <c r="F66" s="125" t="n">
        <f aca="false">high_SIPA_income!I59</f>
        <v>162834.053040419</v>
      </c>
      <c r="G66" s="42" t="n">
        <f aca="false">E66-F66*0.7</f>
        <v>35068929.7318844</v>
      </c>
      <c r="H66" s="42"/>
      <c r="I66" s="42"/>
      <c r="J66" s="42" t="n">
        <f aca="false">G66*3.8235866717</f>
        <v>134089092.313617</v>
      </c>
      <c r="K66" s="9"/>
      <c r="L66" s="42"/>
      <c r="M66" s="42" t="n">
        <f aca="false">F66*2.511711692</f>
        <v>408992.194877369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f aca="false">high_SIPA_income!B60</f>
        <v>30890532.4763312</v>
      </c>
      <c r="F67" s="125" t="n">
        <f aca="false">high_SIPA_income!I60</f>
        <v>167137.334175383</v>
      </c>
      <c r="G67" s="42" t="n">
        <f aca="false">E67-F67*0.7</f>
        <v>30773536.3424085</v>
      </c>
      <c r="H67" s="42"/>
      <c r="I67" s="42"/>
      <c r="J67" s="42" t="n">
        <f aca="false">G67*3.8235866717</f>
        <v>117665283.399909</v>
      </c>
      <c r="K67" s="9"/>
      <c r="L67" s="42"/>
      <c r="M67" s="42" t="n">
        <f aca="false">F67*2.511711692</f>
        <v>419800.79641802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f aca="false">high_SIPA_income!B61</f>
        <v>35874429.2168293</v>
      </c>
      <c r="F68" s="125" t="n">
        <f aca="false">high_SIPA_income!I61</f>
        <v>164648.709436825</v>
      </c>
      <c r="G68" s="42" t="n">
        <f aca="false">E68-F68*0.7</f>
        <v>35759175.1202235</v>
      </c>
      <c r="H68" s="42"/>
      <c r="I68" s="42"/>
      <c r="J68" s="42" t="n">
        <f aca="false">G68*3.8235866717</f>
        <v>136728305.380673</v>
      </c>
      <c r="K68" s="9"/>
      <c r="L68" s="42"/>
      <c r="M68" s="42" t="n">
        <f aca="false">F68*2.511711692</f>
        <v>413550.088565183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f aca="false">high_SIPA_income!B62</f>
        <v>31348337.9037262</v>
      </c>
      <c r="F69" s="123" t="n">
        <f aca="false">high_SIPA_income!I62</f>
        <v>176385.556436875</v>
      </c>
      <c r="G69" s="8" t="n">
        <f aca="false">E69-F69*0.7</f>
        <v>31224868.0142204</v>
      </c>
      <c r="H69" s="8"/>
      <c r="I69" s="8"/>
      <c r="J69" s="8" t="n">
        <f aca="false">G69*3.8235866717</f>
        <v>119390989.164765</v>
      </c>
      <c r="K69" s="6"/>
      <c r="L69" s="8"/>
      <c r="M69" s="8" t="n">
        <f aca="false">F69*2.511711692</f>
        <v>443029.664402426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f aca="false">high_SIPA_income!B63</f>
        <v>36448250.1572682</v>
      </c>
      <c r="F70" s="125" t="n">
        <f aca="false">high_SIPA_income!I63</f>
        <v>170828.787467267</v>
      </c>
      <c r="G70" s="42" t="n">
        <f aca="false">E70-F70*0.7</f>
        <v>36328670.0060412</v>
      </c>
      <c r="H70" s="42"/>
      <c r="I70" s="42"/>
      <c r="J70" s="42" t="n">
        <f aca="false">G70*3.8235866717</f>
        <v>138905818.435687</v>
      </c>
      <c r="K70" s="9"/>
      <c r="L70" s="42"/>
      <c r="M70" s="42" t="n">
        <f aca="false">F70*2.511711692</f>
        <v>429072.662811718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f aca="false">high_SIPA_income!B64</f>
        <v>31855667.6280038</v>
      </c>
      <c r="F71" s="125" t="n">
        <f aca="false">high_SIPA_income!I64</f>
        <v>170736.93107454</v>
      </c>
      <c r="G71" s="42" t="n">
        <f aca="false">E71-F71*0.7</f>
        <v>31736151.7762516</v>
      </c>
      <c r="H71" s="42"/>
      <c r="I71" s="42"/>
      <c r="J71" s="42" t="n">
        <f aca="false">G71*3.8235866717</f>
        <v>121345926.942724</v>
      </c>
      <c r="K71" s="9"/>
      <c r="L71" s="42"/>
      <c r="M71" s="42" t="n">
        <f aca="false">F71*2.511711692</f>
        <v>428841.946036119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f aca="false">high_SIPA_income!B65</f>
        <v>37291263.5742174</v>
      </c>
      <c r="F72" s="125" t="n">
        <f aca="false">high_SIPA_income!I65</f>
        <v>171031.740891799</v>
      </c>
      <c r="G72" s="42" t="n">
        <f aca="false">E72-F72*0.7</f>
        <v>37171541.3555932</v>
      </c>
      <c r="H72" s="42"/>
      <c r="I72" s="42"/>
      <c r="J72" s="42" t="n">
        <f aca="false">G72*3.8235866717</f>
        <v>142128610.093791</v>
      </c>
      <c r="K72" s="9"/>
      <c r="L72" s="42"/>
      <c r="M72" s="42" t="n">
        <f aca="false">F72*2.511711692</f>
        <v>429582.423301046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f aca="false">high_SIPA_income!B66</f>
        <v>32943710.0376945</v>
      </c>
      <c r="F73" s="123" t="n">
        <f aca="false">high_SIPA_income!I66</f>
        <v>175971.55934178</v>
      </c>
      <c r="G73" s="8" t="n">
        <f aca="false">E73-F73*0.7</f>
        <v>32820529.9461553</v>
      </c>
      <c r="H73" s="8"/>
      <c r="I73" s="8"/>
      <c r="J73" s="8" t="n">
        <f aca="false">G73*3.8235866717</f>
        <v>125492140.86025</v>
      </c>
      <c r="K73" s="6"/>
      <c r="L73" s="8"/>
      <c r="M73" s="8" t="n">
        <f aca="false">F73*2.511711692</f>
        <v>441989.823058221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f aca="false">high_SIPA_income!B67</f>
        <v>38287397.2990776</v>
      </c>
      <c r="F74" s="125" t="n">
        <f aca="false">high_SIPA_income!I67</f>
        <v>172233.363281865</v>
      </c>
      <c r="G74" s="42" t="n">
        <f aca="false">E74-F74*0.7</f>
        <v>38166833.9447803</v>
      </c>
      <c r="H74" s="42"/>
      <c r="I74" s="42"/>
      <c r="J74" s="42" t="n">
        <f aca="false">G74*3.8235866717</f>
        <v>145934197.572249</v>
      </c>
      <c r="K74" s="9"/>
      <c r="L74" s="42"/>
      <c r="M74" s="42" t="n">
        <f aca="false">F74*2.511711692</f>
        <v>432600.552307544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f aca="false">high_SIPA_income!B68</f>
        <v>33720510.8210955</v>
      </c>
      <c r="F75" s="125" t="n">
        <f aca="false">high_SIPA_income!I68</f>
        <v>177346.759570742</v>
      </c>
      <c r="G75" s="42" t="n">
        <f aca="false">E75-F75*0.7</f>
        <v>33596368.089396</v>
      </c>
      <c r="H75" s="42"/>
      <c r="I75" s="42"/>
      <c r="J75" s="42" t="n">
        <f aca="false">G75*3.8235866717</f>
        <v>128458625.244142</v>
      </c>
      <c r="K75" s="9"/>
      <c r="L75" s="42"/>
      <c r="M75" s="42" t="n">
        <f aca="false">F75*2.511711692</f>
        <v>445443.929552146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f aca="false">high_SIPA_income!B69</f>
        <v>39061029.1104206</v>
      </c>
      <c r="F76" s="125" t="n">
        <f aca="false">high_SIPA_income!I69</f>
        <v>176520.872236285</v>
      </c>
      <c r="G76" s="42" t="n">
        <f aca="false">E76-F76*0.7</f>
        <v>38937464.4998552</v>
      </c>
      <c r="H76" s="42"/>
      <c r="I76" s="42"/>
      <c r="J76" s="42" t="n">
        <f aca="false">G76*3.8235866717</f>
        <v>148880770.291438</v>
      </c>
      <c r="K76" s="9"/>
      <c r="L76" s="42"/>
      <c r="M76" s="42" t="n">
        <f aca="false">F76*2.511711692</f>
        <v>443369.538677916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f aca="false">high_SIPA_income!B70</f>
        <v>34282148.4434256</v>
      </c>
      <c r="F77" s="123" t="n">
        <f aca="false">high_SIPA_income!I70</f>
        <v>180661.355930852</v>
      </c>
      <c r="G77" s="8" t="n">
        <f aca="false">E77-F77*0.7</f>
        <v>34155685.494274</v>
      </c>
      <c r="H77" s="8"/>
      <c r="I77" s="8"/>
      <c r="J77" s="8" t="n">
        <f aca="false">G77*3.8235866717</f>
        <v>130597223.818683</v>
      </c>
      <c r="K77" s="6"/>
      <c r="L77" s="8"/>
      <c r="M77" s="8" t="n">
        <f aca="false">F77*2.511711692</f>
        <v>453769.239984095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f aca="false">high_SIPA_income!B71</f>
        <v>39726316.7023596</v>
      </c>
      <c r="F78" s="125" t="n">
        <f aca="false">high_SIPA_income!I71</f>
        <v>181588.703141834</v>
      </c>
      <c r="G78" s="42" t="n">
        <f aca="false">E78-F78*0.7</f>
        <v>39599204.6101603</v>
      </c>
      <c r="H78" s="42"/>
      <c r="I78" s="42"/>
      <c r="J78" s="42" t="n">
        <f aca="false">G78*3.8235866717</f>
        <v>151410990.95733</v>
      </c>
      <c r="K78" s="9"/>
      <c r="L78" s="42"/>
      <c r="M78" s="42" t="n">
        <f aca="false">F78*2.511711692</f>
        <v>456098.468816461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f aca="false">high_SIPA_income!B72</f>
        <v>34953861.0270164</v>
      </c>
      <c r="F79" s="125" t="n">
        <f aca="false">high_SIPA_income!I72</f>
        <v>177581.535565368</v>
      </c>
      <c r="G79" s="42" t="n">
        <f aca="false">E79-F79*0.7</f>
        <v>34829553.9521206</v>
      </c>
      <c r="H79" s="42"/>
      <c r="I79" s="42"/>
      <c r="J79" s="42" t="n">
        <f aca="false">G79*3.8235866717</f>
        <v>133173818.272584</v>
      </c>
      <c r="K79" s="9"/>
      <c r="L79" s="42"/>
      <c r="M79" s="42" t="n">
        <f aca="false">F79*2.511711692</f>
        <v>446033.619162848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f aca="false">high_SIPA_income!B73</f>
        <v>40460340.6680895</v>
      </c>
      <c r="F80" s="125" t="n">
        <f aca="false">high_SIPA_income!I73</f>
        <v>180696.780793921</v>
      </c>
      <c r="G80" s="42" t="n">
        <f aca="false">E80-F80*0.7</f>
        <v>40333852.9215338</v>
      </c>
      <c r="H80" s="42"/>
      <c r="I80" s="42"/>
      <c r="J80" s="42" t="n">
        <f aca="false">G80*3.8235866717</f>
        <v>154219982.449085</v>
      </c>
      <c r="K80" s="9"/>
      <c r="L80" s="42"/>
      <c r="M80" s="42" t="n">
        <f aca="false">F80*2.511711692</f>
        <v>453858.217026853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f aca="false">high_SIPA_income!B74</f>
        <v>35552258.7053751</v>
      </c>
      <c r="F81" s="123" t="n">
        <f aca="false">high_SIPA_income!I74</f>
        <v>184524.853212073</v>
      </c>
      <c r="G81" s="8" t="n">
        <f aca="false">E81-F81*0.7</f>
        <v>35423091.3081266</v>
      </c>
      <c r="H81" s="8"/>
      <c r="I81" s="8"/>
      <c r="J81" s="8" t="n">
        <f aca="false">G81*3.8235866717</f>
        <v>135443259.796165</v>
      </c>
      <c r="K81" s="6"/>
      <c r="L81" s="8"/>
      <c r="M81" s="8" t="n">
        <f aca="false">F81*2.511711692</f>
        <v>463473.231277348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f aca="false">high_SIPA_income!B75</f>
        <v>41283553.1251729</v>
      </c>
      <c r="F82" s="125" t="n">
        <f aca="false">high_SIPA_income!I75</f>
        <v>176657.724542483</v>
      </c>
      <c r="G82" s="42" t="n">
        <f aca="false">E82-F82*0.7</f>
        <v>41159892.7179931</v>
      </c>
      <c r="H82" s="42"/>
      <c r="I82" s="42"/>
      <c r="J82" s="42" t="n">
        <f aca="false">G82*3.8235866717</f>
        <v>157378417.20512</v>
      </c>
      <c r="K82" s="9"/>
      <c r="L82" s="42"/>
      <c r="M82" s="42" t="n">
        <f aca="false">F82*2.511711692</f>
        <v>443713.272215471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f aca="false">high_SIPA_income!B76</f>
        <v>36222310.62392</v>
      </c>
      <c r="F83" s="125" t="n">
        <f aca="false">high_SIPA_income!I76</f>
        <v>187348.111546751</v>
      </c>
      <c r="G83" s="42" t="n">
        <f aca="false">E83-F83*0.7</f>
        <v>36091166.9458373</v>
      </c>
      <c r="H83" s="42"/>
      <c r="I83" s="42"/>
      <c r="J83" s="42" t="n">
        <f aca="false">G83*3.8235866717</f>
        <v>137997704.900203</v>
      </c>
      <c r="K83" s="9"/>
      <c r="L83" s="42"/>
      <c r="M83" s="42" t="n">
        <f aca="false">F83*2.511711692</f>
        <v>470564.442246095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f aca="false">high_SIPA_income!B77</f>
        <v>42156964.8349777</v>
      </c>
      <c r="F84" s="125" t="n">
        <f aca="false">high_SIPA_income!I77</f>
        <v>192738.547914281</v>
      </c>
      <c r="G84" s="42" t="n">
        <f aca="false">E84-F84*0.7</f>
        <v>42022047.8514377</v>
      </c>
      <c r="H84" s="42"/>
      <c r="I84" s="42"/>
      <c r="J84" s="42" t="n">
        <f aca="false">G84*3.8235866717</f>
        <v>160674942.082297</v>
      </c>
      <c r="K84" s="9"/>
      <c r="L84" s="42"/>
      <c r="M84" s="42" t="n">
        <f aca="false">F84*2.511711692</f>
        <v>484103.664295403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f aca="false">high_SIPA_income!B78</f>
        <v>36943185.7292072</v>
      </c>
      <c r="F85" s="123" t="n">
        <f aca="false">high_SIPA_income!I78</f>
        <v>187124.017678206</v>
      </c>
      <c r="G85" s="8" t="n">
        <f aca="false">E85-F85*0.7</f>
        <v>36812198.9168324</v>
      </c>
      <c r="H85" s="8"/>
      <c r="I85" s="8"/>
      <c r="J85" s="8" t="n">
        <f aca="false">G85*3.8235866717</f>
        <v>140754633.13437</v>
      </c>
      <c r="K85" s="6"/>
      <c r="L85" s="8"/>
      <c r="M85" s="8" t="n">
        <f aca="false">F85*2.511711692</f>
        <v>470001.583056364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f aca="false">high_SIPA_income!B79</f>
        <v>42675550.8420165</v>
      </c>
      <c r="F86" s="125" t="n">
        <f aca="false">high_SIPA_income!I79</f>
        <v>189843.562178027</v>
      </c>
      <c r="G86" s="42" t="n">
        <f aca="false">E86-F86*0.7</f>
        <v>42542660.3484919</v>
      </c>
      <c r="H86" s="42"/>
      <c r="I86" s="42"/>
      <c r="J86" s="42" t="n">
        <f aca="false">G86*3.8235866717</f>
        <v>162665549.087154</v>
      </c>
      <c r="K86" s="9"/>
      <c r="L86" s="42"/>
      <c r="M86" s="42" t="n">
        <f aca="false">F86*2.511711692</f>
        <v>476832.294773481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f aca="false">high_SIPA_income!B80</f>
        <v>37425136.4266317</v>
      </c>
      <c r="F87" s="125" t="n">
        <f aca="false">high_SIPA_income!I80</f>
        <v>194671.87189126</v>
      </c>
      <c r="G87" s="42" t="n">
        <f aca="false">E87-F87*0.7</f>
        <v>37288866.1163078</v>
      </c>
      <c r="H87" s="42"/>
      <c r="I87" s="42"/>
      <c r="J87" s="42" t="n">
        <f aca="false">G87*3.8235866717</f>
        <v>142577211.48512</v>
      </c>
      <c r="K87" s="9"/>
      <c r="L87" s="42"/>
      <c r="M87" s="42" t="n">
        <f aca="false">F87*2.511711692</f>
        <v>488959.616732803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f aca="false">high_SIPA_income!B81</f>
        <v>43660135.3700577</v>
      </c>
      <c r="F88" s="125" t="n">
        <f aca="false">high_SIPA_income!I81</f>
        <v>190534.240901639</v>
      </c>
      <c r="G88" s="42" t="n">
        <f aca="false">E88-F88*0.7</f>
        <v>43526761.4014265</v>
      </c>
      <c r="H88" s="42"/>
      <c r="I88" s="42"/>
      <c r="J88" s="42" t="n">
        <f aca="false">G88*3.8235866717</f>
        <v>166428344.75676</v>
      </c>
      <c r="K88" s="9"/>
      <c r="L88" s="42"/>
      <c r="M88" s="42" t="n">
        <f aca="false">F88*2.511711692</f>
        <v>478567.080598991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f aca="false">high_SIPA_income!B82</f>
        <v>38335398.171703</v>
      </c>
      <c r="F89" s="123" t="n">
        <f aca="false">high_SIPA_income!I82</f>
        <v>188297.330419967</v>
      </c>
      <c r="G89" s="8" t="n">
        <f aca="false">E89-F89*0.7</f>
        <v>38203590.0404091</v>
      </c>
      <c r="H89" s="8"/>
      <c r="I89" s="8"/>
      <c r="J89" s="8" t="n">
        <f aca="false">G89*3.8235866717</f>
        <v>146074737.689599</v>
      </c>
      <c r="K89" s="6"/>
      <c r="L89" s="8"/>
      <c r="M89" s="8" t="n">
        <f aca="false">F89*2.511711692</f>
        <v>472948.606388219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f aca="false">high_SIPA_income!B83</f>
        <v>44326962.8880857</v>
      </c>
      <c r="F90" s="125" t="n">
        <f aca="false">high_SIPA_income!I83</f>
        <v>194028.23503378</v>
      </c>
      <c r="G90" s="42" t="n">
        <f aca="false">E90-F90*0.7</f>
        <v>44191143.1235621</v>
      </c>
      <c r="H90" s="42"/>
      <c r="I90" s="42"/>
      <c r="J90" s="42" t="n">
        <f aca="false">G90*3.8235866717</f>
        <v>168968665.854439</v>
      </c>
      <c r="K90" s="9"/>
      <c r="L90" s="42"/>
      <c r="M90" s="42" t="n">
        <f aca="false">F90*2.511711692</f>
        <v>487342.986512468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f aca="false">high_SIPA_income!B84</f>
        <v>38991413.3000243</v>
      </c>
      <c r="F91" s="125" t="n">
        <f aca="false">high_SIPA_income!I84</f>
        <v>195117.699107649</v>
      </c>
      <c r="G91" s="42" t="n">
        <f aca="false">E91-F91*0.7</f>
        <v>38854830.9106489</v>
      </c>
      <c r="H91" s="42"/>
      <c r="I91" s="42"/>
      <c r="J91" s="42" t="n">
        <f aca="false">G91*3.8235866717</f>
        <v>148564813.601115</v>
      </c>
      <c r="K91" s="9"/>
      <c r="L91" s="42"/>
      <c r="M91" s="42" t="n">
        <f aca="false">F91*2.511711692</f>
        <v>490079.40616482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f aca="false">high_SIPA_income!B85</f>
        <v>45113180.5182057</v>
      </c>
      <c r="F92" s="125" t="n">
        <f aca="false">high_SIPA_income!I85</f>
        <v>196357.176030012</v>
      </c>
      <c r="G92" s="42" t="n">
        <f aca="false">E92-F92*0.7</f>
        <v>44975730.4949847</v>
      </c>
      <c r="H92" s="42"/>
      <c r="I92" s="42"/>
      <c r="J92" s="42" t="n">
        <f aca="false">G92*3.8235866717</f>
        <v>171968603.670595</v>
      </c>
      <c r="K92" s="9"/>
      <c r="L92" s="42"/>
      <c r="M92" s="42" t="n">
        <f aca="false">F92*2.511711692</f>
        <v>493192.614842684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f aca="false">high_SIPA_income!B86</f>
        <v>39424707.5168103</v>
      </c>
      <c r="F93" s="123" t="n">
        <f aca="false">high_SIPA_income!I86</f>
        <v>197228.296362859</v>
      </c>
      <c r="G93" s="8" t="n">
        <f aca="false">E93-F93*0.7</f>
        <v>39286647.7093563</v>
      </c>
      <c r="H93" s="8"/>
      <c r="I93" s="8"/>
      <c r="J93" s="8" t="n">
        <f aca="false">G93*3.8235866717</f>
        <v>150215902.557268</v>
      </c>
      <c r="K93" s="6"/>
      <c r="L93" s="8"/>
      <c r="M93" s="8" t="n">
        <f aca="false">F93*2.511711692</f>
        <v>495380.617967833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f aca="false">high_SIPA_income!B87</f>
        <v>45946310.6096302</v>
      </c>
      <c r="F94" s="125" t="n">
        <f aca="false">high_SIPA_income!I87</f>
        <v>197130.421885663</v>
      </c>
      <c r="G94" s="42" t="n">
        <f aca="false">E94-F94*0.7</f>
        <v>45808319.3143102</v>
      </c>
      <c r="H94" s="42"/>
      <c r="I94" s="42"/>
      <c r="J94" s="42" t="n">
        <f aca="false">G94*3.8235866717</f>
        <v>175152079.183174</v>
      </c>
      <c r="K94" s="9"/>
      <c r="L94" s="42"/>
      <c r="M94" s="42" t="n">
        <f aca="false">F94*2.511711692</f>
        <v>495134.785499112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f aca="false">high_SIPA_income!B88</f>
        <v>40204070.2903851</v>
      </c>
      <c r="F95" s="125" t="n">
        <f aca="false">high_SIPA_income!I88</f>
        <v>198812.123668407</v>
      </c>
      <c r="G95" s="42" t="n">
        <f aca="false">E95-F95*0.7</f>
        <v>40064901.8038172</v>
      </c>
      <c r="H95" s="42"/>
      <c r="I95" s="42"/>
      <c r="J95" s="42" t="n">
        <f aca="false">G95*3.8235866717</f>
        <v>153191624.540045</v>
      </c>
      <c r="K95" s="9"/>
      <c r="L95" s="42"/>
      <c r="M95" s="42" t="n">
        <f aca="false">F95*2.511711692</f>
        <v>499358.735529288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f aca="false">high_SIPA_income!B89</f>
        <v>46542586.3482186</v>
      </c>
      <c r="F96" s="125" t="n">
        <f aca="false">high_SIPA_income!I89</f>
        <v>203995.828637063</v>
      </c>
      <c r="G96" s="42" t="n">
        <f aca="false">E96-F96*0.7</f>
        <v>46399789.2681726</v>
      </c>
      <c r="H96" s="42"/>
      <c r="I96" s="42"/>
      <c r="J96" s="42" t="n">
        <f aca="false">G96*3.8235866717</f>
        <v>177413615.815474</v>
      </c>
      <c r="K96" s="9"/>
      <c r="L96" s="42"/>
      <c r="M96" s="42" t="n">
        <f aca="false">F96*2.511711692</f>
        <v>512378.70790694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f aca="false">high_SIPA_income!B90</f>
        <v>40929347.2558924</v>
      </c>
      <c r="F97" s="123" t="n">
        <f aca="false">high_SIPA_income!I90</f>
        <v>210183.535285312</v>
      </c>
      <c r="G97" s="8" t="n">
        <f aca="false">E97-F97*0.7</f>
        <v>40782218.7811927</v>
      </c>
      <c r="H97" s="8"/>
      <c r="I97" s="8"/>
      <c r="J97" s="8" t="n">
        <f aca="false">G97*3.8235866717</f>
        <v>155934348.174122</v>
      </c>
      <c r="K97" s="6"/>
      <c r="L97" s="8"/>
      <c r="M97" s="8" t="n">
        <f aca="false">F97*2.511711692</f>
        <v>527920.443042013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f aca="false">high_SIPA_income!B91</f>
        <v>47538138.3663251</v>
      </c>
      <c r="F98" s="125" t="n">
        <f aca="false">high_SIPA_income!I91</f>
        <v>203989.813968916</v>
      </c>
      <c r="G98" s="42" t="n">
        <f aca="false">E98-F98*0.7</f>
        <v>47395345.4965469</v>
      </c>
      <c r="H98" s="42"/>
      <c r="I98" s="42"/>
      <c r="J98" s="42" t="n">
        <f aca="false">G98*3.8235866717</f>
        <v>181220211.341213</v>
      </c>
      <c r="K98" s="9"/>
      <c r="L98" s="42"/>
      <c r="M98" s="42" t="n">
        <f aca="false">F98*2.511711692</f>
        <v>512363.600794631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f aca="false">high_SIPA_income!B92</f>
        <v>41763370.2930942</v>
      </c>
      <c r="F99" s="125" t="n">
        <f aca="false">high_SIPA_income!I92</f>
        <v>201311.168669004</v>
      </c>
      <c r="G99" s="42" t="n">
        <f aca="false">E99-F99*0.7</f>
        <v>41622452.4750259</v>
      </c>
      <c r="H99" s="42"/>
      <c r="I99" s="42"/>
      <c r="J99" s="42" t="n">
        <f aca="false">G99*3.8235866717</f>
        <v>159147054.526976</v>
      </c>
      <c r="K99" s="9"/>
      <c r="L99" s="42"/>
      <c r="M99" s="42" t="n">
        <f aca="false">F99*2.511711692</f>
        <v>505635.616076121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f aca="false">high_SIPA_income!B93</f>
        <v>48655882.9865059</v>
      </c>
      <c r="F100" s="125" t="n">
        <f aca="false">high_SIPA_income!I93</f>
        <v>195424.672336701</v>
      </c>
      <c r="G100" s="42" t="n">
        <f aca="false">E100-F100*0.7</f>
        <v>48519085.7158702</v>
      </c>
      <c r="H100" s="42"/>
      <c r="I100" s="42"/>
      <c r="J100" s="42" t="n">
        <f aca="false">G100*3.8235866717</f>
        <v>185516929.466271</v>
      </c>
      <c r="K100" s="9"/>
      <c r="L100" s="42"/>
      <c r="M100" s="42" t="n">
        <f aca="false">F100*2.511711692</f>
        <v>490850.434413361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f aca="false">high_SIPA_income!B94</f>
        <v>42665619.3234528</v>
      </c>
      <c r="F101" s="123" t="n">
        <f aca="false">high_SIPA_income!I94</f>
        <v>199872.495001893</v>
      </c>
      <c r="G101" s="8" t="n">
        <f aca="false">E101-F101*0.7</f>
        <v>42525708.5769514</v>
      </c>
      <c r="H101" s="8"/>
      <c r="I101" s="8"/>
      <c r="J101" s="8" t="n">
        <f aca="false">G101*3.8235866717</f>
        <v>162600732.51943</v>
      </c>
      <c r="K101" s="6"/>
      <c r="L101" s="8"/>
      <c r="M101" s="8" t="n">
        <f aca="false">F101*2.511711692</f>
        <v>502022.082605465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f aca="false">high_SIPA_income!B95</f>
        <v>49446010.3339661</v>
      </c>
      <c r="F102" s="125" t="n">
        <f aca="false">high_SIPA_income!I95</f>
        <v>199462.141232155</v>
      </c>
      <c r="G102" s="42" t="n">
        <f aca="false">E102-F102*0.7</f>
        <v>49306386.8351036</v>
      </c>
      <c r="H102" s="42"/>
      <c r="I102" s="42"/>
      <c r="J102" s="42" t="n">
        <f aca="false">G102*3.8235866717</f>
        <v>188527243.532386</v>
      </c>
      <c r="K102" s="9"/>
      <c r="L102" s="42"/>
      <c r="M102" s="42" t="n">
        <f aca="false">F102*2.511711692</f>
        <v>500991.392244159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f aca="false">high_SIPA_income!B96</f>
        <v>43319208.8885995</v>
      </c>
      <c r="F103" s="125" t="n">
        <f aca="false">high_SIPA_income!I96</f>
        <v>200970.718580838</v>
      </c>
      <c r="G103" s="42" t="n">
        <f aca="false">E103-F103*0.7</f>
        <v>43178529.3855929</v>
      </c>
      <c r="H103" s="42"/>
      <c r="I103" s="42"/>
      <c r="J103" s="42" t="n">
        <f aca="false">G103*3.8235866717</f>
        <v>165096849.46236</v>
      </c>
      <c r="K103" s="9"/>
      <c r="L103" s="42"/>
      <c r="M103" s="42" t="n">
        <f aca="false">F103*2.511711692</f>
        <v>504780.503609131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f aca="false">high_SIPA_income!B97</f>
        <v>49911712.9521261</v>
      </c>
      <c r="F104" s="125" t="n">
        <f aca="false">high_SIPA_income!I97</f>
        <v>207978.749731248</v>
      </c>
      <c r="G104" s="42" t="n">
        <f aca="false">E104-F104*0.7</f>
        <v>49766127.8273142</v>
      </c>
      <c r="H104" s="42"/>
      <c r="I104" s="42"/>
      <c r="J104" s="42" t="n">
        <f aca="false">G104*3.8235866717</f>
        <v>190285103.062637</v>
      </c>
      <c r="K104" s="9"/>
      <c r="L104" s="42"/>
      <c r="M104" s="42" t="n">
        <f aca="false">F104*2.511711692</f>
        <v>522382.657387517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f aca="false">high_SIPA_income!B98</f>
        <v>43976627.3206225</v>
      </c>
      <c r="F105" s="123" t="n">
        <f aca="false">high_SIPA_income!I98</f>
        <v>204358.963392792</v>
      </c>
      <c r="G105" s="8" t="n">
        <f aca="false">E105-F105*0.7</f>
        <v>43833576.0462475</v>
      </c>
      <c r="H105" s="8"/>
      <c r="I105" s="8"/>
      <c r="J105" s="8" t="n">
        <f aca="false">G105*3.8235866717</f>
        <v>167601477.14338</v>
      </c>
      <c r="K105" s="6"/>
      <c r="L105" s="8"/>
      <c r="M105" s="8" t="n">
        <f aca="false">F105*2.511711692</f>
        <v>513290.797718676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f aca="false">high_SIPA_income!B99</f>
        <v>50913364.6126894</v>
      </c>
      <c r="F106" s="125" t="n">
        <f aca="false">high_SIPA_income!I99</f>
        <v>202941.06372598</v>
      </c>
      <c r="G106" s="42" t="n">
        <f aca="false">E106-F106*0.7</f>
        <v>50771305.8680812</v>
      </c>
      <c r="H106" s="42"/>
      <c r="I106" s="42"/>
      <c r="J106" s="42" t="n">
        <f aca="false">G106*3.8235866717</f>
        <v>194128488.421999</v>
      </c>
      <c r="K106" s="9"/>
      <c r="L106" s="42"/>
      <c r="M106" s="42" t="n">
        <f aca="false">F106*2.511711692</f>
        <v>509729.44254746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f aca="false">high_SIPA_income!B100</f>
        <v>44785872.4034757</v>
      </c>
      <c r="F107" s="125" t="n">
        <f aca="false">high_SIPA_income!I100</f>
        <v>199355.405268236</v>
      </c>
      <c r="G107" s="42" t="n">
        <f aca="false">E107-F107*0.7</f>
        <v>44646323.619788</v>
      </c>
      <c r="H107" s="42"/>
      <c r="I107" s="42"/>
      <c r="J107" s="42" t="n">
        <f aca="false">G107*3.8235866717</f>
        <v>170709087.933026</v>
      </c>
      <c r="K107" s="9"/>
      <c r="L107" s="42"/>
      <c r="M107" s="42" t="n">
        <f aca="false">F107*2.511711692</f>
        <v>500723.302275626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f aca="false">high_SIPA_income!B101</f>
        <v>51747848.0799774</v>
      </c>
      <c r="F108" s="125" t="n">
        <f aca="false">high_SIPA_income!I101</f>
        <v>213276.92684096</v>
      </c>
      <c r="G108" s="42" t="n">
        <f aca="false">E108-F108*0.7</f>
        <v>51598554.2311887</v>
      </c>
      <c r="H108" s="42"/>
      <c r="I108" s="42"/>
      <c r="J108" s="42" t="n">
        <f aca="false">G108*3.8235866717</f>
        <v>197291544.237363</v>
      </c>
      <c r="K108" s="9"/>
      <c r="L108" s="42"/>
      <c r="M108" s="42" t="n">
        <f aca="false">F108*2.511711692</f>
        <v>535690.150780268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f aca="false">high_SIPA_income!B102</f>
        <v>45487892.8007509</v>
      </c>
      <c r="F109" s="123" t="n">
        <f aca="false">high_SIPA_income!I102</f>
        <v>204820.663972238</v>
      </c>
      <c r="G109" s="8" t="n">
        <f aca="false">E109-F109*0.7</f>
        <v>45344518.3359703</v>
      </c>
      <c r="H109" s="8"/>
      <c r="I109" s="8"/>
      <c r="J109" s="8" t="n">
        <f aca="false">G109*3.8235866717</f>
        <v>173378695.944072</v>
      </c>
      <c r="K109" s="6"/>
      <c r="L109" s="8"/>
      <c r="M109" s="8" t="n">
        <f aca="false">F109*2.511711692</f>
        <v>514450.456462273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f aca="false">high_SIPA_income!B103</f>
        <v>52486092.1421617</v>
      </c>
      <c r="F110" s="125" t="n">
        <f aca="false">high_SIPA_income!I103</f>
        <v>221267.2478193</v>
      </c>
      <c r="G110" s="42" t="n">
        <f aca="false">E110-F110*0.7</f>
        <v>52331205.0686882</v>
      </c>
      <c r="H110" s="42"/>
      <c r="I110" s="42"/>
      <c r="J110" s="42" t="n">
        <f aca="false">G110*3.8235866717</f>
        <v>200092898.214636</v>
      </c>
      <c r="K110" s="9"/>
      <c r="L110" s="42"/>
      <c r="M110" s="42" t="n">
        <f aca="false">F110*2.511711692</f>
        <v>555759.533404398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f aca="false">high_SIPA_income!B104</f>
        <v>45996495.6372613</v>
      </c>
      <c r="F111" s="125" t="n">
        <f aca="false">high_SIPA_income!I104</f>
        <v>218385.063090381</v>
      </c>
      <c r="G111" s="42" t="n">
        <f aca="false">E111-F111*0.7</f>
        <v>45843626.0930981</v>
      </c>
      <c r="H111" s="42"/>
      <c r="I111" s="42"/>
      <c r="J111" s="42" t="n">
        <f aca="false">G111*3.8235866717</f>
        <v>175287077.711968</v>
      </c>
      <c r="K111" s="9"/>
      <c r="L111" s="42"/>
      <c r="M111" s="42" t="n">
        <f aca="false">F111*2.511711692</f>
        <v>548520.316322269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f aca="false">high_SIPA_income!B105</f>
        <v>53061902.2587519</v>
      </c>
      <c r="F112" s="125" t="n">
        <f aca="false">high_SIPA_income!I105</f>
        <v>226587.241278402</v>
      </c>
      <c r="G112" s="42" t="n">
        <f aca="false">E112-F112*0.7</f>
        <v>52903291.189857</v>
      </c>
      <c r="H112" s="42"/>
      <c r="I112" s="42"/>
      <c r="J112" s="42" t="n">
        <f aca="false">G112*3.8235866717</f>
        <v>202280319.082601</v>
      </c>
      <c r="K112" s="9"/>
      <c r="L112" s="42"/>
      <c r="M112" s="42" t="n">
        <f aca="false">F112*2.511711692</f>
        <v>569121.823176987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0" colorId="64" zoomScale="75" zoomScaleNormal="75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5905.76889726852</v>
      </c>
      <c r="C22" s="0" t="n">
        <v>11506452</v>
      </c>
    </row>
    <row r="23" customFormat="false" ht="12.8" hidden="false" customHeight="false" outlineLevel="0" collapsed="false">
      <c r="A23" s="0" t="n">
        <v>70</v>
      </c>
      <c r="B23" s="0" t="n">
        <v>5929.74311109602</v>
      </c>
      <c r="C23" s="0" t="n">
        <v>11578075</v>
      </c>
    </row>
    <row r="24" customFormat="false" ht="12.8" hidden="false" customHeight="false" outlineLevel="0" collapsed="false">
      <c r="A24" s="0" t="n">
        <v>71</v>
      </c>
      <c r="B24" s="0" t="n">
        <v>5976.4023583589</v>
      </c>
      <c r="C24" s="0" t="n">
        <v>11571670</v>
      </c>
    </row>
    <row r="25" customFormat="false" ht="12.8" hidden="false" customHeight="false" outlineLevel="0" collapsed="false">
      <c r="A25" s="0" t="n">
        <v>72</v>
      </c>
      <c r="B25" s="0" t="n">
        <v>5989.76901415762</v>
      </c>
      <c r="C25" s="0" t="n">
        <v>11631336</v>
      </c>
    </row>
    <row r="26" customFormat="false" ht="12.8" hidden="false" customHeight="false" outlineLevel="0" collapsed="false">
      <c r="A26" s="0" t="n">
        <v>73</v>
      </c>
      <c r="B26" s="0" t="n">
        <v>6074.16742636382</v>
      </c>
      <c r="C26" s="0" t="n">
        <v>11645402</v>
      </c>
    </row>
    <row r="27" customFormat="false" ht="12.8" hidden="false" customHeight="false" outlineLevel="0" collapsed="false">
      <c r="A27" s="0" t="n">
        <v>74</v>
      </c>
      <c r="B27" s="0" t="n">
        <v>6108.35761466251</v>
      </c>
      <c r="C27" s="0" t="n">
        <v>11654580</v>
      </c>
    </row>
    <row r="28" customFormat="false" ht="12.8" hidden="false" customHeight="false" outlineLevel="0" collapsed="false">
      <c r="A28" s="0" t="n">
        <v>75</v>
      </c>
      <c r="B28" s="0" t="n">
        <v>6175.31024007331</v>
      </c>
      <c r="C28" s="0" t="n">
        <v>11726547</v>
      </c>
    </row>
    <row r="29" customFormat="false" ht="12.8" hidden="false" customHeight="false" outlineLevel="0" collapsed="false">
      <c r="A29" s="0" t="n">
        <v>76</v>
      </c>
      <c r="B29" s="0" t="n">
        <v>6258.27364590019</v>
      </c>
      <c r="C29" s="0" t="n">
        <v>11809053</v>
      </c>
    </row>
    <row r="30" customFormat="false" ht="12.8" hidden="false" customHeight="false" outlineLevel="0" collapsed="false">
      <c r="A30" s="0" t="n">
        <v>77</v>
      </c>
      <c r="B30" s="0" t="n">
        <v>6271.20390532191</v>
      </c>
      <c r="C30" s="0" t="n">
        <v>11839180</v>
      </c>
    </row>
    <row r="31" customFormat="false" ht="12.8" hidden="false" customHeight="false" outlineLevel="0" collapsed="false">
      <c r="A31" s="0" t="n">
        <v>78</v>
      </c>
      <c r="B31" s="0" t="n">
        <v>6315.17308235466</v>
      </c>
      <c r="C31" s="0" t="n">
        <v>11849452</v>
      </c>
    </row>
    <row r="32" customFormat="false" ht="12.8" hidden="false" customHeight="false" outlineLevel="0" collapsed="false">
      <c r="A32" s="0" t="n">
        <v>79</v>
      </c>
      <c r="B32" s="0" t="n">
        <v>6362.66303993765</v>
      </c>
      <c r="C32" s="0" t="n">
        <v>11918484</v>
      </c>
    </row>
    <row r="33" customFormat="false" ht="12.8" hidden="false" customHeight="false" outlineLevel="0" collapsed="false">
      <c r="A33" s="0" t="n">
        <v>80</v>
      </c>
      <c r="B33" s="0" t="n">
        <v>6390.51194391805</v>
      </c>
      <c r="C33" s="0" t="n">
        <v>11968139</v>
      </c>
    </row>
    <row r="34" customFormat="false" ht="12.8" hidden="false" customHeight="false" outlineLevel="0" collapsed="false">
      <c r="A34" s="0" t="n">
        <v>81</v>
      </c>
      <c r="B34" s="0" t="n">
        <v>6444.4238261981</v>
      </c>
      <c r="C34" s="0" t="n">
        <v>12037137</v>
      </c>
    </row>
    <row r="35" customFormat="false" ht="12.8" hidden="false" customHeight="false" outlineLevel="0" collapsed="false">
      <c r="A35" s="0" t="n">
        <v>82</v>
      </c>
      <c r="B35" s="0" t="n">
        <v>6516.54564380056</v>
      </c>
      <c r="C35" s="0" t="n">
        <v>12005220</v>
      </c>
    </row>
    <row r="36" customFormat="false" ht="12.8" hidden="false" customHeight="false" outlineLevel="0" collapsed="false">
      <c r="A36" s="0" t="n">
        <v>83</v>
      </c>
      <c r="B36" s="0" t="n">
        <v>6601.5674048453</v>
      </c>
      <c r="C36" s="0" t="n">
        <v>12009740</v>
      </c>
    </row>
    <row r="37" customFormat="false" ht="12.8" hidden="false" customHeight="false" outlineLevel="0" collapsed="false">
      <c r="A37" s="0" t="n">
        <v>84</v>
      </c>
      <c r="B37" s="0" t="n">
        <v>6684.93529939956</v>
      </c>
      <c r="C37" s="0" t="n">
        <v>12052749</v>
      </c>
    </row>
    <row r="38" customFormat="false" ht="12.8" hidden="false" customHeight="false" outlineLevel="0" collapsed="false">
      <c r="A38" s="0" t="n">
        <v>85</v>
      </c>
      <c r="B38" s="0" t="n">
        <v>6745.39395309757</v>
      </c>
      <c r="C38" s="0" t="n">
        <v>12121766</v>
      </c>
    </row>
    <row r="39" customFormat="false" ht="12.8" hidden="false" customHeight="false" outlineLevel="0" collapsed="false">
      <c r="A39" s="0" t="n">
        <v>86</v>
      </c>
      <c r="B39" s="0" t="n">
        <v>6747.22284328682</v>
      </c>
      <c r="C39" s="0" t="n">
        <v>12158558</v>
      </c>
    </row>
    <row r="40" customFormat="false" ht="12.8" hidden="false" customHeight="false" outlineLevel="0" collapsed="false">
      <c r="A40" s="0" t="n">
        <v>87</v>
      </c>
      <c r="B40" s="0" t="n">
        <v>6766.160140659</v>
      </c>
      <c r="C40" s="0" t="n">
        <v>12184315</v>
      </c>
    </row>
    <row r="41" customFormat="false" ht="12.8" hidden="false" customHeight="false" outlineLevel="0" collapsed="false">
      <c r="A41" s="0" t="n">
        <v>88</v>
      </c>
      <c r="B41" s="0" t="n">
        <v>6809.47098866169</v>
      </c>
      <c r="C41" s="0" t="n">
        <v>12202204</v>
      </c>
    </row>
    <row r="42" customFormat="false" ht="12.8" hidden="false" customHeight="false" outlineLevel="0" collapsed="false">
      <c r="A42" s="0" t="n">
        <v>89</v>
      </c>
      <c r="B42" s="0" t="n">
        <v>6840.08052590487</v>
      </c>
      <c r="C42" s="0" t="n">
        <v>12236033</v>
      </c>
    </row>
    <row r="43" customFormat="false" ht="12.8" hidden="false" customHeight="false" outlineLevel="0" collapsed="false">
      <c r="A43" s="0" t="n">
        <v>90</v>
      </c>
      <c r="B43" s="0" t="n">
        <v>6852.53401785481</v>
      </c>
      <c r="C43" s="0" t="n">
        <v>12312189</v>
      </c>
    </row>
    <row r="44" customFormat="false" ht="12.8" hidden="false" customHeight="false" outlineLevel="0" collapsed="false">
      <c r="A44" s="0" t="n">
        <v>91</v>
      </c>
      <c r="B44" s="0" t="n">
        <v>6875.38454446179</v>
      </c>
      <c r="C44" s="0" t="n">
        <v>12345727</v>
      </c>
    </row>
    <row r="45" customFormat="false" ht="12.8" hidden="false" customHeight="false" outlineLevel="0" collapsed="false">
      <c r="A45" s="0" t="n">
        <v>92</v>
      </c>
      <c r="B45" s="0" t="n">
        <v>6947.67471584953</v>
      </c>
      <c r="C45" s="0" t="n">
        <v>12407975</v>
      </c>
    </row>
    <row r="46" customFormat="false" ht="12.8" hidden="false" customHeight="false" outlineLevel="0" collapsed="false">
      <c r="A46" s="0" t="n">
        <v>93</v>
      </c>
      <c r="B46" s="0" t="n">
        <v>6987.3956266442</v>
      </c>
      <c r="C46" s="0" t="n">
        <v>12410751</v>
      </c>
    </row>
    <row r="47" customFormat="false" ht="12.8" hidden="false" customHeight="false" outlineLevel="0" collapsed="false">
      <c r="A47" s="0" t="n">
        <v>94</v>
      </c>
      <c r="B47" s="0" t="n">
        <v>7025.15815415619</v>
      </c>
      <c r="C47" s="0" t="n">
        <v>12514564</v>
      </c>
    </row>
    <row r="48" customFormat="false" ht="12.8" hidden="false" customHeight="false" outlineLevel="0" collapsed="false">
      <c r="A48" s="0" t="n">
        <v>95</v>
      </c>
      <c r="B48" s="0" t="n">
        <v>7075.25481395613</v>
      </c>
      <c r="C48" s="0" t="n">
        <v>12488691</v>
      </c>
    </row>
    <row r="49" customFormat="false" ht="12.8" hidden="false" customHeight="false" outlineLevel="0" collapsed="false">
      <c r="A49" s="0" t="n">
        <v>96</v>
      </c>
      <c r="B49" s="0" t="n">
        <v>7088.53446860734</v>
      </c>
      <c r="C49" s="0" t="n">
        <v>12524777</v>
      </c>
    </row>
    <row r="50" customFormat="false" ht="12.8" hidden="false" customHeight="false" outlineLevel="0" collapsed="false">
      <c r="A50" s="0" t="n">
        <v>97</v>
      </c>
      <c r="B50" s="0" t="n">
        <v>7157.19879359488</v>
      </c>
      <c r="C50" s="0" t="n">
        <v>12533971</v>
      </c>
    </row>
    <row r="51" customFormat="false" ht="12.8" hidden="false" customHeight="false" outlineLevel="0" collapsed="false">
      <c r="A51" s="0" t="n">
        <v>98</v>
      </c>
      <c r="B51" s="0" t="n">
        <v>7176.09020163011</v>
      </c>
      <c r="C51" s="0" t="n">
        <v>12589340</v>
      </c>
    </row>
    <row r="52" customFormat="false" ht="12.8" hidden="false" customHeight="false" outlineLevel="0" collapsed="false">
      <c r="A52" s="0" t="n">
        <v>99</v>
      </c>
      <c r="B52" s="0" t="n">
        <v>7197.15451726507</v>
      </c>
      <c r="C52" s="0" t="n">
        <v>12640705</v>
      </c>
    </row>
    <row r="53" customFormat="false" ht="12.8" hidden="false" customHeight="false" outlineLevel="0" collapsed="false">
      <c r="A53" s="0" t="n">
        <v>100</v>
      </c>
      <c r="B53" s="0" t="n">
        <v>7218.75144885256</v>
      </c>
      <c r="C53" s="0" t="n">
        <v>12714818</v>
      </c>
    </row>
    <row r="54" customFormat="false" ht="12.8" hidden="false" customHeight="false" outlineLevel="0" collapsed="false">
      <c r="A54" s="0" t="n">
        <v>101</v>
      </c>
      <c r="B54" s="0" t="n">
        <v>7270.36755869451</v>
      </c>
      <c r="C54" s="0" t="n">
        <v>12791290</v>
      </c>
    </row>
    <row r="55" customFormat="false" ht="12.8" hidden="false" customHeight="false" outlineLevel="0" collapsed="false">
      <c r="A55" s="0" t="n">
        <v>102</v>
      </c>
      <c r="B55" s="0" t="n">
        <v>7283.30394738012</v>
      </c>
      <c r="C55" s="0" t="n">
        <v>12816854</v>
      </c>
    </row>
    <row r="56" customFormat="false" ht="12.8" hidden="false" customHeight="false" outlineLevel="0" collapsed="false">
      <c r="A56" s="0" t="n">
        <v>103</v>
      </c>
      <c r="B56" s="0" t="n">
        <v>7329.55114897815</v>
      </c>
      <c r="C56" s="0" t="n">
        <v>12838000</v>
      </c>
    </row>
    <row r="57" customFormat="false" ht="12.8" hidden="false" customHeight="false" outlineLevel="0" collapsed="false">
      <c r="A57" s="0" t="n">
        <v>104</v>
      </c>
      <c r="B57" s="0" t="n">
        <v>7374.2664048459</v>
      </c>
      <c r="C57" s="0" t="n">
        <v>12887656</v>
      </c>
    </row>
    <row r="58" customFormat="false" ht="12.8" hidden="false" customHeight="false" outlineLevel="0" collapsed="false">
      <c r="A58" s="0" t="n">
        <v>105</v>
      </c>
      <c r="B58" s="0" t="n">
        <v>7432.44980643767</v>
      </c>
      <c r="C58" s="0" t="n">
        <v>12924089</v>
      </c>
    </row>
    <row r="59" customFormat="false" ht="12.8" hidden="false" customHeight="false" outlineLevel="0" collapsed="false">
      <c r="A59" s="0" t="n">
        <v>106</v>
      </c>
      <c r="B59" s="0" t="n">
        <v>7450.32391875337</v>
      </c>
      <c r="C59" s="0" t="n">
        <v>12962921</v>
      </c>
    </row>
    <row r="60" customFormat="false" ht="12.8" hidden="false" customHeight="false" outlineLevel="0" collapsed="false">
      <c r="A60" s="0" t="n">
        <v>107</v>
      </c>
      <c r="B60" s="0" t="n">
        <v>7499.18751456074</v>
      </c>
      <c r="C60" s="0" t="n">
        <v>13021673</v>
      </c>
    </row>
    <row r="61" customFormat="false" ht="12.8" hidden="false" customHeight="false" outlineLevel="0" collapsed="false">
      <c r="A61" s="0" t="n">
        <v>108</v>
      </c>
      <c r="B61" s="0" t="n">
        <v>7550.59928983832</v>
      </c>
      <c r="C61" s="0" t="n">
        <v>13026425</v>
      </c>
    </row>
    <row r="62" customFormat="false" ht="12.8" hidden="false" customHeight="false" outlineLevel="0" collapsed="false">
      <c r="A62" s="0" t="n">
        <v>109</v>
      </c>
      <c r="B62" s="0" t="n">
        <v>7617.30976267219</v>
      </c>
      <c r="C62" s="0" t="n">
        <v>13005863</v>
      </c>
    </row>
    <row r="63" customFormat="false" ht="12.8" hidden="false" customHeight="false" outlineLevel="0" collapsed="false">
      <c r="A63" s="0" t="n">
        <v>110</v>
      </c>
      <c r="B63" s="0" t="n">
        <v>7618.80198577023</v>
      </c>
      <c r="C63" s="0" t="n">
        <v>13013345</v>
      </c>
    </row>
    <row r="64" customFormat="false" ht="12.8" hidden="false" customHeight="false" outlineLevel="0" collapsed="false">
      <c r="A64" s="0" t="n">
        <v>111</v>
      </c>
      <c r="B64" s="0" t="n">
        <v>7643.23218302543</v>
      </c>
      <c r="C64" s="0" t="n">
        <v>13032870</v>
      </c>
    </row>
    <row r="65" customFormat="false" ht="12.8" hidden="false" customHeight="false" outlineLevel="0" collapsed="false">
      <c r="A65" s="0" t="n">
        <v>112</v>
      </c>
      <c r="B65" s="0" t="n">
        <v>7684.89852004179</v>
      </c>
      <c r="C65" s="0" t="n">
        <v>13071719</v>
      </c>
    </row>
    <row r="66" customFormat="false" ht="12.8" hidden="false" customHeight="false" outlineLevel="0" collapsed="false">
      <c r="A66" s="0" t="n">
        <v>113</v>
      </c>
      <c r="B66" s="0" t="n">
        <v>7699.34059782522</v>
      </c>
      <c r="C66" s="0" t="n">
        <v>13155280</v>
      </c>
    </row>
    <row r="67" customFormat="false" ht="12.8" hidden="false" customHeight="false" outlineLevel="0" collapsed="false">
      <c r="A67" s="0" t="n">
        <v>114</v>
      </c>
      <c r="B67" s="0" t="n">
        <v>7741.09717587669</v>
      </c>
      <c r="C67" s="0" t="n">
        <v>13149238</v>
      </c>
    </row>
    <row r="68" customFormat="false" ht="12.8" hidden="false" customHeight="false" outlineLevel="0" collapsed="false">
      <c r="A68" s="0" t="n">
        <v>115</v>
      </c>
      <c r="B68" s="0" t="n">
        <v>7795.85679897538</v>
      </c>
      <c r="C68" s="0" t="n">
        <v>13132614</v>
      </c>
    </row>
    <row r="69" customFormat="false" ht="12.8" hidden="false" customHeight="false" outlineLevel="0" collapsed="false">
      <c r="A69" s="0" t="n">
        <v>116</v>
      </c>
      <c r="B69" s="0" t="n">
        <v>7781.65197726678</v>
      </c>
      <c r="C69" s="0" t="n">
        <v>13245339</v>
      </c>
    </row>
    <row r="70" customFormat="false" ht="12.8" hidden="false" customHeight="false" outlineLevel="0" collapsed="false">
      <c r="A70" s="0" t="n">
        <v>117</v>
      </c>
      <c r="B70" s="0" t="n">
        <v>7820.57820467407</v>
      </c>
      <c r="C70" s="0" t="n">
        <v>13272423</v>
      </c>
    </row>
    <row r="71" customFormat="false" ht="12.8" hidden="false" customHeight="false" outlineLevel="0" collapsed="false">
      <c r="A71" s="0" t="n">
        <v>118</v>
      </c>
      <c r="B71" s="0" t="n">
        <v>7864.75262804606</v>
      </c>
      <c r="C71" s="0" t="n">
        <v>13271720</v>
      </c>
    </row>
    <row r="72" customFormat="false" ht="12.8" hidden="false" customHeight="false" outlineLevel="0" collapsed="false">
      <c r="A72" s="0" t="n">
        <v>119</v>
      </c>
      <c r="B72" s="0" t="n">
        <v>7930.10436559635</v>
      </c>
      <c r="C72" s="0" t="n">
        <v>13265038</v>
      </c>
    </row>
    <row r="73" customFormat="false" ht="12.8" hidden="false" customHeight="false" outlineLevel="0" collapsed="false">
      <c r="A73" s="0" t="n">
        <v>120</v>
      </c>
      <c r="B73" s="0" t="n">
        <v>7957.69736174791</v>
      </c>
      <c r="C73" s="0" t="n">
        <v>13276567</v>
      </c>
    </row>
    <row r="74" customFormat="false" ht="12.8" hidden="false" customHeight="false" outlineLevel="0" collapsed="false">
      <c r="A74" s="0" t="n">
        <v>121</v>
      </c>
      <c r="B74" s="0" t="n">
        <v>8002.74921517536</v>
      </c>
      <c r="C74" s="0" t="n">
        <v>13316386</v>
      </c>
    </row>
    <row r="75" customFormat="false" ht="12.8" hidden="false" customHeight="false" outlineLevel="0" collapsed="false">
      <c r="A75" s="0" t="n">
        <v>122</v>
      </c>
      <c r="B75" s="0" t="n">
        <v>8008.58966416074</v>
      </c>
      <c r="C75" s="0" t="n">
        <v>13370647</v>
      </c>
    </row>
    <row r="76" customFormat="false" ht="12.8" hidden="false" customHeight="false" outlineLevel="0" collapsed="false">
      <c r="A76" s="0" t="n">
        <v>123</v>
      </c>
      <c r="B76" s="0" t="n">
        <v>8050.36815030225</v>
      </c>
      <c r="C76" s="0" t="n">
        <v>13432856</v>
      </c>
    </row>
    <row r="77" customFormat="false" ht="12.8" hidden="false" customHeight="false" outlineLevel="0" collapsed="false">
      <c r="A77" s="0" t="n">
        <v>124</v>
      </c>
      <c r="B77" s="0" t="n">
        <v>8099.60513433822</v>
      </c>
      <c r="C77" s="0" t="n">
        <v>13416702</v>
      </c>
    </row>
    <row r="78" customFormat="false" ht="12.8" hidden="false" customHeight="false" outlineLevel="0" collapsed="false">
      <c r="A78" s="0" t="n">
        <v>125</v>
      </c>
      <c r="B78" s="0" t="n">
        <v>8099.95494674379</v>
      </c>
      <c r="C78" s="0" t="n">
        <v>13423308</v>
      </c>
    </row>
    <row r="79" customFormat="false" ht="12.8" hidden="false" customHeight="false" outlineLevel="0" collapsed="false">
      <c r="A79" s="0" t="n">
        <v>126</v>
      </c>
      <c r="B79" s="0" t="n">
        <v>8175.24388111222</v>
      </c>
      <c r="C79" s="0" t="n">
        <v>13405704</v>
      </c>
    </row>
    <row r="80" customFormat="false" ht="12.8" hidden="false" customHeight="false" outlineLevel="0" collapsed="false">
      <c r="A80" s="0" t="n">
        <v>127</v>
      </c>
      <c r="B80" s="0" t="n">
        <v>8150.4436387974</v>
      </c>
      <c r="C80" s="0" t="n">
        <v>13414866</v>
      </c>
    </row>
    <row r="81" customFormat="false" ht="12.8" hidden="false" customHeight="false" outlineLevel="0" collapsed="false">
      <c r="A81" s="0" t="n">
        <v>128</v>
      </c>
      <c r="B81" s="0" t="n">
        <v>8208.68221335193</v>
      </c>
      <c r="C81" s="0" t="n">
        <v>13425340</v>
      </c>
    </row>
    <row r="82" customFormat="false" ht="12.8" hidden="false" customHeight="false" outlineLevel="0" collapsed="false">
      <c r="A82" s="0" t="n">
        <v>129</v>
      </c>
      <c r="B82" s="0" t="n">
        <v>8233.86155983004</v>
      </c>
      <c r="C82" s="0" t="n">
        <v>13500387</v>
      </c>
    </row>
    <row r="83" customFormat="false" ht="12.8" hidden="false" customHeight="false" outlineLevel="0" collapsed="false">
      <c r="A83" s="0" t="n">
        <v>130</v>
      </c>
      <c r="B83" s="0" t="n">
        <v>8289.1881109033</v>
      </c>
      <c r="C83" s="0" t="n">
        <v>13527367</v>
      </c>
    </row>
    <row r="84" customFormat="false" ht="12.8" hidden="false" customHeight="false" outlineLevel="0" collapsed="false">
      <c r="A84" s="0" t="n">
        <v>131</v>
      </c>
      <c r="B84" s="0" t="n">
        <v>8309.96802636492</v>
      </c>
      <c r="C84" s="0" t="n">
        <v>13535069</v>
      </c>
    </row>
    <row r="85" customFormat="false" ht="12.8" hidden="false" customHeight="false" outlineLevel="0" collapsed="false">
      <c r="A85" s="0" t="n">
        <v>132</v>
      </c>
      <c r="B85" s="0" t="n">
        <v>8360.57995177474</v>
      </c>
      <c r="C85" s="0" t="n">
        <v>13535295</v>
      </c>
    </row>
    <row r="86" customFormat="false" ht="12.8" hidden="false" customHeight="false" outlineLevel="0" collapsed="false">
      <c r="A86" s="0" t="n">
        <v>133</v>
      </c>
      <c r="B86" s="0" t="n">
        <v>8372.56121329848</v>
      </c>
      <c r="C86" s="0" t="n">
        <v>13584095</v>
      </c>
    </row>
    <row r="87" customFormat="false" ht="12.8" hidden="false" customHeight="false" outlineLevel="0" collapsed="false">
      <c r="A87" s="0" t="n">
        <v>134</v>
      </c>
      <c r="B87" s="0" t="n">
        <v>8431.84833803396</v>
      </c>
      <c r="C87" s="0" t="n">
        <v>13621582</v>
      </c>
    </row>
    <row r="88" customFormat="false" ht="12.8" hidden="false" customHeight="false" outlineLevel="0" collapsed="false">
      <c r="A88" s="0" t="n">
        <v>135</v>
      </c>
      <c r="B88" s="0" t="n">
        <v>8458.7225076114</v>
      </c>
      <c r="C88" s="0" t="n">
        <v>13670538</v>
      </c>
    </row>
    <row r="89" customFormat="false" ht="12.8" hidden="false" customHeight="false" outlineLevel="0" collapsed="false">
      <c r="A89" s="0" t="n">
        <v>136</v>
      </c>
      <c r="B89" s="0" t="n">
        <v>8493.58706735557</v>
      </c>
      <c r="C89" s="0" t="n">
        <v>13696307</v>
      </c>
    </row>
    <row r="90" customFormat="false" ht="12.8" hidden="false" customHeight="false" outlineLevel="0" collapsed="false">
      <c r="A90" s="0" t="n">
        <v>137</v>
      </c>
      <c r="B90" s="0" t="n">
        <v>8517.75003540554</v>
      </c>
      <c r="C90" s="0" t="n">
        <v>13740136</v>
      </c>
    </row>
    <row r="91" customFormat="false" ht="12.8" hidden="false" customHeight="false" outlineLevel="0" collapsed="false">
      <c r="A91" s="0" t="n">
        <v>138</v>
      </c>
      <c r="B91" s="0" t="n">
        <v>8521.03843251069</v>
      </c>
      <c r="C91" s="0" t="n">
        <v>13715739</v>
      </c>
    </row>
    <row r="92" customFormat="false" ht="12.8" hidden="false" customHeight="false" outlineLevel="0" collapsed="false">
      <c r="A92" s="0" t="n">
        <v>139</v>
      </c>
      <c r="B92" s="0" t="n">
        <v>8573.02759321808</v>
      </c>
      <c r="C92" s="0" t="n">
        <v>13717762</v>
      </c>
    </row>
    <row r="93" customFormat="false" ht="12.8" hidden="false" customHeight="false" outlineLevel="0" collapsed="false">
      <c r="A93" s="0" t="n">
        <v>140</v>
      </c>
      <c r="B93" s="0" t="n">
        <v>8617.00901687813</v>
      </c>
      <c r="C93" s="0" t="n">
        <v>13754077</v>
      </c>
    </row>
    <row r="94" customFormat="false" ht="12.8" hidden="false" customHeight="false" outlineLevel="0" collapsed="false">
      <c r="A94" s="0" t="n">
        <v>141</v>
      </c>
      <c r="B94" s="0" t="n">
        <v>8680.95201379017</v>
      </c>
      <c r="C94" s="0" t="n">
        <v>13776212</v>
      </c>
    </row>
    <row r="95" customFormat="false" ht="12.8" hidden="false" customHeight="false" outlineLevel="0" collapsed="false">
      <c r="A95" s="0" t="n">
        <v>142</v>
      </c>
      <c r="B95" s="0" t="n">
        <v>8706.38190143648</v>
      </c>
      <c r="C95" s="0" t="n">
        <v>13807917</v>
      </c>
    </row>
    <row r="96" customFormat="false" ht="12.8" hidden="false" customHeight="false" outlineLevel="0" collapsed="false">
      <c r="A96" s="0" t="n">
        <v>143</v>
      </c>
      <c r="B96" s="0" t="n">
        <v>8758.29243981607</v>
      </c>
      <c r="C96" s="0" t="n">
        <v>13815304</v>
      </c>
    </row>
    <row r="97" customFormat="false" ht="12.8" hidden="false" customHeight="false" outlineLevel="0" collapsed="false">
      <c r="A97" s="0" t="n">
        <v>144</v>
      </c>
      <c r="B97" s="0" t="n">
        <v>8823.70439554585</v>
      </c>
      <c r="C97" s="0" t="n">
        <v>13797544</v>
      </c>
    </row>
    <row r="98" customFormat="false" ht="12.8" hidden="false" customHeight="false" outlineLevel="0" collapsed="false">
      <c r="A98" s="0" t="n">
        <v>145</v>
      </c>
      <c r="B98" s="0" t="n">
        <v>8832.49978800271</v>
      </c>
      <c r="C98" s="0" t="n">
        <v>13816278</v>
      </c>
    </row>
    <row r="99" customFormat="false" ht="12.8" hidden="false" customHeight="false" outlineLevel="0" collapsed="false">
      <c r="A99" s="0" t="n">
        <v>146</v>
      </c>
      <c r="B99" s="0" t="n">
        <v>8839.40426480708</v>
      </c>
      <c r="C99" s="0" t="n">
        <v>13824098</v>
      </c>
    </row>
    <row r="100" customFormat="false" ht="12.8" hidden="false" customHeight="false" outlineLevel="0" collapsed="false">
      <c r="A100" s="0" t="n">
        <v>147</v>
      </c>
      <c r="B100" s="0" t="n">
        <v>8832.7687772907</v>
      </c>
      <c r="C100" s="0" t="n">
        <v>13874054</v>
      </c>
    </row>
    <row r="101" customFormat="false" ht="12.8" hidden="false" customHeight="false" outlineLevel="0" collapsed="false">
      <c r="A101" s="0" t="n">
        <v>148</v>
      </c>
      <c r="B101" s="0" t="n">
        <v>8840.77358313042</v>
      </c>
      <c r="C101" s="0" t="n">
        <v>13882904</v>
      </c>
    </row>
    <row r="102" customFormat="false" ht="12.8" hidden="false" customHeight="false" outlineLevel="0" collapsed="false">
      <c r="A102" s="0" t="n">
        <v>149</v>
      </c>
      <c r="B102" s="0" t="n">
        <v>8841.48678583764</v>
      </c>
      <c r="C102" s="0" t="n">
        <v>13878875</v>
      </c>
    </row>
    <row r="103" customFormat="false" ht="12.8" hidden="false" customHeight="false" outlineLevel="0" collapsed="false">
      <c r="A103" s="0" t="n">
        <v>150</v>
      </c>
      <c r="B103" s="0" t="n">
        <v>8895.3363195318</v>
      </c>
      <c r="C103" s="0" t="n">
        <v>13869127</v>
      </c>
    </row>
    <row r="104" customFormat="false" ht="12.8" hidden="false" customHeight="false" outlineLevel="0" collapsed="false">
      <c r="A104" s="0" t="n">
        <v>151</v>
      </c>
      <c r="B104" s="0" t="n">
        <v>8927.19671936722</v>
      </c>
      <c r="C104" s="0" t="n">
        <v>13921910</v>
      </c>
    </row>
    <row r="105" customFormat="false" ht="12.8" hidden="false" customHeight="false" outlineLevel="0" collapsed="false">
      <c r="A105" s="0" t="n">
        <v>152</v>
      </c>
      <c r="B105" s="0" t="n">
        <v>8976.31714743264</v>
      </c>
      <c r="C105" s="0" t="n">
        <v>13930707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" activeCellId="0" sqref="C5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137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7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7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7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7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7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7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7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7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7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7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7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7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7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37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37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37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37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37" t="n">
        <v>5902.87223350446</v>
      </c>
      <c r="C20" s="0" t="n">
        <v>11448803</v>
      </c>
    </row>
    <row r="21" customFormat="false" ht="12.8" hidden="false" customHeight="false" outlineLevel="0" collapsed="false">
      <c r="A21" s="0" t="n">
        <v>68</v>
      </c>
      <c r="B21" s="137" t="n">
        <v>5859.55797690472</v>
      </c>
      <c r="C21" s="0" t="n">
        <v>11547846</v>
      </c>
    </row>
    <row r="22" customFormat="false" ht="12.8" hidden="false" customHeight="false" outlineLevel="0" collapsed="false">
      <c r="A22" s="0" t="n">
        <v>69</v>
      </c>
      <c r="B22" s="137" t="n">
        <v>5959.3095259097</v>
      </c>
      <c r="C22" s="0" t="n">
        <v>11550904</v>
      </c>
    </row>
    <row r="23" customFormat="false" ht="12.8" hidden="false" customHeight="false" outlineLevel="0" collapsed="false">
      <c r="A23" s="0" t="n">
        <v>70</v>
      </c>
      <c r="B23" s="137" t="n">
        <v>6078.96602713606</v>
      </c>
      <c r="C23" s="0" t="n">
        <v>11598921</v>
      </c>
    </row>
    <row r="24" customFormat="false" ht="12.8" hidden="false" customHeight="false" outlineLevel="0" collapsed="false">
      <c r="A24" s="0" t="n">
        <v>71</v>
      </c>
      <c r="B24" s="137" t="n">
        <v>6198.22496352159</v>
      </c>
      <c r="C24" s="0" t="n">
        <v>11592267</v>
      </c>
    </row>
    <row r="25" customFormat="false" ht="12.8" hidden="false" customHeight="false" outlineLevel="0" collapsed="false">
      <c r="A25" s="0" t="n">
        <v>72</v>
      </c>
      <c r="B25" s="137" t="n">
        <v>6316.43204429647</v>
      </c>
      <c r="C25" s="0" t="n">
        <v>11617863</v>
      </c>
    </row>
    <row r="26" customFormat="false" ht="12.8" hidden="false" customHeight="false" outlineLevel="0" collapsed="false">
      <c r="A26" s="0" t="n">
        <v>73</v>
      </c>
      <c r="B26" s="137" t="n">
        <v>6428.90223032854</v>
      </c>
      <c r="C26" s="0" t="n">
        <v>11697314</v>
      </c>
    </row>
    <row r="27" customFormat="false" ht="12.8" hidden="false" customHeight="false" outlineLevel="0" collapsed="false">
      <c r="A27" s="0" t="n">
        <v>74</v>
      </c>
      <c r="B27" s="137" t="n">
        <v>6545.29300486669</v>
      </c>
      <c r="C27" s="0" t="n">
        <v>11759702</v>
      </c>
    </row>
    <row r="28" customFormat="false" ht="12.8" hidden="false" customHeight="false" outlineLevel="0" collapsed="false">
      <c r="A28" s="0" t="n">
        <v>75</v>
      </c>
      <c r="B28" s="137" t="n">
        <v>6686.90897209624</v>
      </c>
      <c r="C28" s="0" t="n">
        <v>11771132</v>
      </c>
    </row>
    <row r="29" customFormat="false" ht="12.8" hidden="false" customHeight="false" outlineLevel="0" collapsed="false">
      <c r="A29" s="0" t="n">
        <v>76</v>
      </c>
      <c r="B29" s="137" t="n">
        <v>6821.77226275002</v>
      </c>
      <c r="C29" s="0" t="n">
        <v>11814454</v>
      </c>
    </row>
    <row r="30" customFormat="false" ht="12.8" hidden="false" customHeight="false" outlineLevel="0" collapsed="false">
      <c r="A30" s="0" t="n">
        <v>77</v>
      </c>
      <c r="B30" s="137" t="n">
        <v>6841.72557359649</v>
      </c>
      <c r="C30" s="0" t="n">
        <v>11887867</v>
      </c>
    </row>
    <row r="31" customFormat="false" ht="12.8" hidden="false" customHeight="false" outlineLevel="0" collapsed="false">
      <c r="A31" s="0" t="n">
        <v>78</v>
      </c>
      <c r="B31" s="137" t="n">
        <v>6896.59599889326</v>
      </c>
      <c r="C31" s="0" t="n">
        <v>11977183</v>
      </c>
    </row>
    <row r="32" customFormat="false" ht="12.8" hidden="false" customHeight="false" outlineLevel="0" collapsed="false">
      <c r="A32" s="0" t="n">
        <v>79</v>
      </c>
      <c r="B32" s="137" t="n">
        <v>6959.48693089973</v>
      </c>
      <c r="C32" s="0" t="n">
        <v>12003953</v>
      </c>
    </row>
    <row r="33" customFormat="false" ht="12.8" hidden="false" customHeight="false" outlineLevel="0" collapsed="false">
      <c r="A33" s="0" t="n">
        <v>80</v>
      </c>
      <c r="B33" s="137" t="n">
        <v>7024.51838965452</v>
      </c>
      <c r="C33" s="0" t="n">
        <v>12074069</v>
      </c>
    </row>
    <row r="34" customFormat="false" ht="12.8" hidden="false" customHeight="false" outlineLevel="0" collapsed="false">
      <c r="A34" s="0" t="n">
        <v>81</v>
      </c>
      <c r="B34" s="137" t="n">
        <v>7061.62898723288</v>
      </c>
      <c r="C34" s="0" t="n">
        <v>12165959</v>
      </c>
    </row>
    <row r="35" customFormat="false" ht="12.8" hidden="false" customHeight="false" outlineLevel="0" collapsed="false">
      <c r="A35" s="0" t="n">
        <v>82</v>
      </c>
      <c r="B35" s="137" t="n">
        <v>7107.91089995434</v>
      </c>
      <c r="C35" s="0" t="n">
        <v>12168197</v>
      </c>
    </row>
    <row r="36" customFormat="false" ht="12.8" hidden="false" customHeight="false" outlineLevel="0" collapsed="false">
      <c r="A36" s="0" t="n">
        <v>83</v>
      </c>
      <c r="B36" s="137" t="n">
        <v>7175.77376185119</v>
      </c>
      <c r="C36" s="0" t="n">
        <v>12208077</v>
      </c>
    </row>
    <row r="37" customFormat="false" ht="12.8" hidden="false" customHeight="false" outlineLevel="0" collapsed="false">
      <c r="A37" s="0" t="n">
        <v>84</v>
      </c>
      <c r="B37" s="137" t="n">
        <v>7243.74359730024</v>
      </c>
      <c r="C37" s="0" t="n">
        <v>12268752</v>
      </c>
    </row>
    <row r="38" customFormat="false" ht="12.8" hidden="false" customHeight="false" outlineLevel="0" collapsed="false">
      <c r="A38" s="0" t="n">
        <v>85</v>
      </c>
      <c r="B38" s="137" t="n">
        <v>7325.72738734599</v>
      </c>
      <c r="C38" s="0" t="n">
        <v>12242893</v>
      </c>
    </row>
    <row r="39" customFormat="false" ht="12.8" hidden="false" customHeight="false" outlineLevel="0" collapsed="false">
      <c r="A39" s="0" t="n">
        <v>86</v>
      </c>
      <c r="B39" s="137" t="n">
        <v>7363.4327521854</v>
      </c>
      <c r="C39" s="0" t="n">
        <v>12283997</v>
      </c>
    </row>
    <row r="40" customFormat="false" ht="12.8" hidden="false" customHeight="false" outlineLevel="0" collapsed="false">
      <c r="A40" s="0" t="n">
        <v>87</v>
      </c>
      <c r="B40" s="137" t="n">
        <v>7392.4212470608</v>
      </c>
      <c r="C40" s="0" t="n">
        <v>12422073</v>
      </c>
    </row>
    <row r="41" customFormat="false" ht="12.8" hidden="false" customHeight="false" outlineLevel="0" collapsed="false">
      <c r="A41" s="0" t="n">
        <v>88</v>
      </c>
      <c r="B41" s="137" t="n">
        <v>7458.42098856035</v>
      </c>
      <c r="C41" s="0" t="n">
        <v>12447422</v>
      </c>
    </row>
    <row r="42" customFormat="false" ht="12.8" hidden="false" customHeight="false" outlineLevel="0" collapsed="false">
      <c r="A42" s="0" t="n">
        <v>89</v>
      </c>
      <c r="B42" s="137" t="n">
        <v>7504.96739609413</v>
      </c>
      <c r="C42" s="0" t="n">
        <v>12483923</v>
      </c>
    </row>
    <row r="43" customFormat="false" ht="12.8" hidden="false" customHeight="false" outlineLevel="0" collapsed="false">
      <c r="A43" s="0" t="n">
        <v>90</v>
      </c>
      <c r="B43" s="137" t="n">
        <v>7562.58278983347</v>
      </c>
      <c r="C43" s="0" t="n">
        <v>12526419</v>
      </c>
    </row>
    <row r="44" customFormat="false" ht="12.8" hidden="false" customHeight="false" outlineLevel="0" collapsed="false">
      <c r="A44" s="0" t="n">
        <v>91</v>
      </c>
      <c r="B44" s="137" t="n">
        <v>7600.23259947465</v>
      </c>
      <c r="C44" s="0" t="n">
        <v>12582659</v>
      </c>
    </row>
    <row r="45" customFormat="false" ht="12.8" hidden="false" customHeight="false" outlineLevel="0" collapsed="false">
      <c r="A45" s="0" t="n">
        <v>92</v>
      </c>
      <c r="B45" s="137" t="n">
        <v>7657.0798748947</v>
      </c>
      <c r="C45" s="0" t="n">
        <v>12647696</v>
      </c>
    </row>
    <row r="46" customFormat="false" ht="12.8" hidden="false" customHeight="false" outlineLevel="0" collapsed="false">
      <c r="A46" s="0" t="n">
        <v>93</v>
      </c>
      <c r="B46" s="137" t="n">
        <v>7675.86150539327</v>
      </c>
      <c r="C46" s="0" t="n">
        <v>12695877</v>
      </c>
    </row>
    <row r="47" customFormat="false" ht="12.8" hidden="false" customHeight="false" outlineLevel="0" collapsed="false">
      <c r="A47" s="0" t="n">
        <v>94</v>
      </c>
      <c r="B47" s="137" t="n">
        <v>7751.25099936711</v>
      </c>
      <c r="C47" s="0" t="n">
        <v>12740133</v>
      </c>
    </row>
    <row r="48" customFormat="false" ht="12.8" hidden="false" customHeight="false" outlineLevel="0" collapsed="false">
      <c r="A48" s="0" t="n">
        <v>95</v>
      </c>
      <c r="B48" s="137" t="n">
        <v>7748.55580889009</v>
      </c>
      <c r="C48" s="0" t="n">
        <v>12815758</v>
      </c>
    </row>
    <row r="49" customFormat="false" ht="12.8" hidden="false" customHeight="false" outlineLevel="0" collapsed="false">
      <c r="A49" s="0" t="n">
        <v>96</v>
      </c>
      <c r="B49" s="137" t="n">
        <v>7825.08648374177</v>
      </c>
      <c r="C49" s="0" t="n">
        <v>12827521</v>
      </c>
    </row>
    <row r="50" customFormat="false" ht="12.8" hidden="false" customHeight="false" outlineLevel="0" collapsed="false">
      <c r="A50" s="0" t="n">
        <v>97</v>
      </c>
      <c r="B50" s="137" t="n">
        <v>7879.62595311994</v>
      </c>
      <c r="C50" s="0" t="n">
        <v>12833086</v>
      </c>
    </row>
    <row r="51" customFormat="false" ht="12.8" hidden="false" customHeight="false" outlineLevel="0" collapsed="false">
      <c r="A51" s="0" t="n">
        <v>98</v>
      </c>
      <c r="B51" s="137" t="n">
        <v>7906.48002582094</v>
      </c>
      <c r="C51" s="0" t="n">
        <v>12900554</v>
      </c>
    </row>
    <row r="52" customFormat="false" ht="12.8" hidden="false" customHeight="false" outlineLevel="0" collapsed="false">
      <c r="A52" s="0" t="n">
        <v>99</v>
      </c>
      <c r="B52" s="137" t="n">
        <v>8001.83097691566</v>
      </c>
      <c r="C52" s="0" t="n">
        <v>12946194</v>
      </c>
    </row>
    <row r="53" customFormat="false" ht="12.8" hidden="false" customHeight="false" outlineLevel="0" collapsed="false">
      <c r="A53" s="0" t="n">
        <v>100</v>
      </c>
      <c r="B53" s="137" t="n">
        <v>8052.14520487712</v>
      </c>
      <c r="C53" s="0" t="n">
        <v>12960410</v>
      </c>
    </row>
    <row r="54" customFormat="false" ht="12.8" hidden="false" customHeight="false" outlineLevel="0" collapsed="false">
      <c r="A54" s="0" t="n">
        <v>101</v>
      </c>
      <c r="B54" s="137" t="n">
        <v>8114.49351954827</v>
      </c>
      <c r="C54" s="0" t="n">
        <v>13039599</v>
      </c>
    </row>
    <row r="55" customFormat="false" ht="12.8" hidden="false" customHeight="false" outlineLevel="0" collapsed="false">
      <c r="A55" s="0" t="n">
        <v>102</v>
      </c>
      <c r="B55" s="137" t="n">
        <v>8165.96960521232</v>
      </c>
      <c r="C55" s="0" t="n">
        <v>13067302</v>
      </c>
    </row>
    <row r="56" customFormat="false" ht="12.8" hidden="false" customHeight="false" outlineLevel="0" collapsed="false">
      <c r="A56" s="0" t="n">
        <v>103</v>
      </c>
      <c r="B56" s="137" t="n">
        <v>8195.16617839607</v>
      </c>
      <c r="C56" s="0" t="n">
        <v>13106158</v>
      </c>
    </row>
    <row r="57" customFormat="false" ht="12.8" hidden="false" customHeight="false" outlineLevel="0" collapsed="false">
      <c r="A57" s="0" t="n">
        <v>104</v>
      </c>
      <c r="B57" s="137" t="n">
        <v>8271.27675593069</v>
      </c>
      <c r="C57" s="0" t="n">
        <v>13145527</v>
      </c>
    </row>
    <row r="58" customFormat="false" ht="12.8" hidden="false" customHeight="false" outlineLevel="0" collapsed="false">
      <c r="A58" s="0" t="n">
        <v>105</v>
      </c>
      <c r="B58" s="137" t="n">
        <v>8304.64707993541</v>
      </c>
      <c r="C58" s="0" t="n">
        <v>13217008</v>
      </c>
    </row>
    <row r="59" customFormat="false" ht="12.8" hidden="false" customHeight="false" outlineLevel="0" collapsed="false">
      <c r="A59" s="0" t="n">
        <v>106</v>
      </c>
      <c r="B59" s="137" t="n">
        <v>8351.9539452171</v>
      </c>
      <c r="C59" s="0" t="n">
        <v>13253558</v>
      </c>
    </row>
    <row r="60" customFormat="false" ht="12.8" hidden="false" customHeight="false" outlineLevel="0" collapsed="false">
      <c r="A60" s="0" t="n">
        <v>107</v>
      </c>
      <c r="B60" s="137" t="n">
        <v>8416.42492665688</v>
      </c>
      <c r="C60" s="0" t="n">
        <v>13307093</v>
      </c>
    </row>
    <row r="61" customFormat="false" ht="12.8" hidden="false" customHeight="false" outlineLevel="0" collapsed="false">
      <c r="A61" s="0" t="n">
        <v>108</v>
      </c>
      <c r="B61" s="137" t="n">
        <v>8467.71928817003</v>
      </c>
      <c r="C61" s="0" t="n">
        <v>13332925</v>
      </c>
    </row>
    <row r="62" customFormat="false" ht="12.8" hidden="false" customHeight="false" outlineLevel="0" collapsed="false">
      <c r="A62" s="0" t="n">
        <v>109</v>
      </c>
      <c r="B62" s="137" t="n">
        <v>8548.96576307409</v>
      </c>
      <c r="C62" s="0" t="n">
        <v>13378880</v>
      </c>
    </row>
    <row r="63" customFormat="false" ht="12.8" hidden="false" customHeight="false" outlineLevel="0" collapsed="false">
      <c r="A63" s="0" t="n">
        <v>110</v>
      </c>
      <c r="B63" s="137" t="n">
        <v>8565.61467630722</v>
      </c>
      <c r="C63" s="0" t="n">
        <v>13429551</v>
      </c>
    </row>
    <row r="64" customFormat="false" ht="12.8" hidden="false" customHeight="false" outlineLevel="0" collapsed="false">
      <c r="A64" s="0" t="n">
        <v>111</v>
      </c>
      <c r="B64" s="137" t="n">
        <v>8609.15155530213</v>
      </c>
      <c r="C64" s="0" t="n">
        <v>13431829</v>
      </c>
    </row>
    <row r="65" customFormat="false" ht="12.8" hidden="false" customHeight="false" outlineLevel="0" collapsed="false">
      <c r="A65" s="0" t="n">
        <v>112</v>
      </c>
      <c r="B65" s="137" t="n">
        <v>8667.11094582628</v>
      </c>
      <c r="C65" s="0" t="n">
        <v>13488648</v>
      </c>
    </row>
    <row r="66" customFormat="false" ht="12.8" hidden="false" customHeight="false" outlineLevel="0" collapsed="false">
      <c r="A66" s="0" t="n">
        <v>113</v>
      </c>
      <c r="B66" s="137" t="n">
        <v>8719.192889773</v>
      </c>
      <c r="C66" s="0" t="n">
        <v>13537212</v>
      </c>
    </row>
    <row r="67" customFormat="false" ht="12.8" hidden="false" customHeight="false" outlineLevel="0" collapsed="false">
      <c r="A67" s="0" t="n">
        <v>114</v>
      </c>
      <c r="B67" s="137" t="n">
        <v>8804.44867817667</v>
      </c>
      <c r="C67" s="0" t="n">
        <v>13590068</v>
      </c>
    </row>
    <row r="68" customFormat="false" ht="12.8" hidden="false" customHeight="false" outlineLevel="0" collapsed="false">
      <c r="A68" s="0" t="n">
        <v>115</v>
      </c>
      <c r="B68" s="137" t="n">
        <v>8870.40825584817</v>
      </c>
      <c r="C68" s="0" t="n">
        <v>13628841</v>
      </c>
    </row>
    <row r="69" customFormat="false" ht="12.8" hidden="false" customHeight="false" outlineLevel="0" collapsed="false">
      <c r="A69" s="0" t="n">
        <v>116</v>
      </c>
      <c r="B69" s="137" t="n">
        <v>8886.74708364047</v>
      </c>
      <c r="C69" s="0" t="n">
        <v>13698224</v>
      </c>
    </row>
    <row r="70" customFormat="false" ht="12.8" hidden="false" customHeight="false" outlineLevel="0" collapsed="false">
      <c r="A70" s="0" t="n">
        <v>117</v>
      </c>
      <c r="B70" s="137" t="n">
        <v>8945.03852989086</v>
      </c>
      <c r="C70" s="0" t="n">
        <v>13698120</v>
      </c>
    </row>
    <row r="71" customFormat="false" ht="12.8" hidden="false" customHeight="false" outlineLevel="0" collapsed="false">
      <c r="A71" s="0" t="n">
        <v>118</v>
      </c>
      <c r="B71" s="137" t="n">
        <v>8991.87154548608</v>
      </c>
      <c r="C71" s="0" t="n">
        <v>13752482</v>
      </c>
    </row>
    <row r="72" customFormat="false" ht="12.8" hidden="false" customHeight="false" outlineLevel="0" collapsed="false">
      <c r="A72" s="0" t="n">
        <v>119</v>
      </c>
      <c r="B72" s="137" t="n">
        <v>9059.94108822211</v>
      </c>
      <c r="C72" s="0" t="n">
        <v>13807786</v>
      </c>
    </row>
    <row r="73" customFormat="false" ht="12.8" hidden="false" customHeight="false" outlineLevel="0" collapsed="false">
      <c r="A73" s="0" t="n">
        <v>120</v>
      </c>
      <c r="B73" s="137" t="n">
        <v>9113.65143178736</v>
      </c>
      <c r="C73" s="0" t="n">
        <v>13811200</v>
      </c>
    </row>
    <row r="74" customFormat="false" ht="12.8" hidden="false" customHeight="false" outlineLevel="0" collapsed="false">
      <c r="A74" s="0" t="n">
        <v>121</v>
      </c>
      <c r="B74" s="137" t="n">
        <v>9167.54943912828</v>
      </c>
      <c r="C74" s="0" t="n">
        <v>13854606</v>
      </c>
    </row>
    <row r="75" customFormat="false" ht="12.8" hidden="false" customHeight="false" outlineLevel="0" collapsed="false">
      <c r="A75" s="0" t="n">
        <v>122</v>
      </c>
      <c r="B75" s="137" t="n">
        <v>9205.51181747245</v>
      </c>
      <c r="C75" s="0" t="n">
        <v>13929570</v>
      </c>
    </row>
    <row r="76" customFormat="false" ht="12.8" hidden="false" customHeight="false" outlineLevel="0" collapsed="false">
      <c r="A76" s="0" t="n">
        <v>123</v>
      </c>
      <c r="B76" s="137" t="n">
        <v>9306.03852047907</v>
      </c>
      <c r="C76" s="0" t="n">
        <v>13924466</v>
      </c>
    </row>
    <row r="77" customFormat="false" ht="12.8" hidden="false" customHeight="false" outlineLevel="0" collapsed="false">
      <c r="A77" s="0" t="n">
        <v>124</v>
      </c>
      <c r="B77" s="137" t="n">
        <v>9388.97688690947</v>
      </c>
      <c r="C77" s="0" t="n">
        <v>14004148</v>
      </c>
    </row>
    <row r="78" customFormat="false" ht="12.8" hidden="false" customHeight="false" outlineLevel="0" collapsed="false">
      <c r="A78" s="0" t="n">
        <v>125</v>
      </c>
      <c r="B78" s="137" t="n">
        <v>9437.69431042204</v>
      </c>
      <c r="C78" s="0" t="n">
        <v>14003020</v>
      </c>
    </row>
    <row r="79" customFormat="false" ht="12.8" hidden="false" customHeight="false" outlineLevel="0" collapsed="false">
      <c r="A79" s="0" t="n">
        <v>126</v>
      </c>
      <c r="B79" s="137" t="n">
        <v>9508.23346604369</v>
      </c>
      <c r="C79" s="0" t="n">
        <v>13981838</v>
      </c>
    </row>
    <row r="80" customFormat="false" ht="12.8" hidden="false" customHeight="false" outlineLevel="0" collapsed="false">
      <c r="A80" s="0" t="n">
        <v>127</v>
      </c>
      <c r="B80" s="137" t="n">
        <v>9566.46416458718</v>
      </c>
      <c r="C80" s="0" t="n">
        <v>14082843</v>
      </c>
    </row>
    <row r="81" customFormat="false" ht="12.8" hidden="false" customHeight="false" outlineLevel="0" collapsed="false">
      <c r="A81" s="0" t="n">
        <v>128</v>
      </c>
      <c r="B81" s="137" t="n">
        <v>9603.33205776849</v>
      </c>
      <c r="C81" s="0" t="n">
        <v>14110346</v>
      </c>
    </row>
    <row r="82" customFormat="false" ht="12.8" hidden="false" customHeight="false" outlineLevel="0" collapsed="false">
      <c r="A82" s="0" t="n">
        <v>129</v>
      </c>
      <c r="B82" s="137" t="n">
        <v>9608.80793816146</v>
      </c>
      <c r="C82" s="0" t="n">
        <v>14140172</v>
      </c>
    </row>
    <row r="83" customFormat="false" ht="12.8" hidden="false" customHeight="false" outlineLevel="0" collapsed="false">
      <c r="A83" s="0" t="n">
        <v>130</v>
      </c>
      <c r="B83" s="137" t="n">
        <v>9629.90734567272</v>
      </c>
      <c r="C83" s="0" t="n">
        <v>14185262</v>
      </c>
    </row>
    <row r="84" customFormat="false" ht="12.8" hidden="false" customHeight="false" outlineLevel="0" collapsed="false">
      <c r="A84" s="0" t="n">
        <v>131</v>
      </c>
      <c r="B84" s="137" t="n">
        <v>9681.12979513388</v>
      </c>
      <c r="C84" s="0" t="n">
        <v>14210911</v>
      </c>
    </row>
    <row r="85" customFormat="false" ht="12.8" hidden="false" customHeight="false" outlineLevel="0" collapsed="false">
      <c r="A85" s="0" t="n">
        <v>132</v>
      </c>
      <c r="B85" s="137" t="n">
        <v>9767.21774537705</v>
      </c>
      <c r="C85" s="0" t="n">
        <v>14234975</v>
      </c>
    </row>
    <row r="86" customFormat="false" ht="12.8" hidden="false" customHeight="false" outlineLevel="0" collapsed="false">
      <c r="A86" s="0" t="n">
        <v>133</v>
      </c>
      <c r="B86" s="137" t="n">
        <v>9785.95982692277</v>
      </c>
      <c r="C86" s="0" t="n">
        <v>14206041</v>
      </c>
    </row>
    <row r="87" customFormat="false" ht="12.8" hidden="false" customHeight="false" outlineLevel="0" collapsed="false">
      <c r="A87" s="0" t="n">
        <v>134</v>
      </c>
      <c r="B87" s="137" t="n">
        <v>9857.67363173562</v>
      </c>
      <c r="C87" s="0" t="n">
        <v>14256384</v>
      </c>
    </row>
    <row r="88" customFormat="false" ht="12.8" hidden="false" customHeight="false" outlineLevel="0" collapsed="false">
      <c r="A88" s="0" t="n">
        <v>135</v>
      </c>
      <c r="B88" s="137" t="n">
        <v>9928.40590105967</v>
      </c>
      <c r="C88" s="0" t="n">
        <v>14264986</v>
      </c>
    </row>
    <row r="89" customFormat="false" ht="12.8" hidden="false" customHeight="false" outlineLevel="0" collapsed="false">
      <c r="A89" s="0" t="n">
        <v>136</v>
      </c>
      <c r="B89" s="137" t="n">
        <v>9997.90292523318</v>
      </c>
      <c r="C89" s="0" t="n">
        <v>14329481</v>
      </c>
    </row>
    <row r="90" customFormat="false" ht="12.8" hidden="false" customHeight="false" outlineLevel="0" collapsed="false">
      <c r="A90" s="0" t="n">
        <v>137</v>
      </c>
      <c r="B90" s="137" t="n">
        <v>10014.1310668324</v>
      </c>
      <c r="C90" s="0" t="n">
        <v>14356970</v>
      </c>
    </row>
    <row r="91" customFormat="false" ht="12.8" hidden="false" customHeight="false" outlineLevel="0" collapsed="false">
      <c r="A91" s="0" t="n">
        <v>138</v>
      </c>
      <c r="B91" s="137" t="n">
        <v>10068.6660411927</v>
      </c>
      <c r="C91" s="0" t="n">
        <v>14371680</v>
      </c>
    </row>
    <row r="92" customFormat="false" ht="12.8" hidden="false" customHeight="false" outlineLevel="0" collapsed="false">
      <c r="A92" s="0" t="n">
        <v>139</v>
      </c>
      <c r="B92" s="137" t="n">
        <v>10121.2213691297</v>
      </c>
      <c r="C92" s="0" t="n">
        <v>14360905</v>
      </c>
    </row>
    <row r="93" customFormat="false" ht="12.8" hidden="false" customHeight="false" outlineLevel="0" collapsed="false">
      <c r="A93" s="0" t="n">
        <v>140</v>
      </c>
      <c r="B93" s="137" t="n">
        <v>10166.9648442995</v>
      </c>
      <c r="C93" s="0" t="n">
        <v>14453711</v>
      </c>
    </row>
    <row r="94" customFormat="false" ht="12.8" hidden="false" customHeight="false" outlineLevel="0" collapsed="false">
      <c r="A94" s="0" t="n">
        <v>141</v>
      </c>
      <c r="B94" s="137" t="n">
        <v>10261.8481460066</v>
      </c>
      <c r="C94" s="0" t="n">
        <v>14472293</v>
      </c>
    </row>
    <row r="95" customFormat="false" ht="12.8" hidden="false" customHeight="false" outlineLevel="0" collapsed="false">
      <c r="A95" s="0" t="n">
        <v>142</v>
      </c>
      <c r="B95" s="137" t="n">
        <v>10331.4500682657</v>
      </c>
      <c r="C95" s="0" t="n">
        <v>14478934</v>
      </c>
    </row>
    <row r="96" customFormat="false" ht="12.8" hidden="false" customHeight="false" outlineLevel="0" collapsed="false">
      <c r="A96" s="0" t="n">
        <v>143</v>
      </c>
      <c r="B96" s="137" t="n">
        <v>10356.0062672841</v>
      </c>
      <c r="C96" s="0" t="n">
        <v>14516354</v>
      </c>
    </row>
    <row r="97" customFormat="false" ht="12.8" hidden="false" customHeight="false" outlineLevel="0" collapsed="false">
      <c r="A97" s="0" t="n">
        <v>144</v>
      </c>
      <c r="B97" s="137" t="n">
        <v>10385.6283399859</v>
      </c>
      <c r="C97" s="0" t="n">
        <v>14557818</v>
      </c>
    </row>
    <row r="98" customFormat="false" ht="12.8" hidden="false" customHeight="false" outlineLevel="0" collapsed="false">
      <c r="A98" s="0" t="n">
        <v>145</v>
      </c>
      <c r="B98" s="137" t="n">
        <v>10437.2100140035</v>
      </c>
      <c r="C98" s="0" t="n">
        <v>14593138</v>
      </c>
    </row>
    <row r="99" customFormat="false" ht="12.8" hidden="false" customHeight="false" outlineLevel="0" collapsed="false">
      <c r="A99" s="0" t="n">
        <v>146</v>
      </c>
      <c r="B99" s="137" t="n">
        <v>10518.1378624039</v>
      </c>
      <c r="C99" s="0" t="n">
        <v>14547803</v>
      </c>
    </row>
    <row r="100" customFormat="false" ht="12.8" hidden="false" customHeight="false" outlineLevel="0" collapsed="false">
      <c r="A100" s="0" t="n">
        <v>147</v>
      </c>
      <c r="B100" s="137" t="n">
        <v>10547.4063460734</v>
      </c>
      <c r="C100" s="0" t="n">
        <v>14654401</v>
      </c>
    </row>
    <row r="101" customFormat="false" ht="12.8" hidden="false" customHeight="false" outlineLevel="0" collapsed="false">
      <c r="A101" s="0" t="n">
        <v>148</v>
      </c>
      <c r="B101" s="137" t="n">
        <v>10608.8471702885</v>
      </c>
      <c r="C101" s="0" t="n">
        <v>14708379</v>
      </c>
    </row>
    <row r="102" customFormat="false" ht="12.8" hidden="false" customHeight="false" outlineLevel="0" collapsed="false">
      <c r="A102" s="0" t="n">
        <v>149</v>
      </c>
      <c r="B102" s="137" t="n">
        <v>10649.7412033923</v>
      </c>
      <c r="C102" s="0" t="n">
        <v>14723116</v>
      </c>
    </row>
    <row r="103" customFormat="false" ht="12.8" hidden="false" customHeight="false" outlineLevel="0" collapsed="false">
      <c r="A103" s="0" t="n">
        <v>150</v>
      </c>
      <c r="B103" s="137" t="n">
        <v>10699.6152905295</v>
      </c>
      <c r="C103" s="0" t="n">
        <v>14753801</v>
      </c>
    </row>
    <row r="104" customFormat="false" ht="12.8" hidden="false" customHeight="false" outlineLevel="0" collapsed="false">
      <c r="A104" s="0" t="n">
        <v>151</v>
      </c>
      <c r="B104" s="137" t="n">
        <v>10767.43661148</v>
      </c>
      <c r="C104" s="0" t="n">
        <v>14765763</v>
      </c>
    </row>
    <row r="105" customFormat="false" ht="12.8" hidden="false" customHeight="false" outlineLevel="0" collapsed="false">
      <c r="A105" s="0" t="n">
        <v>152</v>
      </c>
      <c r="B105" s="137" t="n">
        <v>10820.3297421609</v>
      </c>
      <c r="C105" s="0" t="n">
        <v>14769297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5889.15450503347</v>
      </c>
      <c r="C22" s="0" t="n">
        <v>11515334</v>
      </c>
    </row>
    <row r="23" customFormat="false" ht="12.8" hidden="false" customHeight="false" outlineLevel="0" collapsed="false">
      <c r="A23" s="0" t="n">
        <v>70</v>
      </c>
      <c r="B23" s="0" t="n">
        <v>5895.46418447988</v>
      </c>
      <c r="C23" s="0" t="n">
        <v>11577895</v>
      </c>
    </row>
    <row r="24" customFormat="false" ht="12.8" hidden="false" customHeight="false" outlineLevel="0" collapsed="false">
      <c r="A24" s="0" t="n">
        <v>71</v>
      </c>
      <c r="B24" s="0" t="n">
        <v>5906.91807591276</v>
      </c>
      <c r="C24" s="0" t="n">
        <v>11566653</v>
      </c>
    </row>
    <row r="25" customFormat="false" ht="12.8" hidden="false" customHeight="false" outlineLevel="0" collapsed="false">
      <c r="A25" s="0" t="n">
        <v>72</v>
      </c>
      <c r="B25" s="0" t="n">
        <v>5914.94333278746</v>
      </c>
      <c r="C25" s="0" t="n">
        <v>11616948</v>
      </c>
    </row>
    <row r="26" customFormat="false" ht="12.8" hidden="false" customHeight="false" outlineLevel="0" collapsed="false">
      <c r="A26" s="0" t="n">
        <v>73</v>
      </c>
      <c r="B26" s="0" t="n">
        <v>5969.05269637404</v>
      </c>
      <c r="C26" s="0" t="n">
        <v>11618526</v>
      </c>
    </row>
    <row r="27" customFormat="false" ht="12.8" hidden="false" customHeight="false" outlineLevel="0" collapsed="false">
      <c r="A27" s="0" t="n">
        <v>74</v>
      </c>
      <c r="B27" s="0" t="n">
        <v>5979.34184627922</v>
      </c>
      <c r="C27" s="0" t="n">
        <v>11624911</v>
      </c>
    </row>
    <row r="28" customFormat="false" ht="12.8" hidden="false" customHeight="false" outlineLevel="0" collapsed="false">
      <c r="A28" s="0" t="n">
        <v>75</v>
      </c>
      <c r="B28" s="0" t="n">
        <v>5986.2927433296</v>
      </c>
      <c r="C28" s="0" t="n">
        <v>11711597</v>
      </c>
    </row>
    <row r="29" customFormat="false" ht="12.8" hidden="false" customHeight="false" outlineLevel="0" collapsed="false">
      <c r="A29" s="0" t="n">
        <v>76</v>
      </c>
      <c r="B29" s="0" t="n">
        <v>6014.50125041624</v>
      </c>
      <c r="C29" s="0" t="n">
        <v>11780722</v>
      </c>
    </row>
    <row r="30" customFormat="false" ht="12.8" hidden="false" customHeight="false" outlineLevel="0" collapsed="false">
      <c r="A30" s="0" t="n">
        <v>77</v>
      </c>
      <c r="B30" s="0" t="n">
        <v>6058.13494440868</v>
      </c>
      <c r="C30" s="0" t="n">
        <v>11768481</v>
      </c>
    </row>
    <row r="31" customFormat="false" ht="12.8" hidden="false" customHeight="false" outlineLevel="0" collapsed="false">
      <c r="A31" s="0" t="n">
        <v>78</v>
      </c>
      <c r="B31" s="0" t="n">
        <v>6073.74117425519</v>
      </c>
      <c r="C31" s="0" t="n">
        <v>11802809</v>
      </c>
    </row>
    <row r="32" customFormat="false" ht="12.8" hidden="false" customHeight="false" outlineLevel="0" collapsed="false">
      <c r="A32" s="0" t="n">
        <v>79</v>
      </c>
      <c r="B32" s="0" t="n">
        <v>6118.29291676596</v>
      </c>
      <c r="C32" s="0" t="n">
        <v>11839013</v>
      </c>
    </row>
    <row r="33" customFormat="false" ht="12.8" hidden="false" customHeight="false" outlineLevel="0" collapsed="false">
      <c r="A33" s="0" t="n">
        <v>80</v>
      </c>
      <c r="B33" s="0" t="n">
        <v>6149.98338694792</v>
      </c>
      <c r="C33" s="0" t="n">
        <v>11820684</v>
      </c>
    </row>
    <row r="34" customFormat="false" ht="12.8" hidden="false" customHeight="false" outlineLevel="0" collapsed="false">
      <c r="A34" s="0" t="n">
        <v>81</v>
      </c>
      <c r="B34" s="0" t="n">
        <v>6179.90284998184</v>
      </c>
      <c r="C34" s="0" t="n">
        <v>11845061</v>
      </c>
    </row>
    <row r="35" customFormat="false" ht="12.8" hidden="false" customHeight="false" outlineLevel="0" collapsed="false">
      <c r="A35" s="0" t="n">
        <v>82</v>
      </c>
      <c r="B35" s="0" t="n">
        <v>6175.62884717432</v>
      </c>
      <c r="C35" s="0" t="n">
        <v>11820613</v>
      </c>
    </row>
    <row r="36" customFormat="false" ht="12.8" hidden="false" customHeight="false" outlineLevel="0" collapsed="false">
      <c r="A36" s="0" t="n">
        <v>83</v>
      </c>
      <c r="B36" s="0" t="n">
        <v>6237.43675187587</v>
      </c>
      <c r="C36" s="0" t="n">
        <v>11888105</v>
      </c>
    </row>
    <row r="37" customFormat="false" ht="12.8" hidden="false" customHeight="false" outlineLevel="0" collapsed="false">
      <c r="A37" s="0" t="n">
        <v>84</v>
      </c>
      <c r="B37" s="0" t="n">
        <v>6277.0592799012</v>
      </c>
      <c r="C37" s="0" t="n">
        <v>11884410</v>
      </c>
    </row>
    <row r="38" customFormat="false" ht="12.8" hidden="false" customHeight="false" outlineLevel="0" collapsed="false">
      <c r="A38" s="0" t="n">
        <v>85</v>
      </c>
      <c r="B38" s="0" t="n">
        <v>6307.00548481417</v>
      </c>
      <c r="C38" s="0" t="n">
        <v>11915499</v>
      </c>
    </row>
    <row r="39" customFormat="false" ht="12.8" hidden="false" customHeight="false" outlineLevel="0" collapsed="false">
      <c r="A39" s="0" t="n">
        <v>86</v>
      </c>
      <c r="B39" s="0" t="n">
        <v>6303.1921203153</v>
      </c>
      <c r="C39" s="0" t="n">
        <v>11975566</v>
      </c>
    </row>
    <row r="40" customFormat="false" ht="12.8" hidden="false" customHeight="false" outlineLevel="0" collapsed="false">
      <c r="A40" s="0" t="n">
        <v>87</v>
      </c>
      <c r="B40" s="0" t="n">
        <v>6343.28252201246</v>
      </c>
      <c r="C40" s="0" t="n">
        <v>12011301</v>
      </c>
    </row>
    <row r="41" customFormat="false" ht="12.8" hidden="false" customHeight="false" outlineLevel="0" collapsed="false">
      <c r="A41" s="0" t="n">
        <v>88</v>
      </c>
      <c r="B41" s="0" t="n">
        <v>6375.55978964205</v>
      </c>
      <c r="C41" s="0" t="n">
        <v>12028470</v>
      </c>
    </row>
    <row r="42" customFormat="false" ht="12.8" hidden="false" customHeight="false" outlineLevel="0" collapsed="false">
      <c r="A42" s="0" t="n">
        <v>89</v>
      </c>
      <c r="B42" s="0" t="n">
        <v>6407.26003588706</v>
      </c>
      <c r="C42" s="0" t="n">
        <v>12026102</v>
      </c>
    </row>
    <row r="43" customFormat="false" ht="12.8" hidden="false" customHeight="false" outlineLevel="0" collapsed="false">
      <c r="A43" s="0" t="n">
        <v>90</v>
      </c>
      <c r="B43" s="0" t="n">
        <v>6419.58376260898</v>
      </c>
      <c r="C43" s="0" t="n">
        <v>12083990</v>
      </c>
    </row>
    <row r="44" customFormat="false" ht="12.8" hidden="false" customHeight="false" outlineLevel="0" collapsed="false">
      <c r="A44" s="0" t="n">
        <v>91</v>
      </c>
      <c r="B44" s="0" t="n">
        <v>6436.58627808515</v>
      </c>
      <c r="C44" s="0" t="n">
        <v>12165808</v>
      </c>
    </row>
    <row r="45" customFormat="false" ht="12.8" hidden="false" customHeight="false" outlineLevel="0" collapsed="false">
      <c r="A45" s="0" t="n">
        <v>92</v>
      </c>
      <c r="B45" s="0" t="n">
        <v>6466.0847210407</v>
      </c>
      <c r="C45" s="0" t="n">
        <v>12207453</v>
      </c>
    </row>
    <row r="46" customFormat="false" ht="12.8" hidden="false" customHeight="false" outlineLevel="0" collapsed="false">
      <c r="A46" s="0" t="n">
        <v>93</v>
      </c>
      <c r="B46" s="0" t="n">
        <v>6509.70199242626</v>
      </c>
      <c r="C46" s="0" t="n">
        <v>12263793</v>
      </c>
    </row>
    <row r="47" customFormat="false" ht="12.8" hidden="false" customHeight="false" outlineLevel="0" collapsed="false">
      <c r="A47" s="0" t="n">
        <v>94</v>
      </c>
      <c r="B47" s="0" t="n">
        <v>6542.14841980565</v>
      </c>
      <c r="C47" s="0" t="n">
        <v>12244018</v>
      </c>
    </row>
    <row r="48" customFormat="false" ht="12.8" hidden="false" customHeight="false" outlineLevel="0" collapsed="false">
      <c r="A48" s="0" t="n">
        <v>95</v>
      </c>
      <c r="B48" s="0" t="n">
        <v>6577.59933574718</v>
      </c>
      <c r="C48" s="0" t="n">
        <v>12302860</v>
      </c>
    </row>
    <row r="49" customFormat="false" ht="12.8" hidden="false" customHeight="false" outlineLevel="0" collapsed="false">
      <c r="A49" s="0" t="n">
        <v>96</v>
      </c>
      <c r="B49" s="0" t="n">
        <v>6595.08783180664</v>
      </c>
      <c r="C49" s="0" t="n">
        <v>12317123</v>
      </c>
    </row>
    <row r="50" customFormat="false" ht="12.8" hidden="false" customHeight="false" outlineLevel="0" collapsed="false">
      <c r="A50" s="0" t="n">
        <v>97</v>
      </c>
      <c r="B50" s="0" t="n">
        <v>6612.7903047932</v>
      </c>
      <c r="C50" s="0" t="n">
        <v>12308220</v>
      </c>
    </row>
    <row r="51" customFormat="false" ht="12.8" hidden="false" customHeight="false" outlineLevel="0" collapsed="false">
      <c r="A51" s="0" t="n">
        <v>98</v>
      </c>
      <c r="B51" s="0" t="n">
        <v>6634.12313656122</v>
      </c>
      <c r="C51" s="0" t="n">
        <v>12312665</v>
      </c>
    </row>
    <row r="52" customFormat="false" ht="12.8" hidden="false" customHeight="false" outlineLevel="0" collapsed="false">
      <c r="A52" s="0" t="n">
        <v>99</v>
      </c>
      <c r="B52" s="0" t="n">
        <v>6659.65648994983</v>
      </c>
      <c r="C52" s="0" t="n">
        <v>12329956</v>
      </c>
    </row>
    <row r="53" customFormat="false" ht="12.8" hidden="false" customHeight="false" outlineLevel="0" collapsed="false">
      <c r="A53" s="0" t="n">
        <v>100</v>
      </c>
      <c r="B53" s="0" t="n">
        <v>6654.02673520301</v>
      </c>
      <c r="C53" s="0" t="n">
        <v>12373127</v>
      </c>
    </row>
    <row r="54" customFormat="false" ht="12.8" hidden="false" customHeight="false" outlineLevel="0" collapsed="false">
      <c r="A54" s="0" t="n">
        <v>101</v>
      </c>
      <c r="B54" s="0" t="n">
        <v>6679.09666018342</v>
      </c>
      <c r="C54" s="0" t="n">
        <v>12376402</v>
      </c>
    </row>
    <row r="55" customFormat="false" ht="12.8" hidden="false" customHeight="false" outlineLevel="0" collapsed="false">
      <c r="A55" s="0" t="n">
        <v>102</v>
      </c>
      <c r="B55" s="0" t="n">
        <v>6739.62325760007</v>
      </c>
      <c r="C55" s="0" t="n">
        <v>12416238</v>
      </c>
    </row>
    <row r="56" customFormat="false" ht="12.8" hidden="false" customHeight="false" outlineLevel="0" collapsed="false">
      <c r="A56" s="0" t="n">
        <v>103</v>
      </c>
      <c r="B56" s="0" t="n">
        <v>6798.24986263291</v>
      </c>
      <c r="C56" s="0" t="n">
        <v>12444966</v>
      </c>
    </row>
    <row r="57" customFormat="false" ht="12.8" hidden="false" customHeight="false" outlineLevel="0" collapsed="false">
      <c r="A57" s="0" t="n">
        <v>104</v>
      </c>
      <c r="B57" s="0" t="n">
        <v>6832.32838907614</v>
      </c>
      <c r="C57" s="0" t="n">
        <v>12423882</v>
      </c>
    </row>
    <row r="58" customFormat="false" ht="12.8" hidden="false" customHeight="false" outlineLevel="0" collapsed="false">
      <c r="A58" s="0" t="n">
        <v>105</v>
      </c>
      <c r="B58" s="0" t="n">
        <v>6811.34558230078</v>
      </c>
      <c r="C58" s="0" t="n">
        <v>12508743</v>
      </c>
    </row>
    <row r="59" customFormat="false" ht="12.8" hidden="false" customHeight="false" outlineLevel="0" collapsed="false">
      <c r="A59" s="0" t="n">
        <v>106</v>
      </c>
      <c r="B59" s="0" t="n">
        <v>6815.8246062015</v>
      </c>
      <c r="C59" s="0" t="n">
        <v>12514368</v>
      </c>
    </row>
    <row r="60" customFormat="false" ht="12.8" hidden="false" customHeight="false" outlineLevel="0" collapsed="false">
      <c r="A60" s="0" t="n">
        <v>107</v>
      </c>
      <c r="B60" s="0" t="n">
        <v>6825.53751255676</v>
      </c>
      <c r="C60" s="0" t="n">
        <v>12500918</v>
      </c>
    </row>
    <row r="61" customFormat="false" ht="12.8" hidden="false" customHeight="false" outlineLevel="0" collapsed="false">
      <c r="A61" s="0" t="n">
        <v>108</v>
      </c>
      <c r="B61" s="0" t="n">
        <v>6863.42860162839</v>
      </c>
      <c r="C61" s="0" t="n">
        <v>12543749</v>
      </c>
    </row>
    <row r="62" customFormat="false" ht="12.8" hidden="false" customHeight="false" outlineLevel="0" collapsed="false">
      <c r="A62" s="0" t="n">
        <v>109</v>
      </c>
      <c r="B62" s="0" t="n">
        <v>6894.53768803122</v>
      </c>
      <c r="C62" s="0" t="n">
        <v>12603229</v>
      </c>
    </row>
    <row r="63" customFormat="false" ht="12.8" hidden="false" customHeight="false" outlineLevel="0" collapsed="false">
      <c r="A63" s="0" t="n">
        <v>110</v>
      </c>
      <c r="B63" s="0" t="n">
        <v>6901.69906931931</v>
      </c>
      <c r="C63" s="0" t="n">
        <v>12658872</v>
      </c>
    </row>
    <row r="64" customFormat="false" ht="12.8" hidden="false" customHeight="false" outlineLevel="0" collapsed="false">
      <c r="A64" s="0" t="n">
        <v>111</v>
      </c>
      <c r="B64" s="0" t="n">
        <v>6909.86609696257</v>
      </c>
      <c r="C64" s="0" t="n">
        <v>12628251</v>
      </c>
    </row>
    <row r="65" customFormat="false" ht="12.8" hidden="false" customHeight="false" outlineLevel="0" collapsed="false">
      <c r="A65" s="0" t="n">
        <v>112</v>
      </c>
      <c r="B65" s="0" t="n">
        <v>6950.04932928266</v>
      </c>
      <c r="C65" s="0" t="n">
        <v>12718078</v>
      </c>
    </row>
    <row r="66" customFormat="false" ht="12.8" hidden="false" customHeight="false" outlineLevel="0" collapsed="false">
      <c r="A66" s="0" t="n">
        <v>113</v>
      </c>
      <c r="B66" s="0" t="n">
        <v>6991.14501554312</v>
      </c>
      <c r="C66" s="0" t="n">
        <v>12676968</v>
      </c>
    </row>
    <row r="67" customFormat="false" ht="12.8" hidden="false" customHeight="false" outlineLevel="0" collapsed="false">
      <c r="A67" s="0" t="n">
        <v>114</v>
      </c>
      <c r="B67" s="0" t="n">
        <v>6968.66797999024</v>
      </c>
      <c r="C67" s="0" t="n">
        <v>12703504</v>
      </c>
    </row>
    <row r="68" customFormat="false" ht="12.8" hidden="false" customHeight="false" outlineLevel="0" collapsed="false">
      <c r="A68" s="0" t="n">
        <v>115</v>
      </c>
      <c r="B68" s="0" t="n">
        <v>6995.38530122379</v>
      </c>
      <c r="C68" s="0" t="n">
        <v>12694972</v>
      </c>
    </row>
    <row r="69" customFormat="false" ht="12.8" hidden="false" customHeight="false" outlineLevel="0" collapsed="false">
      <c r="A69" s="0" t="n">
        <v>116</v>
      </c>
      <c r="B69" s="0" t="n">
        <v>7011.37337997734</v>
      </c>
      <c r="C69" s="0" t="n">
        <v>12721786</v>
      </c>
    </row>
    <row r="70" customFormat="false" ht="12.8" hidden="false" customHeight="false" outlineLevel="0" collapsed="false">
      <c r="A70" s="0" t="n">
        <v>117</v>
      </c>
      <c r="B70" s="0" t="n">
        <v>7045.92764469828</v>
      </c>
      <c r="C70" s="0" t="n">
        <v>12656220</v>
      </c>
    </row>
    <row r="71" customFormat="false" ht="12.8" hidden="false" customHeight="false" outlineLevel="0" collapsed="false">
      <c r="A71" s="0" t="n">
        <v>118</v>
      </c>
      <c r="B71" s="0" t="n">
        <v>7054.02632651</v>
      </c>
      <c r="C71" s="0" t="n">
        <v>12684487</v>
      </c>
    </row>
    <row r="72" customFormat="false" ht="12.8" hidden="false" customHeight="false" outlineLevel="0" collapsed="false">
      <c r="A72" s="0" t="n">
        <v>119</v>
      </c>
      <c r="B72" s="0" t="n">
        <v>7026.45870990461</v>
      </c>
      <c r="C72" s="0" t="n">
        <v>12694395</v>
      </c>
    </row>
    <row r="73" customFormat="false" ht="12.8" hidden="false" customHeight="false" outlineLevel="0" collapsed="false">
      <c r="A73" s="0" t="n">
        <v>120</v>
      </c>
      <c r="B73" s="0" t="n">
        <v>7070.59551712485</v>
      </c>
      <c r="C73" s="0" t="n">
        <v>12734133</v>
      </c>
    </row>
    <row r="74" customFormat="false" ht="12.8" hidden="false" customHeight="false" outlineLevel="0" collapsed="false">
      <c r="A74" s="0" t="n">
        <v>121</v>
      </c>
      <c r="B74" s="0" t="n">
        <v>7085.75601201096</v>
      </c>
      <c r="C74" s="0" t="n">
        <v>12689129</v>
      </c>
    </row>
    <row r="75" customFormat="false" ht="12.8" hidden="false" customHeight="false" outlineLevel="0" collapsed="false">
      <c r="A75" s="0" t="n">
        <v>122</v>
      </c>
      <c r="B75" s="0" t="n">
        <v>7096.32311773217</v>
      </c>
      <c r="C75" s="0" t="n">
        <v>12717783</v>
      </c>
    </row>
    <row r="76" customFormat="false" ht="12.8" hidden="false" customHeight="false" outlineLevel="0" collapsed="false">
      <c r="A76" s="0" t="n">
        <v>123</v>
      </c>
      <c r="B76" s="0" t="n">
        <v>7100.63896411306</v>
      </c>
      <c r="C76" s="0" t="n">
        <v>12735624</v>
      </c>
    </row>
    <row r="77" customFormat="false" ht="12.8" hidden="false" customHeight="false" outlineLevel="0" collapsed="false">
      <c r="A77" s="0" t="n">
        <v>124</v>
      </c>
      <c r="B77" s="0" t="n">
        <v>7073.06153221581</v>
      </c>
      <c r="C77" s="0" t="n">
        <v>12766195</v>
      </c>
    </row>
    <row r="78" customFormat="false" ht="12.8" hidden="false" customHeight="false" outlineLevel="0" collapsed="false">
      <c r="A78" s="0" t="n">
        <v>125</v>
      </c>
      <c r="B78" s="0" t="n">
        <v>7064.60830117689</v>
      </c>
      <c r="C78" s="0" t="n">
        <v>12779769</v>
      </c>
    </row>
    <row r="79" customFormat="false" ht="12.8" hidden="false" customHeight="false" outlineLevel="0" collapsed="false">
      <c r="A79" s="0" t="n">
        <v>126</v>
      </c>
      <c r="B79" s="0" t="n">
        <v>7099.18897579475</v>
      </c>
      <c r="C79" s="0" t="n">
        <v>12797202</v>
      </c>
    </row>
    <row r="80" customFormat="false" ht="12.8" hidden="false" customHeight="false" outlineLevel="0" collapsed="false">
      <c r="A80" s="0" t="n">
        <v>127</v>
      </c>
      <c r="B80" s="0" t="n">
        <v>7102.33159948881</v>
      </c>
      <c r="C80" s="0" t="n">
        <v>12832073</v>
      </c>
    </row>
    <row r="81" customFormat="false" ht="12.8" hidden="false" customHeight="false" outlineLevel="0" collapsed="false">
      <c r="A81" s="0" t="n">
        <v>128</v>
      </c>
      <c r="B81" s="0" t="n">
        <v>7119.28054038669</v>
      </c>
      <c r="C81" s="0" t="n">
        <v>12798575</v>
      </c>
    </row>
    <row r="82" customFormat="false" ht="12.8" hidden="false" customHeight="false" outlineLevel="0" collapsed="false">
      <c r="A82" s="0" t="n">
        <v>129</v>
      </c>
      <c r="B82" s="0" t="n">
        <v>7133.76820640827</v>
      </c>
      <c r="C82" s="0" t="n">
        <v>12861914</v>
      </c>
    </row>
    <row r="83" customFormat="false" ht="12.8" hidden="false" customHeight="false" outlineLevel="0" collapsed="false">
      <c r="A83" s="0" t="n">
        <v>130</v>
      </c>
      <c r="B83" s="0" t="n">
        <v>7187.07432314147</v>
      </c>
      <c r="C83" s="0" t="n">
        <v>12837796</v>
      </c>
    </row>
    <row r="84" customFormat="false" ht="12.8" hidden="false" customHeight="false" outlineLevel="0" collapsed="false">
      <c r="A84" s="0" t="n">
        <v>131</v>
      </c>
      <c r="B84" s="0" t="n">
        <v>7179.16768215721</v>
      </c>
      <c r="C84" s="0" t="n">
        <v>12850776</v>
      </c>
    </row>
    <row r="85" customFormat="false" ht="12.8" hidden="false" customHeight="false" outlineLevel="0" collapsed="false">
      <c r="A85" s="0" t="n">
        <v>132</v>
      </c>
      <c r="B85" s="0" t="n">
        <v>7244.00472521275</v>
      </c>
      <c r="C85" s="0" t="n">
        <v>12888200</v>
      </c>
    </row>
    <row r="86" customFormat="false" ht="12.8" hidden="false" customHeight="false" outlineLevel="0" collapsed="false">
      <c r="A86" s="0" t="n">
        <v>133</v>
      </c>
      <c r="B86" s="0" t="n">
        <v>7250.05526926739</v>
      </c>
      <c r="C86" s="0" t="n">
        <v>12864602</v>
      </c>
    </row>
    <row r="87" customFormat="false" ht="12.8" hidden="false" customHeight="false" outlineLevel="0" collapsed="false">
      <c r="A87" s="0" t="n">
        <v>134</v>
      </c>
      <c r="B87" s="0" t="n">
        <v>7268.94603429466</v>
      </c>
      <c r="C87" s="0" t="n">
        <v>12920958</v>
      </c>
    </row>
    <row r="88" customFormat="false" ht="12.8" hidden="false" customHeight="false" outlineLevel="0" collapsed="false">
      <c r="A88" s="0" t="n">
        <v>135</v>
      </c>
      <c r="B88" s="0" t="n">
        <v>7294.2408425548</v>
      </c>
      <c r="C88" s="0" t="n">
        <v>12925504</v>
      </c>
    </row>
    <row r="89" customFormat="false" ht="12.8" hidden="false" customHeight="false" outlineLevel="0" collapsed="false">
      <c r="A89" s="0" t="n">
        <v>136</v>
      </c>
      <c r="B89" s="0" t="n">
        <v>7301.48743682526</v>
      </c>
      <c r="C89" s="0" t="n">
        <v>12858119</v>
      </c>
    </row>
    <row r="90" customFormat="false" ht="12.8" hidden="false" customHeight="false" outlineLevel="0" collapsed="false">
      <c r="A90" s="0" t="n">
        <v>137</v>
      </c>
      <c r="B90" s="0" t="n">
        <v>7336.56237549718</v>
      </c>
      <c r="C90" s="0" t="n">
        <v>12901093</v>
      </c>
    </row>
    <row r="91" customFormat="false" ht="12.8" hidden="false" customHeight="false" outlineLevel="0" collapsed="false">
      <c r="A91" s="0" t="n">
        <v>138</v>
      </c>
      <c r="B91" s="0" t="n">
        <v>7320.96845271297</v>
      </c>
      <c r="C91" s="0" t="n">
        <v>12945116</v>
      </c>
    </row>
    <row r="92" customFormat="false" ht="12.8" hidden="false" customHeight="false" outlineLevel="0" collapsed="false">
      <c r="A92" s="0" t="n">
        <v>139</v>
      </c>
      <c r="B92" s="0" t="n">
        <v>7340.32841435066</v>
      </c>
      <c r="C92" s="0" t="n">
        <v>12964801</v>
      </c>
    </row>
    <row r="93" customFormat="false" ht="12.8" hidden="false" customHeight="false" outlineLevel="0" collapsed="false">
      <c r="A93" s="0" t="n">
        <v>140</v>
      </c>
      <c r="B93" s="0" t="n">
        <v>7348.17455362881</v>
      </c>
      <c r="C93" s="0" t="n">
        <v>12993930</v>
      </c>
    </row>
    <row r="94" customFormat="false" ht="12.8" hidden="false" customHeight="false" outlineLevel="0" collapsed="false">
      <c r="A94" s="0" t="n">
        <v>141</v>
      </c>
      <c r="B94" s="0" t="n">
        <v>7376.14869182152</v>
      </c>
      <c r="C94" s="0" t="n">
        <v>13016088</v>
      </c>
    </row>
    <row r="95" customFormat="false" ht="12.8" hidden="false" customHeight="false" outlineLevel="0" collapsed="false">
      <c r="A95" s="0" t="n">
        <v>142</v>
      </c>
      <c r="B95" s="0" t="n">
        <v>7397.18813670129</v>
      </c>
      <c r="C95" s="0" t="n">
        <v>13037286</v>
      </c>
    </row>
    <row r="96" customFormat="false" ht="12.8" hidden="false" customHeight="false" outlineLevel="0" collapsed="false">
      <c r="A96" s="0" t="n">
        <v>143</v>
      </c>
      <c r="B96" s="0" t="n">
        <v>7371.35496731308</v>
      </c>
      <c r="C96" s="0" t="n">
        <v>13065748</v>
      </c>
    </row>
    <row r="97" customFormat="false" ht="12.8" hidden="false" customHeight="false" outlineLevel="0" collapsed="false">
      <c r="A97" s="0" t="n">
        <v>144</v>
      </c>
      <c r="B97" s="0" t="n">
        <v>7419.71363149405</v>
      </c>
      <c r="C97" s="0" t="n">
        <v>13019605</v>
      </c>
    </row>
    <row r="98" customFormat="false" ht="12.8" hidden="false" customHeight="false" outlineLevel="0" collapsed="false">
      <c r="A98" s="0" t="n">
        <v>145</v>
      </c>
      <c r="B98" s="0" t="n">
        <v>7458.18946163052</v>
      </c>
      <c r="C98" s="0" t="n">
        <v>13047498</v>
      </c>
    </row>
    <row r="99" customFormat="false" ht="12.8" hidden="false" customHeight="false" outlineLevel="0" collapsed="false">
      <c r="A99" s="0" t="n">
        <v>146</v>
      </c>
      <c r="B99" s="0" t="n">
        <v>7441.94283378831</v>
      </c>
      <c r="C99" s="0" t="n">
        <v>13070513</v>
      </c>
    </row>
    <row r="100" customFormat="false" ht="12.8" hidden="false" customHeight="false" outlineLevel="0" collapsed="false">
      <c r="A100" s="0" t="n">
        <v>147</v>
      </c>
      <c r="B100" s="0" t="n">
        <v>7443.50945475927</v>
      </c>
      <c r="C100" s="0" t="n">
        <v>13064594</v>
      </c>
    </row>
    <row r="101" customFormat="false" ht="12.8" hidden="false" customHeight="false" outlineLevel="0" collapsed="false">
      <c r="A101" s="0" t="n">
        <v>148</v>
      </c>
      <c r="B101" s="0" t="n">
        <v>7422.74763740487</v>
      </c>
      <c r="C101" s="0" t="n">
        <v>13041683</v>
      </c>
    </row>
    <row r="102" customFormat="false" ht="12.8" hidden="false" customHeight="false" outlineLevel="0" collapsed="false">
      <c r="A102" s="0" t="n">
        <v>149</v>
      </c>
      <c r="B102" s="0" t="n">
        <v>7398.30218687012</v>
      </c>
      <c r="C102" s="0" t="n">
        <v>13149796</v>
      </c>
    </row>
    <row r="103" customFormat="false" ht="12.8" hidden="false" customHeight="false" outlineLevel="0" collapsed="false">
      <c r="A103" s="0" t="n">
        <v>150</v>
      </c>
      <c r="B103" s="0" t="n">
        <v>7436.78894930006</v>
      </c>
      <c r="C103" s="0" t="n">
        <v>13138158</v>
      </c>
    </row>
    <row r="104" customFormat="false" ht="12.8" hidden="false" customHeight="false" outlineLevel="0" collapsed="false">
      <c r="A104" s="0" t="n">
        <v>151</v>
      </c>
      <c r="B104" s="0" t="n">
        <v>7465.25285243925</v>
      </c>
      <c r="C104" s="0" t="n">
        <v>13138872</v>
      </c>
    </row>
    <row r="105" customFormat="false" ht="12.8" hidden="false" customHeight="false" outlineLevel="0" collapsed="false">
      <c r="A105" s="0" t="n">
        <v>152</v>
      </c>
      <c r="B105" s="0" t="n">
        <v>7449.92997032803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  <c r="J1" s="0" t="s">
        <v>176</v>
      </c>
      <c r="K1" s="0" t="s">
        <v>177</v>
      </c>
      <c r="L1" s="0" t="s">
        <v>178</v>
      </c>
      <c r="M1" s="0" t="s">
        <v>179</v>
      </c>
      <c r="N1" s="0" t="s">
        <v>180</v>
      </c>
      <c r="O1" s="0" t="s">
        <v>181</v>
      </c>
      <c r="P1" s="0" t="s">
        <v>182</v>
      </c>
      <c r="Q1" s="0" t="s">
        <v>183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</v>
      </c>
      <c r="D5" s="0" t="n">
        <v>21496839.4881266</v>
      </c>
      <c r="E5" s="0" t="n">
        <v>20650251.268566</v>
      </c>
      <c r="F5" s="0" t="n">
        <v>17680837.5804161</v>
      </c>
      <c r="G5" s="0" t="n">
        <v>2905100.61376697</v>
      </c>
      <c r="H5" s="0" t="n">
        <v>17745151.1869221</v>
      </c>
      <c r="I5" s="0" t="n">
        <v>2905100.08164394</v>
      </c>
      <c r="J5" s="0" t="n">
        <v>0</v>
      </c>
      <c r="K5" s="0" t="n">
        <v>0</v>
      </c>
      <c r="L5" s="0" t="n">
        <v>3574743.40309345</v>
      </c>
      <c r="M5" s="0" t="n">
        <v>3375538.16321027</v>
      </c>
      <c r="N5" s="0" t="n">
        <v>3586146.43046632</v>
      </c>
      <c r="O5" s="0" t="n">
        <v>3386257.00779048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19382726.663389</v>
      </c>
      <c r="C7" s="0" t="n">
        <v>18620395.5505172</v>
      </c>
      <c r="D7" s="0" t="n">
        <v>19446188.4654123</v>
      </c>
      <c r="E7" s="0" t="n">
        <v>18680049.6281109</v>
      </c>
      <c r="F7" s="0" t="n">
        <v>15814107.5074566</v>
      </c>
      <c r="G7" s="0" t="n">
        <v>2806288.04306067</v>
      </c>
      <c r="H7" s="0" t="n">
        <v>15873762.7495753</v>
      </c>
      <c r="I7" s="0" t="n">
        <v>2806286.87853562</v>
      </c>
      <c r="J7" s="0" t="n">
        <v>0</v>
      </c>
      <c r="K7" s="0" t="n">
        <v>0</v>
      </c>
      <c r="L7" s="0" t="n">
        <v>3233508.17126935</v>
      </c>
      <c r="M7" s="0" t="n">
        <v>3054070.86776434</v>
      </c>
      <c r="N7" s="0" t="n">
        <v>3244085.1353817</v>
      </c>
      <c r="O7" s="0" t="n">
        <v>3064013.21203788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18442736.6628065</v>
      </c>
      <c r="C8" s="0" t="n">
        <v>17716150.3316803</v>
      </c>
      <c r="D8" s="0" t="n">
        <v>18504303.1925063</v>
      </c>
      <c r="E8" s="0" t="n">
        <v>17774022.853575</v>
      </c>
      <c r="F8" s="0" t="n">
        <v>14992994.5543718</v>
      </c>
      <c r="G8" s="0" t="n">
        <v>2723155.77730851</v>
      </c>
      <c r="H8" s="0" t="n">
        <v>15050868.3481724</v>
      </c>
      <c r="I8" s="0" t="n">
        <v>2723154.50540264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20186956.4827869</v>
      </c>
      <c r="C9" s="0" t="n">
        <v>19389359.4917476</v>
      </c>
      <c r="D9" s="0" t="n">
        <v>20255770.5244997</v>
      </c>
      <c r="E9" s="0" t="n">
        <v>19454044.6742435</v>
      </c>
      <c r="F9" s="0" t="n">
        <v>16314021.882953</v>
      </c>
      <c r="G9" s="0" t="n">
        <v>3075337.60879457</v>
      </c>
      <c r="H9" s="0" t="n">
        <v>16378708.3495644</v>
      </c>
      <c r="I9" s="0" t="n">
        <v>3075336.32467905</v>
      </c>
      <c r="J9" s="0" t="n">
        <v>37448.2927964077</v>
      </c>
      <c r="K9" s="0" t="n">
        <v>36324.8440125154</v>
      </c>
      <c r="L9" s="0" t="n">
        <v>3367077.32910732</v>
      </c>
      <c r="M9" s="0" t="n">
        <v>3180782.09196694</v>
      </c>
      <c r="N9" s="0" t="n">
        <v>3378546.33309596</v>
      </c>
      <c r="O9" s="0" t="n">
        <v>3191562.95367932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3000636.50879453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20639055.8934725</v>
      </c>
      <c r="C11" s="0" t="n">
        <v>19821653.0060433</v>
      </c>
      <c r="D11" s="0" t="n">
        <v>20711369.2321362</v>
      </c>
      <c r="E11" s="0" t="n">
        <v>19889627.5289472</v>
      </c>
      <c r="F11" s="0" t="n">
        <v>16527188.2125957</v>
      </c>
      <c r="G11" s="0" t="n">
        <v>3294464.79344756</v>
      </c>
      <c r="H11" s="0" t="n">
        <v>16595163.8441256</v>
      </c>
      <c r="I11" s="0" t="n">
        <v>3294463.68482161</v>
      </c>
      <c r="J11" s="0" t="n">
        <v>105406.410376622</v>
      </c>
      <c r="K11" s="0" t="n">
        <v>102244.218065323</v>
      </c>
      <c r="L11" s="0" t="n">
        <v>3442089.47689496</v>
      </c>
      <c r="M11" s="0" t="n">
        <v>3252401.91271161</v>
      </c>
      <c r="N11" s="0" t="n">
        <v>3454141.697268</v>
      </c>
      <c r="O11" s="0" t="n">
        <v>3263730.99800459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19826927.3103039</v>
      </c>
      <c r="C12" s="0" t="n">
        <v>19041077.4428233</v>
      </c>
      <c r="D12" s="0" t="n">
        <v>19898364.4949311</v>
      </c>
      <c r="E12" s="0" t="n">
        <v>19108228.3816652</v>
      </c>
      <c r="F12" s="0" t="n">
        <v>15820742.7276144</v>
      </c>
      <c r="G12" s="0" t="n">
        <v>3220334.71520887</v>
      </c>
      <c r="H12" s="0" t="n">
        <v>15887894.6988064</v>
      </c>
      <c r="I12" s="0" t="n">
        <v>3220333.68285882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</v>
      </c>
      <c r="C13" s="0" t="n">
        <v>20723000.4630097</v>
      </c>
      <c r="D13" s="0" t="n">
        <v>21659293.098367</v>
      </c>
      <c r="E13" s="0" t="n">
        <v>20796911.2885284</v>
      </c>
      <c r="F13" s="0" t="n">
        <v>17147799.3096497</v>
      </c>
      <c r="G13" s="0" t="n">
        <v>3575201.15335993</v>
      </c>
      <c r="H13" s="0" t="n">
        <v>17221711.2112809</v>
      </c>
      <c r="I13" s="0" t="n">
        <v>3575200.07724754</v>
      </c>
      <c r="J13" s="0" t="n">
        <v>195716.984291222</v>
      </c>
      <c r="K13" s="0" t="n">
        <v>189845.474762486</v>
      </c>
      <c r="L13" s="0" t="n">
        <v>3598551.22786</v>
      </c>
      <c r="M13" s="0" t="n">
        <v>3401144.37365098</v>
      </c>
      <c r="N13" s="0" t="n">
        <v>3611655.98415765</v>
      </c>
      <c r="O13" s="0" t="n">
        <v>3413462.84270595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20100422.5168747</v>
      </c>
      <c r="C14" s="0" t="n">
        <v>19301582.1617761</v>
      </c>
      <c r="D14" s="0" t="n">
        <v>20174391.26279</v>
      </c>
      <c r="E14" s="0" t="n">
        <v>19371112.7687214</v>
      </c>
      <c r="F14" s="0" t="n">
        <v>15860389.7673761</v>
      </c>
      <c r="G14" s="0" t="n">
        <v>3441192.39440004</v>
      </c>
      <c r="H14" s="0" t="n">
        <v>15929921.3075417</v>
      </c>
      <c r="I14" s="0" t="n">
        <v>3441191.46117966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19939314.3266967</v>
      </c>
      <c r="C15" s="0" t="n">
        <v>19146318.3214613</v>
      </c>
      <c r="D15" s="0" t="n">
        <v>20014710.2499966</v>
      </c>
      <c r="E15" s="0" t="n">
        <v>19217190.4754933</v>
      </c>
      <c r="F15" s="0" t="n">
        <v>15686021.7191177</v>
      </c>
      <c r="G15" s="0" t="n">
        <v>3460296.60234361</v>
      </c>
      <c r="H15" s="0" t="n">
        <v>15756894.778277</v>
      </c>
      <c r="I15" s="0" t="n">
        <v>3460295.69721636</v>
      </c>
      <c r="J15" s="0" t="n">
        <v>217761.898580891</v>
      </c>
      <c r="K15" s="0" t="n">
        <v>211229.041623464</v>
      </c>
      <c r="L15" s="0" t="n">
        <v>3325892.97828784</v>
      </c>
      <c r="M15" s="0" t="n">
        <v>3143444.18791114</v>
      </c>
      <c r="N15" s="0" t="n">
        <v>3338458.9630453</v>
      </c>
      <c r="O15" s="0" t="n">
        <v>3155256.21192972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18978789.1256258</v>
      </c>
      <c r="C16" s="0" t="n">
        <v>18225099.839887</v>
      </c>
      <c r="D16" s="0" t="n">
        <v>19050994.9160722</v>
      </c>
      <c r="E16" s="0" t="n">
        <v>18292973.2702277</v>
      </c>
      <c r="F16" s="0" t="n">
        <v>14886773.5756234</v>
      </c>
      <c r="G16" s="0" t="n">
        <v>3338326.26426357</v>
      </c>
      <c r="H16" s="0" t="n">
        <v>14954647.8147452</v>
      </c>
      <c r="I16" s="0" t="n">
        <v>3338325.45548247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17424739.6683313</v>
      </c>
      <c r="C17" s="0" t="n">
        <v>16734619.5702958</v>
      </c>
      <c r="D17" s="0" t="n">
        <v>17490439.3900687</v>
      </c>
      <c r="E17" s="0" t="n">
        <v>16796377.2975098</v>
      </c>
      <c r="F17" s="0" t="n">
        <v>13624338.8889128</v>
      </c>
      <c r="G17" s="0" t="n">
        <v>3110280.68138307</v>
      </c>
      <c r="H17" s="0" t="n">
        <v>13686097.3083655</v>
      </c>
      <c r="I17" s="0" t="n">
        <v>3110279.98914432</v>
      </c>
      <c r="J17" s="0" t="n">
        <v>240391.322037069</v>
      </c>
      <c r="K17" s="0" t="n">
        <v>233179.582375956</v>
      </c>
      <c r="L17" s="0" t="n">
        <v>2907687.74315967</v>
      </c>
      <c r="M17" s="0" t="n">
        <v>2749598.67678318</v>
      </c>
      <c r="N17" s="0" t="n">
        <v>2918637.69479335</v>
      </c>
      <c r="O17" s="0" t="n">
        <v>2759891.62934359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17281706.7779876</v>
      </c>
      <c r="C18" s="0" t="n">
        <v>16596418.5258332</v>
      </c>
      <c r="D18" s="0" t="n">
        <v>17349305.2240574</v>
      </c>
      <c r="E18" s="0" t="n">
        <v>16659961.0542035</v>
      </c>
      <c r="F18" s="0" t="n">
        <v>13494386.6207999</v>
      </c>
      <c r="G18" s="0" t="n">
        <v>3102031.90503329</v>
      </c>
      <c r="H18" s="0" t="n">
        <v>13557929.8159605</v>
      </c>
      <c r="I18" s="0" t="n">
        <v>3102031.23824303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17450609.3279469</v>
      </c>
      <c r="C19" s="0" t="n">
        <v>16757694.9440173</v>
      </c>
      <c r="D19" s="0" t="n">
        <v>17521550.7640707</v>
      </c>
      <c r="E19" s="0" t="n">
        <v>16824379.883013</v>
      </c>
      <c r="F19" s="0" t="n">
        <v>13622848.7617536</v>
      </c>
      <c r="G19" s="0" t="n">
        <v>3134846.18226364</v>
      </c>
      <c r="H19" s="0" t="n">
        <v>13689534.3566609</v>
      </c>
      <c r="I19" s="0" t="n">
        <v>3134845.52635214</v>
      </c>
      <c r="J19" s="0" t="n">
        <v>198608.842111893</v>
      </c>
      <c r="K19" s="0" t="n">
        <v>192650.576848536</v>
      </c>
      <c r="L19" s="0" t="n">
        <v>2911815.29305131</v>
      </c>
      <c r="M19" s="0" t="n">
        <v>2754475.35790745</v>
      </c>
      <c r="N19" s="0" t="n">
        <v>2923638.86379524</v>
      </c>
      <c r="O19" s="0" t="n">
        <v>2765589.51247665</v>
      </c>
      <c r="P19" s="0" t="n">
        <v>33101.4736853154</v>
      </c>
      <c r="Q19" s="0" t="n">
        <v>32108.429474756</v>
      </c>
    </row>
    <row r="20" customFormat="false" ht="12.8" hidden="false" customHeight="false" outlineLevel="0" collapsed="false">
      <c r="A20" s="0" t="n">
        <v>67</v>
      </c>
      <c r="B20" s="0" t="n">
        <v>17840697.5402126</v>
      </c>
      <c r="C20" s="0" t="n">
        <v>17130847.2020657</v>
      </c>
      <c r="D20" s="0" t="n">
        <v>17915628.8173191</v>
      </c>
      <c r="E20" s="0" t="n">
        <v>17201282.5913561</v>
      </c>
      <c r="F20" s="0" t="n">
        <v>13914618.0654317</v>
      </c>
      <c r="G20" s="0" t="n">
        <v>3216229.13663399</v>
      </c>
      <c r="H20" s="0" t="n">
        <v>13985054.1273892</v>
      </c>
      <c r="I20" s="0" t="n">
        <v>3216228.4639669</v>
      </c>
      <c r="J20" s="0" t="n">
        <v>189574.584468079</v>
      </c>
      <c r="K20" s="0" t="n">
        <v>183887.346934037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17637786.0997529</v>
      </c>
      <c r="C21" s="0" t="n">
        <v>16934721.3891025</v>
      </c>
      <c r="D21" s="0" t="n">
        <v>17713060.1072617</v>
      </c>
      <c r="E21" s="0" t="n">
        <v>17005478.9451736</v>
      </c>
      <c r="F21" s="0" t="n">
        <v>13753157.8567996</v>
      </c>
      <c r="G21" s="0" t="n">
        <v>3181563.53230291</v>
      </c>
      <c r="H21" s="0" t="n">
        <v>13823916.0733551</v>
      </c>
      <c r="I21" s="0" t="n">
        <v>3181562.87181851</v>
      </c>
      <c r="J21" s="0" t="n">
        <v>196235.251898718</v>
      </c>
      <c r="K21" s="0" t="n">
        <v>190348.194341756</v>
      </c>
      <c r="L21" s="0" t="n">
        <v>2943026.91564799</v>
      </c>
      <c r="M21" s="0" t="n">
        <v>2782270.2308895</v>
      </c>
      <c r="N21" s="0" t="n">
        <v>2955572.58161804</v>
      </c>
      <c r="O21" s="0" t="n">
        <v>2794063.1549668</v>
      </c>
      <c r="P21" s="0" t="n">
        <v>32705.8753164529</v>
      </c>
      <c r="Q21" s="0" t="n">
        <v>31724.6990569593</v>
      </c>
    </row>
    <row r="22" customFormat="false" ht="12.8" hidden="false" customHeight="false" outlineLevel="0" collapsed="false">
      <c r="A22" s="0" t="n">
        <v>69</v>
      </c>
      <c r="B22" s="0" t="n">
        <v>17452930.0448595</v>
      </c>
      <c r="C22" s="0" t="n">
        <v>16756688.5572953</v>
      </c>
      <c r="D22" s="0" t="n">
        <v>17527762.0453749</v>
      </c>
      <c r="E22" s="0" t="n">
        <v>16827030.6270794</v>
      </c>
      <c r="F22" s="0" t="n">
        <v>13587681.8822221</v>
      </c>
      <c r="G22" s="0" t="n">
        <v>3169006.67507324</v>
      </c>
      <c r="H22" s="0" t="n">
        <v>13658024.5952544</v>
      </c>
      <c r="I22" s="0" t="n">
        <v>3169006.03182499</v>
      </c>
      <c r="J22" s="0" t="n">
        <v>217358.08709326</v>
      </c>
      <c r="K22" s="0" t="n">
        <v>210837.344480462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17566691.3982375</v>
      </c>
      <c r="C23" s="0" t="n">
        <v>16864373.7672963</v>
      </c>
      <c r="D23" s="0" t="n">
        <v>17643511.8808743</v>
      </c>
      <c r="E23" s="0" t="n">
        <v>16936585.0102393</v>
      </c>
      <c r="F23" s="0" t="n">
        <v>13602167.8332401</v>
      </c>
      <c r="G23" s="0" t="n">
        <v>3262205.93405621</v>
      </c>
      <c r="H23" s="0" t="n">
        <v>13674379.7212437</v>
      </c>
      <c r="I23" s="0" t="n">
        <v>3262205.28899561</v>
      </c>
      <c r="J23" s="0" t="n">
        <v>243349.65667922</v>
      </c>
      <c r="K23" s="0" t="n">
        <v>236049.166978844</v>
      </c>
      <c r="L23" s="0" t="n">
        <v>2930405.27066045</v>
      </c>
      <c r="M23" s="0" t="n">
        <v>2765600.99512397</v>
      </c>
      <c r="N23" s="0" t="n">
        <v>2943208.68252978</v>
      </c>
      <c r="O23" s="0" t="n">
        <v>2777636.20039093</v>
      </c>
      <c r="P23" s="0" t="n">
        <v>40558.2761132034</v>
      </c>
      <c r="Q23" s="0" t="n">
        <v>39341.5278298073</v>
      </c>
    </row>
    <row r="24" customFormat="false" ht="12.8" hidden="false" customHeight="false" outlineLevel="0" collapsed="false">
      <c r="A24" s="0" t="n">
        <v>71</v>
      </c>
      <c r="B24" s="0" t="n">
        <v>17392067.1677525</v>
      </c>
      <c r="C24" s="0" t="n">
        <v>16695376.9805253</v>
      </c>
      <c r="D24" s="0" t="n">
        <v>17469215.1563996</v>
      </c>
      <c r="E24" s="0" t="n">
        <v>16767896.0798432</v>
      </c>
      <c r="F24" s="0" t="n">
        <v>13418149.3833865</v>
      </c>
      <c r="G24" s="0" t="n">
        <v>3277227.5971388</v>
      </c>
      <c r="H24" s="0" t="n">
        <v>13490669.1037074</v>
      </c>
      <c r="I24" s="0" t="n">
        <v>3277226.97613579</v>
      </c>
      <c r="J24" s="0" t="n">
        <v>265808.16032122</v>
      </c>
      <c r="K24" s="0" t="n">
        <v>257833.915511583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17721541.626103</v>
      </c>
      <c r="C25" s="0" t="n">
        <v>17010349.6136783</v>
      </c>
      <c r="D25" s="0" t="n">
        <v>17801821.2257947</v>
      </c>
      <c r="E25" s="0" t="n">
        <v>17085811.9406377</v>
      </c>
      <c r="F25" s="0" t="n">
        <v>13639622.9393097</v>
      </c>
      <c r="G25" s="0" t="n">
        <v>3370726.67436866</v>
      </c>
      <c r="H25" s="0" t="n">
        <v>13715085.8961838</v>
      </c>
      <c r="I25" s="0" t="n">
        <v>3370726.04445391</v>
      </c>
      <c r="J25" s="0" t="n">
        <v>293114.572532353</v>
      </c>
      <c r="K25" s="0" t="n">
        <v>284321.135356383</v>
      </c>
      <c r="L25" s="0" t="n">
        <v>2956400.02287538</v>
      </c>
      <c r="M25" s="0" t="n">
        <v>2789712.76560239</v>
      </c>
      <c r="N25" s="0" t="n">
        <v>2969779.86808094</v>
      </c>
      <c r="O25" s="0" t="n">
        <v>2802289.81830872</v>
      </c>
      <c r="P25" s="0" t="n">
        <v>48852.4287553922</v>
      </c>
      <c r="Q25" s="0" t="n">
        <v>47386.8558927305</v>
      </c>
    </row>
    <row r="26" customFormat="false" ht="12.8" hidden="false" customHeight="false" outlineLevel="0" collapsed="false">
      <c r="A26" s="0" t="n">
        <v>73</v>
      </c>
      <c r="B26" s="0" t="n">
        <v>18867118.1795727</v>
      </c>
      <c r="C26" s="0" t="n">
        <v>18107416.9007731</v>
      </c>
      <c r="D26" s="0" t="n">
        <v>18954622.9758587</v>
      </c>
      <c r="E26" s="0" t="n">
        <v>18189670.8850879</v>
      </c>
      <c r="F26" s="0" t="n">
        <v>14468614.6599169</v>
      </c>
      <c r="G26" s="0" t="n">
        <v>3638802.24085616</v>
      </c>
      <c r="H26" s="0" t="n">
        <v>14550869.3123987</v>
      </c>
      <c r="I26" s="0" t="n">
        <v>3638801.57268916</v>
      </c>
      <c r="J26" s="0" t="n">
        <v>335637.64535017</v>
      </c>
      <c r="K26" s="0" t="n">
        <v>325568.515989665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18791834.311947</v>
      </c>
      <c r="C27" s="0" t="n">
        <v>18033060.1185255</v>
      </c>
      <c r="D27" s="0" t="n">
        <v>18879293.9345856</v>
      </c>
      <c r="E27" s="0" t="n">
        <v>18115271.6429596</v>
      </c>
      <c r="F27" s="0" t="n">
        <v>14349932.1798299</v>
      </c>
      <c r="G27" s="0" t="n">
        <v>3683127.93869555</v>
      </c>
      <c r="H27" s="0" t="n">
        <v>14432144.3608613</v>
      </c>
      <c r="I27" s="0" t="n">
        <v>3683127.28209827</v>
      </c>
      <c r="J27" s="0" t="n">
        <v>346101.439300673</v>
      </c>
      <c r="K27" s="0" t="n">
        <v>335718.396121653</v>
      </c>
      <c r="L27" s="0" t="n">
        <v>3134098.45063298</v>
      </c>
      <c r="M27" s="0" t="n">
        <v>2956755.63755142</v>
      </c>
      <c r="N27" s="0" t="n">
        <v>3148674.96205747</v>
      </c>
      <c r="O27" s="0" t="n">
        <v>2970457.55643787</v>
      </c>
      <c r="P27" s="0" t="n">
        <v>57683.5732167788</v>
      </c>
      <c r="Q27" s="0" t="n">
        <v>55953.0660202755</v>
      </c>
    </row>
    <row r="28" customFormat="false" ht="12.8" hidden="false" customHeight="false" outlineLevel="0" collapsed="false">
      <c r="A28" s="0" t="n">
        <v>75</v>
      </c>
      <c r="B28" s="0" t="n">
        <v>18960511.2762943</v>
      </c>
      <c r="C28" s="0" t="n">
        <v>18193170.311906</v>
      </c>
      <c r="D28" s="0" t="n">
        <v>19049495.042004</v>
      </c>
      <c r="E28" s="0" t="n">
        <v>18276814.5288143</v>
      </c>
      <c r="F28" s="0" t="n">
        <v>14435371.1783051</v>
      </c>
      <c r="G28" s="0" t="n">
        <v>3757799.13360086</v>
      </c>
      <c r="H28" s="0" t="n">
        <v>14519016.0460437</v>
      </c>
      <c r="I28" s="0" t="n">
        <v>3757798.4827706</v>
      </c>
      <c r="J28" s="0" t="n">
        <v>374052.494240663</v>
      </c>
      <c r="K28" s="0" t="n">
        <v>362830.919413443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19212419.7101992</v>
      </c>
      <c r="C29" s="0" t="n">
        <v>18433588.2913585</v>
      </c>
      <c r="D29" s="0" t="n">
        <v>19303989.0855297</v>
      </c>
      <c r="E29" s="0" t="n">
        <v>18519662.9767335</v>
      </c>
      <c r="F29" s="0" t="n">
        <v>14578755.6862515</v>
      </c>
      <c r="G29" s="0" t="n">
        <v>3854832.60510702</v>
      </c>
      <c r="H29" s="0" t="n">
        <v>14664831.0310484</v>
      </c>
      <c r="I29" s="0" t="n">
        <v>3854831.94568506</v>
      </c>
      <c r="J29" s="0" t="n">
        <v>404303.736648191</v>
      </c>
      <c r="K29" s="0" t="n">
        <v>392174.624548745</v>
      </c>
      <c r="L29" s="0" t="n">
        <v>3203371.89572266</v>
      </c>
      <c r="M29" s="0" t="n">
        <v>3021561.67234511</v>
      </c>
      <c r="N29" s="0" t="n">
        <v>3218633.36476078</v>
      </c>
      <c r="O29" s="0" t="n">
        <v>3035907.45139464</v>
      </c>
      <c r="P29" s="0" t="n">
        <v>67383.9561080318</v>
      </c>
      <c r="Q29" s="0" t="n">
        <v>65362.4374247909</v>
      </c>
    </row>
    <row r="30" customFormat="false" ht="12.8" hidden="false" customHeight="false" outlineLevel="0" collapsed="false">
      <c r="A30" s="0" t="n">
        <v>77</v>
      </c>
      <c r="B30" s="0" t="n">
        <v>19431759.0497188</v>
      </c>
      <c r="C30" s="0" t="n">
        <v>18642544.3865976</v>
      </c>
      <c r="D30" s="0" t="n">
        <v>19526182.3651502</v>
      </c>
      <c r="E30" s="0" t="n">
        <v>18731301.7716579</v>
      </c>
      <c r="F30" s="0" t="n">
        <v>14740373.1287982</v>
      </c>
      <c r="G30" s="0" t="n">
        <v>3902171.25779932</v>
      </c>
      <c r="H30" s="0" t="n">
        <v>14829131.1756186</v>
      </c>
      <c r="I30" s="0" t="n">
        <v>3902170.59603932</v>
      </c>
      <c r="J30" s="0" t="n">
        <v>421502.707087674</v>
      </c>
      <c r="K30" s="0" t="n">
        <v>408857.625875044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19733999.0350008</v>
      </c>
      <c r="C31" s="0" t="n">
        <v>18931088.7602139</v>
      </c>
      <c r="D31" s="0" t="n">
        <v>19831881.4645752</v>
      </c>
      <c r="E31" s="0" t="n">
        <v>19023097.7054888</v>
      </c>
      <c r="F31" s="0" t="n">
        <v>14932085.5434456</v>
      </c>
      <c r="G31" s="0" t="n">
        <v>3999003.21676833</v>
      </c>
      <c r="H31" s="0" t="n">
        <v>15024095.1564811</v>
      </c>
      <c r="I31" s="0" t="n">
        <v>3999002.54900771</v>
      </c>
      <c r="J31" s="0" t="n">
        <v>448827.533020982</v>
      </c>
      <c r="K31" s="0" t="n">
        <v>435362.707030352</v>
      </c>
      <c r="L31" s="0" t="n">
        <v>3291679.18763322</v>
      </c>
      <c r="M31" s="0" t="n">
        <v>3104657.28011488</v>
      </c>
      <c r="N31" s="0" t="n">
        <v>3307992.83041245</v>
      </c>
      <c r="O31" s="0" t="n">
        <v>3119992.10246041</v>
      </c>
      <c r="P31" s="0" t="n">
        <v>74804.5888368303</v>
      </c>
      <c r="Q31" s="0" t="n">
        <v>72560.4511717254</v>
      </c>
    </row>
    <row r="32" customFormat="false" ht="12.8" hidden="false" customHeight="false" outlineLevel="0" collapsed="false">
      <c r="A32" s="0" t="n">
        <v>79</v>
      </c>
      <c r="B32" s="0" t="n">
        <v>19941289.0979366</v>
      </c>
      <c r="C32" s="0" t="n">
        <v>19129188.5487126</v>
      </c>
      <c r="D32" s="0" t="n">
        <v>20041364.931217</v>
      </c>
      <c r="E32" s="0" t="n">
        <v>19223259.2888018</v>
      </c>
      <c r="F32" s="0" t="n">
        <v>15052974.7129201</v>
      </c>
      <c r="G32" s="0" t="n">
        <v>4076213.83579256</v>
      </c>
      <c r="H32" s="0" t="n">
        <v>15147046.1265598</v>
      </c>
      <c r="I32" s="0" t="n">
        <v>4076213.16224207</v>
      </c>
      <c r="J32" s="0" t="n">
        <v>485488.298519741</v>
      </c>
      <c r="K32" s="0" t="n">
        <v>470923.649564149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20260177.8434726</v>
      </c>
      <c r="C33" s="0" t="n">
        <v>19433685.2627382</v>
      </c>
      <c r="D33" s="0" t="n">
        <v>20363025.037453</v>
      </c>
      <c r="E33" s="0" t="n">
        <v>19530361.0757933</v>
      </c>
      <c r="F33" s="0" t="n">
        <v>15258606.4322197</v>
      </c>
      <c r="G33" s="0" t="n">
        <v>4175078.83051849</v>
      </c>
      <c r="H33" s="0" t="n">
        <v>15355282.9242829</v>
      </c>
      <c r="I33" s="0" t="n">
        <v>4175078.15151041</v>
      </c>
      <c r="J33" s="0" t="n">
        <v>517351.847983634</v>
      </c>
      <c r="K33" s="0" t="n">
        <v>501831.292544125</v>
      </c>
      <c r="L33" s="0" t="n">
        <v>3378967.96185011</v>
      </c>
      <c r="M33" s="0" t="n">
        <v>3186558.58661739</v>
      </c>
      <c r="N33" s="0" t="n">
        <v>3396109.06345563</v>
      </c>
      <c r="O33" s="0" t="n">
        <v>3202671.22024388</v>
      </c>
      <c r="P33" s="0" t="n">
        <v>86225.3079972724</v>
      </c>
      <c r="Q33" s="0" t="n">
        <v>83638.5487573542</v>
      </c>
    </row>
    <row r="34" customFormat="false" ht="12.8" hidden="false" customHeight="false" outlineLevel="0" collapsed="false">
      <c r="A34" s="0" t="n">
        <v>81</v>
      </c>
      <c r="B34" s="0" t="n">
        <v>20463984.5635083</v>
      </c>
      <c r="C34" s="0" t="n">
        <v>19627911.8480987</v>
      </c>
      <c r="D34" s="0" t="n">
        <v>20568471.668317</v>
      </c>
      <c r="E34" s="0" t="n">
        <v>19726129.1730633</v>
      </c>
      <c r="F34" s="0" t="n">
        <v>15357866.1350608</v>
      </c>
      <c r="G34" s="0" t="n">
        <v>4270045.71303799</v>
      </c>
      <c r="H34" s="0" t="n">
        <v>15456084.143777</v>
      </c>
      <c r="I34" s="0" t="n">
        <v>4270045.02928637</v>
      </c>
      <c r="J34" s="0" t="n">
        <v>538596.411624327</v>
      </c>
      <c r="K34" s="0" t="n">
        <v>522438.519275598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20557190.6158149</v>
      </c>
      <c r="C35" s="0" t="n">
        <v>19716326.1772275</v>
      </c>
      <c r="D35" s="0" t="n">
        <v>20661910.6655047</v>
      </c>
      <c r="E35" s="0" t="n">
        <v>19814762.4670742</v>
      </c>
      <c r="F35" s="0" t="n">
        <v>15381369.382473</v>
      </c>
      <c r="G35" s="0" t="n">
        <v>4334956.7947545</v>
      </c>
      <c r="H35" s="0" t="n">
        <v>15479806.3676848</v>
      </c>
      <c r="I35" s="0" t="n">
        <v>4334956.09938937</v>
      </c>
      <c r="J35" s="0" t="n">
        <v>549725.538320403</v>
      </c>
      <c r="K35" s="0" t="n">
        <v>533233.772170791</v>
      </c>
      <c r="L35" s="0" t="n">
        <v>3427617.96131576</v>
      </c>
      <c r="M35" s="0" t="n">
        <v>3231933.54851788</v>
      </c>
      <c r="N35" s="0" t="n">
        <v>3445071.20419638</v>
      </c>
      <c r="O35" s="0" t="n">
        <v>3248339.88371472</v>
      </c>
      <c r="P35" s="0" t="n">
        <v>91620.9230534005</v>
      </c>
      <c r="Q35" s="0" t="n">
        <v>88872.2953617984</v>
      </c>
    </row>
    <row r="36" customFormat="false" ht="12.8" hidden="false" customHeight="false" outlineLevel="0" collapsed="false">
      <c r="A36" s="0" t="n">
        <v>83</v>
      </c>
      <c r="B36" s="0" t="n">
        <v>20810459.2864947</v>
      </c>
      <c r="C36" s="0" t="n">
        <v>19957314.3086458</v>
      </c>
      <c r="D36" s="0" t="n">
        <v>20917305.8084841</v>
      </c>
      <c r="E36" s="0" t="n">
        <v>20057749.4779346</v>
      </c>
      <c r="F36" s="0" t="n">
        <v>15515205.6333897</v>
      </c>
      <c r="G36" s="0" t="n">
        <v>4442108.67525618</v>
      </c>
      <c r="H36" s="0" t="n">
        <v>15615641.5102219</v>
      </c>
      <c r="I36" s="0" t="n">
        <v>4442107.96771271</v>
      </c>
      <c r="J36" s="0" t="n">
        <v>584620.436853321</v>
      </c>
      <c r="K36" s="0" t="n">
        <v>567081.823747721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21015104.2907211</v>
      </c>
      <c r="C37" s="0" t="n">
        <v>20151796.0139808</v>
      </c>
      <c r="D37" s="0" t="n">
        <v>21123600.3085738</v>
      </c>
      <c r="E37" s="0" t="n">
        <v>20253781.7060254</v>
      </c>
      <c r="F37" s="0" t="n">
        <v>15609907.2448811</v>
      </c>
      <c r="G37" s="0" t="n">
        <v>4541888.76909969</v>
      </c>
      <c r="H37" s="0" t="n">
        <v>15711893.6497507</v>
      </c>
      <c r="I37" s="0" t="n">
        <v>4541888.05627468</v>
      </c>
      <c r="J37" s="0" t="n">
        <v>596365.603926109</v>
      </c>
      <c r="K37" s="0" t="n">
        <v>578474.635808326</v>
      </c>
      <c r="L37" s="0" t="n">
        <v>3502042.76113128</v>
      </c>
      <c r="M37" s="0" t="n">
        <v>3301271.72058215</v>
      </c>
      <c r="N37" s="0" t="n">
        <v>3520125.33064273</v>
      </c>
      <c r="O37" s="0" t="n">
        <v>3318269.62670066</v>
      </c>
      <c r="P37" s="0" t="n">
        <v>99394.2673210182</v>
      </c>
      <c r="Q37" s="0" t="n">
        <v>96412.4393013877</v>
      </c>
    </row>
    <row r="38" customFormat="false" ht="12.8" hidden="false" customHeight="false" outlineLevel="0" collapsed="false">
      <c r="A38" s="0" t="n">
        <v>85</v>
      </c>
      <c r="B38" s="0" t="n">
        <v>21286828.7292946</v>
      </c>
      <c r="C38" s="0" t="n">
        <v>20410648.4285245</v>
      </c>
      <c r="D38" s="0" t="n">
        <v>21398311.5503913</v>
      </c>
      <c r="E38" s="0" t="n">
        <v>20515444.8427135</v>
      </c>
      <c r="F38" s="0" t="n">
        <v>15751012.4959416</v>
      </c>
      <c r="G38" s="0" t="n">
        <v>4659635.93258295</v>
      </c>
      <c r="H38" s="0" t="n">
        <v>15855809.6284267</v>
      </c>
      <c r="I38" s="0" t="n">
        <v>4659635.21428675</v>
      </c>
      <c r="J38" s="0" t="n">
        <v>606986.733173705</v>
      </c>
      <c r="K38" s="0" t="n">
        <v>588777.131178494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21544097.9473546</v>
      </c>
      <c r="C39" s="0" t="n">
        <v>20655303.5768335</v>
      </c>
      <c r="D39" s="0" t="n">
        <v>21656601.4822757</v>
      </c>
      <c r="E39" s="0" t="n">
        <v>20761059.4775309</v>
      </c>
      <c r="F39" s="0" t="n">
        <v>15895064.4088943</v>
      </c>
      <c r="G39" s="0" t="n">
        <v>4760239.16793928</v>
      </c>
      <c r="H39" s="0" t="n">
        <v>16000821.0162745</v>
      </c>
      <c r="I39" s="0" t="n">
        <v>4760238.46125641</v>
      </c>
      <c r="J39" s="0" t="n">
        <v>629788.051997794</v>
      </c>
      <c r="K39" s="0" t="n">
        <v>610894.41043786</v>
      </c>
      <c r="L39" s="0" t="n">
        <v>3590037.85545896</v>
      </c>
      <c r="M39" s="0" t="n">
        <v>3383653.03410999</v>
      </c>
      <c r="N39" s="0" t="n">
        <v>3608788.9016819</v>
      </c>
      <c r="O39" s="0" t="n">
        <v>3401279.31238181</v>
      </c>
      <c r="P39" s="0" t="n">
        <v>104964.675332966</v>
      </c>
      <c r="Q39" s="0" t="n">
        <v>101815.735072977</v>
      </c>
    </row>
    <row r="40" customFormat="false" ht="12.8" hidden="false" customHeight="false" outlineLevel="0" collapsed="false">
      <c r="A40" s="0" t="n">
        <v>87</v>
      </c>
      <c r="B40" s="0" t="n">
        <v>21796973.8346023</v>
      </c>
      <c r="C40" s="0" t="n">
        <v>20896441.9274691</v>
      </c>
      <c r="D40" s="0" t="n">
        <v>21911227.7997299</v>
      </c>
      <c r="E40" s="0" t="n">
        <v>21003843.2521864</v>
      </c>
      <c r="F40" s="0" t="n">
        <v>16062703.2080582</v>
      </c>
      <c r="G40" s="0" t="n">
        <v>4833738.71941083</v>
      </c>
      <c r="H40" s="0" t="n">
        <v>16170105.2431717</v>
      </c>
      <c r="I40" s="0" t="n">
        <v>4833738.00901469</v>
      </c>
      <c r="J40" s="0" t="n">
        <v>655324.704021671</v>
      </c>
      <c r="K40" s="0" t="n">
        <v>635664.962901021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22043354.9964302</v>
      </c>
      <c r="C41" s="0" t="n">
        <v>21131243.7470067</v>
      </c>
      <c r="D41" s="0" t="n">
        <v>22159999.028724</v>
      </c>
      <c r="E41" s="0" t="n">
        <v>21240891.7500691</v>
      </c>
      <c r="F41" s="0" t="n">
        <v>16213985.8520349</v>
      </c>
      <c r="G41" s="0" t="n">
        <v>4917257.89497182</v>
      </c>
      <c r="H41" s="0" t="n">
        <v>16323634.5658744</v>
      </c>
      <c r="I41" s="0" t="n">
        <v>4917257.18419472</v>
      </c>
      <c r="J41" s="0" t="n">
        <v>734531.647098679</v>
      </c>
      <c r="K41" s="0" t="n">
        <v>712495.697685718</v>
      </c>
      <c r="L41" s="0" t="n">
        <v>3672876.66587559</v>
      </c>
      <c r="M41" s="0" t="n">
        <v>3461764.92940688</v>
      </c>
      <c r="N41" s="0" t="n">
        <v>3692317.80117034</v>
      </c>
      <c r="O41" s="0" t="n">
        <v>3480040.1832602</v>
      </c>
      <c r="P41" s="0" t="n">
        <v>122421.941183113</v>
      </c>
      <c r="Q41" s="0" t="n">
        <v>118749.28294762</v>
      </c>
    </row>
    <row r="42" customFormat="false" ht="12.8" hidden="false" customHeight="false" outlineLevel="0" collapsed="false">
      <c r="A42" s="0" t="n">
        <v>89</v>
      </c>
      <c r="B42" s="0" t="n">
        <v>22306538.2962656</v>
      </c>
      <c r="C42" s="0" t="n">
        <v>21382086.9544603</v>
      </c>
      <c r="D42" s="0" t="n">
        <v>22423723.6145006</v>
      </c>
      <c r="E42" s="0" t="n">
        <v>21492243.786039</v>
      </c>
      <c r="F42" s="0" t="n">
        <v>16364072.2816412</v>
      </c>
      <c r="G42" s="0" t="n">
        <v>5018014.67281907</v>
      </c>
      <c r="H42" s="0" t="n">
        <v>16474229.8297868</v>
      </c>
      <c r="I42" s="0" t="n">
        <v>5018013.95625214</v>
      </c>
      <c r="J42" s="0" t="n">
        <v>808276.059782258</v>
      </c>
      <c r="K42" s="0" t="n">
        <v>784027.77798879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22507789.3897126</v>
      </c>
      <c r="C43" s="0" t="n">
        <v>21574587.6979784</v>
      </c>
      <c r="D43" s="0" t="n">
        <v>22626038.6578083</v>
      </c>
      <c r="E43" s="0" t="n">
        <v>21685744.658074</v>
      </c>
      <c r="F43" s="0" t="n">
        <v>16418690.7467938</v>
      </c>
      <c r="G43" s="0" t="n">
        <v>5155896.95118461</v>
      </c>
      <c r="H43" s="0" t="n">
        <v>16529848.4023142</v>
      </c>
      <c r="I43" s="0" t="n">
        <v>5155896.25575975</v>
      </c>
      <c r="J43" s="0" t="n">
        <v>892994.289722429</v>
      </c>
      <c r="K43" s="0" t="n">
        <v>866204.461030757</v>
      </c>
      <c r="L43" s="0" t="n">
        <v>3750769.6570208</v>
      </c>
      <c r="M43" s="0" t="n">
        <v>3535919.34482087</v>
      </c>
      <c r="N43" s="0" t="n">
        <v>3770478.33788881</v>
      </c>
      <c r="O43" s="0" t="n">
        <v>3554446.1311156</v>
      </c>
      <c r="P43" s="0" t="n">
        <v>148832.381620405</v>
      </c>
      <c r="Q43" s="0" t="n">
        <v>144367.410171793</v>
      </c>
    </row>
    <row r="44" customFormat="false" ht="12.8" hidden="false" customHeight="false" outlineLevel="0" collapsed="false">
      <c r="A44" s="0" t="n">
        <v>91</v>
      </c>
      <c r="B44" s="0" t="n">
        <v>22763782.037076</v>
      </c>
      <c r="C44" s="0" t="n">
        <v>21818554.8620766</v>
      </c>
      <c r="D44" s="0" t="n">
        <v>22882679.8047786</v>
      </c>
      <c r="E44" s="0" t="n">
        <v>21930321.4293153</v>
      </c>
      <c r="F44" s="0" t="n">
        <v>16563972.4320285</v>
      </c>
      <c r="G44" s="0" t="n">
        <v>5254582.43004818</v>
      </c>
      <c r="H44" s="0" t="n">
        <v>16675739.6994183</v>
      </c>
      <c r="I44" s="0" t="n">
        <v>5254581.72989702</v>
      </c>
      <c r="J44" s="0" t="n">
        <v>972291.171443432</v>
      </c>
      <c r="K44" s="0" t="n">
        <v>943122.43630013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22975211.3283101</v>
      </c>
      <c r="C45" s="0" t="n">
        <v>22019895.9207529</v>
      </c>
      <c r="D45" s="0" t="n">
        <v>23095622.6511386</v>
      </c>
      <c r="E45" s="0" t="n">
        <v>22133085.2332028</v>
      </c>
      <c r="F45" s="0" t="n">
        <v>16696683.932242</v>
      </c>
      <c r="G45" s="0" t="n">
        <v>5323211.98851089</v>
      </c>
      <c r="H45" s="0" t="n">
        <v>16809873.9435271</v>
      </c>
      <c r="I45" s="0" t="n">
        <v>5323211.28967572</v>
      </c>
      <c r="J45" s="0" t="n">
        <v>1055874.28691283</v>
      </c>
      <c r="K45" s="0" t="n">
        <v>1024198.05830544</v>
      </c>
      <c r="L45" s="0" t="n">
        <v>3828392.65769547</v>
      </c>
      <c r="M45" s="0" t="n">
        <v>3609614.27154615</v>
      </c>
      <c r="N45" s="0" t="n">
        <v>3848461.68472559</v>
      </c>
      <c r="O45" s="0" t="n">
        <v>3628479.7881714</v>
      </c>
      <c r="P45" s="0" t="n">
        <v>175979.047818805</v>
      </c>
      <c r="Q45" s="0" t="n">
        <v>170699.67638424</v>
      </c>
    </row>
    <row r="46" customFormat="false" ht="12.8" hidden="false" customHeight="false" outlineLevel="0" collapsed="false">
      <c r="A46" s="0" t="n">
        <v>93</v>
      </c>
      <c r="B46" s="0" t="n">
        <v>23159183.2836915</v>
      </c>
      <c r="C46" s="0" t="n">
        <v>22195389.4323898</v>
      </c>
      <c r="D46" s="0" t="n">
        <v>23280503.8694556</v>
      </c>
      <c r="E46" s="0" t="n">
        <v>22309433.4554614</v>
      </c>
      <c r="F46" s="0" t="n">
        <v>16830900.8565015</v>
      </c>
      <c r="G46" s="0" t="n">
        <v>5364488.57588834</v>
      </c>
      <c r="H46" s="0" t="n">
        <v>16944945.5735712</v>
      </c>
      <c r="I46" s="0" t="n">
        <v>5364487.88189017</v>
      </c>
      <c r="J46" s="0" t="n">
        <v>1169867.21298051</v>
      </c>
      <c r="K46" s="0" t="n">
        <v>1134771.1965911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23310610.6093141</v>
      </c>
      <c r="C47" s="0" t="n">
        <v>22338712.2705734</v>
      </c>
      <c r="D47" s="0" t="n">
        <v>23432959.9812687</v>
      </c>
      <c r="E47" s="0" t="n">
        <v>22453723.3564337</v>
      </c>
      <c r="F47" s="0" t="n">
        <v>16919414.4889702</v>
      </c>
      <c r="G47" s="0" t="n">
        <v>5419297.78160319</v>
      </c>
      <c r="H47" s="0" t="n">
        <v>17034426.250452</v>
      </c>
      <c r="I47" s="0" t="n">
        <v>5419297.10598174</v>
      </c>
      <c r="J47" s="0" t="n">
        <v>1260098.79783474</v>
      </c>
      <c r="K47" s="0" t="n">
        <v>1222295.8338997</v>
      </c>
      <c r="L47" s="0" t="n">
        <v>3884441.92461456</v>
      </c>
      <c r="M47" s="0" t="n">
        <v>3663390.76494789</v>
      </c>
      <c r="N47" s="0" t="n">
        <v>3904833.96111461</v>
      </c>
      <c r="O47" s="0" t="n">
        <v>3682559.91214205</v>
      </c>
      <c r="P47" s="0" t="n">
        <v>210016.46630579</v>
      </c>
      <c r="Q47" s="0" t="n">
        <v>203715.972316616</v>
      </c>
    </row>
    <row r="48" customFormat="false" ht="12.8" hidden="false" customHeight="false" outlineLevel="0" collapsed="false">
      <c r="A48" s="0" t="n">
        <v>95</v>
      </c>
      <c r="B48" s="0" t="n">
        <v>23432377.2803933</v>
      </c>
      <c r="C48" s="0" t="n">
        <v>22454467.5693465</v>
      </c>
      <c r="D48" s="0" t="n">
        <v>23554449.0655183</v>
      </c>
      <c r="E48" s="0" t="n">
        <v>22569217.7268074</v>
      </c>
      <c r="F48" s="0" t="n">
        <v>16973771.4372779</v>
      </c>
      <c r="G48" s="0" t="n">
        <v>5480696.13206863</v>
      </c>
      <c r="H48" s="0" t="n">
        <v>17088522.2750926</v>
      </c>
      <c r="I48" s="0" t="n">
        <v>5480695.45171475</v>
      </c>
      <c r="J48" s="0" t="n">
        <v>1310620.03445324</v>
      </c>
      <c r="K48" s="0" t="n">
        <v>1271301.43341964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23635301.2548602</v>
      </c>
      <c r="C49" s="0" t="n">
        <v>22646747.9410312</v>
      </c>
      <c r="D49" s="0" t="n">
        <v>23759343.6677811</v>
      </c>
      <c r="E49" s="0" t="n">
        <v>22763350.6647325</v>
      </c>
      <c r="F49" s="0" t="n">
        <v>17070753.3512763</v>
      </c>
      <c r="G49" s="0" t="n">
        <v>5575994.58975494</v>
      </c>
      <c r="H49" s="0" t="n">
        <v>17187356.7384865</v>
      </c>
      <c r="I49" s="0" t="n">
        <v>5575993.926246</v>
      </c>
      <c r="J49" s="0" t="n">
        <v>1348621.53800623</v>
      </c>
      <c r="K49" s="0" t="n">
        <v>1308162.89186604</v>
      </c>
      <c r="L49" s="0" t="n">
        <v>3938095.48232032</v>
      </c>
      <c r="M49" s="0" t="n">
        <v>3714287.28027068</v>
      </c>
      <c r="N49" s="0" t="n">
        <v>3958769.72411133</v>
      </c>
      <c r="O49" s="0" t="n">
        <v>3733721.8466514</v>
      </c>
      <c r="P49" s="0" t="n">
        <v>224770.256334372</v>
      </c>
      <c r="Q49" s="0" t="n">
        <v>218027.148644341</v>
      </c>
    </row>
    <row r="50" customFormat="false" ht="12.8" hidden="false" customHeight="false" outlineLevel="0" collapsed="false">
      <c r="A50" s="0" t="n">
        <v>97</v>
      </c>
      <c r="B50" s="0" t="n">
        <v>23761616.0941131</v>
      </c>
      <c r="C50" s="0" t="n">
        <v>22767721.4139449</v>
      </c>
      <c r="D50" s="0" t="n">
        <v>23883320.5365423</v>
      </c>
      <c r="E50" s="0" t="n">
        <v>22882126.4488429</v>
      </c>
      <c r="F50" s="0" t="n">
        <v>17106740.7928323</v>
      </c>
      <c r="G50" s="0" t="n">
        <v>5660980.62111259</v>
      </c>
      <c r="H50" s="0" t="n">
        <v>17221146.4920429</v>
      </c>
      <c r="I50" s="0" t="n">
        <v>5660979.95679993</v>
      </c>
      <c r="J50" s="0" t="n">
        <v>1432634.9366069</v>
      </c>
      <c r="K50" s="0" t="n">
        <v>1389655.88850869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23841187.5620006</v>
      </c>
      <c r="C51" s="0" t="n">
        <v>22842862.7730618</v>
      </c>
      <c r="D51" s="0" t="n">
        <v>23964384.8263605</v>
      </c>
      <c r="E51" s="0" t="n">
        <v>22958671.1759851</v>
      </c>
      <c r="F51" s="0" t="n">
        <v>17143934.6044732</v>
      </c>
      <c r="G51" s="0" t="n">
        <v>5698928.16858857</v>
      </c>
      <c r="H51" s="0" t="n">
        <v>17259743.6725106</v>
      </c>
      <c r="I51" s="0" t="n">
        <v>5698927.50347446</v>
      </c>
      <c r="J51" s="0" t="n">
        <v>1486197.54092537</v>
      </c>
      <c r="K51" s="0" t="n">
        <v>1441611.61469761</v>
      </c>
      <c r="L51" s="0" t="n">
        <v>3972098.41301416</v>
      </c>
      <c r="M51" s="0" t="n">
        <v>3746853.81132642</v>
      </c>
      <c r="N51" s="0" t="n">
        <v>3992631.8177878</v>
      </c>
      <c r="O51" s="0" t="n">
        <v>3766155.99279562</v>
      </c>
      <c r="P51" s="0" t="n">
        <v>247699.590154228</v>
      </c>
      <c r="Q51" s="0" t="n">
        <v>240268.602449601</v>
      </c>
    </row>
    <row r="52" customFormat="false" ht="12.8" hidden="false" customHeight="false" outlineLevel="0" collapsed="false">
      <c r="A52" s="0" t="n">
        <v>99</v>
      </c>
      <c r="B52" s="0" t="n">
        <v>24006208.8806239</v>
      </c>
      <c r="C52" s="0" t="n">
        <v>22999055.4371809</v>
      </c>
      <c r="D52" s="0" t="n">
        <v>24131216.3971883</v>
      </c>
      <c r="E52" s="0" t="n">
        <v>23116565.481896</v>
      </c>
      <c r="F52" s="0" t="n">
        <v>17259316.3951114</v>
      </c>
      <c r="G52" s="0" t="n">
        <v>5739739.04206951</v>
      </c>
      <c r="H52" s="0" t="n">
        <v>17376827.0880123</v>
      </c>
      <c r="I52" s="0" t="n">
        <v>5739738.39388368</v>
      </c>
      <c r="J52" s="0" t="n">
        <v>1551161.12870704</v>
      </c>
      <c r="K52" s="0" t="n">
        <v>1504626.29484583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24222958.0679684</v>
      </c>
      <c r="C53" s="0" t="n">
        <v>23205650.1311037</v>
      </c>
      <c r="D53" s="0" t="n">
        <v>24349429.4155789</v>
      </c>
      <c r="E53" s="0" t="n">
        <v>23324535.8746086</v>
      </c>
      <c r="F53" s="0" t="n">
        <v>17441101.4016871</v>
      </c>
      <c r="G53" s="0" t="n">
        <v>5764548.72941659</v>
      </c>
      <c r="H53" s="0" t="n">
        <v>17559987.760046</v>
      </c>
      <c r="I53" s="0" t="n">
        <v>5764548.11456261</v>
      </c>
      <c r="J53" s="0" t="n">
        <v>1647750.54814655</v>
      </c>
      <c r="K53" s="0" t="n">
        <v>1598318.03170215</v>
      </c>
      <c r="L53" s="0" t="n">
        <v>4034975.69660869</v>
      </c>
      <c r="M53" s="0" t="n">
        <v>3806328.35442903</v>
      </c>
      <c r="N53" s="0" t="n">
        <v>4056054.72914503</v>
      </c>
      <c r="O53" s="0" t="n">
        <v>3826143.42824808</v>
      </c>
      <c r="P53" s="0" t="n">
        <v>274625.091357758</v>
      </c>
      <c r="Q53" s="0" t="n">
        <v>266386.338617025</v>
      </c>
    </row>
    <row r="54" customFormat="false" ht="12.8" hidden="false" customHeight="false" outlineLevel="0" collapsed="false">
      <c r="A54" s="0" t="n">
        <v>101</v>
      </c>
      <c r="B54" s="0" t="n">
        <v>24354114.6434776</v>
      </c>
      <c r="C54" s="0" t="n">
        <v>23330156.5818861</v>
      </c>
      <c r="D54" s="0" t="n">
        <v>24482636.1564573</v>
      </c>
      <c r="E54" s="0" t="n">
        <v>23450969.4836874</v>
      </c>
      <c r="F54" s="0" t="n">
        <v>17549471.871862</v>
      </c>
      <c r="G54" s="0" t="n">
        <v>5780684.71002409</v>
      </c>
      <c r="H54" s="0" t="n">
        <v>17670285.4002932</v>
      </c>
      <c r="I54" s="0" t="n">
        <v>5780684.0833942</v>
      </c>
      <c r="J54" s="0" t="n">
        <v>1708079.80968651</v>
      </c>
      <c r="K54" s="0" t="n">
        <v>1656837.41539591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24543218.9852976</v>
      </c>
      <c r="C55" s="0" t="n">
        <v>23509892.4011257</v>
      </c>
      <c r="D55" s="0" t="n">
        <v>24672645.728189</v>
      </c>
      <c r="E55" s="0" t="n">
        <v>23631555.2001906</v>
      </c>
      <c r="F55" s="0" t="n">
        <v>17639126.8609559</v>
      </c>
      <c r="G55" s="0" t="n">
        <v>5870765.5401698</v>
      </c>
      <c r="H55" s="0" t="n">
        <v>17760790.2855392</v>
      </c>
      <c r="I55" s="0" t="n">
        <v>5870764.91465148</v>
      </c>
      <c r="J55" s="0" t="n">
        <v>1799458.32060399</v>
      </c>
      <c r="K55" s="0" t="n">
        <v>1745474.57098587</v>
      </c>
      <c r="L55" s="0" t="n">
        <v>4087529.29584774</v>
      </c>
      <c r="M55" s="0" t="n">
        <v>3856178.6453907</v>
      </c>
      <c r="N55" s="0" t="n">
        <v>4109100.71412166</v>
      </c>
      <c r="O55" s="0" t="n">
        <v>3876456.98540421</v>
      </c>
      <c r="P55" s="0" t="n">
        <v>299909.720100666</v>
      </c>
      <c r="Q55" s="0" t="n">
        <v>290912.428497646</v>
      </c>
    </row>
    <row r="56" customFormat="false" ht="12.8" hidden="false" customHeight="false" outlineLevel="0" collapsed="false">
      <c r="A56" s="0" t="n">
        <v>103</v>
      </c>
      <c r="B56" s="0" t="n">
        <v>24661232.1564691</v>
      </c>
      <c r="C56" s="0" t="n">
        <v>23621780.3395271</v>
      </c>
      <c r="D56" s="0" t="n">
        <v>24789429.6206898</v>
      </c>
      <c r="E56" s="0" t="n">
        <v>23742287.8350816</v>
      </c>
      <c r="F56" s="0" t="n">
        <v>17714535.1546422</v>
      </c>
      <c r="G56" s="0" t="n">
        <v>5907245.18488486</v>
      </c>
      <c r="H56" s="0" t="n">
        <v>17835043.2764548</v>
      </c>
      <c r="I56" s="0" t="n">
        <v>5907244.55862676</v>
      </c>
      <c r="J56" s="0" t="n">
        <v>1868123.31236937</v>
      </c>
      <c r="K56" s="0" t="n">
        <v>1812079.61299829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24796889.813506</v>
      </c>
      <c r="C57" s="0" t="n">
        <v>23750110.4583533</v>
      </c>
      <c r="D57" s="0" t="n">
        <v>24926280.6331529</v>
      </c>
      <c r="E57" s="0" t="n">
        <v>23871739.7100803</v>
      </c>
      <c r="F57" s="0" t="n">
        <v>17796945.4670061</v>
      </c>
      <c r="G57" s="0" t="n">
        <v>5953164.99134722</v>
      </c>
      <c r="H57" s="0" t="n">
        <v>17918575.3415517</v>
      </c>
      <c r="I57" s="0" t="n">
        <v>5953164.36852863</v>
      </c>
      <c r="J57" s="0" t="n">
        <v>1958027.98030965</v>
      </c>
      <c r="K57" s="0" t="n">
        <v>1899287.14090036</v>
      </c>
      <c r="L57" s="0" t="n">
        <v>4127887.67559243</v>
      </c>
      <c r="M57" s="0" t="n">
        <v>3893990.69153302</v>
      </c>
      <c r="N57" s="0" t="n">
        <v>4149453.14575679</v>
      </c>
      <c r="O57" s="0" t="n">
        <v>3914263.86810445</v>
      </c>
      <c r="P57" s="0" t="n">
        <v>326337.996718275</v>
      </c>
      <c r="Q57" s="0" t="n">
        <v>316547.856816727</v>
      </c>
    </row>
    <row r="58" customFormat="false" ht="12.8" hidden="false" customHeight="false" outlineLevel="0" collapsed="false">
      <c r="A58" s="0" t="n">
        <v>105</v>
      </c>
      <c r="B58" s="0" t="n">
        <v>24895836.9032324</v>
      </c>
      <c r="C58" s="0" t="n">
        <v>23844456.4763738</v>
      </c>
      <c r="D58" s="0" t="n">
        <v>25025589.4233941</v>
      </c>
      <c r="E58" s="0" t="n">
        <v>23966425.7284816</v>
      </c>
      <c r="F58" s="0" t="n">
        <v>17839189.9556271</v>
      </c>
      <c r="G58" s="0" t="n">
        <v>6005266.52074662</v>
      </c>
      <c r="H58" s="0" t="n">
        <v>17961159.8312844</v>
      </c>
      <c r="I58" s="0" t="n">
        <v>6005265.89719721</v>
      </c>
      <c r="J58" s="0" t="n">
        <v>2047630.19892191</v>
      </c>
      <c r="K58" s="0" t="n">
        <v>1986201.29295425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25041147.5294431</v>
      </c>
      <c r="C59" s="0" t="n">
        <v>23983017.5440933</v>
      </c>
      <c r="D59" s="0" t="n">
        <v>25170413.7665521</v>
      </c>
      <c r="E59" s="0" t="n">
        <v>24104529.6923532</v>
      </c>
      <c r="F59" s="0" t="n">
        <v>17937740.0639719</v>
      </c>
      <c r="G59" s="0" t="n">
        <v>6045277.48012147</v>
      </c>
      <c r="H59" s="0" t="n">
        <v>18059252.8362838</v>
      </c>
      <c r="I59" s="0" t="n">
        <v>6045276.85606938</v>
      </c>
      <c r="J59" s="0" t="n">
        <v>2121586.79492419</v>
      </c>
      <c r="K59" s="0" t="n">
        <v>2057939.19107647</v>
      </c>
      <c r="L59" s="0" t="n">
        <v>4167659.68832966</v>
      </c>
      <c r="M59" s="0" t="n">
        <v>3931823.5393907</v>
      </c>
      <c r="N59" s="0" t="n">
        <v>4189204.39546793</v>
      </c>
      <c r="O59" s="0" t="n">
        <v>3952077.20954061</v>
      </c>
      <c r="P59" s="0" t="n">
        <v>353597.799154032</v>
      </c>
      <c r="Q59" s="0" t="n">
        <v>342989.865179411</v>
      </c>
    </row>
    <row r="60" customFormat="false" ht="12.8" hidden="false" customHeight="false" outlineLevel="0" collapsed="false">
      <c r="A60" s="0" t="n">
        <v>107</v>
      </c>
      <c r="B60" s="0" t="n">
        <v>25184147.4856171</v>
      </c>
      <c r="C60" s="0" t="n">
        <v>24118775.1063628</v>
      </c>
      <c r="D60" s="0" t="n">
        <v>25314451.1479036</v>
      </c>
      <c r="E60" s="0" t="n">
        <v>24241262.436463</v>
      </c>
      <c r="F60" s="0" t="n">
        <v>17991591.9971145</v>
      </c>
      <c r="G60" s="0" t="n">
        <v>6127183.10924828</v>
      </c>
      <c r="H60" s="0" t="n">
        <v>18114079.94197</v>
      </c>
      <c r="I60" s="0" t="n">
        <v>6127182.4944931</v>
      </c>
      <c r="J60" s="0" t="n">
        <v>2195172.89725486</v>
      </c>
      <c r="K60" s="0" t="n">
        <v>2129317.71033721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25278962.7190695</v>
      </c>
      <c r="C61" s="0" t="n">
        <v>24208898.3271232</v>
      </c>
      <c r="D61" s="0" t="n">
        <v>25409792.2188939</v>
      </c>
      <c r="E61" s="0" t="n">
        <v>24331879.9468776</v>
      </c>
      <c r="F61" s="0" t="n">
        <v>18047304.5983572</v>
      </c>
      <c r="G61" s="0" t="n">
        <v>6161593.72876599</v>
      </c>
      <c r="H61" s="0" t="n">
        <v>18170286.8277807</v>
      </c>
      <c r="I61" s="0" t="n">
        <v>6161593.11909691</v>
      </c>
      <c r="J61" s="0" t="n">
        <v>2276597.24488598</v>
      </c>
      <c r="K61" s="0" t="n">
        <v>2208299.3275394</v>
      </c>
      <c r="L61" s="0" t="n">
        <v>4206875.98998492</v>
      </c>
      <c r="M61" s="0" t="n">
        <v>3969263.57438206</v>
      </c>
      <c r="N61" s="0" t="n">
        <v>4228681.24171444</v>
      </c>
      <c r="O61" s="0" t="n">
        <v>3989762.3211674</v>
      </c>
      <c r="P61" s="0" t="n">
        <v>379432.874147664</v>
      </c>
      <c r="Q61" s="0" t="n">
        <v>368049.887923234</v>
      </c>
    </row>
    <row r="62" customFormat="false" ht="12.8" hidden="false" customHeight="false" outlineLevel="0" collapsed="false">
      <c r="A62" s="0" t="n">
        <v>109</v>
      </c>
      <c r="B62" s="0" t="n">
        <v>25403878.3021575</v>
      </c>
      <c r="C62" s="0" t="n">
        <v>24327646.9953939</v>
      </c>
      <c r="D62" s="0" t="n">
        <v>25534525.3196673</v>
      </c>
      <c r="E62" s="0" t="n">
        <v>24450457.084005</v>
      </c>
      <c r="F62" s="0" t="n">
        <v>18120161.2400902</v>
      </c>
      <c r="G62" s="0" t="n">
        <v>6207485.75530367</v>
      </c>
      <c r="H62" s="0" t="n">
        <v>18242971.9374951</v>
      </c>
      <c r="I62" s="0" t="n">
        <v>6207485.14650989</v>
      </c>
      <c r="J62" s="0" t="n">
        <v>2371256.2944609</v>
      </c>
      <c r="K62" s="0" t="n">
        <v>2300118.60562708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25681289.3813339</v>
      </c>
      <c r="C63" s="0" t="n">
        <v>24591680.197233</v>
      </c>
      <c r="D63" s="0" t="n">
        <v>25813554.2149698</v>
      </c>
      <c r="E63" s="0" t="n">
        <v>24716011.0349307</v>
      </c>
      <c r="F63" s="0" t="n">
        <v>18305064.704812</v>
      </c>
      <c r="G63" s="0" t="n">
        <v>6286615.49242098</v>
      </c>
      <c r="H63" s="0" t="n">
        <v>18429396.1613993</v>
      </c>
      <c r="I63" s="0" t="n">
        <v>6286614.87353138</v>
      </c>
      <c r="J63" s="0" t="n">
        <v>2453367.99695165</v>
      </c>
      <c r="K63" s="0" t="n">
        <v>2379766.9570431</v>
      </c>
      <c r="L63" s="0" t="n">
        <v>4273221.3375082</v>
      </c>
      <c r="M63" s="0" t="n">
        <v>4032126.74866846</v>
      </c>
      <c r="N63" s="0" t="n">
        <v>4295265.81227729</v>
      </c>
      <c r="O63" s="0" t="n">
        <v>4052850.36925357</v>
      </c>
      <c r="P63" s="0" t="n">
        <v>408894.666158608</v>
      </c>
      <c r="Q63" s="0" t="n">
        <v>396627.82617385</v>
      </c>
    </row>
    <row r="64" customFormat="false" ht="12.8" hidden="false" customHeight="false" outlineLevel="0" collapsed="false">
      <c r="A64" s="0" t="n">
        <v>111</v>
      </c>
      <c r="B64" s="0" t="n">
        <v>25806538.1829021</v>
      </c>
      <c r="C64" s="0" t="n">
        <v>24710282.5925847</v>
      </c>
      <c r="D64" s="0" t="n">
        <v>25938821.3400722</v>
      </c>
      <c r="E64" s="0" t="n">
        <v>24834630.6565761</v>
      </c>
      <c r="F64" s="0" t="n">
        <v>18417254.5384715</v>
      </c>
      <c r="G64" s="0" t="n">
        <v>6293028.05411316</v>
      </c>
      <c r="H64" s="0" t="n">
        <v>18541603.207126</v>
      </c>
      <c r="I64" s="0" t="n">
        <v>6293027.44945006</v>
      </c>
      <c r="J64" s="0" t="n">
        <v>2502326.95253994</v>
      </c>
      <c r="K64" s="0" t="n">
        <v>2427257.14396374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25902428.3334158</v>
      </c>
      <c r="C65" s="0" t="n">
        <v>24801129.6088523</v>
      </c>
      <c r="D65" s="0" t="n">
        <v>26034868.6207949</v>
      </c>
      <c r="E65" s="0" t="n">
        <v>24925625.3774059</v>
      </c>
      <c r="F65" s="0" t="n">
        <v>18497718.5933964</v>
      </c>
      <c r="G65" s="0" t="n">
        <v>6303411.01545591</v>
      </c>
      <c r="H65" s="0" t="n">
        <v>18622214.9615704</v>
      </c>
      <c r="I65" s="0" t="n">
        <v>6303410.4158356</v>
      </c>
      <c r="J65" s="0" t="n">
        <v>2560930.12687248</v>
      </c>
      <c r="K65" s="0" t="n">
        <v>2484102.22306631</v>
      </c>
      <c r="L65" s="0" t="n">
        <v>4309716.64039832</v>
      </c>
      <c r="M65" s="0" t="n">
        <v>4066901.25869545</v>
      </c>
      <c r="N65" s="0" t="n">
        <v>4331790.35822698</v>
      </c>
      <c r="O65" s="0" t="n">
        <v>4087651.97719986</v>
      </c>
      <c r="P65" s="0" t="n">
        <v>426821.68781208</v>
      </c>
      <c r="Q65" s="0" t="n">
        <v>414017.037177718</v>
      </c>
    </row>
    <row r="66" customFormat="false" ht="12.8" hidden="false" customHeight="false" outlineLevel="0" collapsed="false">
      <c r="A66" s="0" t="n">
        <v>113</v>
      </c>
      <c r="B66" s="0" t="n">
        <v>26034833.2603065</v>
      </c>
      <c r="C66" s="0" t="n">
        <v>24926707.580044</v>
      </c>
      <c r="D66" s="0" t="n">
        <v>26167363.660992</v>
      </c>
      <c r="E66" s="0" t="n">
        <v>25051288.1013985</v>
      </c>
      <c r="F66" s="0" t="n">
        <v>18583165.4776494</v>
      </c>
      <c r="G66" s="0" t="n">
        <v>6343542.10239452</v>
      </c>
      <c r="H66" s="0" t="n">
        <v>18707746.5961112</v>
      </c>
      <c r="I66" s="0" t="n">
        <v>6343541.50528728</v>
      </c>
      <c r="J66" s="0" t="n">
        <v>2662539.25381624</v>
      </c>
      <c r="K66" s="0" t="n">
        <v>2582663.07620175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26071989.1527178</v>
      </c>
      <c r="C67" s="0" t="n">
        <v>24961941.3435486</v>
      </c>
      <c r="D67" s="0" t="n">
        <v>26205394.096416</v>
      </c>
      <c r="E67" s="0" t="n">
        <v>25087343.9411127</v>
      </c>
      <c r="F67" s="0" t="n">
        <v>18602175.1237715</v>
      </c>
      <c r="G67" s="0" t="n">
        <v>6359766.21977718</v>
      </c>
      <c r="H67" s="0" t="n">
        <v>18727578.2761942</v>
      </c>
      <c r="I67" s="0" t="n">
        <v>6359765.66491859</v>
      </c>
      <c r="J67" s="0" t="n">
        <v>2723393.19371751</v>
      </c>
      <c r="K67" s="0" t="n">
        <v>2641691.39790598</v>
      </c>
      <c r="L67" s="0" t="n">
        <v>4337756.217389</v>
      </c>
      <c r="M67" s="0" t="n">
        <v>4093783.87703051</v>
      </c>
      <c r="N67" s="0" t="n">
        <v>4359990.72050321</v>
      </c>
      <c r="O67" s="0" t="n">
        <v>4114685.73757052</v>
      </c>
      <c r="P67" s="0" t="n">
        <v>453898.865619585</v>
      </c>
      <c r="Q67" s="0" t="n">
        <v>440281.899650997</v>
      </c>
    </row>
    <row r="68" customFormat="false" ht="12.8" hidden="false" customHeight="false" outlineLevel="0" collapsed="false">
      <c r="A68" s="0" t="n">
        <v>115</v>
      </c>
      <c r="B68" s="0" t="n">
        <v>26215885.8043782</v>
      </c>
      <c r="C68" s="0" t="n">
        <v>25098925.4755929</v>
      </c>
      <c r="D68" s="0" t="n">
        <v>26349731.2081386</v>
      </c>
      <c r="E68" s="0" t="n">
        <v>25224742.1078181</v>
      </c>
      <c r="F68" s="0" t="n">
        <v>18741158.9575635</v>
      </c>
      <c r="G68" s="0" t="n">
        <v>6357766.51802944</v>
      </c>
      <c r="H68" s="0" t="n">
        <v>18866976.1452738</v>
      </c>
      <c r="I68" s="0" t="n">
        <v>6357765.96254428</v>
      </c>
      <c r="J68" s="0" t="n">
        <v>2786399.25736165</v>
      </c>
      <c r="K68" s="0" t="n">
        <v>2702807.2796408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26311676.014848</v>
      </c>
      <c r="C69" s="0" t="n">
        <v>25190674.3781882</v>
      </c>
      <c r="D69" s="0" t="n">
        <v>26446148.2769759</v>
      </c>
      <c r="E69" s="0" t="n">
        <v>25317080.2596389</v>
      </c>
      <c r="F69" s="0" t="n">
        <v>18817003.7921131</v>
      </c>
      <c r="G69" s="0" t="n">
        <v>6373670.58607507</v>
      </c>
      <c r="H69" s="0" t="n">
        <v>18943410.2416591</v>
      </c>
      <c r="I69" s="0" t="n">
        <v>6373670.01797974</v>
      </c>
      <c r="J69" s="0" t="n">
        <v>2830209.96981234</v>
      </c>
      <c r="K69" s="0" t="n">
        <v>2745303.67071797</v>
      </c>
      <c r="L69" s="0" t="n">
        <v>4377381.24565796</v>
      </c>
      <c r="M69" s="0" t="n">
        <v>4131414.28714279</v>
      </c>
      <c r="N69" s="0" t="n">
        <v>4399793.6359861</v>
      </c>
      <c r="O69" s="0" t="n">
        <v>4152483.36491202</v>
      </c>
      <c r="P69" s="0" t="n">
        <v>471701.66163539</v>
      </c>
      <c r="Q69" s="0" t="n">
        <v>457550.611786328</v>
      </c>
    </row>
    <row r="70" customFormat="false" ht="12.8" hidden="false" customHeight="false" outlineLevel="0" collapsed="false">
      <c r="A70" s="0" t="n">
        <v>117</v>
      </c>
      <c r="B70" s="0" t="n">
        <v>26509765.1632263</v>
      </c>
      <c r="C70" s="0" t="n">
        <v>25379865.755807</v>
      </c>
      <c r="D70" s="0" t="n">
        <v>26644713.7349131</v>
      </c>
      <c r="E70" s="0" t="n">
        <v>25506719.3704344</v>
      </c>
      <c r="F70" s="0" t="n">
        <v>18985327.1083205</v>
      </c>
      <c r="G70" s="0" t="n">
        <v>6394538.64748655</v>
      </c>
      <c r="H70" s="0" t="n">
        <v>19112181.2916799</v>
      </c>
      <c r="I70" s="0" t="n">
        <v>6394538.07875451</v>
      </c>
      <c r="J70" s="0" t="n">
        <v>2852717.61265029</v>
      </c>
      <c r="K70" s="0" t="n">
        <v>2767136.08427078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26644249.2891668</v>
      </c>
      <c r="C71" s="0" t="n">
        <v>25506750.4487214</v>
      </c>
      <c r="D71" s="0" t="n">
        <v>26779253.1926819</v>
      </c>
      <c r="E71" s="0" t="n">
        <v>25633656.0774529</v>
      </c>
      <c r="F71" s="0" t="n">
        <v>19076076.0092838</v>
      </c>
      <c r="G71" s="0" t="n">
        <v>6430674.43943761</v>
      </c>
      <c r="H71" s="0" t="n">
        <v>19202982.130651</v>
      </c>
      <c r="I71" s="0" t="n">
        <v>6430673.9468019</v>
      </c>
      <c r="J71" s="0" t="n">
        <v>2837322.98507691</v>
      </c>
      <c r="K71" s="0" t="n">
        <v>2752203.29552461</v>
      </c>
      <c r="L71" s="0" t="n">
        <v>4432315.54999626</v>
      </c>
      <c r="M71" s="0" t="n">
        <v>4183005.33340323</v>
      </c>
      <c r="N71" s="0" t="n">
        <v>4454816.5479983</v>
      </c>
      <c r="O71" s="0" t="n">
        <v>4204157.70558919</v>
      </c>
      <c r="P71" s="0" t="n">
        <v>472887.164179486</v>
      </c>
      <c r="Q71" s="0" t="n">
        <v>458700.549254101</v>
      </c>
    </row>
    <row r="72" customFormat="false" ht="12.8" hidden="false" customHeight="false" outlineLevel="0" collapsed="false">
      <c r="A72" s="0" t="n">
        <v>119</v>
      </c>
      <c r="B72" s="0" t="n">
        <v>26896885.1081722</v>
      </c>
      <c r="C72" s="0" t="n">
        <v>25747520.9874235</v>
      </c>
      <c r="D72" s="0" t="n">
        <v>27031945.2628878</v>
      </c>
      <c r="E72" s="0" t="n">
        <v>25874479.4944452</v>
      </c>
      <c r="F72" s="0" t="n">
        <v>19262681.7164371</v>
      </c>
      <c r="G72" s="0" t="n">
        <v>6484839.27098635</v>
      </c>
      <c r="H72" s="0" t="n">
        <v>19389640.6895608</v>
      </c>
      <c r="I72" s="0" t="n">
        <v>6484838.80488433</v>
      </c>
      <c r="J72" s="0" t="n">
        <v>2918636.82125441</v>
      </c>
      <c r="K72" s="0" t="n">
        <v>2831077.71661677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27075320.1354648</v>
      </c>
      <c r="C73" s="0" t="n">
        <v>25917511.4131873</v>
      </c>
      <c r="D73" s="0" t="n">
        <v>27211048.4626681</v>
      </c>
      <c r="E73" s="0" t="n">
        <v>26045097.9967655</v>
      </c>
      <c r="F73" s="0" t="n">
        <v>19389808.8961122</v>
      </c>
      <c r="G73" s="0" t="n">
        <v>6527702.51707513</v>
      </c>
      <c r="H73" s="0" t="n">
        <v>19517395.9443663</v>
      </c>
      <c r="I73" s="0" t="n">
        <v>6527702.05239912</v>
      </c>
      <c r="J73" s="0" t="n">
        <v>2979773.92343126</v>
      </c>
      <c r="K73" s="0" t="n">
        <v>2890380.70572833</v>
      </c>
      <c r="L73" s="0" t="n">
        <v>4503788.95588776</v>
      </c>
      <c r="M73" s="0" t="n">
        <v>4250706.03064343</v>
      </c>
      <c r="N73" s="0" t="n">
        <v>4526410.69056475</v>
      </c>
      <c r="O73" s="0" t="n">
        <v>4271972.74110665</v>
      </c>
      <c r="P73" s="0" t="n">
        <v>496628.987238544</v>
      </c>
      <c r="Q73" s="0" t="n">
        <v>481730.117621388</v>
      </c>
    </row>
    <row r="74" customFormat="false" ht="12.8" hidden="false" customHeight="false" outlineLevel="0" collapsed="false">
      <c r="A74" s="0" t="n">
        <v>121</v>
      </c>
      <c r="B74" s="0" t="n">
        <v>27155230.6257697</v>
      </c>
      <c r="C74" s="0" t="n">
        <v>25994078.9919479</v>
      </c>
      <c r="D74" s="0" t="n">
        <v>27288080.0812073</v>
      </c>
      <c r="E74" s="0" t="n">
        <v>26118959.4381755</v>
      </c>
      <c r="F74" s="0" t="n">
        <v>19421015.7782234</v>
      </c>
      <c r="G74" s="0" t="n">
        <v>6573063.21372445</v>
      </c>
      <c r="H74" s="0" t="n">
        <v>19545896.6896402</v>
      </c>
      <c r="I74" s="0" t="n">
        <v>6573062.74853531</v>
      </c>
      <c r="J74" s="0" t="n">
        <v>3036347.283925</v>
      </c>
      <c r="K74" s="0" t="n">
        <v>2945256.86540725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27341991.21839</v>
      </c>
      <c r="C75" s="0" t="n">
        <v>26172215.711873</v>
      </c>
      <c r="D75" s="0" t="n">
        <v>27473516.8726005</v>
      </c>
      <c r="E75" s="0" t="n">
        <v>26295851.7871017</v>
      </c>
      <c r="F75" s="0" t="n">
        <v>19560153.607701</v>
      </c>
      <c r="G75" s="0" t="n">
        <v>6612062.10417201</v>
      </c>
      <c r="H75" s="0" t="n">
        <v>19683790.1486306</v>
      </c>
      <c r="I75" s="0" t="n">
        <v>6612061.63847104</v>
      </c>
      <c r="J75" s="0" t="n">
        <v>3123365.93559458</v>
      </c>
      <c r="K75" s="0" t="n">
        <v>3029664.95752675</v>
      </c>
      <c r="L75" s="0" t="n">
        <v>4548299.62459755</v>
      </c>
      <c r="M75" s="0" t="n">
        <v>4293139.75898391</v>
      </c>
      <c r="N75" s="0" t="n">
        <v>4570220.91453171</v>
      </c>
      <c r="O75" s="0" t="n">
        <v>4313748.05640902</v>
      </c>
      <c r="P75" s="0" t="n">
        <v>520560.989265764</v>
      </c>
      <c r="Q75" s="0" t="n">
        <v>504944.159587791</v>
      </c>
    </row>
    <row r="76" customFormat="false" ht="12.8" hidden="false" customHeight="false" outlineLevel="0" collapsed="false">
      <c r="A76" s="0" t="n">
        <v>123</v>
      </c>
      <c r="B76" s="0" t="n">
        <v>27458403.3263461</v>
      </c>
      <c r="C76" s="0" t="n">
        <v>26282272.3770916</v>
      </c>
      <c r="D76" s="0" t="n">
        <v>27588222.002312</v>
      </c>
      <c r="E76" s="0" t="n">
        <v>26404303.8949193</v>
      </c>
      <c r="F76" s="0" t="n">
        <v>19581884.949618</v>
      </c>
      <c r="G76" s="0" t="n">
        <v>6700387.42747366</v>
      </c>
      <c r="H76" s="0" t="n">
        <v>19703916.9336571</v>
      </c>
      <c r="I76" s="0" t="n">
        <v>6700386.96126217</v>
      </c>
      <c r="J76" s="0" t="n">
        <v>3205223.11684615</v>
      </c>
      <c r="K76" s="0" t="n">
        <v>3109066.42334076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27562595.7281588</v>
      </c>
      <c r="C77" s="0" t="n">
        <v>26380614.5324811</v>
      </c>
      <c r="D77" s="0" t="n">
        <v>27693051.4012292</v>
      </c>
      <c r="E77" s="0" t="n">
        <v>26503244.8297305</v>
      </c>
      <c r="F77" s="0" t="n">
        <v>19631083.0987483</v>
      </c>
      <c r="G77" s="0" t="n">
        <v>6749531.43373282</v>
      </c>
      <c r="H77" s="0" t="n">
        <v>19753713.8627184</v>
      </c>
      <c r="I77" s="0" t="n">
        <v>6749530.96701211</v>
      </c>
      <c r="J77" s="0" t="n">
        <v>3246582.71698389</v>
      </c>
      <c r="K77" s="0" t="n">
        <v>3149185.23547438</v>
      </c>
      <c r="L77" s="0" t="n">
        <v>4585438.52253009</v>
      </c>
      <c r="M77" s="0" t="n">
        <v>4328705.19289525</v>
      </c>
      <c r="N77" s="0" t="n">
        <v>4607181.4830353</v>
      </c>
      <c r="O77" s="0" t="n">
        <v>4349145.8656603</v>
      </c>
      <c r="P77" s="0" t="n">
        <v>541097.119497316</v>
      </c>
      <c r="Q77" s="0" t="n">
        <v>524864.205912396</v>
      </c>
    </row>
    <row r="78" customFormat="false" ht="12.8" hidden="false" customHeight="false" outlineLevel="0" collapsed="false">
      <c r="A78" s="0" t="n">
        <v>125</v>
      </c>
      <c r="B78" s="0" t="n">
        <v>27786699.7696609</v>
      </c>
      <c r="C78" s="0" t="n">
        <v>26593835.7775</v>
      </c>
      <c r="D78" s="0" t="n">
        <v>27915569.7862176</v>
      </c>
      <c r="E78" s="0" t="n">
        <v>26714975.5597645</v>
      </c>
      <c r="F78" s="0" t="n">
        <v>19730079.4255538</v>
      </c>
      <c r="G78" s="0" t="n">
        <v>6863756.35194624</v>
      </c>
      <c r="H78" s="0" t="n">
        <v>19851219.678703</v>
      </c>
      <c r="I78" s="0" t="n">
        <v>6863755.88106147</v>
      </c>
      <c r="J78" s="0" t="n">
        <v>3316144.349909</v>
      </c>
      <c r="K78" s="0" t="n">
        <v>3216660.01941173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28049074.9629713</v>
      </c>
      <c r="C79" s="0" t="n">
        <v>26843808.0148619</v>
      </c>
      <c r="D79" s="0" t="n">
        <v>28177881.0944341</v>
      </c>
      <c r="E79" s="0" t="n">
        <v>26964887.7472708</v>
      </c>
      <c r="F79" s="0" t="n">
        <v>19947052.2911806</v>
      </c>
      <c r="G79" s="0" t="n">
        <v>6896755.72368137</v>
      </c>
      <c r="H79" s="0" t="n">
        <v>20068132.4949848</v>
      </c>
      <c r="I79" s="0" t="n">
        <v>6896755.25228599</v>
      </c>
      <c r="J79" s="0" t="n">
        <v>3402838.5032951</v>
      </c>
      <c r="K79" s="0" t="n">
        <v>3300753.34819625</v>
      </c>
      <c r="L79" s="0" t="n">
        <v>4665743.37388242</v>
      </c>
      <c r="M79" s="0" t="n">
        <v>4404763.03942248</v>
      </c>
      <c r="N79" s="0" t="n">
        <v>4687211.41154356</v>
      </c>
      <c r="O79" s="0" t="n">
        <v>4424945.34716863</v>
      </c>
      <c r="P79" s="0" t="n">
        <v>567139.750549184</v>
      </c>
      <c r="Q79" s="0" t="n">
        <v>550125.558032708</v>
      </c>
    </row>
    <row r="80" customFormat="false" ht="12.8" hidden="false" customHeight="false" outlineLevel="0" collapsed="false">
      <c r="A80" s="0" t="n">
        <v>127</v>
      </c>
      <c r="B80" s="0" t="n">
        <v>28192461.2169197</v>
      </c>
      <c r="C80" s="0" t="n">
        <v>26979709.284424</v>
      </c>
      <c r="D80" s="0" t="n">
        <v>28320598.563654</v>
      </c>
      <c r="E80" s="0" t="n">
        <v>27100160.3620908</v>
      </c>
      <c r="F80" s="0" t="n">
        <v>20027356.7972104</v>
      </c>
      <c r="G80" s="0" t="n">
        <v>6952352.48721368</v>
      </c>
      <c r="H80" s="0" t="n">
        <v>20147808.1851049</v>
      </c>
      <c r="I80" s="0" t="n">
        <v>6952352.17698583</v>
      </c>
      <c r="J80" s="0" t="n">
        <v>3432653.61775301</v>
      </c>
      <c r="K80" s="0" t="n">
        <v>3329674.00922042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28255901.4873447</v>
      </c>
      <c r="C81" s="0" t="n">
        <v>27040189.8856492</v>
      </c>
      <c r="D81" s="0" t="n">
        <v>28384644.2680388</v>
      </c>
      <c r="E81" s="0" t="n">
        <v>27161210.0733609</v>
      </c>
      <c r="F81" s="0" t="n">
        <v>20090508.9550486</v>
      </c>
      <c r="G81" s="0" t="n">
        <v>6949680.9306006</v>
      </c>
      <c r="H81" s="0" t="n">
        <v>20211529.4533221</v>
      </c>
      <c r="I81" s="0" t="n">
        <v>6949680.62003878</v>
      </c>
      <c r="J81" s="0" t="n">
        <v>3503006.86263802</v>
      </c>
      <c r="K81" s="0" t="n">
        <v>3397916.65675888</v>
      </c>
      <c r="L81" s="0" t="n">
        <v>4699873.40682414</v>
      </c>
      <c r="M81" s="0" t="n">
        <v>4437169.5249293</v>
      </c>
      <c r="N81" s="0" t="n">
        <v>4721330.88691487</v>
      </c>
      <c r="O81" s="0" t="n">
        <v>4457341.96699159</v>
      </c>
      <c r="P81" s="0" t="n">
        <v>583834.477106338</v>
      </c>
      <c r="Q81" s="0" t="n">
        <v>566319.442793148</v>
      </c>
    </row>
    <row r="82" customFormat="false" ht="12.8" hidden="false" customHeight="false" outlineLevel="0" collapsed="false">
      <c r="A82" s="0" t="n">
        <v>129</v>
      </c>
      <c r="B82" s="0" t="n">
        <v>28507709.4525437</v>
      </c>
      <c r="C82" s="0" t="n">
        <v>27280115.1314334</v>
      </c>
      <c r="D82" s="0" t="n">
        <v>28635530.6432068</v>
      </c>
      <c r="E82" s="0" t="n">
        <v>27400269.0266333</v>
      </c>
      <c r="F82" s="0" t="n">
        <v>20256770.6370363</v>
      </c>
      <c r="G82" s="0" t="n">
        <v>7023344.49439717</v>
      </c>
      <c r="H82" s="0" t="n">
        <v>20376924.8431311</v>
      </c>
      <c r="I82" s="0" t="n">
        <v>7023344.18350219</v>
      </c>
      <c r="J82" s="0" t="n">
        <v>3583304.69961436</v>
      </c>
      <c r="K82" s="0" t="n">
        <v>3475805.55862593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28634295.0273947</v>
      </c>
      <c r="C83" s="0" t="n">
        <v>27400596.4951553</v>
      </c>
      <c r="D83" s="0" t="n">
        <v>28759509.8115434</v>
      </c>
      <c r="E83" s="0" t="n">
        <v>27518300.3703438</v>
      </c>
      <c r="F83" s="0" t="n">
        <v>20356055.2017486</v>
      </c>
      <c r="G83" s="0" t="n">
        <v>7044541.29340668</v>
      </c>
      <c r="H83" s="0" t="n">
        <v>20473759.3881644</v>
      </c>
      <c r="I83" s="0" t="n">
        <v>7044540.98217939</v>
      </c>
      <c r="J83" s="0" t="n">
        <v>3622790.89118622</v>
      </c>
      <c r="K83" s="0" t="n">
        <v>3514107.16445063</v>
      </c>
      <c r="L83" s="0" t="n">
        <v>4763275.91899204</v>
      </c>
      <c r="M83" s="0" t="n">
        <v>4497614.21859648</v>
      </c>
      <c r="N83" s="0" t="n">
        <v>4784145.40040844</v>
      </c>
      <c r="O83" s="0" t="n">
        <v>4517234.4886883</v>
      </c>
      <c r="P83" s="0" t="n">
        <v>603798.48186437</v>
      </c>
      <c r="Q83" s="0" t="n">
        <v>585684.527408439</v>
      </c>
    </row>
    <row r="84" customFormat="false" ht="12.8" hidden="false" customHeight="false" outlineLevel="0" collapsed="false">
      <c r="A84" s="0" t="n">
        <v>131</v>
      </c>
      <c r="B84" s="0" t="n">
        <v>28700900.0062445</v>
      </c>
      <c r="C84" s="0" t="n">
        <v>27464798.1751494</v>
      </c>
      <c r="D84" s="0" t="n">
        <v>28824553.7225666</v>
      </c>
      <c r="E84" s="0" t="n">
        <v>27581034.6486877</v>
      </c>
      <c r="F84" s="0" t="n">
        <v>20389690.3119554</v>
      </c>
      <c r="G84" s="0" t="n">
        <v>7075107.86319401</v>
      </c>
      <c r="H84" s="0" t="n">
        <v>20505927.1021084</v>
      </c>
      <c r="I84" s="0" t="n">
        <v>7075107.54657931</v>
      </c>
      <c r="J84" s="0" t="n">
        <v>3683189.2386967</v>
      </c>
      <c r="K84" s="0" t="n">
        <v>3572693.5615358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28798978.6429677</v>
      </c>
      <c r="C85" s="0" t="n">
        <v>27558638.2455036</v>
      </c>
      <c r="D85" s="0" t="n">
        <v>28922206.0464989</v>
      </c>
      <c r="E85" s="0" t="n">
        <v>27674474.5949341</v>
      </c>
      <c r="F85" s="0" t="n">
        <v>20486791.8237591</v>
      </c>
      <c r="G85" s="0" t="n">
        <v>7071846.42174452</v>
      </c>
      <c r="H85" s="0" t="n">
        <v>20602628.4901404</v>
      </c>
      <c r="I85" s="0" t="n">
        <v>7071846.10479379</v>
      </c>
      <c r="J85" s="0" t="n">
        <v>3749564.7659349</v>
      </c>
      <c r="K85" s="0" t="n">
        <v>3637077.82295685</v>
      </c>
      <c r="L85" s="0" t="n">
        <v>4791996.99417735</v>
      </c>
      <c r="M85" s="0" t="n">
        <v>4525466.19695519</v>
      </c>
      <c r="N85" s="0" t="n">
        <v>4812535.35400545</v>
      </c>
      <c r="O85" s="0" t="n">
        <v>4544775.06845327</v>
      </c>
      <c r="P85" s="0" t="n">
        <v>624927.46098915</v>
      </c>
      <c r="Q85" s="0" t="n">
        <v>606179.637159476</v>
      </c>
    </row>
    <row r="86" customFormat="false" ht="12.8" hidden="false" customHeight="false" outlineLevel="0" collapsed="false">
      <c r="A86" s="0" t="n">
        <v>133</v>
      </c>
      <c r="B86" s="0" t="n">
        <v>29020686.8457299</v>
      </c>
      <c r="C86" s="0" t="n">
        <v>27770774.5185041</v>
      </c>
      <c r="D86" s="0" t="n">
        <v>29143804.0337564</v>
      </c>
      <c r="E86" s="0" t="n">
        <v>27886507.2680995</v>
      </c>
      <c r="F86" s="0" t="n">
        <v>20686423.682724</v>
      </c>
      <c r="G86" s="0" t="n">
        <v>7084350.83578006</v>
      </c>
      <c r="H86" s="0" t="n">
        <v>20802156.7520493</v>
      </c>
      <c r="I86" s="0" t="n">
        <v>7084350.51605015</v>
      </c>
      <c r="J86" s="0" t="n">
        <v>3784107.56294647</v>
      </c>
      <c r="K86" s="0" t="n">
        <v>3670584.33605808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29149903.2054467</v>
      </c>
      <c r="C87" s="0" t="n">
        <v>27894590.1405161</v>
      </c>
      <c r="D87" s="0" t="n">
        <v>29272781.7340794</v>
      </c>
      <c r="E87" s="0" t="n">
        <v>28010098.5530138</v>
      </c>
      <c r="F87" s="0" t="n">
        <v>20771821.1097557</v>
      </c>
      <c r="G87" s="0" t="n">
        <v>7122769.03076041</v>
      </c>
      <c r="H87" s="0" t="n">
        <v>20887329.8423202</v>
      </c>
      <c r="I87" s="0" t="n">
        <v>7122768.71069354</v>
      </c>
      <c r="J87" s="0" t="n">
        <v>3855900.2005778</v>
      </c>
      <c r="K87" s="0" t="n">
        <v>3740223.19456046</v>
      </c>
      <c r="L87" s="0" t="n">
        <v>4850589.86356654</v>
      </c>
      <c r="M87" s="0" t="n">
        <v>4581110.22132724</v>
      </c>
      <c r="N87" s="0" t="n">
        <v>4871070.0785484</v>
      </c>
      <c r="O87" s="0" t="n">
        <v>4600364.41550578</v>
      </c>
      <c r="P87" s="0" t="n">
        <v>642650.033429633</v>
      </c>
      <c r="Q87" s="0" t="n">
        <v>623370.532426744</v>
      </c>
    </row>
    <row r="88" customFormat="false" ht="12.8" hidden="false" customHeight="false" outlineLevel="0" collapsed="false">
      <c r="A88" s="0" t="n">
        <v>135</v>
      </c>
      <c r="B88" s="0" t="n">
        <v>29314921.0895579</v>
      </c>
      <c r="C88" s="0" t="n">
        <v>28051353.2346019</v>
      </c>
      <c r="D88" s="0" t="n">
        <v>29437672.2720974</v>
      </c>
      <c r="E88" s="0" t="n">
        <v>28166741.9444978</v>
      </c>
      <c r="F88" s="0" t="n">
        <v>20813037.437666</v>
      </c>
      <c r="G88" s="0" t="n">
        <v>7238315.79693587</v>
      </c>
      <c r="H88" s="0" t="n">
        <v>20928426.4679649</v>
      </c>
      <c r="I88" s="0" t="n">
        <v>7238315.47653287</v>
      </c>
      <c r="J88" s="0" t="n">
        <v>3935776.37402568</v>
      </c>
      <c r="K88" s="0" t="n">
        <v>3817703.08280491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29540627.7207892</v>
      </c>
      <c r="C89" s="0" t="n">
        <v>28266106.7410226</v>
      </c>
      <c r="D89" s="0" t="n">
        <v>29662637.2128356</v>
      </c>
      <c r="E89" s="0" t="n">
        <v>28380798.2645336</v>
      </c>
      <c r="F89" s="0" t="n">
        <v>20944539.4978872</v>
      </c>
      <c r="G89" s="0" t="n">
        <v>7321567.2431354</v>
      </c>
      <c r="H89" s="0" t="n">
        <v>21059231.3434527</v>
      </c>
      <c r="I89" s="0" t="n">
        <v>7321566.92108092</v>
      </c>
      <c r="J89" s="0" t="n">
        <v>4026586.90361369</v>
      </c>
      <c r="K89" s="0" t="n">
        <v>3905789.29650528</v>
      </c>
      <c r="L89" s="0" t="n">
        <v>4914666.87123892</v>
      </c>
      <c r="M89" s="0" t="n">
        <v>4641925.67312658</v>
      </c>
      <c r="N89" s="0" t="n">
        <v>4935002.24774796</v>
      </c>
      <c r="O89" s="0" t="n">
        <v>4661043.72499094</v>
      </c>
      <c r="P89" s="0" t="n">
        <v>671097.817268948</v>
      </c>
      <c r="Q89" s="0" t="n">
        <v>650964.88275088</v>
      </c>
    </row>
    <row r="90" customFormat="false" ht="12.8" hidden="false" customHeight="false" outlineLevel="0" collapsed="false">
      <c r="A90" s="0" t="n">
        <v>137</v>
      </c>
      <c r="B90" s="0" t="n">
        <v>29709714.5653148</v>
      </c>
      <c r="C90" s="0" t="n">
        <v>28427459.5373517</v>
      </c>
      <c r="D90" s="0" t="n">
        <v>29832062.0097412</v>
      </c>
      <c r="E90" s="0" t="n">
        <v>28542470.3077832</v>
      </c>
      <c r="F90" s="0" t="n">
        <v>21081088.6213371</v>
      </c>
      <c r="G90" s="0" t="n">
        <v>7346370.91601466</v>
      </c>
      <c r="H90" s="0" t="n">
        <v>21196099.7173541</v>
      </c>
      <c r="I90" s="0" t="n">
        <v>7346370.5904291</v>
      </c>
      <c r="J90" s="0" t="n">
        <v>4076771.6292327</v>
      </c>
      <c r="K90" s="0" t="n">
        <v>3954468.48035572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29929983.4874319</v>
      </c>
      <c r="C91" s="0" t="n">
        <v>28638253.7740705</v>
      </c>
      <c r="D91" s="0" t="n">
        <v>30052478.6072949</v>
      </c>
      <c r="E91" s="0" t="n">
        <v>28753403.3717173</v>
      </c>
      <c r="F91" s="0" t="n">
        <v>21251413.1026398</v>
      </c>
      <c r="G91" s="0" t="n">
        <v>7386840.67143068</v>
      </c>
      <c r="H91" s="0" t="n">
        <v>21366563.0262105</v>
      </c>
      <c r="I91" s="0" t="n">
        <v>7386840.34550676</v>
      </c>
      <c r="J91" s="0" t="n">
        <v>4150200.55766202</v>
      </c>
      <c r="K91" s="0" t="n">
        <v>4025694.54093216</v>
      </c>
      <c r="L91" s="0" t="n">
        <v>4978744.25861718</v>
      </c>
      <c r="M91" s="0" t="n">
        <v>4702442.73829963</v>
      </c>
      <c r="N91" s="0" t="n">
        <v>4999160.85394461</v>
      </c>
      <c r="O91" s="0" t="n">
        <v>4721636.97544509</v>
      </c>
      <c r="P91" s="0" t="n">
        <v>691700.092943669</v>
      </c>
      <c r="Q91" s="0" t="n">
        <v>670949.090155359</v>
      </c>
    </row>
    <row r="92" customFormat="false" ht="12.8" hidden="false" customHeight="false" outlineLevel="0" collapsed="false">
      <c r="A92" s="0" t="n">
        <v>139</v>
      </c>
      <c r="B92" s="0" t="n">
        <v>30043012.5272226</v>
      </c>
      <c r="C92" s="0" t="n">
        <v>28746492.1313734</v>
      </c>
      <c r="D92" s="0" t="n">
        <v>30163811.0836977</v>
      </c>
      <c r="E92" s="0" t="n">
        <v>28860046.9637698</v>
      </c>
      <c r="F92" s="0" t="n">
        <v>21354699.6528358</v>
      </c>
      <c r="G92" s="0" t="n">
        <v>7391792.47853755</v>
      </c>
      <c r="H92" s="0" t="n">
        <v>21468254.8114937</v>
      </c>
      <c r="I92" s="0" t="n">
        <v>7391792.15227607</v>
      </c>
      <c r="J92" s="0" t="n">
        <v>4240821.33636058</v>
      </c>
      <c r="K92" s="0" t="n">
        <v>4113596.69626976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30194115.6177889</v>
      </c>
      <c r="C93" s="0" t="n">
        <v>28890969.4037464</v>
      </c>
      <c r="D93" s="0" t="n">
        <v>30314819.5339449</v>
      </c>
      <c r="E93" s="0" t="n">
        <v>29004435.2785666</v>
      </c>
      <c r="F93" s="0" t="n">
        <v>21506488.9253464</v>
      </c>
      <c r="G93" s="0" t="n">
        <v>7384480.47840001</v>
      </c>
      <c r="H93" s="0" t="n">
        <v>21619955.1561433</v>
      </c>
      <c r="I93" s="0" t="n">
        <v>7384480.12242329</v>
      </c>
      <c r="J93" s="0" t="n">
        <v>4307571.00099523</v>
      </c>
      <c r="K93" s="0" t="n">
        <v>4178343.87096538</v>
      </c>
      <c r="L93" s="0" t="n">
        <v>5024418.32531458</v>
      </c>
      <c r="M93" s="0" t="n">
        <v>4746683.90774996</v>
      </c>
      <c r="N93" s="0" t="n">
        <v>5044536.38822597</v>
      </c>
      <c r="O93" s="0" t="n">
        <v>4765597.52988106</v>
      </c>
      <c r="P93" s="0" t="n">
        <v>717928.500165872</v>
      </c>
      <c r="Q93" s="0" t="n">
        <v>696390.645160896</v>
      </c>
    </row>
    <row r="94" customFormat="false" ht="12.8" hidden="false" customHeight="false" outlineLevel="0" collapsed="false">
      <c r="A94" s="0" t="n">
        <v>141</v>
      </c>
      <c r="B94" s="0" t="n">
        <v>30371843.8680642</v>
      </c>
      <c r="C94" s="0" t="n">
        <v>29060565.3251639</v>
      </c>
      <c r="D94" s="0" t="n">
        <v>30492600.7764275</v>
      </c>
      <c r="E94" s="0" t="n">
        <v>29174081.0169727</v>
      </c>
      <c r="F94" s="0" t="n">
        <v>21633161.5000561</v>
      </c>
      <c r="G94" s="0" t="n">
        <v>7427403.82510782</v>
      </c>
      <c r="H94" s="0" t="n">
        <v>21746677.5482077</v>
      </c>
      <c r="I94" s="0" t="n">
        <v>7427403.46876495</v>
      </c>
      <c r="J94" s="0" t="n">
        <v>4345020.40506513</v>
      </c>
      <c r="K94" s="0" t="n">
        <v>4214669.79291318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30576044.4123081</v>
      </c>
      <c r="C95" s="0" t="n">
        <v>29255238.4279619</v>
      </c>
      <c r="D95" s="0" t="n">
        <v>30696415.1943766</v>
      </c>
      <c r="E95" s="0" t="n">
        <v>29368391.1653566</v>
      </c>
      <c r="F95" s="0" t="n">
        <v>21789925.2818365</v>
      </c>
      <c r="G95" s="0" t="n">
        <v>7465313.14612535</v>
      </c>
      <c r="H95" s="0" t="n">
        <v>21903078.35569</v>
      </c>
      <c r="I95" s="0" t="n">
        <v>7465312.80966669</v>
      </c>
      <c r="J95" s="0" t="n">
        <v>4366893.93285379</v>
      </c>
      <c r="K95" s="0" t="n">
        <v>4235887.11486818</v>
      </c>
      <c r="L95" s="0" t="n">
        <v>5087957.72334788</v>
      </c>
      <c r="M95" s="0" t="n">
        <v>4806683.01557803</v>
      </c>
      <c r="N95" s="0" t="n">
        <v>5108020.26543916</v>
      </c>
      <c r="O95" s="0" t="n">
        <v>4825543.982027</v>
      </c>
      <c r="P95" s="0" t="n">
        <v>727815.655475633</v>
      </c>
      <c r="Q95" s="0" t="n">
        <v>705981.185811364</v>
      </c>
    </row>
    <row r="96" customFormat="false" ht="12.8" hidden="false" customHeight="false" outlineLevel="0" collapsed="false">
      <c r="A96" s="0" t="n">
        <v>143</v>
      </c>
      <c r="B96" s="0" t="n">
        <v>30667180.0009362</v>
      </c>
      <c r="C96" s="0" t="n">
        <v>29343900.7622557</v>
      </c>
      <c r="D96" s="0" t="n">
        <v>30786981.5327161</v>
      </c>
      <c r="E96" s="0" t="n">
        <v>29456518.4086721</v>
      </c>
      <c r="F96" s="0" t="n">
        <v>21862677.1063086</v>
      </c>
      <c r="G96" s="0" t="n">
        <v>7481223.65594711</v>
      </c>
      <c r="H96" s="0" t="n">
        <v>21975295.0895274</v>
      </c>
      <c r="I96" s="0" t="n">
        <v>7481223.31914473</v>
      </c>
      <c r="J96" s="0" t="n">
        <v>4466683.41568977</v>
      </c>
      <c r="K96" s="0" t="n">
        <v>4332682.91321908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30694539.1109013</v>
      </c>
      <c r="C97" s="0" t="n">
        <v>29370052.7851631</v>
      </c>
      <c r="D97" s="0" t="n">
        <v>30812760.55373</v>
      </c>
      <c r="E97" s="0" t="n">
        <v>29481185.3245685</v>
      </c>
      <c r="F97" s="0" t="n">
        <v>21905363.9534791</v>
      </c>
      <c r="G97" s="0" t="n">
        <v>7464688.83168395</v>
      </c>
      <c r="H97" s="0" t="n">
        <v>22016496.8300298</v>
      </c>
      <c r="I97" s="0" t="n">
        <v>7464688.49453867</v>
      </c>
      <c r="J97" s="0" t="n">
        <v>4515265.4249347</v>
      </c>
      <c r="K97" s="0" t="n">
        <v>4379807.46218666</v>
      </c>
      <c r="L97" s="0" t="n">
        <v>5105240.56993539</v>
      </c>
      <c r="M97" s="0" t="n">
        <v>4823065.60515177</v>
      </c>
      <c r="N97" s="0" t="n">
        <v>5124944.92089379</v>
      </c>
      <c r="O97" s="0" t="n">
        <v>4841589.87637382</v>
      </c>
      <c r="P97" s="0" t="n">
        <v>752544.237489117</v>
      </c>
      <c r="Q97" s="0" t="n">
        <v>729967.910364443</v>
      </c>
    </row>
    <row r="98" customFormat="false" ht="12.8" hidden="false" customHeight="false" outlineLevel="0" collapsed="false">
      <c r="A98" s="0" t="n">
        <v>145</v>
      </c>
      <c r="B98" s="0" t="n">
        <v>30934889.8349049</v>
      </c>
      <c r="C98" s="0" t="n">
        <v>29600246.3457962</v>
      </c>
      <c r="D98" s="0" t="n">
        <v>31052630.7492105</v>
      </c>
      <c r="E98" s="0" t="n">
        <v>29710927.1928024</v>
      </c>
      <c r="F98" s="0" t="n">
        <v>22182062.0426616</v>
      </c>
      <c r="G98" s="0" t="n">
        <v>7418184.30313459</v>
      </c>
      <c r="H98" s="0" t="n">
        <v>22292743.2271552</v>
      </c>
      <c r="I98" s="0" t="n">
        <v>7418183.96564722</v>
      </c>
      <c r="J98" s="0" t="n">
        <v>4641221.1591833</v>
      </c>
      <c r="K98" s="0" t="n">
        <v>4501984.52440781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31234963.5769853</v>
      </c>
      <c r="C99" s="0" t="n">
        <v>29887262.7660851</v>
      </c>
      <c r="D99" s="0" t="n">
        <v>31351660.8706587</v>
      </c>
      <c r="E99" s="0" t="n">
        <v>29996962.6141339</v>
      </c>
      <c r="F99" s="0" t="n">
        <v>22445333.5582315</v>
      </c>
      <c r="G99" s="0" t="n">
        <v>7441929.20785367</v>
      </c>
      <c r="H99" s="0" t="n">
        <v>22555033.7441089</v>
      </c>
      <c r="I99" s="0" t="n">
        <v>7441928.87002502</v>
      </c>
      <c r="J99" s="0" t="n">
        <v>4703699.72322813</v>
      </c>
      <c r="K99" s="0" t="n">
        <v>4562588.73153129</v>
      </c>
      <c r="L99" s="0" t="n">
        <v>5195264.50503841</v>
      </c>
      <c r="M99" s="0" t="n">
        <v>4908255.03442831</v>
      </c>
      <c r="N99" s="0" t="n">
        <v>5214714.83270663</v>
      </c>
      <c r="O99" s="0" t="n">
        <v>4926540.74523036</v>
      </c>
      <c r="P99" s="0" t="n">
        <v>783949.953871355</v>
      </c>
      <c r="Q99" s="0" t="n">
        <v>760431.455255215</v>
      </c>
    </row>
    <row r="100" customFormat="false" ht="12.8" hidden="false" customHeight="false" outlineLevel="0" collapsed="false">
      <c r="A100" s="0" t="n">
        <v>147</v>
      </c>
      <c r="B100" s="0" t="n">
        <v>31394686.3915898</v>
      </c>
      <c r="C100" s="0" t="n">
        <v>30039395.1802197</v>
      </c>
      <c r="D100" s="0" t="n">
        <v>31509357.1103194</v>
      </c>
      <c r="E100" s="0" t="n">
        <v>30147190.0522479</v>
      </c>
      <c r="F100" s="0" t="n">
        <v>22563994.8917616</v>
      </c>
      <c r="G100" s="0" t="n">
        <v>7475400.28845813</v>
      </c>
      <c r="H100" s="0" t="n">
        <v>22671790.1019589</v>
      </c>
      <c r="I100" s="0" t="n">
        <v>7475399.950289</v>
      </c>
      <c r="J100" s="0" t="n">
        <v>4744721.02381223</v>
      </c>
      <c r="K100" s="0" t="n">
        <v>4602379.39309786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31529276.6239243</v>
      </c>
      <c r="C101" s="0" t="n">
        <v>30168107.3769931</v>
      </c>
      <c r="D101" s="0" t="n">
        <v>31644235.9961517</v>
      </c>
      <c r="E101" s="0" t="n">
        <v>30276173.5877252</v>
      </c>
      <c r="F101" s="0" t="n">
        <v>22679033.5571563</v>
      </c>
      <c r="G101" s="0" t="n">
        <v>7489073.81983677</v>
      </c>
      <c r="H101" s="0" t="n">
        <v>22787100.1063972</v>
      </c>
      <c r="I101" s="0" t="n">
        <v>7489073.48132796</v>
      </c>
      <c r="J101" s="0" t="n">
        <v>4834681.06225798</v>
      </c>
      <c r="K101" s="0" t="n">
        <v>4689640.63039024</v>
      </c>
      <c r="L101" s="0" t="n">
        <v>5244276.01567428</v>
      </c>
      <c r="M101" s="0" t="n">
        <v>4955018.0086484</v>
      </c>
      <c r="N101" s="0" t="n">
        <v>5263436.69133601</v>
      </c>
      <c r="O101" s="0" t="n">
        <v>4973032.00186722</v>
      </c>
      <c r="P101" s="0" t="n">
        <v>805780.177042996</v>
      </c>
      <c r="Q101" s="0" t="n">
        <v>781606.771731706</v>
      </c>
    </row>
    <row r="102" customFormat="false" ht="12.8" hidden="false" customHeight="false" outlineLevel="0" collapsed="false">
      <c r="A102" s="0" t="n">
        <v>149</v>
      </c>
      <c r="B102" s="0" t="n">
        <v>31719087.3292141</v>
      </c>
      <c r="C102" s="0" t="n">
        <v>30349217.7394227</v>
      </c>
      <c r="D102" s="0" t="n">
        <v>31832593.7355457</v>
      </c>
      <c r="E102" s="0" t="n">
        <v>30455918.1666185</v>
      </c>
      <c r="F102" s="0" t="n">
        <v>22820190.7200499</v>
      </c>
      <c r="G102" s="0" t="n">
        <v>7529027.01937283</v>
      </c>
      <c r="H102" s="0" t="n">
        <v>22926891.4860934</v>
      </c>
      <c r="I102" s="0" t="n">
        <v>7529026.68052513</v>
      </c>
      <c r="J102" s="0" t="n">
        <v>4936396.42513793</v>
      </c>
      <c r="K102" s="0" t="n">
        <v>4788304.53238379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31920923.0482056</v>
      </c>
      <c r="C103" s="0" t="n">
        <v>30541875.1985466</v>
      </c>
      <c r="D103" s="0" t="n">
        <v>32033919.9954692</v>
      </c>
      <c r="E103" s="0" t="n">
        <v>30648096.7874937</v>
      </c>
      <c r="F103" s="0" t="n">
        <v>22987817.4807191</v>
      </c>
      <c r="G103" s="0" t="n">
        <v>7554057.71782744</v>
      </c>
      <c r="H103" s="0" t="n">
        <v>23094039.4088521</v>
      </c>
      <c r="I103" s="0" t="n">
        <v>7554057.37864164</v>
      </c>
      <c r="J103" s="0" t="n">
        <v>4971752.63973176</v>
      </c>
      <c r="K103" s="0" t="n">
        <v>4822600.06053981</v>
      </c>
      <c r="L103" s="0" t="n">
        <v>5308836.58987597</v>
      </c>
      <c r="M103" s="0" t="n">
        <v>5016341.96611055</v>
      </c>
      <c r="N103" s="0" t="n">
        <v>5327670.20493752</v>
      </c>
      <c r="O103" s="0" t="n">
        <v>5034048.95600206</v>
      </c>
      <c r="P103" s="0" t="n">
        <v>828625.439955293</v>
      </c>
      <c r="Q103" s="0" t="n">
        <v>803766.676756634</v>
      </c>
    </row>
    <row r="104" customFormat="false" ht="12.8" hidden="false" customHeight="false" outlineLevel="0" collapsed="false">
      <c r="A104" s="0" t="n">
        <v>151</v>
      </c>
      <c r="B104" s="0" t="n">
        <v>32132695.0629938</v>
      </c>
      <c r="C104" s="0" t="n">
        <v>30744061.2723856</v>
      </c>
      <c r="D104" s="0" t="n">
        <v>32244818.228415</v>
      </c>
      <c r="E104" s="0" t="n">
        <v>30849461.5108349</v>
      </c>
      <c r="F104" s="0" t="n">
        <v>23163360.2489319</v>
      </c>
      <c r="G104" s="0" t="n">
        <v>7580701.02345376</v>
      </c>
      <c r="H104" s="0" t="n">
        <v>23268760.8269042</v>
      </c>
      <c r="I104" s="0" t="n">
        <v>7580700.68393065</v>
      </c>
      <c r="J104" s="0" t="n">
        <v>5055473.90127946</v>
      </c>
      <c r="K104" s="0" t="n">
        <v>4903809.68424107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32452478.0386774</v>
      </c>
      <c r="C105" s="0" t="n">
        <v>31049044.6627237</v>
      </c>
      <c r="D105" s="0" t="n">
        <v>32563951.8098528</v>
      </c>
      <c r="E105" s="0" t="n">
        <v>31153834.4827864</v>
      </c>
      <c r="F105" s="0" t="n">
        <v>23476544.5240667</v>
      </c>
      <c r="G105" s="0" t="n">
        <v>7572500.13865698</v>
      </c>
      <c r="H105" s="0" t="n">
        <v>23581334.6693707</v>
      </c>
      <c r="I105" s="0" t="n">
        <v>7572499.8134157</v>
      </c>
      <c r="J105" s="0" t="n">
        <v>5163197.71444516</v>
      </c>
      <c r="K105" s="0" t="n">
        <v>5008301.78301181</v>
      </c>
      <c r="L105" s="0" t="n">
        <v>5397339.62863433</v>
      </c>
      <c r="M105" s="0" t="n">
        <v>5100506.25263338</v>
      </c>
      <c r="N105" s="0" t="n">
        <v>5415919.38396459</v>
      </c>
      <c r="O105" s="0" t="n">
        <v>5117975.01968277</v>
      </c>
      <c r="P105" s="0" t="n">
        <v>860532.952407527</v>
      </c>
      <c r="Q105" s="0" t="n">
        <v>834716.963835301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  <c r="J1" s="0" t="s">
        <v>176</v>
      </c>
      <c r="K1" s="0" t="s">
        <v>177</v>
      </c>
      <c r="L1" s="0" t="s">
        <v>178</v>
      </c>
      <c r="M1" s="0" t="s">
        <v>179</v>
      </c>
      <c r="N1" s="0" t="s">
        <v>180</v>
      </c>
      <c r="O1" s="0" t="s">
        <v>181</v>
      </c>
      <c r="P1" s="0" t="s">
        <v>182</v>
      </c>
      <c r="Q1" s="0" t="s">
        <v>183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17449672.0176416</v>
      </c>
      <c r="C19" s="0" t="n">
        <v>16756810.1645122</v>
      </c>
      <c r="D19" s="0" t="n">
        <v>17520608.0538506</v>
      </c>
      <c r="E19" s="0" t="n">
        <v>16823490.0275895</v>
      </c>
      <c r="F19" s="0" t="n">
        <v>13622238.8114433</v>
      </c>
      <c r="G19" s="0" t="n">
        <v>3134571.35306883</v>
      </c>
      <c r="H19" s="0" t="n">
        <v>13688919.3303338</v>
      </c>
      <c r="I19" s="0" t="n">
        <v>3134570.6972557</v>
      </c>
      <c r="J19" s="0" t="n">
        <v>198608.842111893</v>
      </c>
      <c r="K19" s="0" t="n">
        <v>192650.576848536</v>
      </c>
      <c r="L19" s="0" t="n">
        <v>2911658.97741043</v>
      </c>
      <c r="M19" s="0" t="n">
        <v>2754327.90654215</v>
      </c>
      <c r="N19" s="0" t="n">
        <v>2923481.64816883</v>
      </c>
      <c r="O19" s="0" t="n">
        <v>2765441.2151252</v>
      </c>
      <c r="P19" s="0" t="n">
        <v>33101.4736853154</v>
      </c>
      <c r="Q19" s="0" t="n">
        <v>32108.429474756</v>
      </c>
    </row>
    <row r="20" customFormat="false" ht="12.8" hidden="false" customHeight="false" outlineLevel="0" collapsed="false">
      <c r="A20" s="0" t="n">
        <v>67</v>
      </c>
      <c r="B20" s="0" t="n">
        <v>17828873.0300886</v>
      </c>
      <c r="C20" s="0" t="n">
        <v>17119451.4613631</v>
      </c>
      <c r="D20" s="0" t="n">
        <v>17903798.8201409</v>
      </c>
      <c r="E20" s="0" t="n">
        <v>17189881.692824</v>
      </c>
      <c r="F20" s="0" t="n">
        <v>13903502.2250223</v>
      </c>
      <c r="G20" s="0" t="n">
        <v>3215949.23634088</v>
      </c>
      <c r="H20" s="0" t="n">
        <v>13973933.1290527</v>
      </c>
      <c r="I20" s="0" t="n">
        <v>3215948.5637713</v>
      </c>
      <c r="J20" s="0" t="n">
        <v>189574.584468079</v>
      </c>
      <c r="K20" s="0" t="n">
        <v>183887.346934037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17607873.9205107</v>
      </c>
      <c r="C21" s="0" t="n">
        <v>16906333.3931534</v>
      </c>
      <c r="D21" s="0" t="n">
        <v>17683142.5577882</v>
      </c>
      <c r="E21" s="0" t="n">
        <v>16977085.9012086</v>
      </c>
      <c r="F21" s="0" t="n">
        <v>13725044.3683411</v>
      </c>
      <c r="G21" s="0" t="n">
        <v>3181289.02481236</v>
      </c>
      <c r="H21" s="0" t="n">
        <v>13795797.5367849</v>
      </c>
      <c r="I21" s="0" t="n">
        <v>3181288.36442371</v>
      </c>
      <c r="J21" s="0" t="n">
        <v>196235.251898718</v>
      </c>
      <c r="K21" s="0" t="n">
        <v>190348.194341756</v>
      </c>
      <c r="L21" s="0" t="n">
        <v>2938048.83479699</v>
      </c>
      <c r="M21" s="0" t="n">
        <v>2778581.27059973</v>
      </c>
      <c r="N21" s="0" t="n">
        <v>2950593.60572876</v>
      </c>
      <c r="O21" s="0" t="n">
        <v>2790373.3533413</v>
      </c>
      <c r="P21" s="0" t="n">
        <v>32705.8753164529</v>
      </c>
      <c r="Q21" s="0" t="n">
        <v>31724.6990569593</v>
      </c>
    </row>
    <row r="22" customFormat="false" ht="12.8" hidden="false" customHeight="false" outlineLevel="0" collapsed="false">
      <c r="A22" s="0" t="n">
        <v>69</v>
      </c>
      <c r="B22" s="0" t="n">
        <v>17422856.6287908</v>
      </c>
      <c r="C22" s="0" t="n">
        <v>16728377.4224099</v>
      </c>
      <c r="D22" s="0" t="n">
        <v>17497678.9778494</v>
      </c>
      <c r="E22" s="0" t="n">
        <v>16798710.419826</v>
      </c>
      <c r="F22" s="0" t="n">
        <v>13559660.2632138</v>
      </c>
      <c r="G22" s="0" t="n">
        <v>3168717.15919614</v>
      </c>
      <c r="H22" s="0" t="n">
        <v>13629993.9037849</v>
      </c>
      <c r="I22" s="0" t="n">
        <v>3168716.51604113</v>
      </c>
      <c r="J22" s="0" t="n">
        <v>217358.08709326</v>
      </c>
      <c r="K22" s="0" t="n">
        <v>210837.344480462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17533916.0199588</v>
      </c>
      <c r="C23" s="0" t="n">
        <v>16833546.8164956</v>
      </c>
      <c r="D23" s="0" t="n">
        <v>17610713.2762964</v>
      </c>
      <c r="E23" s="0" t="n">
        <v>16905736.2267188</v>
      </c>
      <c r="F23" s="0" t="n">
        <v>13571771.2921875</v>
      </c>
      <c r="G23" s="0" t="n">
        <v>3261775.52430815</v>
      </c>
      <c r="H23" s="0" t="n">
        <v>13643961.3473778</v>
      </c>
      <c r="I23" s="0" t="n">
        <v>3261774.87934102</v>
      </c>
      <c r="J23" s="0" t="n">
        <v>244532.804456988</v>
      </c>
      <c r="K23" s="0" t="n">
        <v>237196.820323278</v>
      </c>
      <c r="L23" s="0" t="n">
        <v>2924943.25173098</v>
      </c>
      <c r="M23" s="0" t="n">
        <v>2760912.25757458</v>
      </c>
      <c r="N23" s="0" t="n">
        <v>2937742.79255069</v>
      </c>
      <c r="O23" s="0" t="n">
        <v>2772943.82405515</v>
      </c>
      <c r="P23" s="0" t="n">
        <v>40755.467409498</v>
      </c>
      <c r="Q23" s="0" t="n">
        <v>39532.803387213</v>
      </c>
    </row>
    <row r="24" customFormat="false" ht="12.8" hidden="false" customHeight="false" outlineLevel="0" collapsed="false">
      <c r="A24" s="0" t="n">
        <v>71</v>
      </c>
      <c r="B24" s="0" t="n">
        <v>17341359.6971667</v>
      </c>
      <c r="C24" s="0" t="n">
        <v>16647482.2121292</v>
      </c>
      <c r="D24" s="0" t="n">
        <v>17418405.3972896</v>
      </c>
      <c r="E24" s="0" t="n">
        <v>16719905.1602436</v>
      </c>
      <c r="F24" s="0" t="n">
        <v>13371999.2700932</v>
      </c>
      <c r="G24" s="0" t="n">
        <v>3275482.94203601</v>
      </c>
      <c r="H24" s="0" t="n">
        <v>13444422.8386306</v>
      </c>
      <c r="I24" s="0" t="n">
        <v>3275482.32161299</v>
      </c>
      <c r="J24" s="0" t="n">
        <v>265356.125799583</v>
      </c>
      <c r="K24" s="0" t="n">
        <v>257395.442025596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17649597.2947031</v>
      </c>
      <c r="C25" s="0" t="n">
        <v>16942027.9175822</v>
      </c>
      <c r="D25" s="0" t="n">
        <v>17729657.2109708</v>
      </c>
      <c r="E25" s="0" t="n">
        <v>17017283.8586188</v>
      </c>
      <c r="F25" s="0" t="n">
        <v>13574765.0593683</v>
      </c>
      <c r="G25" s="0" t="n">
        <v>3367262.85821389</v>
      </c>
      <c r="H25" s="0" t="n">
        <v>13650021.6290123</v>
      </c>
      <c r="I25" s="0" t="n">
        <v>3367262.22960648</v>
      </c>
      <c r="J25" s="0" t="n">
        <v>291976.48066224</v>
      </c>
      <c r="K25" s="0" t="n">
        <v>283217.186242372</v>
      </c>
      <c r="L25" s="0" t="n">
        <v>2943757.42709268</v>
      </c>
      <c r="M25" s="0" t="n">
        <v>2778037.77820296</v>
      </c>
      <c r="N25" s="0" t="n">
        <v>2957100.67904954</v>
      </c>
      <c r="O25" s="0" t="n">
        <v>2790580.4332592</v>
      </c>
      <c r="P25" s="0" t="n">
        <v>48662.74677704</v>
      </c>
      <c r="Q25" s="0" t="n">
        <v>47202.8643737288</v>
      </c>
    </row>
    <row r="26" customFormat="false" ht="12.8" hidden="false" customHeight="false" outlineLevel="0" collapsed="false">
      <c r="A26" s="0" t="n">
        <v>73</v>
      </c>
      <c r="B26" s="0" t="n">
        <v>18770854.2364585</v>
      </c>
      <c r="C26" s="0" t="n">
        <v>18015592.9589385</v>
      </c>
      <c r="D26" s="0" t="n">
        <v>18857975.2586195</v>
      </c>
      <c r="E26" s="0" t="n">
        <v>18097486.3189173</v>
      </c>
      <c r="F26" s="0" t="n">
        <v>14390522.1885676</v>
      </c>
      <c r="G26" s="0" t="n">
        <v>3625070.7703709</v>
      </c>
      <c r="H26" s="0" t="n">
        <v>14472416.2146034</v>
      </c>
      <c r="I26" s="0" t="n">
        <v>3625070.10431388</v>
      </c>
      <c r="J26" s="0" t="n">
        <v>333733.238401674</v>
      </c>
      <c r="K26" s="0" t="n">
        <v>323721.241249624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18673565.2501946</v>
      </c>
      <c r="C27" s="0" t="n">
        <v>17920179.6631275</v>
      </c>
      <c r="D27" s="0" t="n">
        <v>18760522.8292077</v>
      </c>
      <c r="E27" s="0" t="n">
        <v>18001919.3896148</v>
      </c>
      <c r="F27" s="0" t="n">
        <v>14251306.5095129</v>
      </c>
      <c r="G27" s="0" t="n">
        <v>3668873.15361457</v>
      </c>
      <c r="H27" s="0" t="n">
        <v>14333046.8897789</v>
      </c>
      <c r="I27" s="0" t="n">
        <v>3668872.49983597</v>
      </c>
      <c r="J27" s="0" t="n">
        <v>343559.647561323</v>
      </c>
      <c r="K27" s="0" t="n">
        <v>333252.858134483</v>
      </c>
      <c r="L27" s="0" t="n">
        <v>3113905.15244015</v>
      </c>
      <c r="M27" s="0" t="n">
        <v>2937829.59740404</v>
      </c>
      <c r="N27" s="0" t="n">
        <v>3128398.01174641</v>
      </c>
      <c r="O27" s="0" t="n">
        <v>2951452.88330729</v>
      </c>
      <c r="P27" s="0" t="n">
        <v>57259.9412602205</v>
      </c>
      <c r="Q27" s="0" t="n">
        <v>55542.1430224139</v>
      </c>
    </row>
    <row r="28" customFormat="false" ht="12.8" hidden="false" customHeight="false" outlineLevel="0" collapsed="false">
      <c r="A28" s="0" t="n">
        <v>75</v>
      </c>
      <c r="B28" s="0" t="n">
        <v>18822891.4907286</v>
      </c>
      <c r="C28" s="0" t="n">
        <v>18061741.9453472</v>
      </c>
      <c r="D28" s="0" t="n">
        <v>18911234.9822489</v>
      </c>
      <c r="E28" s="0" t="n">
        <v>18144784.4285596</v>
      </c>
      <c r="F28" s="0" t="n">
        <v>14319772.2583668</v>
      </c>
      <c r="G28" s="0" t="n">
        <v>3741969.68698038</v>
      </c>
      <c r="H28" s="0" t="n">
        <v>14402815.388896</v>
      </c>
      <c r="I28" s="0" t="n">
        <v>3741969.03966359</v>
      </c>
      <c r="J28" s="0" t="n">
        <v>374561.30121734</v>
      </c>
      <c r="K28" s="0" t="n">
        <v>363324.462180819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19051380.3308904</v>
      </c>
      <c r="C29" s="0" t="n">
        <v>18279707.4782906</v>
      </c>
      <c r="D29" s="0" t="n">
        <v>19141980.4598989</v>
      </c>
      <c r="E29" s="0" t="n">
        <v>18364871.1976682</v>
      </c>
      <c r="F29" s="0" t="n">
        <v>14456928.7872847</v>
      </c>
      <c r="G29" s="0" t="n">
        <v>3822778.69100591</v>
      </c>
      <c r="H29" s="0" t="n">
        <v>14542093.1618091</v>
      </c>
      <c r="I29" s="0" t="n">
        <v>3822778.03585915</v>
      </c>
      <c r="J29" s="0" t="n">
        <v>386669.971998419</v>
      </c>
      <c r="K29" s="0" t="n">
        <v>375069.872838467</v>
      </c>
      <c r="L29" s="0" t="n">
        <v>3176518.8355593</v>
      </c>
      <c r="M29" s="0" t="n">
        <v>2996341.98960583</v>
      </c>
      <c r="N29" s="0" t="n">
        <v>3191618.78580356</v>
      </c>
      <c r="O29" s="0" t="n">
        <v>3010535.94100108</v>
      </c>
      <c r="P29" s="0" t="n">
        <v>64444.9953330699</v>
      </c>
      <c r="Q29" s="0" t="n">
        <v>62511.6454730778</v>
      </c>
    </row>
    <row r="30" customFormat="false" ht="12.8" hidden="false" customHeight="false" outlineLevel="0" collapsed="false">
      <c r="A30" s="0" t="n">
        <v>77</v>
      </c>
      <c r="B30" s="0" t="n">
        <v>19241009.137428</v>
      </c>
      <c r="C30" s="0" t="n">
        <v>18459839.002742</v>
      </c>
      <c r="D30" s="0" t="n">
        <v>19334502.839756</v>
      </c>
      <c r="E30" s="0" t="n">
        <v>18547722.6784414</v>
      </c>
      <c r="F30" s="0" t="n">
        <v>14561924.6373077</v>
      </c>
      <c r="G30" s="0" t="n">
        <v>3897914.36543433</v>
      </c>
      <c r="H30" s="0" t="n">
        <v>14649808.9697675</v>
      </c>
      <c r="I30" s="0" t="n">
        <v>3897913.70867392</v>
      </c>
      <c r="J30" s="0" t="n">
        <v>410012.862009842</v>
      </c>
      <c r="K30" s="0" t="n">
        <v>397712.476149547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19535949.5544884</v>
      </c>
      <c r="C31" s="0" t="n">
        <v>18741314.5041305</v>
      </c>
      <c r="D31" s="0" t="n">
        <v>19632162.0706589</v>
      </c>
      <c r="E31" s="0" t="n">
        <v>18831752.6632722</v>
      </c>
      <c r="F31" s="0" t="n">
        <v>14758668.7381941</v>
      </c>
      <c r="G31" s="0" t="n">
        <v>3982645.76593638</v>
      </c>
      <c r="H31" s="0" t="n">
        <v>14849107.5593495</v>
      </c>
      <c r="I31" s="0" t="n">
        <v>3982645.10392268</v>
      </c>
      <c r="J31" s="0" t="n">
        <v>441849.733282822</v>
      </c>
      <c r="K31" s="0" t="n">
        <v>428594.241284337</v>
      </c>
      <c r="L31" s="0" t="n">
        <v>3257003.69919487</v>
      </c>
      <c r="M31" s="0" t="n">
        <v>3071835.4618208</v>
      </c>
      <c r="N31" s="0" t="n">
        <v>3273038.83379447</v>
      </c>
      <c r="O31" s="0" t="n">
        <v>3086908.48649351</v>
      </c>
      <c r="P31" s="0" t="n">
        <v>73641.6222138036</v>
      </c>
      <c r="Q31" s="0" t="n">
        <v>71432.3735473895</v>
      </c>
    </row>
    <row r="32" customFormat="false" ht="12.8" hidden="false" customHeight="false" outlineLevel="0" collapsed="false">
      <c r="A32" s="0" t="n">
        <v>79</v>
      </c>
      <c r="B32" s="0" t="n">
        <v>19757395.2793196</v>
      </c>
      <c r="C32" s="0" t="n">
        <v>18952522.4885998</v>
      </c>
      <c r="D32" s="0" t="n">
        <v>19855447.6280316</v>
      </c>
      <c r="E32" s="0" t="n">
        <v>19044690.0781058</v>
      </c>
      <c r="F32" s="0" t="n">
        <v>14893334.797843</v>
      </c>
      <c r="G32" s="0" t="n">
        <v>4059187.69075682</v>
      </c>
      <c r="H32" s="0" t="n">
        <v>14985503.0544017</v>
      </c>
      <c r="I32" s="0" t="n">
        <v>4059187.02370409</v>
      </c>
      <c r="J32" s="0" t="n">
        <v>474150.404985898</v>
      </c>
      <c r="K32" s="0" t="n">
        <v>459925.892836321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20011318.7669223</v>
      </c>
      <c r="C33" s="0" t="n">
        <v>19194824.6849751</v>
      </c>
      <c r="D33" s="0" t="n">
        <v>20111482.2962401</v>
      </c>
      <c r="E33" s="0" t="n">
        <v>19288973.6111403</v>
      </c>
      <c r="F33" s="0" t="n">
        <v>15036414.7213746</v>
      </c>
      <c r="G33" s="0" t="n">
        <v>4158409.96360047</v>
      </c>
      <c r="H33" s="0" t="n">
        <v>15130564.3174396</v>
      </c>
      <c r="I33" s="0" t="n">
        <v>4158409.29370065</v>
      </c>
      <c r="J33" s="0" t="n">
        <v>507002.897404671</v>
      </c>
      <c r="K33" s="0" t="n">
        <v>491792.810482531</v>
      </c>
      <c r="L33" s="0" t="n">
        <v>3336483.6554521</v>
      </c>
      <c r="M33" s="0" t="n">
        <v>3146477.62497832</v>
      </c>
      <c r="N33" s="0" t="n">
        <v>3353176.7274672</v>
      </c>
      <c r="O33" s="0" t="n">
        <v>3162169.11080989</v>
      </c>
      <c r="P33" s="0" t="n">
        <v>84500.4829007785</v>
      </c>
      <c r="Q33" s="0" t="n">
        <v>81965.4684137552</v>
      </c>
    </row>
    <row r="34" customFormat="false" ht="12.8" hidden="false" customHeight="false" outlineLevel="0" collapsed="false">
      <c r="A34" s="0" t="n">
        <v>81</v>
      </c>
      <c r="B34" s="0" t="n">
        <v>20199143.5566608</v>
      </c>
      <c r="C34" s="0" t="n">
        <v>19373349.2376398</v>
      </c>
      <c r="D34" s="0" t="n">
        <v>20300807.4101687</v>
      </c>
      <c r="E34" s="0" t="n">
        <v>19468908.591367</v>
      </c>
      <c r="F34" s="0" t="n">
        <v>15127502.3688458</v>
      </c>
      <c r="G34" s="0" t="n">
        <v>4245846.86879396</v>
      </c>
      <c r="H34" s="0" t="n">
        <v>15223062.39646</v>
      </c>
      <c r="I34" s="0" t="n">
        <v>4245846.19490696</v>
      </c>
      <c r="J34" s="0" t="n">
        <v>516348.323886763</v>
      </c>
      <c r="K34" s="0" t="n">
        <v>500857.87417016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20305461.9736096</v>
      </c>
      <c r="C35" s="0" t="n">
        <v>19474511.7442951</v>
      </c>
      <c r="D35" s="0" t="n">
        <v>20406977.302225</v>
      </c>
      <c r="E35" s="0" t="n">
        <v>19569931.4615</v>
      </c>
      <c r="F35" s="0" t="n">
        <v>15188342.9099138</v>
      </c>
      <c r="G35" s="0" t="n">
        <v>4286168.8343813</v>
      </c>
      <c r="H35" s="0" t="n">
        <v>15283763.3043434</v>
      </c>
      <c r="I35" s="0" t="n">
        <v>4286168.15715654</v>
      </c>
      <c r="J35" s="0" t="n">
        <v>518617.886031319</v>
      </c>
      <c r="K35" s="0" t="n">
        <v>503059.34945038</v>
      </c>
      <c r="L35" s="0" t="n">
        <v>3386297.49565051</v>
      </c>
      <c r="M35" s="0" t="n">
        <v>3193187.10489889</v>
      </c>
      <c r="N35" s="0" t="n">
        <v>3403215.88522585</v>
      </c>
      <c r="O35" s="0" t="n">
        <v>3209090.66424439</v>
      </c>
      <c r="P35" s="0" t="n">
        <v>86436.3143385532</v>
      </c>
      <c r="Q35" s="0" t="n">
        <v>83843.2249083966</v>
      </c>
    </row>
    <row r="36" customFormat="false" ht="12.8" hidden="false" customHeight="false" outlineLevel="0" collapsed="false">
      <c r="A36" s="0" t="n">
        <v>83</v>
      </c>
      <c r="B36" s="0" t="n">
        <v>20491817.9728613</v>
      </c>
      <c r="C36" s="0" t="n">
        <v>19651574.5421677</v>
      </c>
      <c r="D36" s="0" t="n">
        <v>20595760.4438824</v>
      </c>
      <c r="E36" s="0" t="n">
        <v>19749275.7414423</v>
      </c>
      <c r="F36" s="0" t="n">
        <v>15303940.7850826</v>
      </c>
      <c r="G36" s="0" t="n">
        <v>4347633.75708512</v>
      </c>
      <c r="H36" s="0" t="n">
        <v>15401642.6728466</v>
      </c>
      <c r="I36" s="0" t="n">
        <v>4347633.06859576</v>
      </c>
      <c r="J36" s="0" t="n">
        <v>544219.800143631</v>
      </c>
      <c r="K36" s="0" t="n">
        <v>527893.206139322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20630806.6604602</v>
      </c>
      <c r="C37" s="0" t="n">
        <v>19784160.3762059</v>
      </c>
      <c r="D37" s="0" t="n">
        <v>20735710.7976042</v>
      </c>
      <c r="E37" s="0" t="n">
        <v>19882765.3605078</v>
      </c>
      <c r="F37" s="0" t="n">
        <v>15348097.5792732</v>
      </c>
      <c r="G37" s="0" t="n">
        <v>4436062.79693268</v>
      </c>
      <c r="H37" s="0" t="n">
        <v>15446703.2565328</v>
      </c>
      <c r="I37" s="0" t="n">
        <v>4436062.10397503</v>
      </c>
      <c r="J37" s="0" t="n">
        <v>563247.788284047</v>
      </c>
      <c r="K37" s="0" t="n">
        <v>546350.354635525</v>
      </c>
      <c r="L37" s="0" t="n">
        <v>3439858.15833802</v>
      </c>
      <c r="M37" s="0" t="n">
        <v>3243016.74937191</v>
      </c>
      <c r="N37" s="0" t="n">
        <v>3457341.31158305</v>
      </c>
      <c r="O37" s="0" t="n">
        <v>3259451.18971786</v>
      </c>
      <c r="P37" s="0" t="n">
        <v>93874.6313806744</v>
      </c>
      <c r="Q37" s="0" t="n">
        <v>91058.3924392542</v>
      </c>
    </row>
    <row r="38" customFormat="false" ht="12.8" hidden="false" customHeight="false" outlineLevel="0" collapsed="false">
      <c r="A38" s="0" t="n">
        <v>85</v>
      </c>
      <c r="B38" s="0" t="n">
        <v>20881986.8966468</v>
      </c>
      <c r="C38" s="0" t="n">
        <v>20023785.2985161</v>
      </c>
      <c r="D38" s="0" t="n">
        <v>20988677.1389448</v>
      </c>
      <c r="E38" s="0" t="n">
        <v>20124070.1088302</v>
      </c>
      <c r="F38" s="0" t="n">
        <v>15472206.4771097</v>
      </c>
      <c r="G38" s="0" t="n">
        <v>4551578.8214064</v>
      </c>
      <c r="H38" s="0" t="n">
        <v>15572491.9850195</v>
      </c>
      <c r="I38" s="0" t="n">
        <v>4551578.12381067</v>
      </c>
      <c r="J38" s="0" t="n">
        <v>585015.365267716</v>
      </c>
      <c r="K38" s="0" t="n">
        <v>567464.904309684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21040966.4836592</v>
      </c>
      <c r="C39" s="0" t="n">
        <v>20174480.2784005</v>
      </c>
      <c r="D39" s="0" t="n">
        <v>21149114.4552622</v>
      </c>
      <c r="E39" s="0" t="n">
        <v>20276135.3350848</v>
      </c>
      <c r="F39" s="0" t="n">
        <v>15569767.4887247</v>
      </c>
      <c r="G39" s="0" t="n">
        <v>4604712.78967578</v>
      </c>
      <c r="H39" s="0" t="n">
        <v>15671423.2308547</v>
      </c>
      <c r="I39" s="0" t="n">
        <v>4604712.10423015</v>
      </c>
      <c r="J39" s="0" t="n">
        <v>603481.937225421</v>
      </c>
      <c r="K39" s="0" t="n">
        <v>585377.479108658</v>
      </c>
      <c r="L39" s="0" t="n">
        <v>3506583.71091551</v>
      </c>
      <c r="M39" s="0" t="n">
        <v>3305177.79916685</v>
      </c>
      <c r="N39" s="0" t="n">
        <v>3524607.65713614</v>
      </c>
      <c r="O39" s="0" t="n">
        <v>3322120.58820292</v>
      </c>
      <c r="P39" s="0" t="n">
        <v>100580.322870903</v>
      </c>
      <c r="Q39" s="0" t="n">
        <v>97562.9131847763</v>
      </c>
    </row>
    <row r="40" customFormat="false" ht="12.8" hidden="false" customHeight="false" outlineLevel="0" collapsed="false">
      <c r="A40" s="0" t="n">
        <v>87</v>
      </c>
      <c r="B40" s="0" t="n">
        <v>21294037.6156724</v>
      </c>
      <c r="C40" s="0" t="n">
        <v>20415199.2911333</v>
      </c>
      <c r="D40" s="0" t="n">
        <v>21404980.2607372</v>
      </c>
      <c r="E40" s="0" t="n">
        <v>20519480.837353</v>
      </c>
      <c r="F40" s="0" t="n">
        <v>15741743.4717458</v>
      </c>
      <c r="G40" s="0" t="n">
        <v>4673455.81938752</v>
      </c>
      <c r="H40" s="0" t="n">
        <v>15846025.7068858</v>
      </c>
      <c r="I40" s="0" t="n">
        <v>4673455.13046727</v>
      </c>
      <c r="J40" s="0" t="n">
        <v>633909.516275738</v>
      </c>
      <c r="K40" s="0" t="n">
        <v>614892.230787465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21515306.6929228</v>
      </c>
      <c r="C41" s="0" t="n">
        <v>20626248.1149052</v>
      </c>
      <c r="D41" s="0" t="n">
        <v>21628251.0936165</v>
      </c>
      <c r="E41" s="0" t="n">
        <v>20732411.2894485</v>
      </c>
      <c r="F41" s="0" t="n">
        <v>15879473.342685</v>
      </c>
      <c r="G41" s="0" t="n">
        <v>4746774.77222019</v>
      </c>
      <c r="H41" s="0" t="n">
        <v>15985637.2058213</v>
      </c>
      <c r="I41" s="0" t="n">
        <v>4746774.08362726</v>
      </c>
      <c r="J41" s="0" t="n">
        <v>705253.156297328</v>
      </c>
      <c r="K41" s="0" t="n">
        <v>684095.561608408</v>
      </c>
      <c r="L41" s="0" t="n">
        <v>3587102.59150775</v>
      </c>
      <c r="M41" s="0" t="n">
        <v>3381400.61098358</v>
      </c>
      <c r="N41" s="0" t="n">
        <v>3605925.84940551</v>
      </c>
      <c r="O41" s="0" t="n">
        <v>3399095.02580969</v>
      </c>
      <c r="P41" s="0" t="n">
        <v>117542.192716221</v>
      </c>
      <c r="Q41" s="0" t="n">
        <v>114015.926934735</v>
      </c>
    </row>
    <row r="42" customFormat="false" ht="12.8" hidden="false" customHeight="false" outlineLevel="0" collapsed="false">
      <c r="A42" s="0" t="n">
        <v>89</v>
      </c>
      <c r="B42" s="0" t="n">
        <v>21737931.9299114</v>
      </c>
      <c r="C42" s="0" t="n">
        <v>20838286.0784068</v>
      </c>
      <c r="D42" s="0" t="n">
        <v>21853360.798026</v>
      </c>
      <c r="E42" s="0" t="n">
        <v>20946784.622141</v>
      </c>
      <c r="F42" s="0" t="n">
        <v>15937203.8672659</v>
      </c>
      <c r="G42" s="0" t="n">
        <v>4901082.21114089</v>
      </c>
      <c r="H42" s="0" t="n">
        <v>16045703.1045629</v>
      </c>
      <c r="I42" s="0" t="n">
        <v>4901081.5175781</v>
      </c>
      <c r="J42" s="0" t="n">
        <v>773034.509034303</v>
      </c>
      <c r="K42" s="0" t="n">
        <v>749843.473763274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21966787.5558462</v>
      </c>
      <c r="C43" s="0" t="n">
        <v>21056028.309091</v>
      </c>
      <c r="D43" s="0" t="n">
        <v>22084116.9885382</v>
      </c>
      <c r="E43" s="0" t="n">
        <v>21166313.362091</v>
      </c>
      <c r="F43" s="0" t="n">
        <v>16080723.8133242</v>
      </c>
      <c r="G43" s="0" t="n">
        <v>4975304.49576686</v>
      </c>
      <c r="H43" s="0" t="n">
        <v>16191009.5385582</v>
      </c>
      <c r="I43" s="0" t="n">
        <v>4975303.82353281</v>
      </c>
      <c r="J43" s="0" t="n">
        <v>858831.632669319</v>
      </c>
      <c r="K43" s="0" t="n">
        <v>833066.68368924</v>
      </c>
      <c r="L43" s="0" t="n">
        <v>3661358.3650588</v>
      </c>
      <c r="M43" s="0" t="n">
        <v>3451573.22165918</v>
      </c>
      <c r="N43" s="0" t="n">
        <v>3680912.45247015</v>
      </c>
      <c r="O43" s="0" t="n">
        <v>3469954.6518505</v>
      </c>
      <c r="P43" s="0" t="n">
        <v>143138.605444887</v>
      </c>
      <c r="Q43" s="0" t="n">
        <v>138844.44728154</v>
      </c>
    </row>
    <row r="44" customFormat="false" ht="12.8" hidden="false" customHeight="false" outlineLevel="0" collapsed="false">
      <c r="A44" s="0" t="n">
        <v>91</v>
      </c>
      <c r="B44" s="0" t="n">
        <v>22258738.8803405</v>
      </c>
      <c r="C44" s="0" t="n">
        <v>21334823.4474205</v>
      </c>
      <c r="D44" s="0" t="n">
        <v>22377589.5911212</v>
      </c>
      <c r="E44" s="0" t="n">
        <v>21446537.5599854</v>
      </c>
      <c r="F44" s="0" t="n">
        <v>16234961.8404736</v>
      </c>
      <c r="G44" s="0" t="n">
        <v>5099861.60694695</v>
      </c>
      <c r="H44" s="0" t="n">
        <v>16346676.6256127</v>
      </c>
      <c r="I44" s="0" t="n">
        <v>5099860.93437261</v>
      </c>
      <c r="J44" s="0" t="n">
        <v>901535.496219893</v>
      </c>
      <c r="K44" s="0" t="n">
        <v>874489.431333297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22469888.2741279</v>
      </c>
      <c r="C45" s="0" t="n">
        <v>21536848.6484092</v>
      </c>
      <c r="D45" s="0" t="n">
        <v>22590245.3520669</v>
      </c>
      <c r="E45" s="0" t="n">
        <v>21649978.7389226</v>
      </c>
      <c r="F45" s="0" t="n">
        <v>16411811.8036297</v>
      </c>
      <c r="G45" s="0" t="n">
        <v>5125036.84477949</v>
      </c>
      <c r="H45" s="0" t="n">
        <v>16524942.5645125</v>
      </c>
      <c r="I45" s="0" t="n">
        <v>5125036.17441018</v>
      </c>
      <c r="J45" s="0" t="n">
        <v>994880.60741972</v>
      </c>
      <c r="K45" s="0" t="n">
        <v>965034.189197128</v>
      </c>
      <c r="L45" s="0" t="n">
        <v>3744207.79773187</v>
      </c>
      <c r="M45" s="0" t="n">
        <v>3530044.89426862</v>
      </c>
      <c r="N45" s="0" t="n">
        <v>3764266.32441865</v>
      </c>
      <c r="O45" s="0" t="n">
        <v>3548900.50203806</v>
      </c>
      <c r="P45" s="0" t="n">
        <v>165813.434569953</v>
      </c>
      <c r="Q45" s="0" t="n">
        <v>160839.031532855</v>
      </c>
    </row>
    <row r="46" customFormat="false" ht="12.8" hidden="false" customHeight="false" outlineLevel="0" collapsed="false">
      <c r="A46" s="0" t="n">
        <v>93</v>
      </c>
      <c r="B46" s="0" t="n">
        <v>22596351.5570976</v>
      </c>
      <c r="C46" s="0" t="n">
        <v>21657982.8784651</v>
      </c>
      <c r="D46" s="0" t="n">
        <v>22718060.7659856</v>
      </c>
      <c r="E46" s="0" t="n">
        <v>21772383.9649901</v>
      </c>
      <c r="F46" s="0" t="n">
        <v>16475224.8953461</v>
      </c>
      <c r="G46" s="0" t="n">
        <v>5182757.98311905</v>
      </c>
      <c r="H46" s="0" t="n">
        <v>16589626.6475316</v>
      </c>
      <c r="I46" s="0" t="n">
        <v>5182757.31745849</v>
      </c>
      <c r="J46" s="0" t="n">
        <v>1067429.31905317</v>
      </c>
      <c r="K46" s="0" t="n">
        <v>1035406.43948157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22725597.498585</v>
      </c>
      <c r="C47" s="0" t="n">
        <v>21781225.9856461</v>
      </c>
      <c r="D47" s="0" t="n">
        <v>22849548.2086974</v>
      </c>
      <c r="E47" s="0" t="n">
        <v>21897735.0828953</v>
      </c>
      <c r="F47" s="0" t="n">
        <v>16556342.2887851</v>
      </c>
      <c r="G47" s="0" t="n">
        <v>5224883.69686107</v>
      </c>
      <c r="H47" s="0" t="n">
        <v>16672852.0304765</v>
      </c>
      <c r="I47" s="0" t="n">
        <v>5224883.05241882</v>
      </c>
      <c r="J47" s="0" t="n">
        <v>1162359.3911187</v>
      </c>
      <c r="K47" s="0" t="n">
        <v>1127488.60938514</v>
      </c>
      <c r="L47" s="0" t="n">
        <v>3786827.15378899</v>
      </c>
      <c r="M47" s="0" t="n">
        <v>3571023.22909818</v>
      </c>
      <c r="N47" s="0" t="n">
        <v>3807484.79514523</v>
      </c>
      <c r="O47" s="0" t="n">
        <v>3590442.00631297</v>
      </c>
      <c r="P47" s="0" t="n">
        <v>193726.565186451</v>
      </c>
      <c r="Q47" s="0" t="n">
        <v>187914.768230857</v>
      </c>
    </row>
    <row r="48" customFormat="false" ht="12.8" hidden="false" customHeight="false" outlineLevel="0" collapsed="false">
      <c r="A48" s="0" t="n">
        <v>95</v>
      </c>
      <c r="B48" s="0" t="n">
        <v>22811462.7677885</v>
      </c>
      <c r="C48" s="0" t="n">
        <v>21863153.6433504</v>
      </c>
      <c r="D48" s="0" t="n">
        <v>22936383.6081219</v>
      </c>
      <c r="E48" s="0" t="n">
        <v>21980574.6570527</v>
      </c>
      <c r="F48" s="0" t="n">
        <v>16610233.0284372</v>
      </c>
      <c r="G48" s="0" t="n">
        <v>5252920.61491318</v>
      </c>
      <c r="H48" s="0" t="n">
        <v>16727654.6889318</v>
      </c>
      <c r="I48" s="0" t="n">
        <v>5252919.96812085</v>
      </c>
      <c r="J48" s="0" t="n">
        <v>1231995.22260488</v>
      </c>
      <c r="K48" s="0" t="n">
        <v>1195035.36592673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23013335.0804233</v>
      </c>
      <c r="C49" s="0" t="n">
        <v>22054311.2519022</v>
      </c>
      <c r="D49" s="0" t="n">
        <v>23139231.7360414</v>
      </c>
      <c r="E49" s="0" t="n">
        <v>22172649.5266177</v>
      </c>
      <c r="F49" s="0" t="n">
        <v>16716062.3310181</v>
      </c>
      <c r="G49" s="0" t="n">
        <v>5338248.92088409</v>
      </c>
      <c r="H49" s="0" t="n">
        <v>16834401.2360321</v>
      </c>
      <c r="I49" s="0" t="n">
        <v>5338248.29058563</v>
      </c>
      <c r="J49" s="0" t="n">
        <v>1269114.6315012</v>
      </c>
      <c r="K49" s="0" t="n">
        <v>1231041.19255616</v>
      </c>
      <c r="L49" s="0" t="n">
        <v>3832715.53779164</v>
      </c>
      <c r="M49" s="0" t="n">
        <v>3614071.20488724</v>
      </c>
      <c r="N49" s="0" t="n">
        <v>3853697.50139369</v>
      </c>
      <c r="O49" s="0" t="n">
        <v>3633794.84663141</v>
      </c>
      <c r="P49" s="0" t="n">
        <v>211519.105250199</v>
      </c>
      <c r="Q49" s="0" t="n">
        <v>205173.532092693</v>
      </c>
    </row>
    <row r="50" customFormat="false" ht="12.8" hidden="false" customHeight="false" outlineLevel="0" collapsed="false">
      <c r="A50" s="0" t="n">
        <v>97</v>
      </c>
      <c r="B50" s="0" t="n">
        <v>23156630.5167146</v>
      </c>
      <c r="C50" s="0" t="n">
        <v>22190478.3429362</v>
      </c>
      <c r="D50" s="0" t="n">
        <v>23283482.7278167</v>
      </c>
      <c r="E50" s="0" t="n">
        <v>22309714.8339349</v>
      </c>
      <c r="F50" s="0" t="n">
        <v>16787583.7872361</v>
      </c>
      <c r="G50" s="0" t="n">
        <v>5402894.55570007</v>
      </c>
      <c r="H50" s="0" t="n">
        <v>16906820.9093411</v>
      </c>
      <c r="I50" s="0" t="n">
        <v>5402893.92459381</v>
      </c>
      <c r="J50" s="0" t="n">
        <v>1367850.42147866</v>
      </c>
      <c r="K50" s="0" t="n">
        <v>1326814.9088343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23178986.6281687</v>
      </c>
      <c r="C51" s="0" t="n">
        <v>22211694.0940581</v>
      </c>
      <c r="D51" s="0" t="n">
        <v>23304682.0788161</v>
      </c>
      <c r="E51" s="0" t="n">
        <v>22329843.224375</v>
      </c>
      <c r="F51" s="0" t="n">
        <v>16784064.8305267</v>
      </c>
      <c r="G51" s="0" t="n">
        <v>5427629.26353137</v>
      </c>
      <c r="H51" s="0" t="n">
        <v>16902214.5927552</v>
      </c>
      <c r="I51" s="0" t="n">
        <v>5427628.63161971</v>
      </c>
      <c r="J51" s="0" t="n">
        <v>1396279.52458784</v>
      </c>
      <c r="K51" s="0" t="n">
        <v>1354391.13885021</v>
      </c>
      <c r="L51" s="0" t="n">
        <v>3863159.11077793</v>
      </c>
      <c r="M51" s="0" t="n">
        <v>3643893.51473576</v>
      </c>
      <c r="N51" s="0" t="n">
        <v>3884107.53813907</v>
      </c>
      <c r="O51" s="0" t="n">
        <v>3663585.34144582</v>
      </c>
      <c r="P51" s="0" t="n">
        <v>232713.254097974</v>
      </c>
      <c r="Q51" s="0" t="n">
        <v>225731.856475035</v>
      </c>
    </row>
    <row r="52" customFormat="false" ht="12.8" hidden="false" customHeight="false" outlineLevel="0" collapsed="false">
      <c r="A52" s="0" t="n">
        <v>99</v>
      </c>
      <c r="B52" s="0" t="n">
        <v>23297822.973255</v>
      </c>
      <c r="C52" s="0" t="n">
        <v>22324341.5386836</v>
      </c>
      <c r="D52" s="0" t="n">
        <v>23424884.5946</v>
      </c>
      <c r="E52" s="0" t="n">
        <v>22443778.2657262</v>
      </c>
      <c r="F52" s="0" t="n">
        <v>16823866.7326803</v>
      </c>
      <c r="G52" s="0" t="n">
        <v>5500474.80600338</v>
      </c>
      <c r="H52" s="0" t="n">
        <v>16943304.0750561</v>
      </c>
      <c r="I52" s="0" t="n">
        <v>5500474.19067009</v>
      </c>
      <c r="J52" s="0" t="n">
        <v>1473448.32365656</v>
      </c>
      <c r="K52" s="0" t="n">
        <v>1429244.87394686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23459797.4728392</v>
      </c>
      <c r="C53" s="0" t="n">
        <v>22478896.2002141</v>
      </c>
      <c r="D53" s="0" t="n">
        <v>23588052.1492581</v>
      </c>
      <c r="E53" s="0" t="n">
        <v>22599454.3076134</v>
      </c>
      <c r="F53" s="0" t="n">
        <v>16947651.3109647</v>
      </c>
      <c r="G53" s="0" t="n">
        <v>5531244.88924945</v>
      </c>
      <c r="H53" s="0" t="n">
        <v>17068210.0010354</v>
      </c>
      <c r="I53" s="0" t="n">
        <v>5531244.30657796</v>
      </c>
      <c r="J53" s="0" t="n">
        <v>1557575.184479</v>
      </c>
      <c r="K53" s="0" t="n">
        <v>1510847.92894463</v>
      </c>
      <c r="L53" s="0" t="n">
        <v>3908141.21728253</v>
      </c>
      <c r="M53" s="0" t="n">
        <v>3686448.03577787</v>
      </c>
      <c r="N53" s="0" t="n">
        <v>3929516.76823985</v>
      </c>
      <c r="O53" s="0" t="n">
        <v>3706541.35981361</v>
      </c>
      <c r="P53" s="0" t="n">
        <v>259595.864079833</v>
      </c>
      <c r="Q53" s="0" t="n">
        <v>251807.988157438</v>
      </c>
    </row>
    <row r="54" customFormat="false" ht="12.8" hidden="false" customHeight="false" outlineLevel="0" collapsed="false">
      <c r="A54" s="0" t="n">
        <v>101</v>
      </c>
      <c r="B54" s="0" t="n">
        <v>23623948.2767541</v>
      </c>
      <c r="C54" s="0" t="n">
        <v>22635056.4212573</v>
      </c>
      <c r="D54" s="0" t="n">
        <v>23752749.7356299</v>
      </c>
      <c r="E54" s="0" t="n">
        <v>22756128.5022076</v>
      </c>
      <c r="F54" s="0" t="n">
        <v>17031382.1792939</v>
      </c>
      <c r="G54" s="0" t="n">
        <v>5603674.24196345</v>
      </c>
      <c r="H54" s="0" t="n">
        <v>17152454.8564916</v>
      </c>
      <c r="I54" s="0" t="n">
        <v>5603673.64571592</v>
      </c>
      <c r="J54" s="0" t="n">
        <v>1644651.79764262</v>
      </c>
      <c r="K54" s="0" t="n">
        <v>1595312.24371334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23754604.940096</v>
      </c>
      <c r="C55" s="0" t="n">
        <v>22759591.6503167</v>
      </c>
      <c r="D55" s="0" t="n">
        <v>23884471.9364743</v>
      </c>
      <c r="E55" s="0" t="n">
        <v>22881664.8077516</v>
      </c>
      <c r="F55" s="0" t="n">
        <v>17123687.9833402</v>
      </c>
      <c r="G55" s="0" t="n">
        <v>5635903.66697644</v>
      </c>
      <c r="H55" s="0" t="n">
        <v>17245761.7359513</v>
      </c>
      <c r="I55" s="0" t="n">
        <v>5635903.07180038</v>
      </c>
      <c r="J55" s="0" t="n">
        <v>1700426.88529835</v>
      </c>
      <c r="K55" s="0" t="n">
        <v>1649414.0787394</v>
      </c>
      <c r="L55" s="0" t="n">
        <v>3957961.27453533</v>
      </c>
      <c r="M55" s="0" t="n">
        <v>3734005.88665465</v>
      </c>
      <c r="N55" s="0" t="n">
        <v>3979605.4513855</v>
      </c>
      <c r="O55" s="0" t="n">
        <v>3754352.11688366</v>
      </c>
      <c r="P55" s="0" t="n">
        <v>283404.480883058</v>
      </c>
      <c r="Q55" s="0" t="n">
        <v>274902.346456567</v>
      </c>
    </row>
    <row r="56" customFormat="false" ht="12.8" hidden="false" customHeight="false" outlineLevel="0" collapsed="false">
      <c r="A56" s="0" t="n">
        <v>103</v>
      </c>
      <c r="B56" s="0" t="n">
        <v>23932807.5368546</v>
      </c>
      <c r="C56" s="0" t="n">
        <v>22928532.3534621</v>
      </c>
      <c r="D56" s="0" t="n">
        <v>24063735.7913303</v>
      </c>
      <c r="E56" s="0" t="n">
        <v>23051603.0912347</v>
      </c>
      <c r="F56" s="0" t="n">
        <v>17223736.0684681</v>
      </c>
      <c r="G56" s="0" t="n">
        <v>5704796.28499407</v>
      </c>
      <c r="H56" s="0" t="n">
        <v>17346807.4021798</v>
      </c>
      <c r="I56" s="0" t="n">
        <v>5704795.68905496</v>
      </c>
      <c r="J56" s="0" t="n">
        <v>1761101.28898712</v>
      </c>
      <c r="K56" s="0" t="n">
        <v>1708268.25031751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24123998.1014179</v>
      </c>
      <c r="C57" s="0" t="n">
        <v>23110502.8528504</v>
      </c>
      <c r="D57" s="0" t="n">
        <v>24253959.9772987</v>
      </c>
      <c r="E57" s="0" t="n">
        <v>23232665.1923381</v>
      </c>
      <c r="F57" s="0" t="n">
        <v>17266325.0489806</v>
      </c>
      <c r="G57" s="0" t="n">
        <v>5844177.80386983</v>
      </c>
      <c r="H57" s="0" t="n">
        <v>17388487.9810511</v>
      </c>
      <c r="I57" s="0" t="n">
        <v>5844177.21128701</v>
      </c>
      <c r="J57" s="0" t="n">
        <v>1859259.10911755</v>
      </c>
      <c r="K57" s="0" t="n">
        <v>1803481.33584402</v>
      </c>
      <c r="L57" s="0" t="n">
        <v>4015264.7941948</v>
      </c>
      <c r="M57" s="0" t="n">
        <v>3787302.81845371</v>
      </c>
      <c r="N57" s="0" t="n">
        <v>4036924.78346567</v>
      </c>
      <c r="O57" s="0" t="n">
        <v>3807663.914091</v>
      </c>
      <c r="P57" s="0" t="n">
        <v>309876.518186258</v>
      </c>
      <c r="Q57" s="0" t="n">
        <v>300580.22264067</v>
      </c>
    </row>
    <row r="58" customFormat="false" ht="12.8" hidden="false" customHeight="false" outlineLevel="0" collapsed="false">
      <c r="A58" s="0" t="n">
        <v>105</v>
      </c>
      <c r="B58" s="0" t="n">
        <v>24225210.952476</v>
      </c>
      <c r="C58" s="0" t="n">
        <v>23206665.1989555</v>
      </c>
      <c r="D58" s="0" t="n">
        <v>24356242.9406223</v>
      </c>
      <c r="E58" s="0" t="n">
        <v>23329833.4414078</v>
      </c>
      <c r="F58" s="0" t="n">
        <v>17365100.2960627</v>
      </c>
      <c r="G58" s="0" t="n">
        <v>5841564.90289283</v>
      </c>
      <c r="H58" s="0" t="n">
        <v>17488269.1350735</v>
      </c>
      <c r="I58" s="0" t="n">
        <v>5841564.30633435</v>
      </c>
      <c r="J58" s="0" t="n">
        <v>1903400.77886452</v>
      </c>
      <c r="K58" s="0" t="n">
        <v>1846298.75549859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24318630.1634253</v>
      </c>
      <c r="C59" s="0" t="n">
        <v>23296416.833748</v>
      </c>
      <c r="D59" s="0" t="n">
        <v>24449477.0329718</v>
      </c>
      <c r="E59" s="0" t="n">
        <v>23419411.0626078</v>
      </c>
      <c r="F59" s="0" t="n">
        <v>17417770.7108954</v>
      </c>
      <c r="G59" s="0" t="n">
        <v>5878646.12285257</v>
      </c>
      <c r="H59" s="0" t="n">
        <v>17540765.5367681</v>
      </c>
      <c r="I59" s="0" t="n">
        <v>5878645.52583976</v>
      </c>
      <c r="J59" s="0" t="n">
        <v>1982489.70971266</v>
      </c>
      <c r="K59" s="0" t="n">
        <v>1923015.01842128</v>
      </c>
      <c r="L59" s="0" t="n">
        <v>4047556.03661864</v>
      </c>
      <c r="M59" s="0" t="n">
        <v>3818303.22044284</v>
      </c>
      <c r="N59" s="0" t="n">
        <v>4069363.52400514</v>
      </c>
      <c r="O59" s="0" t="n">
        <v>3838802.96601074</v>
      </c>
      <c r="P59" s="0" t="n">
        <v>330414.951618776</v>
      </c>
      <c r="Q59" s="0" t="n">
        <v>320502.503070213</v>
      </c>
    </row>
    <row r="60" customFormat="false" ht="12.8" hidden="false" customHeight="false" outlineLevel="0" collapsed="false">
      <c r="A60" s="0" t="n">
        <v>107</v>
      </c>
      <c r="B60" s="0" t="n">
        <v>24517179.2562509</v>
      </c>
      <c r="C60" s="0" t="n">
        <v>23485359.5016975</v>
      </c>
      <c r="D60" s="0" t="n">
        <v>24646377.3940942</v>
      </c>
      <c r="E60" s="0" t="n">
        <v>23606803.9214824</v>
      </c>
      <c r="F60" s="0" t="n">
        <v>17520683.0197784</v>
      </c>
      <c r="G60" s="0" t="n">
        <v>5964676.48191916</v>
      </c>
      <c r="H60" s="0" t="n">
        <v>17642128.0376687</v>
      </c>
      <c r="I60" s="0" t="n">
        <v>5964675.88381374</v>
      </c>
      <c r="J60" s="0" t="n">
        <v>2008927.61716763</v>
      </c>
      <c r="K60" s="0" t="n">
        <v>1948659.7886526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24525150.0527592</v>
      </c>
      <c r="C61" s="0" t="n">
        <v>23493503.1406647</v>
      </c>
      <c r="D61" s="0" t="n">
        <v>24654637.1562125</v>
      </c>
      <c r="E61" s="0" t="n">
        <v>23615219.1871722</v>
      </c>
      <c r="F61" s="0" t="n">
        <v>17513117.0088759</v>
      </c>
      <c r="G61" s="0" t="n">
        <v>5980386.1317888</v>
      </c>
      <c r="H61" s="0" t="n">
        <v>17634833.6481747</v>
      </c>
      <c r="I61" s="0" t="n">
        <v>5980385.53899754</v>
      </c>
      <c r="J61" s="0" t="n">
        <v>2075689.36796572</v>
      </c>
      <c r="K61" s="0" t="n">
        <v>2013418.68692675</v>
      </c>
      <c r="L61" s="0" t="n">
        <v>4081547.85402333</v>
      </c>
      <c r="M61" s="0" t="n">
        <v>3850482.74683289</v>
      </c>
      <c r="N61" s="0" t="n">
        <v>4103128.71333317</v>
      </c>
      <c r="O61" s="0" t="n">
        <v>3870769.46295585</v>
      </c>
      <c r="P61" s="0" t="n">
        <v>345948.227994286</v>
      </c>
      <c r="Q61" s="0" t="n">
        <v>335569.781154458</v>
      </c>
    </row>
    <row r="62" customFormat="false" ht="12.8" hidden="false" customHeight="false" outlineLevel="0" collapsed="false">
      <c r="A62" s="0" t="n">
        <v>109</v>
      </c>
      <c r="B62" s="0" t="n">
        <v>24668770.0311823</v>
      </c>
      <c r="C62" s="0" t="n">
        <v>23630094.1021423</v>
      </c>
      <c r="D62" s="0" t="n">
        <v>24798634.8284407</v>
      </c>
      <c r="E62" s="0" t="n">
        <v>23752164.8917224</v>
      </c>
      <c r="F62" s="0" t="n">
        <v>17605668.0691892</v>
      </c>
      <c r="G62" s="0" t="n">
        <v>6024426.03295313</v>
      </c>
      <c r="H62" s="0" t="n">
        <v>17727739.4503778</v>
      </c>
      <c r="I62" s="0" t="n">
        <v>6024425.44134469</v>
      </c>
      <c r="J62" s="0" t="n">
        <v>2145967.86855932</v>
      </c>
      <c r="K62" s="0" t="n">
        <v>2081588.83250254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24769008.1427707</v>
      </c>
      <c r="C63" s="0" t="n">
        <v>23725866.4242974</v>
      </c>
      <c r="D63" s="0" t="n">
        <v>24899327.6859594</v>
      </c>
      <c r="E63" s="0" t="n">
        <v>23848363.4761781</v>
      </c>
      <c r="F63" s="0" t="n">
        <v>17709336.2817195</v>
      </c>
      <c r="G63" s="0" t="n">
        <v>6016530.14257793</v>
      </c>
      <c r="H63" s="0" t="n">
        <v>17831833.9334722</v>
      </c>
      <c r="I63" s="0" t="n">
        <v>6016529.54270587</v>
      </c>
      <c r="J63" s="0" t="n">
        <v>2202590.10870677</v>
      </c>
      <c r="K63" s="0" t="n">
        <v>2136512.40544556</v>
      </c>
      <c r="L63" s="0" t="n">
        <v>4122359.44987108</v>
      </c>
      <c r="M63" s="0" t="n">
        <v>3889395.65321065</v>
      </c>
      <c r="N63" s="0" t="n">
        <v>4144078.78531092</v>
      </c>
      <c r="O63" s="0" t="n">
        <v>3909812.53773189</v>
      </c>
      <c r="P63" s="0" t="n">
        <v>367098.351451128</v>
      </c>
      <c r="Q63" s="0" t="n">
        <v>356085.400907594</v>
      </c>
    </row>
    <row r="64" customFormat="false" ht="12.8" hidden="false" customHeight="false" outlineLevel="0" collapsed="false">
      <c r="A64" s="0" t="n">
        <v>111</v>
      </c>
      <c r="B64" s="0" t="n">
        <v>24909949.9390833</v>
      </c>
      <c r="C64" s="0" t="n">
        <v>23859404.2417072</v>
      </c>
      <c r="D64" s="0" t="n">
        <v>25039836.9386764</v>
      </c>
      <c r="E64" s="0" t="n">
        <v>23981493.3996526</v>
      </c>
      <c r="F64" s="0" t="n">
        <v>17819298.5544879</v>
      </c>
      <c r="G64" s="0" t="n">
        <v>6040105.68721926</v>
      </c>
      <c r="H64" s="0" t="n">
        <v>17941388.3126725</v>
      </c>
      <c r="I64" s="0" t="n">
        <v>6040105.08698013</v>
      </c>
      <c r="J64" s="0" t="n">
        <v>2238598.1180757</v>
      </c>
      <c r="K64" s="0" t="n">
        <v>2171440.17453343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25042348.0593311</v>
      </c>
      <c r="C65" s="0" t="n">
        <v>23985300.8427414</v>
      </c>
      <c r="D65" s="0" t="n">
        <v>25173271.4745532</v>
      </c>
      <c r="E65" s="0" t="n">
        <v>24108364.2595857</v>
      </c>
      <c r="F65" s="0" t="n">
        <v>17912685.3125615</v>
      </c>
      <c r="G65" s="0" t="n">
        <v>6072615.53017986</v>
      </c>
      <c r="H65" s="0" t="n">
        <v>18035749.3300115</v>
      </c>
      <c r="I65" s="0" t="n">
        <v>6072614.92957418</v>
      </c>
      <c r="J65" s="0" t="n">
        <v>2285011.60663414</v>
      </c>
      <c r="K65" s="0" t="n">
        <v>2216461.25843511</v>
      </c>
      <c r="L65" s="0" t="n">
        <v>4167320.30784661</v>
      </c>
      <c r="M65" s="0" t="n">
        <v>3932001.90112665</v>
      </c>
      <c r="N65" s="0" t="n">
        <v>4189140.06260625</v>
      </c>
      <c r="O65" s="0" t="n">
        <v>3952513.18067584</v>
      </c>
      <c r="P65" s="0" t="n">
        <v>380835.267772356</v>
      </c>
      <c r="Q65" s="0" t="n">
        <v>369410.209739186</v>
      </c>
    </row>
    <row r="66" customFormat="false" ht="12.8" hidden="false" customHeight="false" outlineLevel="0" collapsed="false">
      <c r="A66" s="0" t="n">
        <v>113</v>
      </c>
      <c r="B66" s="0" t="n">
        <v>25173948.7577077</v>
      </c>
      <c r="C66" s="0" t="n">
        <v>24110955.3841569</v>
      </c>
      <c r="D66" s="0" t="n">
        <v>25303343.1839969</v>
      </c>
      <c r="E66" s="0" t="n">
        <v>24232581.5487015</v>
      </c>
      <c r="F66" s="0" t="n">
        <v>18014448.8295567</v>
      </c>
      <c r="G66" s="0" t="n">
        <v>6096506.55460021</v>
      </c>
      <c r="H66" s="0" t="n">
        <v>18136075.5919494</v>
      </c>
      <c r="I66" s="0" t="n">
        <v>6096505.95675211</v>
      </c>
      <c r="J66" s="0" t="n">
        <v>2321827.01952479</v>
      </c>
      <c r="K66" s="0" t="n">
        <v>2252172.20893904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25263942.4697911</v>
      </c>
      <c r="C67" s="0" t="n">
        <v>24196666.9483416</v>
      </c>
      <c r="D67" s="0" t="n">
        <v>25394214.682425</v>
      </c>
      <c r="E67" s="0" t="n">
        <v>24319118.064983</v>
      </c>
      <c r="F67" s="0" t="n">
        <v>18067030.8320047</v>
      </c>
      <c r="G67" s="0" t="n">
        <v>6129636.1163369</v>
      </c>
      <c r="H67" s="0" t="n">
        <v>18189482.4909069</v>
      </c>
      <c r="I67" s="0" t="n">
        <v>6129635.57407617</v>
      </c>
      <c r="J67" s="0" t="n">
        <v>2372742.8656075</v>
      </c>
      <c r="K67" s="0" t="n">
        <v>2301560.57963928</v>
      </c>
      <c r="L67" s="0" t="n">
        <v>4205155.45334031</v>
      </c>
      <c r="M67" s="0" t="n">
        <v>3968113.57834358</v>
      </c>
      <c r="N67" s="0" t="n">
        <v>4226866.64423417</v>
      </c>
      <c r="O67" s="0" t="n">
        <v>3988522.74443531</v>
      </c>
      <c r="P67" s="0" t="n">
        <v>395457.144267918</v>
      </c>
      <c r="Q67" s="0" t="n">
        <v>383593.42993988</v>
      </c>
    </row>
    <row r="68" customFormat="false" ht="12.8" hidden="false" customHeight="false" outlineLevel="0" collapsed="false">
      <c r="A68" s="0" t="n">
        <v>115</v>
      </c>
      <c r="B68" s="0" t="n">
        <v>25413774.2475283</v>
      </c>
      <c r="C68" s="0" t="n">
        <v>24338679.28913</v>
      </c>
      <c r="D68" s="0" t="n">
        <v>25543366.7071256</v>
      </c>
      <c r="E68" s="0" t="n">
        <v>24460491.9880507</v>
      </c>
      <c r="F68" s="0" t="n">
        <v>18178128.5445327</v>
      </c>
      <c r="G68" s="0" t="n">
        <v>6160550.74459728</v>
      </c>
      <c r="H68" s="0" t="n">
        <v>18299941.7860433</v>
      </c>
      <c r="I68" s="0" t="n">
        <v>6160550.2020074</v>
      </c>
      <c r="J68" s="0" t="n">
        <v>2428827.02757644</v>
      </c>
      <c r="K68" s="0" t="n">
        <v>2355962.21674915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25580514.9418628</v>
      </c>
      <c r="C69" s="0" t="n">
        <v>24497816.203043</v>
      </c>
      <c r="D69" s="0" t="n">
        <v>25707844.0861574</v>
      </c>
      <c r="E69" s="0" t="n">
        <v>24617501.3831865</v>
      </c>
      <c r="F69" s="0" t="n">
        <v>18257838.6058033</v>
      </c>
      <c r="G69" s="0" t="n">
        <v>6239977.59723975</v>
      </c>
      <c r="H69" s="0" t="n">
        <v>18377524.3405604</v>
      </c>
      <c r="I69" s="0" t="n">
        <v>6239977.04262612</v>
      </c>
      <c r="J69" s="0" t="n">
        <v>2524366.13617714</v>
      </c>
      <c r="K69" s="0" t="n">
        <v>2448635.15209182</v>
      </c>
      <c r="L69" s="0" t="n">
        <v>4256000.40735615</v>
      </c>
      <c r="M69" s="0" t="n">
        <v>4016109.28513255</v>
      </c>
      <c r="N69" s="0" t="n">
        <v>4277221.18397734</v>
      </c>
      <c r="O69" s="0" t="n">
        <v>4036059.41975137</v>
      </c>
      <c r="P69" s="0" t="n">
        <v>420727.689362856</v>
      </c>
      <c r="Q69" s="0" t="n">
        <v>408105.85868197</v>
      </c>
    </row>
    <row r="70" customFormat="false" ht="12.8" hidden="false" customHeight="false" outlineLevel="0" collapsed="false">
      <c r="A70" s="0" t="n">
        <v>117</v>
      </c>
      <c r="B70" s="0" t="n">
        <v>25735713.2730697</v>
      </c>
      <c r="C70" s="0" t="n">
        <v>24645506.1101212</v>
      </c>
      <c r="D70" s="0" t="n">
        <v>25862868.8007015</v>
      </c>
      <c r="E70" s="0" t="n">
        <v>24765028.0880532</v>
      </c>
      <c r="F70" s="0" t="n">
        <v>18358886.1208691</v>
      </c>
      <c r="G70" s="0" t="n">
        <v>6286619.98925203</v>
      </c>
      <c r="H70" s="0" t="n">
        <v>18478408.6537501</v>
      </c>
      <c r="I70" s="0" t="n">
        <v>6286619.43430313</v>
      </c>
      <c r="J70" s="0" t="n">
        <v>2587391.07783891</v>
      </c>
      <c r="K70" s="0" t="n">
        <v>2509769.34550375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25857398.1915498</v>
      </c>
      <c r="C71" s="0" t="n">
        <v>24760854.4856394</v>
      </c>
      <c r="D71" s="0" t="n">
        <v>25984986.011167</v>
      </c>
      <c r="E71" s="0" t="n">
        <v>24880782.815493</v>
      </c>
      <c r="F71" s="0" t="n">
        <v>18460885.0519699</v>
      </c>
      <c r="G71" s="0" t="n">
        <v>6299969.43366953</v>
      </c>
      <c r="H71" s="0" t="n">
        <v>18580813.9599458</v>
      </c>
      <c r="I71" s="0" t="n">
        <v>6299968.85554724</v>
      </c>
      <c r="J71" s="0" t="n">
        <v>2660804.95986555</v>
      </c>
      <c r="K71" s="0" t="n">
        <v>2580980.81106959</v>
      </c>
      <c r="L71" s="0" t="n">
        <v>4302636.39962432</v>
      </c>
      <c r="M71" s="0" t="n">
        <v>4060564.21803263</v>
      </c>
      <c r="N71" s="0" t="n">
        <v>4323900.28789623</v>
      </c>
      <c r="O71" s="0" t="n">
        <v>4080554.88074999</v>
      </c>
      <c r="P71" s="0" t="n">
        <v>443467.493310926</v>
      </c>
      <c r="Q71" s="0" t="n">
        <v>430163.468511598</v>
      </c>
    </row>
    <row r="72" customFormat="false" ht="12.8" hidden="false" customHeight="false" outlineLevel="0" collapsed="false">
      <c r="A72" s="0" t="n">
        <v>119</v>
      </c>
      <c r="B72" s="0" t="n">
        <v>26029759.3268626</v>
      </c>
      <c r="C72" s="0" t="n">
        <v>24924525.1280679</v>
      </c>
      <c r="D72" s="0" t="n">
        <v>26158453.6985932</v>
      </c>
      <c r="E72" s="0" t="n">
        <v>25045493.6143391</v>
      </c>
      <c r="F72" s="0" t="n">
        <v>18630249.6081985</v>
      </c>
      <c r="G72" s="0" t="n">
        <v>6294275.5198694</v>
      </c>
      <c r="H72" s="0" t="n">
        <v>18751218.6738401</v>
      </c>
      <c r="I72" s="0" t="n">
        <v>6294274.94049896</v>
      </c>
      <c r="J72" s="0" t="n">
        <v>2764949.94525081</v>
      </c>
      <c r="K72" s="0" t="n">
        <v>2682001.44689329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26149479.8060522</v>
      </c>
      <c r="C73" s="0" t="n">
        <v>25038641.4543402</v>
      </c>
      <c r="D73" s="0" t="n">
        <v>26278467.1170903</v>
      </c>
      <c r="E73" s="0" t="n">
        <v>25159885.3010812</v>
      </c>
      <c r="F73" s="0" t="n">
        <v>18738852.6925416</v>
      </c>
      <c r="G73" s="0" t="n">
        <v>6299788.76179862</v>
      </c>
      <c r="H73" s="0" t="n">
        <v>18860097.1193604</v>
      </c>
      <c r="I73" s="0" t="n">
        <v>6299788.18172083</v>
      </c>
      <c r="J73" s="0" t="n">
        <v>2853836.26406649</v>
      </c>
      <c r="K73" s="0" t="n">
        <v>2768221.1761445</v>
      </c>
      <c r="L73" s="0" t="n">
        <v>4350172.72822994</v>
      </c>
      <c r="M73" s="0" t="n">
        <v>4105709.58916177</v>
      </c>
      <c r="N73" s="0" t="n">
        <v>4371669.86417692</v>
      </c>
      <c r="O73" s="0" t="n">
        <v>4125920.05662763</v>
      </c>
      <c r="P73" s="0" t="n">
        <v>475639.377344415</v>
      </c>
      <c r="Q73" s="0" t="n">
        <v>461370.196024083</v>
      </c>
    </row>
    <row r="74" customFormat="false" ht="12.8" hidden="false" customHeight="false" outlineLevel="0" collapsed="false">
      <c r="A74" s="0" t="n">
        <v>121</v>
      </c>
      <c r="B74" s="0" t="n">
        <v>26196226.555519</v>
      </c>
      <c r="C74" s="0" t="n">
        <v>25083300.9049916</v>
      </c>
      <c r="D74" s="0" t="n">
        <v>26325171.5837057</v>
      </c>
      <c r="E74" s="0" t="n">
        <v>25204505.0033183</v>
      </c>
      <c r="F74" s="0" t="n">
        <v>18743330.4658526</v>
      </c>
      <c r="G74" s="0" t="n">
        <v>6339970.43913901</v>
      </c>
      <c r="H74" s="0" t="n">
        <v>18864535.1446049</v>
      </c>
      <c r="I74" s="0" t="n">
        <v>6339969.85871335</v>
      </c>
      <c r="J74" s="0" t="n">
        <v>2928224.4104411</v>
      </c>
      <c r="K74" s="0" t="n">
        <v>2840377.67812786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26299333.2387666</v>
      </c>
      <c r="C75" s="0" t="n">
        <v>25182383.9730956</v>
      </c>
      <c r="D75" s="0" t="n">
        <v>26428564.9258642</v>
      </c>
      <c r="E75" s="0" t="n">
        <v>25303857.5289688</v>
      </c>
      <c r="F75" s="0" t="n">
        <v>18830598.5163033</v>
      </c>
      <c r="G75" s="0" t="n">
        <v>6351785.45679233</v>
      </c>
      <c r="H75" s="0" t="n">
        <v>18952072.6529495</v>
      </c>
      <c r="I75" s="0" t="n">
        <v>6351784.8760193</v>
      </c>
      <c r="J75" s="0" t="n">
        <v>3026247.96888815</v>
      </c>
      <c r="K75" s="0" t="n">
        <v>2935460.5298215</v>
      </c>
      <c r="L75" s="0" t="n">
        <v>4374907.60560514</v>
      </c>
      <c r="M75" s="0" t="n">
        <v>4129685.03544128</v>
      </c>
      <c r="N75" s="0" t="n">
        <v>4396445.47012166</v>
      </c>
      <c r="O75" s="0" t="n">
        <v>4149933.80506297</v>
      </c>
      <c r="P75" s="0" t="n">
        <v>504374.661481358</v>
      </c>
      <c r="Q75" s="0" t="n">
        <v>489243.421636917</v>
      </c>
    </row>
    <row r="76" customFormat="false" ht="12.8" hidden="false" customHeight="false" outlineLevel="0" collapsed="false">
      <c r="A76" s="0" t="n">
        <v>123</v>
      </c>
      <c r="B76" s="0" t="n">
        <v>26349727.0242732</v>
      </c>
      <c r="C76" s="0" t="n">
        <v>25230507.5289088</v>
      </c>
      <c r="D76" s="0" t="n">
        <v>26478689.3316973</v>
      </c>
      <c r="E76" s="0" t="n">
        <v>25351728.0064108</v>
      </c>
      <c r="F76" s="0" t="n">
        <v>18897213.2215026</v>
      </c>
      <c r="G76" s="0" t="n">
        <v>6333294.30740624</v>
      </c>
      <c r="H76" s="0" t="n">
        <v>19018434.2801245</v>
      </c>
      <c r="I76" s="0" t="n">
        <v>6333293.72628631</v>
      </c>
      <c r="J76" s="0" t="n">
        <v>3091610.94409807</v>
      </c>
      <c r="K76" s="0" t="n">
        <v>2998862.61577513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26452261.9056406</v>
      </c>
      <c r="C77" s="0" t="n">
        <v>25327429.9792026</v>
      </c>
      <c r="D77" s="0" t="n">
        <v>26580167.8260652</v>
      </c>
      <c r="E77" s="0" t="n">
        <v>25447657.4504861</v>
      </c>
      <c r="F77" s="0" t="n">
        <v>18950162.9108555</v>
      </c>
      <c r="G77" s="0" t="n">
        <v>6377267.06834707</v>
      </c>
      <c r="H77" s="0" t="n">
        <v>19070390.9636054</v>
      </c>
      <c r="I77" s="0" t="n">
        <v>6377266.48688072</v>
      </c>
      <c r="J77" s="0" t="n">
        <v>3150092.3794141</v>
      </c>
      <c r="K77" s="0" t="n">
        <v>3055589.60803168</v>
      </c>
      <c r="L77" s="0" t="n">
        <v>4400347.23238151</v>
      </c>
      <c r="M77" s="0" t="n">
        <v>4154195.99935349</v>
      </c>
      <c r="N77" s="0" t="n">
        <v>4421664.15991405</v>
      </c>
      <c r="O77" s="0" t="n">
        <v>4174237.09200282</v>
      </c>
      <c r="P77" s="0" t="n">
        <v>525015.396569018</v>
      </c>
      <c r="Q77" s="0" t="n">
        <v>509264.934671947</v>
      </c>
    </row>
    <row r="78" customFormat="false" ht="12.8" hidden="false" customHeight="false" outlineLevel="0" collapsed="false">
      <c r="A78" s="0" t="n">
        <v>125</v>
      </c>
      <c r="B78" s="0" t="n">
        <v>26601003.5963028</v>
      </c>
      <c r="C78" s="0" t="n">
        <v>25469614.4706755</v>
      </c>
      <c r="D78" s="0" t="n">
        <v>26727798.285871</v>
      </c>
      <c r="E78" s="0" t="n">
        <v>25588797.3825183</v>
      </c>
      <c r="F78" s="0" t="n">
        <v>19062597.542224</v>
      </c>
      <c r="G78" s="0" t="n">
        <v>6407016.92845153</v>
      </c>
      <c r="H78" s="0" t="n">
        <v>19181781.0413321</v>
      </c>
      <c r="I78" s="0" t="n">
        <v>6407016.34118625</v>
      </c>
      <c r="J78" s="0" t="n">
        <v>3215387.19829135</v>
      </c>
      <c r="K78" s="0" t="n">
        <v>3118925.58234261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26818416.3863856</v>
      </c>
      <c r="C79" s="0" t="n">
        <v>25676753.7718205</v>
      </c>
      <c r="D79" s="0" t="n">
        <v>26944993.2489198</v>
      </c>
      <c r="E79" s="0" t="n">
        <v>25795731.9238193</v>
      </c>
      <c r="F79" s="0" t="n">
        <v>19199878.5389583</v>
      </c>
      <c r="G79" s="0" t="n">
        <v>6476875.23286224</v>
      </c>
      <c r="H79" s="0" t="n">
        <v>19318857.278571</v>
      </c>
      <c r="I79" s="0" t="n">
        <v>6476874.64524827</v>
      </c>
      <c r="J79" s="0" t="n">
        <v>3266113.39884885</v>
      </c>
      <c r="K79" s="0" t="n">
        <v>3168129.99688338</v>
      </c>
      <c r="L79" s="0" t="n">
        <v>4461258.17725838</v>
      </c>
      <c r="M79" s="0" t="n">
        <v>4212022.37232001</v>
      </c>
      <c r="N79" s="0" t="n">
        <v>4482353.59427944</v>
      </c>
      <c r="O79" s="0" t="n">
        <v>4231855.2823976</v>
      </c>
      <c r="P79" s="0" t="n">
        <v>544352.233141475</v>
      </c>
      <c r="Q79" s="0" t="n">
        <v>528021.66614723</v>
      </c>
    </row>
    <row r="80" customFormat="false" ht="12.8" hidden="false" customHeight="false" outlineLevel="0" collapsed="false">
      <c r="A80" s="0" t="n">
        <v>127</v>
      </c>
      <c r="B80" s="0" t="n">
        <v>26905318.0271671</v>
      </c>
      <c r="C80" s="0" t="n">
        <v>25759229.2787024</v>
      </c>
      <c r="D80" s="0" t="n">
        <v>27029528.775538</v>
      </c>
      <c r="E80" s="0" t="n">
        <v>25875983.3553469</v>
      </c>
      <c r="F80" s="0" t="n">
        <v>19235531.6740276</v>
      </c>
      <c r="G80" s="0" t="n">
        <v>6523697.60467478</v>
      </c>
      <c r="H80" s="0" t="n">
        <v>19352286.3386343</v>
      </c>
      <c r="I80" s="0" t="n">
        <v>6523697.0167126</v>
      </c>
      <c r="J80" s="0" t="n">
        <v>3272623.42785686</v>
      </c>
      <c r="K80" s="0" t="n">
        <v>3174444.72502116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27003804.4956612</v>
      </c>
      <c r="C81" s="0" t="n">
        <v>25852984.1198113</v>
      </c>
      <c r="D81" s="0" t="n">
        <v>27127371.5376453</v>
      </c>
      <c r="E81" s="0" t="n">
        <v>25969133.1100707</v>
      </c>
      <c r="F81" s="0" t="n">
        <v>19282549.5188914</v>
      </c>
      <c r="G81" s="0" t="n">
        <v>6570434.60091983</v>
      </c>
      <c r="H81" s="0" t="n">
        <v>19398699.0974608</v>
      </c>
      <c r="I81" s="0" t="n">
        <v>6570434.01260992</v>
      </c>
      <c r="J81" s="0" t="n">
        <v>3324076.85813272</v>
      </c>
      <c r="K81" s="0" t="n">
        <v>3224354.55238874</v>
      </c>
      <c r="L81" s="0" t="n">
        <v>4492073.82718591</v>
      </c>
      <c r="M81" s="0" t="n">
        <v>4241297.34902486</v>
      </c>
      <c r="N81" s="0" t="n">
        <v>4512667.6197851</v>
      </c>
      <c r="O81" s="0" t="n">
        <v>4260659.17277477</v>
      </c>
      <c r="P81" s="0" t="n">
        <v>554012.809688787</v>
      </c>
      <c r="Q81" s="0" t="n">
        <v>537392.425398123</v>
      </c>
    </row>
    <row r="82" customFormat="false" ht="12.8" hidden="false" customHeight="false" outlineLevel="0" collapsed="false">
      <c r="A82" s="0" t="n">
        <v>129</v>
      </c>
      <c r="B82" s="0" t="n">
        <v>27166639.2217106</v>
      </c>
      <c r="C82" s="0" t="n">
        <v>26008578.069445</v>
      </c>
      <c r="D82" s="0" t="n">
        <v>27289440.8979833</v>
      </c>
      <c r="E82" s="0" t="n">
        <v>26124007.6135574</v>
      </c>
      <c r="F82" s="0" t="n">
        <v>19375993.6497483</v>
      </c>
      <c r="G82" s="0" t="n">
        <v>6632584.4196967</v>
      </c>
      <c r="H82" s="0" t="n">
        <v>19491423.7825179</v>
      </c>
      <c r="I82" s="0" t="n">
        <v>6632583.83103954</v>
      </c>
      <c r="J82" s="0" t="n">
        <v>3383102.23935207</v>
      </c>
      <c r="K82" s="0" t="n">
        <v>3281609.17217151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27301158.0173577</v>
      </c>
      <c r="C83" s="0" t="n">
        <v>26137082.7513372</v>
      </c>
      <c r="D83" s="0" t="n">
        <v>27422950.718007</v>
      </c>
      <c r="E83" s="0" t="n">
        <v>26251563.8559886</v>
      </c>
      <c r="F83" s="0" t="n">
        <v>19447132.2351486</v>
      </c>
      <c r="G83" s="0" t="n">
        <v>6689950.51618851</v>
      </c>
      <c r="H83" s="0" t="n">
        <v>19561613.928475</v>
      </c>
      <c r="I83" s="0" t="n">
        <v>6689949.92751357</v>
      </c>
      <c r="J83" s="0" t="n">
        <v>3445779.31308932</v>
      </c>
      <c r="K83" s="0" t="n">
        <v>3342405.93369664</v>
      </c>
      <c r="L83" s="0" t="n">
        <v>4541110.61506509</v>
      </c>
      <c r="M83" s="0" t="n">
        <v>4287873.90696334</v>
      </c>
      <c r="N83" s="0" t="n">
        <v>4561408.6832657</v>
      </c>
      <c r="O83" s="0" t="n">
        <v>4306958.055138</v>
      </c>
      <c r="P83" s="0" t="n">
        <v>574296.552181553</v>
      </c>
      <c r="Q83" s="0" t="n">
        <v>557067.655616106</v>
      </c>
    </row>
    <row r="84" customFormat="false" ht="12.8" hidden="false" customHeight="false" outlineLevel="0" collapsed="false">
      <c r="A84" s="0" t="n">
        <v>131</v>
      </c>
      <c r="B84" s="0" t="n">
        <v>27436125.6483566</v>
      </c>
      <c r="C84" s="0" t="n">
        <v>26265321.3960189</v>
      </c>
      <c r="D84" s="0" t="n">
        <v>27557872.9681173</v>
      </c>
      <c r="E84" s="0" t="n">
        <v>26379759.8402632</v>
      </c>
      <c r="F84" s="0" t="n">
        <v>19523459.9434687</v>
      </c>
      <c r="G84" s="0" t="n">
        <v>6741861.45255013</v>
      </c>
      <c r="H84" s="0" t="n">
        <v>19637898.8564276</v>
      </c>
      <c r="I84" s="0" t="n">
        <v>6741860.98383562</v>
      </c>
      <c r="J84" s="0" t="n">
        <v>3492608.80192173</v>
      </c>
      <c r="K84" s="0" t="n">
        <v>3387830.53786408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27509305.5466764</v>
      </c>
      <c r="C85" s="0" t="n">
        <v>26335267.2442283</v>
      </c>
      <c r="D85" s="0" t="n">
        <v>27630311.3069312</v>
      </c>
      <c r="E85" s="0" t="n">
        <v>26449008.6201687</v>
      </c>
      <c r="F85" s="0" t="n">
        <v>19565526.1522567</v>
      </c>
      <c r="G85" s="0" t="n">
        <v>6769741.09197159</v>
      </c>
      <c r="H85" s="0" t="n">
        <v>19679267.9718246</v>
      </c>
      <c r="I85" s="0" t="n">
        <v>6769740.64834406</v>
      </c>
      <c r="J85" s="0" t="n">
        <v>3525447.61484626</v>
      </c>
      <c r="K85" s="0" t="n">
        <v>3419684.18640087</v>
      </c>
      <c r="L85" s="0" t="n">
        <v>4575603.67532731</v>
      </c>
      <c r="M85" s="0" t="n">
        <v>4320748.16743154</v>
      </c>
      <c r="N85" s="0" t="n">
        <v>4595770.58595504</v>
      </c>
      <c r="O85" s="0" t="n">
        <v>4339708.76559538</v>
      </c>
      <c r="P85" s="0" t="n">
        <v>587574.602474377</v>
      </c>
      <c r="Q85" s="0" t="n">
        <v>569947.364400146</v>
      </c>
    </row>
    <row r="86" customFormat="false" ht="12.8" hidden="false" customHeight="false" outlineLevel="0" collapsed="false">
      <c r="A86" s="0" t="n">
        <v>133</v>
      </c>
      <c r="B86" s="0" t="n">
        <v>27691037.6914445</v>
      </c>
      <c r="C86" s="0" t="n">
        <v>26509010.0799041</v>
      </c>
      <c r="D86" s="0" t="n">
        <v>27811802.6643892</v>
      </c>
      <c r="E86" s="0" t="n">
        <v>26622525.0809647</v>
      </c>
      <c r="F86" s="0" t="n">
        <v>19703426.9211543</v>
      </c>
      <c r="G86" s="0" t="n">
        <v>6805583.15874986</v>
      </c>
      <c r="H86" s="0" t="n">
        <v>19816942.3661022</v>
      </c>
      <c r="I86" s="0" t="n">
        <v>6805582.71486251</v>
      </c>
      <c r="J86" s="0" t="n">
        <v>3597357.4216421</v>
      </c>
      <c r="K86" s="0" t="n">
        <v>3489436.69899284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27791213.1596547</v>
      </c>
      <c r="C87" s="0" t="n">
        <v>26604468.9152622</v>
      </c>
      <c r="D87" s="0" t="n">
        <v>27911437.4735484</v>
      </c>
      <c r="E87" s="0" t="n">
        <v>26717475.6944339</v>
      </c>
      <c r="F87" s="0" t="n">
        <v>19739305.5714501</v>
      </c>
      <c r="G87" s="0" t="n">
        <v>6865163.34381216</v>
      </c>
      <c r="H87" s="0" t="n">
        <v>19852312.7947685</v>
      </c>
      <c r="I87" s="0" t="n">
        <v>6865162.89966536</v>
      </c>
      <c r="J87" s="0" t="n">
        <v>3660514.39171191</v>
      </c>
      <c r="K87" s="0" t="n">
        <v>3550698.95996056</v>
      </c>
      <c r="L87" s="0" t="n">
        <v>4622409.51623481</v>
      </c>
      <c r="M87" s="0" t="n">
        <v>4365475.32585248</v>
      </c>
      <c r="N87" s="0" t="n">
        <v>4642446.17920851</v>
      </c>
      <c r="O87" s="0" t="n">
        <v>4384314.93095572</v>
      </c>
      <c r="P87" s="0" t="n">
        <v>610085.731951986</v>
      </c>
      <c r="Q87" s="0" t="n">
        <v>591783.159993426</v>
      </c>
    </row>
    <row r="88" customFormat="false" ht="12.8" hidden="false" customHeight="false" outlineLevel="0" collapsed="false">
      <c r="A88" s="0" t="n">
        <v>135</v>
      </c>
      <c r="B88" s="0" t="n">
        <v>27913920.6960856</v>
      </c>
      <c r="C88" s="0" t="n">
        <v>26722348.3331555</v>
      </c>
      <c r="D88" s="0" t="n">
        <v>28033309.4603722</v>
      </c>
      <c r="E88" s="0" t="n">
        <v>26834569.8120088</v>
      </c>
      <c r="F88" s="0" t="n">
        <v>19860166.7857496</v>
      </c>
      <c r="G88" s="0" t="n">
        <v>6862181.54740587</v>
      </c>
      <c r="H88" s="0" t="n">
        <v>19972388.7090088</v>
      </c>
      <c r="I88" s="0" t="n">
        <v>6862181.10299997</v>
      </c>
      <c r="J88" s="0" t="n">
        <v>3710358.33750605</v>
      </c>
      <c r="K88" s="0" t="n">
        <v>3599047.58738087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28030516.5165743</v>
      </c>
      <c r="C89" s="0" t="n">
        <v>26833751.563464</v>
      </c>
      <c r="D89" s="0" t="n">
        <v>28148319.7436465</v>
      </c>
      <c r="E89" s="0" t="n">
        <v>26944482.6350304</v>
      </c>
      <c r="F89" s="0" t="n">
        <v>19931446.823383</v>
      </c>
      <c r="G89" s="0" t="n">
        <v>6902304.74008099</v>
      </c>
      <c r="H89" s="0" t="n">
        <v>20042178.3412148</v>
      </c>
      <c r="I89" s="0" t="n">
        <v>6902304.29381562</v>
      </c>
      <c r="J89" s="0" t="n">
        <v>3774654.01437163</v>
      </c>
      <c r="K89" s="0" t="n">
        <v>3661414.39394049</v>
      </c>
      <c r="L89" s="0" t="n">
        <v>4661689.14482911</v>
      </c>
      <c r="M89" s="0" t="n">
        <v>4402933.09283421</v>
      </c>
      <c r="N89" s="0" t="n">
        <v>4681322.31354656</v>
      </c>
      <c r="O89" s="0" t="n">
        <v>4421393.41933692</v>
      </c>
      <c r="P89" s="0" t="n">
        <v>629109.002395272</v>
      </c>
      <c r="Q89" s="0" t="n">
        <v>610235.732323414</v>
      </c>
    </row>
    <row r="90" customFormat="false" ht="12.8" hidden="false" customHeight="false" outlineLevel="0" collapsed="false">
      <c r="A90" s="0" t="n">
        <v>137</v>
      </c>
      <c r="B90" s="0" t="n">
        <v>28176864.7552275</v>
      </c>
      <c r="C90" s="0" t="n">
        <v>26974091.7285984</v>
      </c>
      <c r="D90" s="0" t="n">
        <v>28294262.5441733</v>
      </c>
      <c r="E90" s="0" t="n">
        <v>27084441.6860237</v>
      </c>
      <c r="F90" s="0" t="n">
        <v>20042724.9493329</v>
      </c>
      <c r="G90" s="0" t="n">
        <v>6931366.77926552</v>
      </c>
      <c r="H90" s="0" t="n">
        <v>20153075.3620623</v>
      </c>
      <c r="I90" s="0" t="n">
        <v>6931366.32396143</v>
      </c>
      <c r="J90" s="0" t="n">
        <v>3855110.54913457</v>
      </c>
      <c r="K90" s="0" t="n">
        <v>3739457.23266053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28287336.8789667</v>
      </c>
      <c r="C91" s="0" t="n">
        <v>27080111.2282045</v>
      </c>
      <c r="D91" s="0" t="n">
        <v>28404290.0635936</v>
      </c>
      <c r="E91" s="0" t="n">
        <v>27190044.5387724</v>
      </c>
      <c r="F91" s="0" t="n">
        <v>20189098.6676849</v>
      </c>
      <c r="G91" s="0" t="n">
        <v>6891012.56051962</v>
      </c>
      <c r="H91" s="0" t="n">
        <v>20299032.433821</v>
      </c>
      <c r="I91" s="0" t="n">
        <v>6891012.10495146</v>
      </c>
      <c r="J91" s="0" t="n">
        <v>3927797.41670973</v>
      </c>
      <c r="K91" s="0" t="n">
        <v>3809963.49420844</v>
      </c>
      <c r="L91" s="0" t="n">
        <v>4704625.31855434</v>
      </c>
      <c r="M91" s="0" t="n">
        <v>4443978.81191574</v>
      </c>
      <c r="N91" s="0" t="n">
        <v>4724117.04028624</v>
      </c>
      <c r="O91" s="0" t="n">
        <v>4462305.65093122</v>
      </c>
      <c r="P91" s="0" t="n">
        <v>654632.902784956</v>
      </c>
      <c r="Q91" s="0" t="n">
        <v>634993.915701407</v>
      </c>
    </row>
    <row r="92" customFormat="false" ht="12.8" hidden="false" customHeight="false" outlineLevel="0" collapsed="false">
      <c r="A92" s="0" t="n">
        <v>139</v>
      </c>
      <c r="B92" s="0" t="n">
        <v>28398149.6091</v>
      </c>
      <c r="C92" s="0" t="n">
        <v>27186297.3382945</v>
      </c>
      <c r="D92" s="0" t="n">
        <v>28513053.2015819</v>
      </c>
      <c r="E92" s="0" t="n">
        <v>27294306.3525588</v>
      </c>
      <c r="F92" s="0" t="n">
        <v>20269508.7592467</v>
      </c>
      <c r="G92" s="0" t="n">
        <v>6916788.57904774</v>
      </c>
      <c r="H92" s="0" t="n">
        <v>20377518.2324326</v>
      </c>
      <c r="I92" s="0" t="n">
        <v>6916788.12012622</v>
      </c>
      <c r="J92" s="0" t="n">
        <v>3992572.98193561</v>
      </c>
      <c r="K92" s="0" t="n">
        <v>3872795.79247754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28569151.4232398</v>
      </c>
      <c r="C93" s="0" t="n">
        <v>27350144.5209035</v>
      </c>
      <c r="D93" s="0" t="n">
        <v>28682834.7184791</v>
      </c>
      <c r="E93" s="0" t="n">
        <v>27457006.4555503</v>
      </c>
      <c r="F93" s="0" t="n">
        <v>20430571.3649531</v>
      </c>
      <c r="G93" s="0" t="n">
        <v>6919573.15595037</v>
      </c>
      <c r="H93" s="0" t="n">
        <v>20537433.7587866</v>
      </c>
      <c r="I93" s="0" t="n">
        <v>6919572.6967637</v>
      </c>
      <c r="J93" s="0" t="n">
        <v>4120687.68754563</v>
      </c>
      <c r="K93" s="0" t="n">
        <v>3997067.05691926</v>
      </c>
      <c r="L93" s="0" t="n">
        <v>4752345.37649526</v>
      </c>
      <c r="M93" s="0" t="n">
        <v>4489833.47178606</v>
      </c>
      <c r="N93" s="0" t="n">
        <v>4771292.52802839</v>
      </c>
      <c r="O93" s="0" t="n">
        <v>4507648.47229342</v>
      </c>
      <c r="P93" s="0" t="n">
        <v>686781.281257605</v>
      </c>
      <c r="Q93" s="0" t="n">
        <v>666177.842819877</v>
      </c>
    </row>
    <row r="94" customFormat="false" ht="12.8" hidden="false" customHeight="false" outlineLevel="0" collapsed="false">
      <c r="A94" s="0" t="n">
        <v>141</v>
      </c>
      <c r="B94" s="0" t="n">
        <v>28548459.1969385</v>
      </c>
      <c r="C94" s="0" t="n">
        <v>27331244.1346531</v>
      </c>
      <c r="D94" s="0" t="n">
        <v>28660037.9134307</v>
      </c>
      <c r="E94" s="0" t="n">
        <v>27436126.7218461</v>
      </c>
      <c r="F94" s="0" t="n">
        <v>20389558.95499</v>
      </c>
      <c r="G94" s="0" t="n">
        <v>6941685.17966318</v>
      </c>
      <c r="H94" s="0" t="n">
        <v>20494441.9959315</v>
      </c>
      <c r="I94" s="0" t="n">
        <v>6941684.7259146</v>
      </c>
      <c r="J94" s="0" t="n">
        <v>4184320.16174473</v>
      </c>
      <c r="K94" s="0" t="n">
        <v>4058790.55689239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28679417.1108648</v>
      </c>
      <c r="C95" s="0" t="n">
        <v>27456539.2435987</v>
      </c>
      <c r="D95" s="0" t="n">
        <v>28791418.3774758</v>
      </c>
      <c r="E95" s="0" t="n">
        <v>27561818.7190389</v>
      </c>
      <c r="F95" s="0" t="n">
        <v>20544464.7937471</v>
      </c>
      <c r="G95" s="0" t="n">
        <v>6912074.44985168</v>
      </c>
      <c r="H95" s="0" t="n">
        <v>20649744.723197</v>
      </c>
      <c r="I95" s="0" t="n">
        <v>6912073.99584196</v>
      </c>
      <c r="J95" s="0" t="n">
        <v>4271633.24776591</v>
      </c>
      <c r="K95" s="0" t="n">
        <v>4143484.25033294</v>
      </c>
      <c r="L95" s="0" t="n">
        <v>4772168.64589254</v>
      </c>
      <c r="M95" s="0" t="n">
        <v>4509583.54672731</v>
      </c>
      <c r="N95" s="0" t="n">
        <v>4790835.21955216</v>
      </c>
      <c r="O95" s="0" t="n">
        <v>4527134.80942473</v>
      </c>
      <c r="P95" s="0" t="n">
        <v>711938.874627652</v>
      </c>
      <c r="Q95" s="0" t="n">
        <v>690580.708388822</v>
      </c>
    </row>
    <row r="96" customFormat="false" ht="12.8" hidden="false" customHeight="false" outlineLevel="0" collapsed="false">
      <c r="A96" s="0" t="n">
        <v>143</v>
      </c>
      <c r="B96" s="0" t="n">
        <v>28787240.5004265</v>
      </c>
      <c r="C96" s="0" t="n">
        <v>27559510.9447853</v>
      </c>
      <c r="D96" s="0" t="n">
        <v>28897726.8468304</v>
      </c>
      <c r="E96" s="0" t="n">
        <v>27663363.131102</v>
      </c>
      <c r="F96" s="0" t="n">
        <v>20579521.2329703</v>
      </c>
      <c r="G96" s="0" t="n">
        <v>6979989.71181497</v>
      </c>
      <c r="H96" s="0" t="n">
        <v>20683373.8728939</v>
      </c>
      <c r="I96" s="0" t="n">
        <v>6979989.25820806</v>
      </c>
      <c r="J96" s="0" t="n">
        <v>4334639.67771684</v>
      </c>
      <c r="K96" s="0" t="n">
        <v>4204600.48738533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28911520.2448477</v>
      </c>
      <c r="C97" s="0" t="n">
        <v>27677660.5457655</v>
      </c>
      <c r="D97" s="0" t="n">
        <v>29020983.1935138</v>
      </c>
      <c r="E97" s="0" t="n">
        <v>27780550.9062324</v>
      </c>
      <c r="F97" s="0" t="n">
        <v>20645679.377124</v>
      </c>
      <c r="G97" s="0" t="n">
        <v>7031981.16864146</v>
      </c>
      <c r="H97" s="0" t="n">
        <v>20748570.1935361</v>
      </c>
      <c r="I97" s="0" t="n">
        <v>7031980.71269629</v>
      </c>
      <c r="J97" s="0" t="n">
        <v>4343771.33883637</v>
      </c>
      <c r="K97" s="0" t="n">
        <v>4213458.19867127</v>
      </c>
      <c r="L97" s="0" t="n">
        <v>4810715.20046445</v>
      </c>
      <c r="M97" s="0" t="n">
        <v>4546126.47520053</v>
      </c>
      <c r="N97" s="0" t="n">
        <v>4828958.17217844</v>
      </c>
      <c r="O97" s="0" t="n">
        <v>4563279.51797563</v>
      </c>
      <c r="P97" s="0" t="n">
        <v>723961.889806061</v>
      </c>
      <c r="Q97" s="0" t="n">
        <v>702243.033111879</v>
      </c>
    </row>
    <row r="98" customFormat="false" ht="12.8" hidden="false" customHeight="false" outlineLevel="0" collapsed="false">
      <c r="A98" s="0" t="n">
        <v>145</v>
      </c>
      <c r="B98" s="0" t="n">
        <v>29130822.117999</v>
      </c>
      <c r="C98" s="0" t="n">
        <v>27888380.6062112</v>
      </c>
      <c r="D98" s="0" t="n">
        <v>29239225.9839591</v>
      </c>
      <c r="E98" s="0" t="n">
        <v>27990275.3159847</v>
      </c>
      <c r="F98" s="0" t="n">
        <v>20815566.0729399</v>
      </c>
      <c r="G98" s="0" t="n">
        <v>7072814.53327126</v>
      </c>
      <c r="H98" s="0" t="n">
        <v>20917461.2010045</v>
      </c>
      <c r="I98" s="0" t="n">
        <v>7072814.11498015</v>
      </c>
      <c r="J98" s="0" t="n">
        <v>4456042.57556858</v>
      </c>
      <c r="K98" s="0" t="n">
        <v>4322361.29830152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29215300.3271638</v>
      </c>
      <c r="C99" s="0" t="n">
        <v>27969830.5656299</v>
      </c>
      <c r="D99" s="0" t="n">
        <v>29319256.1345758</v>
      </c>
      <c r="E99" s="0" t="n">
        <v>28067544.0975557</v>
      </c>
      <c r="F99" s="0" t="n">
        <v>20927835.218153</v>
      </c>
      <c r="G99" s="0" t="n">
        <v>7041995.34747687</v>
      </c>
      <c r="H99" s="0" t="n">
        <v>21025549.1686089</v>
      </c>
      <c r="I99" s="0" t="n">
        <v>7041994.92894685</v>
      </c>
      <c r="J99" s="0" t="n">
        <v>4521805.47863952</v>
      </c>
      <c r="K99" s="0" t="n">
        <v>4386151.31428033</v>
      </c>
      <c r="L99" s="0" t="n">
        <v>4861090.89927504</v>
      </c>
      <c r="M99" s="0" t="n">
        <v>4594197.90743662</v>
      </c>
      <c r="N99" s="0" t="n">
        <v>4878415.99358814</v>
      </c>
      <c r="O99" s="0" t="n">
        <v>4610488.18712189</v>
      </c>
      <c r="P99" s="0" t="n">
        <v>753634.24643992</v>
      </c>
      <c r="Q99" s="0" t="n">
        <v>731025.219046722</v>
      </c>
    </row>
    <row r="100" customFormat="false" ht="12.8" hidden="false" customHeight="false" outlineLevel="0" collapsed="false">
      <c r="A100" s="0" t="n">
        <v>147</v>
      </c>
      <c r="B100" s="0" t="n">
        <v>29254206.8469568</v>
      </c>
      <c r="C100" s="0" t="n">
        <v>28006427.7474541</v>
      </c>
      <c r="D100" s="0" t="n">
        <v>29356704.0729973</v>
      </c>
      <c r="E100" s="0" t="n">
        <v>28102770.1469075</v>
      </c>
      <c r="F100" s="0" t="n">
        <v>20970964.2063543</v>
      </c>
      <c r="G100" s="0" t="n">
        <v>7035463.54109981</v>
      </c>
      <c r="H100" s="0" t="n">
        <v>21067307.0259007</v>
      </c>
      <c r="I100" s="0" t="n">
        <v>7035463.12100677</v>
      </c>
      <c r="J100" s="0" t="n">
        <v>4565264.76545906</v>
      </c>
      <c r="K100" s="0" t="n">
        <v>4428306.82249529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29391943.8965922</v>
      </c>
      <c r="C101" s="0" t="n">
        <v>28137668.4070142</v>
      </c>
      <c r="D101" s="0" t="n">
        <v>29492735.4099234</v>
      </c>
      <c r="E101" s="0" t="n">
        <v>28232406.1427935</v>
      </c>
      <c r="F101" s="0" t="n">
        <v>21078858.1819893</v>
      </c>
      <c r="G101" s="0" t="n">
        <v>7058810.22502496</v>
      </c>
      <c r="H101" s="0" t="n">
        <v>21173596.3406748</v>
      </c>
      <c r="I101" s="0" t="n">
        <v>7058809.80211874</v>
      </c>
      <c r="J101" s="0" t="n">
        <v>4647763.96861524</v>
      </c>
      <c r="K101" s="0" t="n">
        <v>4508331.04955679</v>
      </c>
      <c r="L101" s="0" t="n">
        <v>4888367.14371589</v>
      </c>
      <c r="M101" s="0" t="n">
        <v>4619711.05677227</v>
      </c>
      <c r="N101" s="0" t="n">
        <v>4905164.61459874</v>
      </c>
      <c r="O101" s="0" t="n">
        <v>4635506.91515702</v>
      </c>
      <c r="P101" s="0" t="n">
        <v>774627.32810254</v>
      </c>
      <c r="Q101" s="0" t="n">
        <v>751388.508259464</v>
      </c>
    </row>
    <row r="102" customFormat="false" ht="12.8" hidden="false" customHeight="false" outlineLevel="0" collapsed="false">
      <c r="A102" s="0" t="n">
        <v>149</v>
      </c>
      <c r="B102" s="0" t="n">
        <v>29535592.8063642</v>
      </c>
      <c r="C102" s="0" t="n">
        <v>28275276.128577</v>
      </c>
      <c r="D102" s="0" t="n">
        <v>29636136.3506339</v>
      </c>
      <c r="E102" s="0" t="n">
        <v>28369780.7698681</v>
      </c>
      <c r="F102" s="0" t="n">
        <v>21232496.2991872</v>
      </c>
      <c r="G102" s="0" t="n">
        <v>7042779.82938973</v>
      </c>
      <c r="H102" s="0" t="n">
        <v>21327001.3306383</v>
      </c>
      <c r="I102" s="0" t="n">
        <v>7042779.43922981</v>
      </c>
      <c r="J102" s="0" t="n">
        <v>4671874.00472513</v>
      </c>
      <c r="K102" s="0" t="n">
        <v>4531717.78458337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29612876.7409499</v>
      </c>
      <c r="C103" s="0" t="n">
        <v>28349070.0891406</v>
      </c>
      <c r="D103" s="0" t="n">
        <v>29712378.4849263</v>
      </c>
      <c r="E103" s="0" t="n">
        <v>28442596.6604131</v>
      </c>
      <c r="F103" s="0" t="n">
        <v>21286326.9425124</v>
      </c>
      <c r="G103" s="0" t="n">
        <v>7062743.14662823</v>
      </c>
      <c r="H103" s="0" t="n">
        <v>21379853.9221842</v>
      </c>
      <c r="I103" s="0" t="n">
        <v>7062742.73822899</v>
      </c>
      <c r="J103" s="0" t="n">
        <v>4711513.49830035</v>
      </c>
      <c r="K103" s="0" t="n">
        <v>4570168.09335134</v>
      </c>
      <c r="L103" s="0" t="n">
        <v>4926364.07351684</v>
      </c>
      <c r="M103" s="0" t="n">
        <v>4656111.07023213</v>
      </c>
      <c r="N103" s="0" t="n">
        <v>4942946.79891977</v>
      </c>
      <c r="O103" s="0" t="n">
        <v>4671705.2651217</v>
      </c>
      <c r="P103" s="0" t="n">
        <v>785252.249716725</v>
      </c>
      <c r="Q103" s="0" t="n">
        <v>761694.682225224</v>
      </c>
    </row>
    <row r="104" customFormat="false" ht="12.8" hidden="false" customHeight="false" outlineLevel="0" collapsed="false">
      <c r="A104" s="0" t="n">
        <v>151</v>
      </c>
      <c r="B104" s="0" t="n">
        <v>29734080.0895379</v>
      </c>
      <c r="C104" s="0" t="n">
        <v>28465418.8538242</v>
      </c>
      <c r="D104" s="0" t="n">
        <v>29832051.7204876</v>
      </c>
      <c r="E104" s="0" t="n">
        <v>28557507.6891982</v>
      </c>
      <c r="F104" s="0" t="n">
        <v>21367121.825058</v>
      </c>
      <c r="G104" s="0" t="n">
        <v>7098297.02876617</v>
      </c>
      <c r="H104" s="0" t="n">
        <v>21459211.0633042</v>
      </c>
      <c r="I104" s="0" t="n">
        <v>7098296.62589394</v>
      </c>
      <c r="J104" s="0" t="n">
        <v>4823526.39548171</v>
      </c>
      <c r="K104" s="0" t="n">
        <v>4678820.60361726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30070902.6486178</v>
      </c>
      <c r="C105" s="0" t="n">
        <v>28787504.0368645</v>
      </c>
      <c r="D105" s="0" t="n">
        <v>30168808.0530685</v>
      </c>
      <c r="E105" s="0" t="n">
        <v>28879530.6167895</v>
      </c>
      <c r="F105" s="0" t="n">
        <v>21678410.1971045</v>
      </c>
      <c r="G105" s="0" t="n">
        <v>7109093.83975993</v>
      </c>
      <c r="H105" s="0" t="n">
        <v>21770437.1801293</v>
      </c>
      <c r="I105" s="0" t="n">
        <v>7109093.4366602</v>
      </c>
      <c r="J105" s="0" t="n">
        <v>4907982.35489777</v>
      </c>
      <c r="K105" s="0" t="n">
        <v>4760742.88425084</v>
      </c>
      <c r="L105" s="0" t="n">
        <v>5002466.18764587</v>
      </c>
      <c r="M105" s="0" t="n">
        <v>4728535.76141878</v>
      </c>
      <c r="N105" s="0" t="n">
        <v>5018782.95713612</v>
      </c>
      <c r="O105" s="0" t="n">
        <v>4743879.98500501</v>
      </c>
      <c r="P105" s="0" t="n">
        <v>817997.059149629</v>
      </c>
      <c r="Q105" s="0" t="n">
        <v>793457.14737514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  <c r="J1" s="0" t="s">
        <v>176</v>
      </c>
      <c r="K1" s="0" t="s">
        <v>177</v>
      </c>
      <c r="L1" s="0" t="s">
        <v>178</v>
      </c>
      <c r="M1" s="0" t="s">
        <v>179</v>
      </c>
      <c r="N1" s="0" t="s">
        <v>180</v>
      </c>
      <c r="O1" s="0" t="s">
        <v>181</v>
      </c>
      <c r="P1" s="0" t="s">
        <v>182</v>
      </c>
      <c r="Q1" s="0" t="s">
        <v>183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17587974.416919</v>
      </c>
      <c r="C19" s="0" t="n">
        <v>16887307.0924395</v>
      </c>
      <c r="D19" s="0" t="n">
        <v>17659669.315915</v>
      </c>
      <c r="E19" s="0" t="n">
        <v>16954700.2863832</v>
      </c>
      <c r="F19" s="0" t="n">
        <v>13712535.1268543</v>
      </c>
      <c r="G19" s="0" t="n">
        <v>3174771.96558517</v>
      </c>
      <c r="H19" s="0" t="n">
        <v>13779928.9870759</v>
      </c>
      <c r="I19" s="0" t="n">
        <v>3174771.29930734</v>
      </c>
      <c r="J19" s="0" t="n">
        <v>197068.26415119</v>
      </c>
      <c r="K19" s="0" t="n">
        <v>191156.216226654</v>
      </c>
      <c r="L19" s="0" t="n">
        <v>2933883.5978154</v>
      </c>
      <c r="M19" s="0" t="n">
        <v>2774704.77562305</v>
      </c>
      <c r="N19" s="0" t="n">
        <v>2945832.74567776</v>
      </c>
      <c r="O19" s="0" t="n">
        <v>2785936.97326961</v>
      </c>
      <c r="P19" s="0" t="n">
        <v>32844.710691865</v>
      </c>
      <c r="Q19" s="0" t="n">
        <v>31859.369371109</v>
      </c>
    </row>
    <row r="20" customFormat="false" ht="12.8" hidden="false" customHeight="false" outlineLevel="0" collapsed="false">
      <c r="A20" s="0" t="n">
        <v>67</v>
      </c>
      <c r="B20" s="0" t="n">
        <v>17968085.5035197</v>
      </c>
      <c r="C20" s="0" t="n">
        <v>17250789.5865673</v>
      </c>
      <c r="D20" s="0" t="n">
        <v>18043782.4017957</v>
      </c>
      <c r="E20" s="0" t="n">
        <v>17321944.6596019</v>
      </c>
      <c r="F20" s="0" t="n">
        <v>13994042.5618476</v>
      </c>
      <c r="G20" s="0" t="n">
        <v>3256747.02471973</v>
      </c>
      <c r="H20" s="0" t="n">
        <v>14065198.3181863</v>
      </c>
      <c r="I20" s="0" t="n">
        <v>3256746.34141567</v>
      </c>
      <c r="J20" s="0" t="n">
        <v>188011.226216134</v>
      </c>
      <c r="K20" s="0" t="n">
        <v>182370.88942965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17743602.5891893</v>
      </c>
      <c r="C21" s="0" t="n">
        <v>17034351.9141749</v>
      </c>
      <c r="D21" s="0" t="n">
        <v>17819626.3718313</v>
      </c>
      <c r="E21" s="0" t="n">
        <v>17105814.258719</v>
      </c>
      <c r="F21" s="0" t="n">
        <v>13812682.6826579</v>
      </c>
      <c r="G21" s="0" t="n">
        <v>3221669.23151694</v>
      </c>
      <c r="H21" s="0" t="n">
        <v>13884145.6981308</v>
      </c>
      <c r="I21" s="0" t="n">
        <v>3221668.56058823</v>
      </c>
      <c r="J21" s="0" t="n">
        <v>194696.72479204</v>
      </c>
      <c r="K21" s="0" t="n">
        <v>188855.823048279</v>
      </c>
      <c r="L21" s="0" t="n">
        <v>2959844.55735739</v>
      </c>
      <c r="M21" s="0" t="n">
        <v>2798573.31361037</v>
      </c>
      <c r="N21" s="0" t="n">
        <v>2972515.18582266</v>
      </c>
      <c r="O21" s="0" t="n">
        <v>2810483.70285604</v>
      </c>
      <c r="P21" s="0" t="n">
        <v>32449.4541320067</v>
      </c>
      <c r="Q21" s="0" t="n">
        <v>31475.9705080465</v>
      </c>
    </row>
    <row r="22" customFormat="false" ht="12.8" hidden="false" customHeight="false" outlineLevel="0" collapsed="false">
      <c r="A22" s="0" t="n">
        <v>69</v>
      </c>
      <c r="B22" s="0" t="n">
        <v>17559459.9207901</v>
      </c>
      <c r="C22" s="0" t="n">
        <v>16857316.8568229</v>
      </c>
      <c r="D22" s="0" t="n">
        <v>17635045.7120556</v>
      </c>
      <c r="E22" s="0" t="n">
        <v>16928367.4897638</v>
      </c>
      <c r="F22" s="0" t="n">
        <v>13646863.1185745</v>
      </c>
      <c r="G22" s="0" t="n">
        <v>3210453.73824836</v>
      </c>
      <c r="H22" s="0" t="n">
        <v>13717914.4049355</v>
      </c>
      <c r="I22" s="0" t="n">
        <v>3210453.08482835</v>
      </c>
      <c r="J22" s="0" t="n">
        <v>214032.311837649</v>
      </c>
      <c r="K22" s="0" t="n">
        <v>207611.34248252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17594301.2156</v>
      </c>
      <c r="C23" s="0" t="n">
        <v>16889701.728984</v>
      </c>
      <c r="D23" s="0" t="n">
        <v>17672189.6903348</v>
      </c>
      <c r="E23" s="0" t="n">
        <v>16962916.8843504</v>
      </c>
      <c r="F23" s="0" t="n">
        <v>13583034.6324482</v>
      </c>
      <c r="G23" s="0" t="n">
        <v>3306667.09653586</v>
      </c>
      <c r="H23" s="0" t="n">
        <v>13656250.4430745</v>
      </c>
      <c r="I23" s="0" t="n">
        <v>3306666.44127592</v>
      </c>
      <c r="J23" s="0" t="n">
        <v>238481.148403472</v>
      </c>
      <c r="K23" s="0" t="n">
        <v>231326.713951368</v>
      </c>
      <c r="L23" s="0" t="n">
        <v>2934227.74019023</v>
      </c>
      <c r="M23" s="0" t="n">
        <v>2768742.19572811</v>
      </c>
      <c r="N23" s="0" t="n">
        <v>2947209.15071618</v>
      </c>
      <c r="O23" s="0" t="n">
        <v>2780944.72014501</v>
      </c>
      <c r="P23" s="0" t="n">
        <v>39746.8580672453</v>
      </c>
      <c r="Q23" s="0" t="n">
        <v>38554.452325228</v>
      </c>
    </row>
    <row r="24" customFormat="false" ht="12.8" hidden="false" customHeight="false" outlineLevel="0" collapsed="false">
      <c r="A24" s="0" t="n">
        <v>71</v>
      </c>
      <c r="B24" s="0" t="n">
        <v>17510660.355896</v>
      </c>
      <c r="C24" s="0" t="n">
        <v>16807024.4168659</v>
      </c>
      <c r="D24" s="0" t="n">
        <v>17589171.413172</v>
      </c>
      <c r="E24" s="0" t="n">
        <v>16880824.8006689</v>
      </c>
      <c r="F24" s="0" t="n">
        <v>13455790.1553991</v>
      </c>
      <c r="G24" s="0" t="n">
        <v>3351234.26146684</v>
      </c>
      <c r="H24" s="0" t="n">
        <v>13529591.1672455</v>
      </c>
      <c r="I24" s="0" t="n">
        <v>3351233.63342347</v>
      </c>
      <c r="J24" s="0" t="n">
        <v>263045.215011828</v>
      </c>
      <c r="K24" s="0" t="n">
        <v>255153.858561473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17933839.7404426</v>
      </c>
      <c r="C25" s="0" t="n">
        <v>17212028.0700775</v>
      </c>
      <c r="D25" s="0" t="n">
        <v>18014919.8351019</v>
      </c>
      <c r="E25" s="0" t="n">
        <v>17288243.3488141</v>
      </c>
      <c r="F25" s="0" t="n">
        <v>13724128.6140256</v>
      </c>
      <c r="G25" s="0" t="n">
        <v>3487899.4560519</v>
      </c>
      <c r="H25" s="0" t="n">
        <v>13800344.5337363</v>
      </c>
      <c r="I25" s="0" t="n">
        <v>3487898.81507779</v>
      </c>
      <c r="J25" s="0" t="n">
        <v>289255.149308843</v>
      </c>
      <c r="K25" s="0" t="n">
        <v>280577.494829578</v>
      </c>
      <c r="L25" s="0" t="n">
        <v>2990178.01552708</v>
      </c>
      <c r="M25" s="0" t="n">
        <v>2820981.5109005</v>
      </c>
      <c r="N25" s="0" t="n">
        <v>3003691.36282081</v>
      </c>
      <c r="O25" s="0" t="n">
        <v>2833684.05599413</v>
      </c>
      <c r="P25" s="0" t="n">
        <v>48209.1915514739</v>
      </c>
      <c r="Q25" s="0" t="n">
        <v>46762.9158049297</v>
      </c>
    </row>
    <row r="26" customFormat="false" ht="12.8" hidden="false" customHeight="false" outlineLevel="0" collapsed="false">
      <c r="A26" s="0" t="n">
        <v>73</v>
      </c>
      <c r="B26" s="0" t="n">
        <v>19139092.6927105</v>
      </c>
      <c r="C26" s="0" t="n">
        <v>18366579.5989812</v>
      </c>
      <c r="D26" s="0" t="n">
        <v>19228172.0868737</v>
      </c>
      <c r="E26" s="0" t="n">
        <v>18450314.2185356</v>
      </c>
      <c r="F26" s="0" t="n">
        <v>14629921.8290599</v>
      </c>
      <c r="G26" s="0" t="n">
        <v>3736657.76992126</v>
      </c>
      <c r="H26" s="0" t="n">
        <v>14713657.130984</v>
      </c>
      <c r="I26" s="0" t="n">
        <v>3736657.08755156</v>
      </c>
      <c r="J26" s="0" t="n">
        <v>335599.81694067</v>
      </c>
      <c r="K26" s="0" t="n">
        <v>325531.82243245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19144522.6938933</v>
      </c>
      <c r="C27" s="0" t="n">
        <v>18370218.0716815</v>
      </c>
      <c r="D27" s="0" t="n">
        <v>19235041.4057811</v>
      </c>
      <c r="E27" s="0" t="n">
        <v>18455305.6501284</v>
      </c>
      <c r="F27" s="0" t="n">
        <v>14582330.682076</v>
      </c>
      <c r="G27" s="0" t="n">
        <v>3787887.38960559</v>
      </c>
      <c r="H27" s="0" t="n">
        <v>14667418.9347002</v>
      </c>
      <c r="I27" s="0" t="n">
        <v>3787886.7154282</v>
      </c>
      <c r="J27" s="0" t="n">
        <v>350493.738397744</v>
      </c>
      <c r="K27" s="0" t="n">
        <v>339978.926245812</v>
      </c>
      <c r="L27" s="0" t="n">
        <v>3192598.69152001</v>
      </c>
      <c r="M27" s="0" t="n">
        <v>3011537.14948457</v>
      </c>
      <c r="N27" s="0" t="n">
        <v>3207685.14159925</v>
      </c>
      <c r="O27" s="0" t="n">
        <v>3025718.41113583</v>
      </c>
      <c r="P27" s="0" t="n">
        <v>58415.6230662907</v>
      </c>
      <c r="Q27" s="0" t="n">
        <v>56663.1543743019</v>
      </c>
    </row>
    <row r="28" customFormat="false" ht="12.8" hidden="false" customHeight="false" outlineLevel="0" collapsed="false">
      <c r="A28" s="0" t="n">
        <v>75</v>
      </c>
      <c r="B28" s="0" t="n">
        <v>19324176.2425364</v>
      </c>
      <c r="C28" s="0" t="n">
        <v>18541882.0133888</v>
      </c>
      <c r="D28" s="0" t="n">
        <v>19415848.9636064</v>
      </c>
      <c r="E28" s="0" t="n">
        <v>18628054.505</v>
      </c>
      <c r="F28" s="0" t="n">
        <v>14671515.4631764</v>
      </c>
      <c r="G28" s="0" t="n">
        <v>3870366.55021246</v>
      </c>
      <c r="H28" s="0" t="n">
        <v>14757688.6254761</v>
      </c>
      <c r="I28" s="0" t="n">
        <v>3870365.87952393</v>
      </c>
      <c r="J28" s="0" t="n">
        <v>388890.909263712</v>
      </c>
      <c r="K28" s="0" t="n">
        <v>377224.181985801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19672718.1930419</v>
      </c>
      <c r="C29" s="0" t="n">
        <v>18874639.4786616</v>
      </c>
      <c r="D29" s="0" t="n">
        <v>19767667.2418682</v>
      </c>
      <c r="E29" s="0" t="n">
        <v>18963891.7198914</v>
      </c>
      <c r="F29" s="0" t="n">
        <v>14867520.2915689</v>
      </c>
      <c r="G29" s="0" t="n">
        <v>4007119.1870927</v>
      </c>
      <c r="H29" s="0" t="n">
        <v>14956773.2147124</v>
      </c>
      <c r="I29" s="0" t="n">
        <v>4007118.50517901</v>
      </c>
      <c r="J29" s="0" t="n">
        <v>413105.994196808</v>
      </c>
      <c r="K29" s="0" t="n">
        <v>400712.814370904</v>
      </c>
      <c r="L29" s="0" t="n">
        <v>3280459.58495269</v>
      </c>
      <c r="M29" s="0" t="n">
        <v>3094139.48269079</v>
      </c>
      <c r="N29" s="0" t="n">
        <v>3296284.45041898</v>
      </c>
      <c r="O29" s="0" t="n">
        <v>3109015.14708007</v>
      </c>
      <c r="P29" s="0" t="n">
        <v>68850.9990328014</v>
      </c>
      <c r="Q29" s="0" t="n">
        <v>66785.4690618174</v>
      </c>
    </row>
    <row r="30" customFormat="false" ht="12.8" hidden="false" customHeight="false" outlineLevel="0" collapsed="false">
      <c r="A30" s="0" t="n">
        <v>77</v>
      </c>
      <c r="B30" s="0" t="n">
        <v>20018325.6930719</v>
      </c>
      <c r="C30" s="0" t="n">
        <v>19204286.5772199</v>
      </c>
      <c r="D30" s="0" t="n">
        <v>20117014.6531322</v>
      </c>
      <c r="E30" s="0" t="n">
        <v>19297054.336591</v>
      </c>
      <c r="F30" s="0" t="n">
        <v>15060409.8704481</v>
      </c>
      <c r="G30" s="0" t="n">
        <v>4143876.70677179</v>
      </c>
      <c r="H30" s="0" t="n">
        <v>15153178.3173622</v>
      </c>
      <c r="I30" s="0" t="n">
        <v>4143876.01922885</v>
      </c>
      <c r="J30" s="0" t="n">
        <v>447702.804214994</v>
      </c>
      <c r="K30" s="0" t="n">
        <v>434271.720088544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20432549.9523235</v>
      </c>
      <c r="C31" s="0" t="n">
        <v>19599544.1445238</v>
      </c>
      <c r="D31" s="0" t="n">
        <v>20534030.6885364</v>
      </c>
      <c r="E31" s="0" t="n">
        <v>19694936.1757071</v>
      </c>
      <c r="F31" s="0" t="n">
        <v>15328209.5564124</v>
      </c>
      <c r="G31" s="0" t="n">
        <v>4271334.58811142</v>
      </c>
      <c r="H31" s="0" t="n">
        <v>15423602.2840956</v>
      </c>
      <c r="I31" s="0" t="n">
        <v>4271333.89161146</v>
      </c>
      <c r="J31" s="0" t="n">
        <v>474780.25368765</v>
      </c>
      <c r="K31" s="0" t="n">
        <v>460536.846077021</v>
      </c>
      <c r="L31" s="0" t="n">
        <v>3407446.57335276</v>
      </c>
      <c r="M31" s="0" t="n">
        <v>3213579.23307201</v>
      </c>
      <c r="N31" s="0" t="n">
        <v>3424360.05405901</v>
      </c>
      <c r="O31" s="0" t="n">
        <v>3229478.20384933</v>
      </c>
      <c r="P31" s="0" t="n">
        <v>79130.0422812751</v>
      </c>
      <c r="Q31" s="0" t="n">
        <v>76756.1410128368</v>
      </c>
    </row>
    <row r="32" customFormat="false" ht="12.8" hidden="false" customHeight="false" outlineLevel="0" collapsed="false">
      <c r="A32" s="0" t="n">
        <v>79</v>
      </c>
      <c r="B32" s="0" t="n">
        <v>20757425.3686871</v>
      </c>
      <c r="C32" s="0" t="n">
        <v>19909107.3802158</v>
      </c>
      <c r="D32" s="0" t="n">
        <v>20862161.9797956</v>
      </c>
      <c r="E32" s="0" t="n">
        <v>20007561.2150654</v>
      </c>
      <c r="F32" s="0" t="n">
        <v>15489128.3870018</v>
      </c>
      <c r="G32" s="0" t="n">
        <v>4419978.993214</v>
      </c>
      <c r="H32" s="0" t="n">
        <v>15587582.9242422</v>
      </c>
      <c r="I32" s="0" t="n">
        <v>4419978.29082324</v>
      </c>
      <c r="J32" s="0" t="n">
        <v>502791.022840557</v>
      </c>
      <c r="K32" s="0" t="n">
        <v>487707.29215534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21086692.1044354</v>
      </c>
      <c r="C33" s="0" t="n">
        <v>20223094.3843519</v>
      </c>
      <c r="D33" s="0" t="n">
        <v>21194056.9955712</v>
      </c>
      <c r="E33" s="0" t="n">
        <v>20324018.8179121</v>
      </c>
      <c r="F33" s="0" t="n">
        <v>15649413.2206209</v>
      </c>
      <c r="G33" s="0" t="n">
        <v>4573681.16373099</v>
      </c>
      <c r="H33" s="0" t="n">
        <v>15750338.3598594</v>
      </c>
      <c r="I33" s="0" t="n">
        <v>4573680.45805278</v>
      </c>
      <c r="J33" s="0" t="n">
        <v>530450.256949557</v>
      </c>
      <c r="K33" s="0" t="n">
        <v>514536.74924107</v>
      </c>
      <c r="L33" s="0" t="n">
        <v>3514063.86973943</v>
      </c>
      <c r="M33" s="0" t="n">
        <v>3313080.70426843</v>
      </c>
      <c r="N33" s="0" t="n">
        <v>3531958.27285295</v>
      </c>
      <c r="O33" s="0" t="n">
        <v>3329901.74791758</v>
      </c>
      <c r="P33" s="0" t="n">
        <v>88408.3761582594</v>
      </c>
      <c r="Q33" s="0" t="n">
        <v>85756.1248735117</v>
      </c>
    </row>
    <row r="34" customFormat="false" ht="12.8" hidden="false" customHeight="false" outlineLevel="0" collapsed="false">
      <c r="A34" s="0" t="n">
        <v>81</v>
      </c>
      <c r="B34" s="0" t="n">
        <v>21337829.7798807</v>
      </c>
      <c r="C34" s="0" t="n">
        <v>20462013.5441566</v>
      </c>
      <c r="D34" s="0" t="n">
        <v>21447317.0296253</v>
      </c>
      <c r="E34" s="0" t="n">
        <v>20564933.0051037</v>
      </c>
      <c r="F34" s="0" t="n">
        <v>15771345.3169941</v>
      </c>
      <c r="G34" s="0" t="n">
        <v>4690668.22716253</v>
      </c>
      <c r="H34" s="0" t="n">
        <v>15874265.4886777</v>
      </c>
      <c r="I34" s="0" t="n">
        <v>4690667.51642599</v>
      </c>
      <c r="J34" s="0" t="n">
        <v>531478.332294265</v>
      </c>
      <c r="K34" s="0" t="n">
        <v>515533.982325437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21484238.269641</v>
      </c>
      <c r="C35" s="0" t="n">
        <v>20600670.2461066</v>
      </c>
      <c r="D35" s="0" t="n">
        <v>21595572.1373659</v>
      </c>
      <c r="E35" s="0" t="n">
        <v>20705325.5356884</v>
      </c>
      <c r="F35" s="0" t="n">
        <v>15851133.6169718</v>
      </c>
      <c r="G35" s="0" t="n">
        <v>4749536.62913488</v>
      </c>
      <c r="H35" s="0" t="n">
        <v>15955789.6210905</v>
      </c>
      <c r="I35" s="0" t="n">
        <v>4749535.91459783</v>
      </c>
      <c r="J35" s="0" t="n">
        <v>551484.573134571</v>
      </c>
      <c r="K35" s="0" t="n">
        <v>534940.035940534</v>
      </c>
      <c r="L35" s="0" t="n">
        <v>3581804.88443732</v>
      </c>
      <c r="M35" s="0" t="n">
        <v>3376935.02489264</v>
      </c>
      <c r="N35" s="0" t="n">
        <v>3600360.78684543</v>
      </c>
      <c r="O35" s="0" t="n">
        <v>3394377.88173316</v>
      </c>
      <c r="P35" s="0" t="n">
        <v>91914.0955224285</v>
      </c>
      <c r="Q35" s="0" t="n">
        <v>89156.6726567556</v>
      </c>
    </row>
    <row r="36" customFormat="false" ht="12.8" hidden="false" customHeight="false" outlineLevel="0" collapsed="false">
      <c r="A36" s="0" t="n">
        <v>83</v>
      </c>
      <c r="B36" s="0" t="n">
        <v>21705413.9829941</v>
      </c>
      <c r="C36" s="0" t="n">
        <v>20810984.9083156</v>
      </c>
      <c r="D36" s="0" t="n">
        <v>21818888.5553382</v>
      </c>
      <c r="E36" s="0" t="n">
        <v>20917652.4703761</v>
      </c>
      <c r="F36" s="0" t="n">
        <v>15953950.1773923</v>
      </c>
      <c r="G36" s="0" t="n">
        <v>4857034.73092338</v>
      </c>
      <c r="H36" s="0" t="n">
        <v>16060618.4661369</v>
      </c>
      <c r="I36" s="0" t="n">
        <v>4857034.00423918</v>
      </c>
      <c r="J36" s="0" t="n">
        <v>583727.22212477</v>
      </c>
      <c r="K36" s="0" t="n">
        <v>566215.405461027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21876982.5013858</v>
      </c>
      <c r="C37" s="0" t="n">
        <v>20973803.226002</v>
      </c>
      <c r="D37" s="0" t="n">
        <v>21991604.7039335</v>
      </c>
      <c r="E37" s="0" t="n">
        <v>21081549.5681916</v>
      </c>
      <c r="F37" s="0" t="n">
        <v>16014906.2750772</v>
      </c>
      <c r="G37" s="0" t="n">
        <v>4958896.95092479</v>
      </c>
      <c r="H37" s="0" t="n">
        <v>16122653.3396982</v>
      </c>
      <c r="I37" s="0" t="n">
        <v>4958896.22849339</v>
      </c>
      <c r="J37" s="0" t="n">
        <v>609866.827033624</v>
      </c>
      <c r="K37" s="0" t="n">
        <v>591570.822222615</v>
      </c>
      <c r="L37" s="0" t="n">
        <v>3645039.74279202</v>
      </c>
      <c r="M37" s="0" t="n">
        <v>3435653.06294228</v>
      </c>
      <c r="N37" s="0" t="n">
        <v>3664143.70417315</v>
      </c>
      <c r="O37" s="0" t="n">
        <v>3453611.09902133</v>
      </c>
      <c r="P37" s="0" t="n">
        <v>101644.471172271</v>
      </c>
      <c r="Q37" s="0" t="n">
        <v>98595.1370371026</v>
      </c>
    </row>
    <row r="38" customFormat="false" ht="12.8" hidden="false" customHeight="false" outlineLevel="0" collapsed="false">
      <c r="A38" s="0" t="n">
        <v>85</v>
      </c>
      <c r="B38" s="0" t="n">
        <v>22139805.1153075</v>
      </c>
      <c r="C38" s="0" t="n">
        <v>21224577.5505258</v>
      </c>
      <c r="D38" s="0" t="n">
        <v>22256788.7019819</v>
      </c>
      <c r="E38" s="0" t="n">
        <v>21334543.604208</v>
      </c>
      <c r="F38" s="0" t="n">
        <v>16159921.2127098</v>
      </c>
      <c r="G38" s="0" t="n">
        <v>5064656.337816</v>
      </c>
      <c r="H38" s="0" t="n">
        <v>16269887.9939348</v>
      </c>
      <c r="I38" s="0" t="n">
        <v>5064655.61027313</v>
      </c>
      <c r="J38" s="0" t="n">
        <v>637514.245719112</v>
      </c>
      <c r="K38" s="0" t="n">
        <v>618388.818347539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22377970.5293863</v>
      </c>
      <c r="C39" s="0" t="n">
        <v>21450606.323767</v>
      </c>
      <c r="D39" s="0" t="n">
        <v>22498197.9073357</v>
      </c>
      <c r="E39" s="0" t="n">
        <v>21563621.5495684</v>
      </c>
      <c r="F39" s="0" t="n">
        <v>16320043.5097444</v>
      </c>
      <c r="G39" s="0" t="n">
        <v>5130562.81402256</v>
      </c>
      <c r="H39" s="0" t="n">
        <v>16433059.4505218</v>
      </c>
      <c r="I39" s="0" t="n">
        <v>5130562.09904655</v>
      </c>
      <c r="J39" s="0" t="n">
        <v>641303.002315032</v>
      </c>
      <c r="K39" s="0" t="n">
        <v>622063.912245581</v>
      </c>
      <c r="L39" s="0" t="n">
        <v>3728181.7016335</v>
      </c>
      <c r="M39" s="0" t="n">
        <v>3513316.21511598</v>
      </c>
      <c r="N39" s="0" t="n">
        <v>3748219.86223659</v>
      </c>
      <c r="O39" s="0" t="n">
        <v>3532152.08464601</v>
      </c>
      <c r="P39" s="0" t="n">
        <v>106883.833719172</v>
      </c>
      <c r="Q39" s="0" t="n">
        <v>103677.318707597</v>
      </c>
    </row>
    <row r="40" customFormat="false" ht="12.8" hidden="false" customHeight="false" outlineLevel="0" collapsed="false">
      <c r="A40" s="0" t="n">
        <v>87</v>
      </c>
      <c r="B40" s="0" t="n">
        <v>22639917.6866987</v>
      </c>
      <c r="C40" s="0" t="n">
        <v>21699713.0060551</v>
      </c>
      <c r="D40" s="0" t="n">
        <v>22763171.3766022</v>
      </c>
      <c r="E40" s="0" t="n">
        <v>21815572.9755706</v>
      </c>
      <c r="F40" s="0" t="n">
        <v>16495421.679959</v>
      </c>
      <c r="G40" s="0" t="n">
        <v>5204291.32609613</v>
      </c>
      <c r="H40" s="0" t="n">
        <v>16611282.3605324</v>
      </c>
      <c r="I40" s="0" t="n">
        <v>5204290.61503819</v>
      </c>
      <c r="J40" s="0" t="n">
        <v>671709.243955054</v>
      </c>
      <c r="K40" s="0" t="n">
        <v>651557.966636402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22869426.0705194</v>
      </c>
      <c r="C41" s="0" t="n">
        <v>21918404.7530521</v>
      </c>
      <c r="D41" s="0" t="n">
        <v>22995307.7671108</v>
      </c>
      <c r="E41" s="0" t="n">
        <v>22036735.0568308</v>
      </c>
      <c r="F41" s="0" t="n">
        <v>16629416.0404713</v>
      </c>
      <c r="G41" s="0" t="n">
        <v>5288988.71258078</v>
      </c>
      <c r="H41" s="0" t="n">
        <v>16747747.0551503</v>
      </c>
      <c r="I41" s="0" t="n">
        <v>5288988.00168046</v>
      </c>
      <c r="J41" s="0" t="n">
        <v>748663.968694573</v>
      </c>
      <c r="K41" s="0" t="n">
        <v>726204.049633735</v>
      </c>
      <c r="L41" s="0" t="n">
        <v>3809380.41540631</v>
      </c>
      <c r="M41" s="0" t="n">
        <v>3589757.76842124</v>
      </c>
      <c r="N41" s="0" t="n">
        <v>3830360.96572167</v>
      </c>
      <c r="O41" s="0" t="n">
        <v>3609479.78864796</v>
      </c>
      <c r="P41" s="0" t="n">
        <v>124777.328115762</v>
      </c>
      <c r="Q41" s="0" t="n">
        <v>121034.008272289</v>
      </c>
    </row>
    <row r="42" customFormat="false" ht="12.8" hidden="false" customHeight="false" outlineLevel="0" collapsed="false">
      <c r="A42" s="0" t="n">
        <v>89</v>
      </c>
      <c r="B42" s="0" t="n">
        <v>23173089.9634315</v>
      </c>
      <c r="C42" s="0" t="n">
        <v>22207687.4910605</v>
      </c>
      <c r="D42" s="0" t="n">
        <v>23301210.3157727</v>
      </c>
      <c r="E42" s="0" t="n">
        <v>22328122.1417818</v>
      </c>
      <c r="F42" s="0" t="n">
        <v>16826934.3784515</v>
      </c>
      <c r="G42" s="0" t="n">
        <v>5380753.11260894</v>
      </c>
      <c r="H42" s="0" t="n">
        <v>16947369.7293028</v>
      </c>
      <c r="I42" s="0" t="n">
        <v>5380752.41247891</v>
      </c>
      <c r="J42" s="0" t="n">
        <v>825815.24754797</v>
      </c>
      <c r="K42" s="0" t="n">
        <v>801040.790121531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23420881.2633443</v>
      </c>
      <c r="C43" s="0" t="n">
        <v>22443304.6645365</v>
      </c>
      <c r="D43" s="0" t="n">
        <v>23550450.7048019</v>
      </c>
      <c r="E43" s="0" t="n">
        <v>22565101.4677336</v>
      </c>
      <c r="F43" s="0" t="n">
        <v>16984470.0232886</v>
      </c>
      <c r="G43" s="0" t="n">
        <v>5458834.64124791</v>
      </c>
      <c r="H43" s="0" t="n">
        <v>17106267.5228917</v>
      </c>
      <c r="I43" s="0" t="n">
        <v>5458833.94484192</v>
      </c>
      <c r="J43" s="0" t="n">
        <v>913106.591680421</v>
      </c>
      <c r="K43" s="0" t="n">
        <v>885713.393930008</v>
      </c>
      <c r="L43" s="0" t="n">
        <v>3901054.34878415</v>
      </c>
      <c r="M43" s="0" t="n">
        <v>3676565.26834433</v>
      </c>
      <c r="N43" s="0" t="n">
        <v>3922649.52665597</v>
      </c>
      <c r="O43" s="0" t="n">
        <v>3696865.07609838</v>
      </c>
      <c r="P43" s="0" t="n">
        <v>152184.431946737</v>
      </c>
      <c r="Q43" s="0" t="n">
        <v>147618.898988335</v>
      </c>
    </row>
    <row r="44" customFormat="false" ht="12.8" hidden="false" customHeight="false" outlineLevel="0" collapsed="false">
      <c r="A44" s="0" t="n">
        <v>91</v>
      </c>
      <c r="B44" s="0" t="n">
        <v>23710350.8968302</v>
      </c>
      <c r="C44" s="0" t="n">
        <v>22719500.9039101</v>
      </c>
      <c r="D44" s="0" t="n">
        <v>23842395.3909048</v>
      </c>
      <c r="E44" s="0" t="n">
        <v>22843624.2669322</v>
      </c>
      <c r="F44" s="0" t="n">
        <v>17178788.3341193</v>
      </c>
      <c r="G44" s="0" t="n">
        <v>5540712.56979082</v>
      </c>
      <c r="H44" s="0" t="n">
        <v>17302912.3795991</v>
      </c>
      <c r="I44" s="0" t="n">
        <v>5540711.88733311</v>
      </c>
      <c r="J44" s="0" t="n">
        <v>968999.502236824</v>
      </c>
      <c r="K44" s="0" t="n">
        <v>939929.517169719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23960726.0092117</v>
      </c>
      <c r="C45" s="0" t="n">
        <v>22957641.3289872</v>
      </c>
      <c r="D45" s="0" t="n">
        <v>24093899.5736193</v>
      </c>
      <c r="E45" s="0" t="n">
        <v>23082826.0207862</v>
      </c>
      <c r="F45" s="0" t="n">
        <v>17324768.5899572</v>
      </c>
      <c r="G45" s="0" t="n">
        <v>5632872.73903006</v>
      </c>
      <c r="H45" s="0" t="n">
        <v>17449953.9676131</v>
      </c>
      <c r="I45" s="0" t="n">
        <v>5632872.05317304</v>
      </c>
      <c r="J45" s="0" t="n">
        <v>1058520.45537948</v>
      </c>
      <c r="K45" s="0" t="n">
        <v>1026764.8417181</v>
      </c>
      <c r="L45" s="0" t="n">
        <v>3990875.22806824</v>
      </c>
      <c r="M45" s="0" t="n">
        <v>3761556.56963567</v>
      </c>
      <c r="N45" s="0" t="n">
        <v>4013071.09540848</v>
      </c>
      <c r="O45" s="0" t="n">
        <v>3782421.02841162</v>
      </c>
      <c r="P45" s="0" t="n">
        <v>176420.07589658</v>
      </c>
      <c r="Q45" s="0" t="n">
        <v>171127.473619683</v>
      </c>
    </row>
    <row r="46" customFormat="false" ht="12.8" hidden="false" customHeight="false" outlineLevel="0" collapsed="false">
      <c r="A46" s="0" t="n">
        <v>93</v>
      </c>
      <c r="B46" s="0" t="n">
        <v>24137948.2943195</v>
      </c>
      <c r="C46" s="0" t="n">
        <v>23127532.8241715</v>
      </c>
      <c r="D46" s="0" t="n">
        <v>24272460.0337102</v>
      </c>
      <c r="E46" s="0" t="n">
        <v>23253975.4031901</v>
      </c>
      <c r="F46" s="0" t="n">
        <v>17414452.5307798</v>
      </c>
      <c r="G46" s="0" t="n">
        <v>5713080.2933917</v>
      </c>
      <c r="H46" s="0" t="n">
        <v>17540895.7908936</v>
      </c>
      <c r="I46" s="0" t="n">
        <v>5713079.61229653</v>
      </c>
      <c r="J46" s="0" t="n">
        <v>1175680.02404224</v>
      </c>
      <c r="K46" s="0" t="n">
        <v>1140409.62332098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24326226.1719012</v>
      </c>
      <c r="C47" s="0" t="n">
        <v>23305224.2326552</v>
      </c>
      <c r="D47" s="0" t="n">
        <v>24461843.9256548</v>
      </c>
      <c r="E47" s="0" t="n">
        <v>23432706.4682291</v>
      </c>
      <c r="F47" s="0" t="n">
        <v>17489491.9736213</v>
      </c>
      <c r="G47" s="0" t="n">
        <v>5815732.2590339</v>
      </c>
      <c r="H47" s="0" t="n">
        <v>17616974.870136</v>
      </c>
      <c r="I47" s="0" t="n">
        <v>5815731.59809311</v>
      </c>
      <c r="J47" s="0" t="n">
        <v>1257464.3800921</v>
      </c>
      <c r="K47" s="0" t="n">
        <v>1219740.44868934</v>
      </c>
      <c r="L47" s="0" t="n">
        <v>4049323.62433669</v>
      </c>
      <c r="M47" s="0" t="n">
        <v>3817108.53379486</v>
      </c>
      <c r="N47" s="0" t="n">
        <v>4071926.85759448</v>
      </c>
      <c r="O47" s="0" t="n">
        <v>3838355.91778831</v>
      </c>
      <c r="P47" s="0" t="n">
        <v>209577.396682017</v>
      </c>
      <c r="Q47" s="0" t="n">
        <v>203290.074781556</v>
      </c>
    </row>
    <row r="48" customFormat="false" ht="12.8" hidden="false" customHeight="false" outlineLevel="0" collapsed="false">
      <c r="A48" s="0" t="n">
        <v>95</v>
      </c>
      <c r="B48" s="0" t="n">
        <v>24479442.0265008</v>
      </c>
      <c r="C48" s="0" t="n">
        <v>23450750.2564277</v>
      </c>
      <c r="D48" s="0" t="n">
        <v>24615319.0067755</v>
      </c>
      <c r="E48" s="0" t="n">
        <v>23578476.1674165</v>
      </c>
      <c r="F48" s="0" t="n">
        <v>17563324.6688285</v>
      </c>
      <c r="G48" s="0" t="n">
        <v>5887425.58759915</v>
      </c>
      <c r="H48" s="0" t="n">
        <v>17691051.2434453</v>
      </c>
      <c r="I48" s="0" t="n">
        <v>5887424.92397128</v>
      </c>
      <c r="J48" s="0" t="n">
        <v>1309995.24706272</v>
      </c>
      <c r="K48" s="0" t="n">
        <v>1270695.38965083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24663605.5324945</v>
      </c>
      <c r="C49" s="0" t="n">
        <v>23625065.3244369</v>
      </c>
      <c r="D49" s="0" t="n">
        <v>24801437.5320365</v>
      </c>
      <c r="E49" s="0" t="n">
        <v>23754628.9566285</v>
      </c>
      <c r="F49" s="0" t="n">
        <v>17686239.4415882</v>
      </c>
      <c r="G49" s="0" t="n">
        <v>5938825.88284869</v>
      </c>
      <c r="H49" s="0" t="n">
        <v>17815803.7156955</v>
      </c>
      <c r="I49" s="0" t="n">
        <v>5938825.24093307</v>
      </c>
      <c r="J49" s="0" t="n">
        <v>1351558.78262537</v>
      </c>
      <c r="K49" s="0" t="n">
        <v>1311012.01914661</v>
      </c>
      <c r="L49" s="0" t="n">
        <v>4104972.31284372</v>
      </c>
      <c r="M49" s="0" t="n">
        <v>3869766.43725961</v>
      </c>
      <c r="N49" s="0" t="n">
        <v>4127944.588055</v>
      </c>
      <c r="O49" s="0" t="n">
        <v>3891360.72190572</v>
      </c>
      <c r="P49" s="0" t="n">
        <v>225259.797104229</v>
      </c>
      <c r="Q49" s="0" t="n">
        <v>218502.003191102</v>
      </c>
    </row>
    <row r="50" customFormat="false" ht="12.8" hidden="false" customHeight="false" outlineLevel="0" collapsed="false">
      <c r="A50" s="0" t="n">
        <v>97</v>
      </c>
      <c r="B50" s="0" t="n">
        <v>24829093.2110045</v>
      </c>
      <c r="C50" s="0" t="n">
        <v>23782454.5042243</v>
      </c>
      <c r="D50" s="0" t="n">
        <v>24968111.1496409</v>
      </c>
      <c r="E50" s="0" t="n">
        <v>23913132.921681</v>
      </c>
      <c r="F50" s="0" t="n">
        <v>17811891.351242</v>
      </c>
      <c r="G50" s="0" t="n">
        <v>5970563.15298226</v>
      </c>
      <c r="H50" s="0" t="n">
        <v>17942570.4116548</v>
      </c>
      <c r="I50" s="0" t="n">
        <v>5970562.51002626</v>
      </c>
      <c r="J50" s="0" t="n">
        <v>1404541.03682558</v>
      </c>
      <c r="K50" s="0" t="n">
        <v>1362404.80572081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24885460.1175786</v>
      </c>
      <c r="C51" s="0" t="n">
        <v>23836254.4379847</v>
      </c>
      <c r="D51" s="0" t="n">
        <v>25025468.3485479</v>
      </c>
      <c r="E51" s="0" t="n">
        <v>23967863.7327413</v>
      </c>
      <c r="F51" s="0" t="n">
        <v>17849964.7253441</v>
      </c>
      <c r="G51" s="0" t="n">
        <v>5986289.71264064</v>
      </c>
      <c r="H51" s="0" t="n">
        <v>17981574.667658</v>
      </c>
      <c r="I51" s="0" t="n">
        <v>5986289.06508332</v>
      </c>
      <c r="J51" s="0" t="n">
        <v>1453775.84983856</v>
      </c>
      <c r="K51" s="0" t="n">
        <v>1410162.5743434</v>
      </c>
      <c r="L51" s="0" t="n">
        <v>4142187.27336738</v>
      </c>
      <c r="M51" s="0" t="n">
        <v>3905131.37316984</v>
      </c>
      <c r="N51" s="0" t="n">
        <v>4165522.25470721</v>
      </c>
      <c r="O51" s="0" t="n">
        <v>3927066.60269607</v>
      </c>
      <c r="P51" s="0" t="n">
        <v>242295.974973093</v>
      </c>
      <c r="Q51" s="0" t="n">
        <v>235027.0957239</v>
      </c>
    </row>
    <row r="52" customFormat="false" ht="12.8" hidden="false" customHeight="false" outlineLevel="0" collapsed="false">
      <c r="A52" s="0" t="n">
        <v>99</v>
      </c>
      <c r="B52" s="0" t="n">
        <v>24976356.0733595</v>
      </c>
      <c r="C52" s="0" t="n">
        <v>23923001.9607604</v>
      </c>
      <c r="D52" s="0" t="n">
        <v>25116927.9731444</v>
      </c>
      <c r="E52" s="0" t="n">
        <v>24055141.1078903</v>
      </c>
      <c r="F52" s="0" t="n">
        <v>17962941.0157007</v>
      </c>
      <c r="G52" s="0" t="n">
        <v>5960060.94505977</v>
      </c>
      <c r="H52" s="0" t="n">
        <v>18095080.7895087</v>
      </c>
      <c r="I52" s="0" t="n">
        <v>5960060.31838155</v>
      </c>
      <c r="J52" s="0" t="n">
        <v>1515468.92033844</v>
      </c>
      <c r="K52" s="0" t="n">
        <v>1470004.85272829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25102385.2978207</v>
      </c>
      <c r="C53" s="0" t="n">
        <v>24043237.1861836</v>
      </c>
      <c r="D53" s="0" t="n">
        <v>25241665.2501269</v>
      </c>
      <c r="E53" s="0" t="n">
        <v>24174161.9062699</v>
      </c>
      <c r="F53" s="0" t="n">
        <v>18020633.6133702</v>
      </c>
      <c r="G53" s="0" t="n">
        <v>6022603.57281337</v>
      </c>
      <c r="H53" s="0" t="n">
        <v>18151558.9337484</v>
      </c>
      <c r="I53" s="0" t="n">
        <v>6022602.97252142</v>
      </c>
      <c r="J53" s="0" t="n">
        <v>1593488.71318455</v>
      </c>
      <c r="K53" s="0" t="n">
        <v>1545684.05178902</v>
      </c>
      <c r="L53" s="0" t="n">
        <v>4178607.3028785</v>
      </c>
      <c r="M53" s="0" t="n">
        <v>3939800.16547015</v>
      </c>
      <c r="N53" s="0" t="n">
        <v>4201820.90573067</v>
      </c>
      <c r="O53" s="0" t="n">
        <v>3961621.30061545</v>
      </c>
      <c r="P53" s="0" t="n">
        <v>265581.452197426</v>
      </c>
      <c r="Q53" s="0" t="n">
        <v>257614.008631503</v>
      </c>
    </row>
    <row r="54" customFormat="false" ht="12.8" hidden="false" customHeight="false" outlineLevel="0" collapsed="false">
      <c r="A54" s="0" t="n">
        <v>101</v>
      </c>
      <c r="B54" s="0" t="n">
        <v>25392383.5589956</v>
      </c>
      <c r="C54" s="0" t="n">
        <v>24318974.902775</v>
      </c>
      <c r="D54" s="0" t="n">
        <v>25533690.6069451</v>
      </c>
      <c r="E54" s="0" t="n">
        <v>24451805.421261</v>
      </c>
      <c r="F54" s="0" t="n">
        <v>18214863.5018421</v>
      </c>
      <c r="G54" s="0" t="n">
        <v>6104111.40093289</v>
      </c>
      <c r="H54" s="0" t="n">
        <v>18347694.6330442</v>
      </c>
      <c r="I54" s="0" t="n">
        <v>6104110.78821682</v>
      </c>
      <c r="J54" s="0" t="n">
        <v>1675001.48716889</v>
      </c>
      <c r="K54" s="0" t="n">
        <v>1624751.44255383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25567302.9778815</v>
      </c>
      <c r="C55" s="0" t="n">
        <v>24484991.2427954</v>
      </c>
      <c r="D55" s="0" t="n">
        <v>25709878.2260633</v>
      </c>
      <c r="E55" s="0" t="n">
        <v>24619012.1463682</v>
      </c>
      <c r="F55" s="0" t="n">
        <v>18321526.5944954</v>
      </c>
      <c r="G55" s="0" t="n">
        <v>6163464.64829994</v>
      </c>
      <c r="H55" s="0" t="n">
        <v>18455548.1098231</v>
      </c>
      <c r="I55" s="0" t="n">
        <v>6163464.03654513</v>
      </c>
      <c r="J55" s="0" t="n">
        <v>1743518.91518468</v>
      </c>
      <c r="K55" s="0" t="n">
        <v>1691213.34772914</v>
      </c>
      <c r="L55" s="0" t="n">
        <v>4255521.41344073</v>
      </c>
      <c r="M55" s="0" t="n">
        <v>4012648.46674116</v>
      </c>
      <c r="N55" s="0" t="n">
        <v>4279283.98499619</v>
      </c>
      <c r="O55" s="0" t="n">
        <v>4034986.13719744</v>
      </c>
      <c r="P55" s="0" t="n">
        <v>290586.485864113</v>
      </c>
      <c r="Q55" s="0" t="n">
        <v>281868.891288189</v>
      </c>
    </row>
    <row r="56" customFormat="false" ht="12.8" hidden="false" customHeight="false" outlineLevel="0" collapsed="false">
      <c r="A56" s="0" t="n">
        <v>103</v>
      </c>
      <c r="B56" s="0" t="n">
        <v>25718512.2010447</v>
      </c>
      <c r="C56" s="0" t="n">
        <v>24628063.3466737</v>
      </c>
      <c r="D56" s="0" t="n">
        <v>25862161.4059681</v>
      </c>
      <c r="E56" s="0" t="n">
        <v>24763093.7698508</v>
      </c>
      <c r="F56" s="0" t="n">
        <v>18405584.3879714</v>
      </c>
      <c r="G56" s="0" t="n">
        <v>6222478.9587023</v>
      </c>
      <c r="H56" s="0" t="n">
        <v>18540615.4238637</v>
      </c>
      <c r="I56" s="0" t="n">
        <v>6222478.34598712</v>
      </c>
      <c r="J56" s="0" t="n">
        <v>1826732.35499237</v>
      </c>
      <c r="K56" s="0" t="n">
        <v>1771930.3843426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25891228.1138623</v>
      </c>
      <c r="C57" s="0" t="n">
        <v>24792276.4297393</v>
      </c>
      <c r="D57" s="0" t="n">
        <v>26034991.9264397</v>
      </c>
      <c r="E57" s="0" t="n">
        <v>24927414.5843059</v>
      </c>
      <c r="F57" s="0" t="n">
        <v>18506028.1103773</v>
      </c>
      <c r="G57" s="0" t="n">
        <v>6286248.31936199</v>
      </c>
      <c r="H57" s="0" t="n">
        <v>18641166.87182</v>
      </c>
      <c r="I57" s="0" t="n">
        <v>6286247.7124859</v>
      </c>
      <c r="J57" s="0" t="n">
        <v>1920356.4131412</v>
      </c>
      <c r="K57" s="0" t="n">
        <v>1862745.72074696</v>
      </c>
      <c r="L57" s="0" t="n">
        <v>4308788.743627</v>
      </c>
      <c r="M57" s="0" t="n">
        <v>4063177.60835873</v>
      </c>
      <c r="N57" s="0" t="n">
        <v>4332749.4093303</v>
      </c>
      <c r="O57" s="0" t="n">
        <v>4085701.49002404</v>
      </c>
      <c r="P57" s="0" t="n">
        <v>320059.4021902</v>
      </c>
      <c r="Q57" s="0" t="n">
        <v>310457.620124494</v>
      </c>
    </row>
    <row r="58" customFormat="false" ht="12.8" hidden="false" customHeight="false" outlineLevel="0" collapsed="false">
      <c r="A58" s="0" t="n">
        <v>105</v>
      </c>
      <c r="B58" s="0" t="n">
        <v>26118808.383009</v>
      </c>
      <c r="C58" s="0" t="n">
        <v>25008862.8681207</v>
      </c>
      <c r="D58" s="0" t="n">
        <v>26259610.7084629</v>
      </c>
      <c r="E58" s="0" t="n">
        <v>25141217.2247373</v>
      </c>
      <c r="F58" s="0" t="n">
        <v>18694286.8260866</v>
      </c>
      <c r="G58" s="0" t="n">
        <v>6314576.04203402</v>
      </c>
      <c r="H58" s="0" t="n">
        <v>18826641.7905222</v>
      </c>
      <c r="I58" s="0" t="n">
        <v>6314575.4342151</v>
      </c>
      <c r="J58" s="0" t="n">
        <v>1979050.778297</v>
      </c>
      <c r="K58" s="0" t="n">
        <v>1919679.25494809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26276802.0677763</v>
      </c>
      <c r="C59" s="0" t="n">
        <v>25160154.8028186</v>
      </c>
      <c r="D59" s="0" t="n">
        <v>26417734.7985785</v>
      </c>
      <c r="E59" s="0" t="n">
        <v>25292631.7407478</v>
      </c>
      <c r="F59" s="0" t="n">
        <v>18798033.1124567</v>
      </c>
      <c r="G59" s="0" t="n">
        <v>6362121.6903619</v>
      </c>
      <c r="H59" s="0" t="n">
        <v>18930510.6589032</v>
      </c>
      <c r="I59" s="0" t="n">
        <v>6362121.08184459</v>
      </c>
      <c r="J59" s="0" t="n">
        <v>2040694.21273163</v>
      </c>
      <c r="K59" s="0" t="n">
        <v>1979473.38634968</v>
      </c>
      <c r="L59" s="0" t="n">
        <v>4373667.82884412</v>
      </c>
      <c r="M59" s="0" t="n">
        <v>4124819.30468961</v>
      </c>
      <c r="N59" s="0" t="n">
        <v>4397156.64762589</v>
      </c>
      <c r="O59" s="0" t="n">
        <v>4146899.652907</v>
      </c>
      <c r="P59" s="0" t="n">
        <v>340115.702121938</v>
      </c>
      <c r="Q59" s="0" t="n">
        <v>329912.23105828</v>
      </c>
    </row>
    <row r="60" customFormat="false" ht="12.8" hidden="false" customHeight="false" outlineLevel="0" collapsed="false">
      <c r="A60" s="0" t="n">
        <v>107</v>
      </c>
      <c r="B60" s="0" t="n">
        <v>26507722.2940432</v>
      </c>
      <c r="C60" s="0" t="n">
        <v>25380282.8905566</v>
      </c>
      <c r="D60" s="0" t="n">
        <v>26650008.9016925</v>
      </c>
      <c r="E60" s="0" t="n">
        <v>25514032.4729625</v>
      </c>
      <c r="F60" s="0" t="n">
        <v>18940633.1457595</v>
      </c>
      <c r="G60" s="0" t="n">
        <v>6439649.74479707</v>
      </c>
      <c r="H60" s="0" t="n">
        <v>19074383.3383444</v>
      </c>
      <c r="I60" s="0" t="n">
        <v>6439649.13461811</v>
      </c>
      <c r="J60" s="0" t="n">
        <v>2112057.49675242</v>
      </c>
      <c r="K60" s="0" t="n">
        <v>2048695.77184984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26616037.9665407</v>
      </c>
      <c r="C61" s="0" t="n">
        <v>25482895.0621167</v>
      </c>
      <c r="D61" s="0" t="n">
        <v>26758840.5531389</v>
      </c>
      <c r="E61" s="0" t="n">
        <v>25617127.9362589</v>
      </c>
      <c r="F61" s="0" t="n">
        <v>19009084.5535574</v>
      </c>
      <c r="G61" s="0" t="n">
        <v>6473810.50855929</v>
      </c>
      <c r="H61" s="0" t="n">
        <v>19143318.032772</v>
      </c>
      <c r="I61" s="0" t="n">
        <v>6473809.90348686</v>
      </c>
      <c r="J61" s="0" t="n">
        <v>2180441.11052233</v>
      </c>
      <c r="K61" s="0" t="n">
        <v>2115027.87720666</v>
      </c>
      <c r="L61" s="0" t="n">
        <v>4429332.09295158</v>
      </c>
      <c r="M61" s="0" t="n">
        <v>4177586.6989562</v>
      </c>
      <c r="N61" s="0" t="n">
        <v>4453132.24794133</v>
      </c>
      <c r="O61" s="0" t="n">
        <v>4199959.70588007</v>
      </c>
      <c r="P61" s="0" t="n">
        <v>363406.851753722</v>
      </c>
      <c r="Q61" s="0" t="n">
        <v>352504.646201111</v>
      </c>
    </row>
    <row r="62" customFormat="false" ht="12.8" hidden="false" customHeight="false" outlineLevel="0" collapsed="false">
      <c r="A62" s="0" t="n">
        <v>109</v>
      </c>
      <c r="B62" s="0" t="n">
        <v>26792691.8551173</v>
      </c>
      <c r="C62" s="0" t="n">
        <v>25651083.0448415</v>
      </c>
      <c r="D62" s="0" t="n">
        <v>26935537.6772436</v>
      </c>
      <c r="E62" s="0" t="n">
        <v>25785356.5580608</v>
      </c>
      <c r="F62" s="0" t="n">
        <v>19124843.6783676</v>
      </c>
      <c r="G62" s="0" t="n">
        <v>6526239.36647383</v>
      </c>
      <c r="H62" s="0" t="n">
        <v>19259117.7959344</v>
      </c>
      <c r="I62" s="0" t="n">
        <v>6526238.76212634</v>
      </c>
      <c r="J62" s="0" t="n">
        <v>2289856.32559129</v>
      </c>
      <c r="K62" s="0" t="n">
        <v>2221160.63582355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26986551.7957591</v>
      </c>
      <c r="C63" s="0" t="n">
        <v>25834768.7738789</v>
      </c>
      <c r="D63" s="0" t="n">
        <v>27131439.4273865</v>
      </c>
      <c r="E63" s="0" t="n">
        <v>25970961.6906208</v>
      </c>
      <c r="F63" s="0" t="n">
        <v>19308842.90649</v>
      </c>
      <c r="G63" s="0" t="n">
        <v>6525925.86738891</v>
      </c>
      <c r="H63" s="0" t="n">
        <v>19445036.4562907</v>
      </c>
      <c r="I63" s="0" t="n">
        <v>6525925.23433006</v>
      </c>
      <c r="J63" s="0" t="n">
        <v>2351173.8897969</v>
      </c>
      <c r="K63" s="0" t="n">
        <v>2280638.67310299</v>
      </c>
      <c r="L63" s="0" t="n">
        <v>4490071.97546504</v>
      </c>
      <c r="M63" s="0" t="n">
        <v>4235216.34845428</v>
      </c>
      <c r="N63" s="0" t="n">
        <v>4514219.65573842</v>
      </c>
      <c r="O63" s="0" t="n">
        <v>4257919.86041077</v>
      </c>
      <c r="P63" s="0" t="n">
        <v>391862.31496615</v>
      </c>
      <c r="Q63" s="0" t="n">
        <v>380106.445517166</v>
      </c>
    </row>
    <row r="64" customFormat="false" ht="12.8" hidden="false" customHeight="false" outlineLevel="0" collapsed="false">
      <c r="A64" s="0" t="n">
        <v>111</v>
      </c>
      <c r="B64" s="0" t="n">
        <v>27234716.2592064</v>
      </c>
      <c r="C64" s="0" t="n">
        <v>26070009.9854559</v>
      </c>
      <c r="D64" s="0" t="n">
        <v>27380143.8088232</v>
      </c>
      <c r="E64" s="0" t="n">
        <v>26206710.4229125</v>
      </c>
      <c r="F64" s="0" t="n">
        <v>19470550.308799</v>
      </c>
      <c r="G64" s="0" t="n">
        <v>6599459.67665695</v>
      </c>
      <c r="H64" s="0" t="n">
        <v>19607251.3802682</v>
      </c>
      <c r="I64" s="0" t="n">
        <v>6599459.04264421</v>
      </c>
      <c r="J64" s="0" t="n">
        <v>2419461.93333879</v>
      </c>
      <c r="K64" s="0" t="n">
        <v>2346878.07533862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27376236.427083</v>
      </c>
      <c r="C65" s="0" t="n">
        <v>26204265.7367148</v>
      </c>
      <c r="D65" s="0" t="n">
        <v>27522322.5783864</v>
      </c>
      <c r="E65" s="0" t="n">
        <v>26341585.2575691</v>
      </c>
      <c r="F65" s="0" t="n">
        <v>19552184.6670016</v>
      </c>
      <c r="G65" s="0" t="n">
        <v>6652081.06971318</v>
      </c>
      <c r="H65" s="0" t="n">
        <v>19689504.7702183</v>
      </c>
      <c r="I65" s="0" t="n">
        <v>6652080.48735081</v>
      </c>
      <c r="J65" s="0" t="n">
        <v>2449715.17334302</v>
      </c>
      <c r="K65" s="0" t="n">
        <v>2376223.71814273</v>
      </c>
      <c r="L65" s="0" t="n">
        <v>4554716.97920241</v>
      </c>
      <c r="M65" s="0" t="n">
        <v>4296618.88551371</v>
      </c>
      <c r="N65" s="0" t="n">
        <v>4579064.41197799</v>
      </c>
      <c r="O65" s="0" t="n">
        <v>4319510.17893864</v>
      </c>
      <c r="P65" s="0" t="n">
        <v>408285.862223837</v>
      </c>
      <c r="Q65" s="0" t="n">
        <v>396037.286357122</v>
      </c>
    </row>
    <row r="66" customFormat="false" ht="12.8" hidden="false" customHeight="false" outlineLevel="0" collapsed="false">
      <c r="A66" s="0" t="n">
        <v>113</v>
      </c>
      <c r="B66" s="0" t="n">
        <v>27626380.4854237</v>
      </c>
      <c r="C66" s="0" t="n">
        <v>26442212.8249711</v>
      </c>
      <c r="D66" s="0" t="n">
        <v>27773034.0614332</v>
      </c>
      <c r="E66" s="0" t="n">
        <v>26580065.723065</v>
      </c>
      <c r="F66" s="0" t="n">
        <v>19722313.101033</v>
      </c>
      <c r="G66" s="0" t="n">
        <v>6719899.72393814</v>
      </c>
      <c r="H66" s="0" t="n">
        <v>19860166.5760214</v>
      </c>
      <c r="I66" s="0" t="n">
        <v>6719899.14704361</v>
      </c>
      <c r="J66" s="0" t="n">
        <v>2539737.80324493</v>
      </c>
      <c r="K66" s="0" t="n">
        <v>2463545.66914758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27795506.7354173</v>
      </c>
      <c r="C67" s="0" t="n">
        <v>26602935.124577</v>
      </c>
      <c r="D67" s="0" t="n">
        <v>27943861.5218086</v>
      </c>
      <c r="E67" s="0" t="n">
        <v>26742387.1619869</v>
      </c>
      <c r="F67" s="0" t="n">
        <v>19816219.6853774</v>
      </c>
      <c r="G67" s="0" t="n">
        <v>6786715.43919959</v>
      </c>
      <c r="H67" s="0" t="n">
        <v>19955672.2632192</v>
      </c>
      <c r="I67" s="0" t="n">
        <v>6786714.89876766</v>
      </c>
      <c r="J67" s="0" t="n">
        <v>2580574.45894428</v>
      </c>
      <c r="K67" s="0" t="n">
        <v>2503157.22517595</v>
      </c>
      <c r="L67" s="0" t="n">
        <v>4624034.9807992</v>
      </c>
      <c r="M67" s="0" t="n">
        <v>4362244.02327086</v>
      </c>
      <c r="N67" s="0" t="n">
        <v>4648760.51934706</v>
      </c>
      <c r="O67" s="0" t="n">
        <v>4385491.63029432</v>
      </c>
      <c r="P67" s="0" t="n">
        <v>430095.74315738</v>
      </c>
      <c r="Q67" s="0" t="n">
        <v>417192.870862659</v>
      </c>
    </row>
    <row r="68" customFormat="false" ht="12.8" hidden="false" customHeight="false" outlineLevel="0" collapsed="false">
      <c r="A68" s="0" t="n">
        <v>115</v>
      </c>
      <c r="B68" s="0" t="n">
        <v>27980941.6926076</v>
      </c>
      <c r="C68" s="0" t="n">
        <v>26778875.0655795</v>
      </c>
      <c r="D68" s="0" t="n">
        <v>28130235.0083045</v>
      </c>
      <c r="E68" s="0" t="n">
        <v>26919208.4668781</v>
      </c>
      <c r="F68" s="0" t="n">
        <v>19939179.311879</v>
      </c>
      <c r="G68" s="0" t="n">
        <v>6839695.75370051</v>
      </c>
      <c r="H68" s="0" t="n">
        <v>20079513.2602042</v>
      </c>
      <c r="I68" s="0" t="n">
        <v>6839695.20667387</v>
      </c>
      <c r="J68" s="0" t="n">
        <v>2643235.14766768</v>
      </c>
      <c r="K68" s="0" t="n">
        <v>2563938.09323765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28178756.4987351</v>
      </c>
      <c r="C69" s="0" t="n">
        <v>26967497.5987134</v>
      </c>
      <c r="D69" s="0" t="n">
        <v>28328831.6369883</v>
      </c>
      <c r="E69" s="0" t="n">
        <v>27108560.9088648</v>
      </c>
      <c r="F69" s="0" t="n">
        <v>20054657.4302745</v>
      </c>
      <c r="G69" s="0" t="n">
        <v>6912840.1684389</v>
      </c>
      <c r="H69" s="0" t="n">
        <v>20195721.300776</v>
      </c>
      <c r="I69" s="0" t="n">
        <v>6912839.60808888</v>
      </c>
      <c r="J69" s="0" t="n">
        <v>2698482.20048234</v>
      </c>
      <c r="K69" s="0" t="n">
        <v>2617527.73446787</v>
      </c>
      <c r="L69" s="0" t="n">
        <v>4688406.9788684</v>
      </c>
      <c r="M69" s="0" t="n">
        <v>4423296.86094926</v>
      </c>
      <c r="N69" s="0" t="n">
        <v>4713418.20407256</v>
      </c>
      <c r="O69" s="0" t="n">
        <v>4446813.02991627</v>
      </c>
      <c r="P69" s="0" t="n">
        <v>449747.033413723</v>
      </c>
      <c r="Q69" s="0" t="n">
        <v>436254.622411311</v>
      </c>
    </row>
    <row r="70" customFormat="false" ht="12.8" hidden="false" customHeight="false" outlineLevel="0" collapsed="false">
      <c r="A70" s="0" t="n">
        <v>117</v>
      </c>
      <c r="B70" s="0" t="n">
        <v>28322308.7451912</v>
      </c>
      <c r="C70" s="0" t="n">
        <v>27103987.0314612</v>
      </c>
      <c r="D70" s="0" t="n">
        <v>28472416.2566573</v>
      </c>
      <c r="E70" s="0" t="n">
        <v>27245080.7617261</v>
      </c>
      <c r="F70" s="0" t="n">
        <v>20146511.8311116</v>
      </c>
      <c r="G70" s="0" t="n">
        <v>6957475.20034966</v>
      </c>
      <c r="H70" s="0" t="n">
        <v>20287606.1146066</v>
      </c>
      <c r="I70" s="0" t="n">
        <v>6957474.64711953</v>
      </c>
      <c r="J70" s="0" t="n">
        <v>2760723.94331852</v>
      </c>
      <c r="K70" s="0" t="n">
        <v>2677902.22501897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28476991.8259569</v>
      </c>
      <c r="C71" s="0" t="n">
        <v>27249824.7203474</v>
      </c>
      <c r="D71" s="0" t="n">
        <v>28625787.9464742</v>
      </c>
      <c r="E71" s="0" t="n">
        <v>27389686.5219939</v>
      </c>
      <c r="F71" s="0" t="n">
        <v>20232442.2021344</v>
      </c>
      <c r="G71" s="0" t="n">
        <v>7017382.51821295</v>
      </c>
      <c r="H71" s="0" t="n">
        <v>20372304.560011</v>
      </c>
      <c r="I71" s="0" t="n">
        <v>7017381.96198286</v>
      </c>
      <c r="J71" s="0" t="n">
        <v>2810760.16692022</v>
      </c>
      <c r="K71" s="0" t="n">
        <v>2726437.36191261</v>
      </c>
      <c r="L71" s="0" t="n">
        <v>4736669.45869422</v>
      </c>
      <c r="M71" s="0" t="n">
        <v>4468729.57424079</v>
      </c>
      <c r="N71" s="0" t="n">
        <v>4761467.65047552</v>
      </c>
      <c r="O71" s="0" t="n">
        <v>4492045.50821291</v>
      </c>
      <c r="P71" s="0" t="n">
        <v>468460.027820036</v>
      </c>
      <c r="Q71" s="0" t="n">
        <v>454406.226985435</v>
      </c>
    </row>
    <row r="72" customFormat="false" ht="12.8" hidden="false" customHeight="false" outlineLevel="0" collapsed="false">
      <c r="A72" s="0" t="n">
        <v>119</v>
      </c>
      <c r="B72" s="0" t="n">
        <v>28788524.586365</v>
      </c>
      <c r="C72" s="0" t="n">
        <v>27545510.7328136</v>
      </c>
      <c r="D72" s="0" t="n">
        <v>28935657.0290064</v>
      </c>
      <c r="E72" s="0" t="n">
        <v>27683808.6677472</v>
      </c>
      <c r="F72" s="0" t="n">
        <v>20465845.4159632</v>
      </c>
      <c r="G72" s="0" t="n">
        <v>7079665.31685034</v>
      </c>
      <c r="H72" s="0" t="n">
        <v>20604143.9085467</v>
      </c>
      <c r="I72" s="0" t="n">
        <v>7079664.75920056</v>
      </c>
      <c r="J72" s="0" t="n">
        <v>2945728.79873442</v>
      </c>
      <c r="K72" s="0" t="n">
        <v>2857356.93477239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28927415.1466091</v>
      </c>
      <c r="C73" s="0" t="n">
        <v>27677539.7135363</v>
      </c>
      <c r="D73" s="0" t="n">
        <v>29074522.7120491</v>
      </c>
      <c r="E73" s="0" t="n">
        <v>27815815.1669095</v>
      </c>
      <c r="F73" s="0" t="n">
        <v>20590503.3549046</v>
      </c>
      <c r="G73" s="0" t="n">
        <v>7087036.35863164</v>
      </c>
      <c r="H73" s="0" t="n">
        <v>20728779.3646998</v>
      </c>
      <c r="I73" s="0" t="n">
        <v>7087035.80220975</v>
      </c>
      <c r="J73" s="0" t="n">
        <v>3010500.20212061</v>
      </c>
      <c r="K73" s="0" t="n">
        <v>2920185.19605699</v>
      </c>
      <c r="L73" s="0" t="n">
        <v>4811548.56710657</v>
      </c>
      <c r="M73" s="0" t="n">
        <v>4539730.13581544</v>
      </c>
      <c r="N73" s="0" t="n">
        <v>4836065.49146353</v>
      </c>
      <c r="O73" s="0" t="n">
        <v>4562777.80926656</v>
      </c>
      <c r="P73" s="0" t="n">
        <v>501750.033686769</v>
      </c>
      <c r="Q73" s="0" t="n">
        <v>486697.532676166</v>
      </c>
    </row>
    <row r="74" customFormat="false" ht="12.8" hidden="false" customHeight="false" outlineLevel="0" collapsed="false">
      <c r="A74" s="0" t="n">
        <v>121</v>
      </c>
      <c r="B74" s="0" t="n">
        <v>29187729.4487253</v>
      </c>
      <c r="C74" s="0" t="n">
        <v>27925945.1382411</v>
      </c>
      <c r="D74" s="0" t="n">
        <v>29334973.2082235</v>
      </c>
      <c r="E74" s="0" t="n">
        <v>28064348.7542123</v>
      </c>
      <c r="F74" s="0" t="n">
        <v>20733805.8249159</v>
      </c>
      <c r="G74" s="0" t="n">
        <v>7192139.31332525</v>
      </c>
      <c r="H74" s="0" t="n">
        <v>20872210.0014043</v>
      </c>
      <c r="I74" s="0" t="n">
        <v>7192138.75280802</v>
      </c>
      <c r="J74" s="0" t="n">
        <v>3052219.73270458</v>
      </c>
      <c r="K74" s="0" t="n">
        <v>2960653.14072344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29312157.8499174</v>
      </c>
      <c r="C75" s="0" t="n">
        <v>28044306.0766775</v>
      </c>
      <c r="D75" s="0" t="n">
        <v>29460017.9527112</v>
      </c>
      <c r="E75" s="0" t="n">
        <v>28183289.0474676</v>
      </c>
      <c r="F75" s="0" t="n">
        <v>20808841.4362747</v>
      </c>
      <c r="G75" s="0" t="n">
        <v>7235464.64040282</v>
      </c>
      <c r="H75" s="0" t="n">
        <v>20947824.9683824</v>
      </c>
      <c r="I75" s="0" t="n">
        <v>7235464.07908524</v>
      </c>
      <c r="J75" s="0" t="n">
        <v>3101934.28532025</v>
      </c>
      <c r="K75" s="0" t="n">
        <v>3008876.25676064</v>
      </c>
      <c r="L75" s="0" t="n">
        <v>4876088.01745923</v>
      </c>
      <c r="M75" s="0" t="n">
        <v>4601048.23386746</v>
      </c>
      <c r="N75" s="0" t="n">
        <v>4900730.3881667</v>
      </c>
      <c r="O75" s="0" t="n">
        <v>4624213.83798585</v>
      </c>
      <c r="P75" s="0" t="n">
        <v>516989.047553375</v>
      </c>
      <c r="Q75" s="0" t="n">
        <v>501479.376126774</v>
      </c>
    </row>
    <row r="76" customFormat="false" ht="12.8" hidden="false" customHeight="false" outlineLevel="0" collapsed="false">
      <c r="A76" s="0" t="n">
        <v>123</v>
      </c>
      <c r="B76" s="0" t="n">
        <v>29487062.014594</v>
      </c>
      <c r="C76" s="0" t="n">
        <v>28210590.8769208</v>
      </c>
      <c r="D76" s="0" t="n">
        <v>29634619.3819828</v>
      </c>
      <c r="E76" s="0" t="n">
        <v>28349289.2693858</v>
      </c>
      <c r="F76" s="0" t="n">
        <v>20916963.3003935</v>
      </c>
      <c r="G76" s="0" t="n">
        <v>7293627.57652737</v>
      </c>
      <c r="H76" s="0" t="n">
        <v>21055662.2549737</v>
      </c>
      <c r="I76" s="0" t="n">
        <v>7293627.01441208</v>
      </c>
      <c r="J76" s="0" t="n">
        <v>3130207.19057</v>
      </c>
      <c r="K76" s="0" t="n">
        <v>3036300.9748529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29720646.7027668</v>
      </c>
      <c r="C77" s="0" t="n">
        <v>28432739.2282595</v>
      </c>
      <c r="D77" s="0" t="n">
        <v>29868205.4778715</v>
      </c>
      <c r="E77" s="0" t="n">
        <v>28571438.5983879</v>
      </c>
      <c r="F77" s="0" t="n">
        <v>21088163.556019</v>
      </c>
      <c r="G77" s="0" t="n">
        <v>7344575.67224056</v>
      </c>
      <c r="H77" s="0" t="n">
        <v>21226863.4890577</v>
      </c>
      <c r="I77" s="0" t="n">
        <v>7344575.1093302</v>
      </c>
      <c r="J77" s="0" t="n">
        <v>3178547.84399241</v>
      </c>
      <c r="K77" s="0" t="n">
        <v>3083191.40867264</v>
      </c>
      <c r="L77" s="0" t="n">
        <v>4943204.1774849</v>
      </c>
      <c r="M77" s="0" t="n">
        <v>4664505.58721301</v>
      </c>
      <c r="N77" s="0" t="n">
        <v>4967796.26438709</v>
      </c>
      <c r="O77" s="0" t="n">
        <v>4687623.9297322</v>
      </c>
      <c r="P77" s="0" t="n">
        <v>529757.973998735</v>
      </c>
      <c r="Q77" s="0" t="n">
        <v>513865.234778773</v>
      </c>
    </row>
    <row r="78" customFormat="false" ht="12.8" hidden="false" customHeight="false" outlineLevel="0" collapsed="false">
      <c r="A78" s="0" t="n">
        <v>125</v>
      </c>
      <c r="B78" s="0" t="n">
        <v>29858069.9473239</v>
      </c>
      <c r="C78" s="0" t="n">
        <v>28563929.9009541</v>
      </c>
      <c r="D78" s="0" t="n">
        <v>30004817.1719667</v>
      </c>
      <c r="E78" s="0" t="n">
        <v>28701866.4053727</v>
      </c>
      <c r="F78" s="0" t="n">
        <v>21193634.6225587</v>
      </c>
      <c r="G78" s="0" t="n">
        <v>7370295.27839544</v>
      </c>
      <c r="H78" s="0" t="n">
        <v>21331571.69068</v>
      </c>
      <c r="I78" s="0" t="n">
        <v>7370294.71469263</v>
      </c>
      <c r="J78" s="0" t="n">
        <v>3233899.75052774</v>
      </c>
      <c r="K78" s="0" t="n">
        <v>3136882.75801191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30061731.7874829</v>
      </c>
      <c r="C79" s="0" t="n">
        <v>28757932.7934857</v>
      </c>
      <c r="D79" s="0" t="n">
        <v>30209046.3207902</v>
      </c>
      <c r="E79" s="0" t="n">
        <v>28896402.5598003</v>
      </c>
      <c r="F79" s="0" t="n">
        <v>21357154.138514</v>
      </c>
      <c r="G79" s="0" t="n">
        <v>7400778.6549717</v>
      </c>
      <c r="H79" s="0" t="n">
        <v>21495624.47143</v>
      </c>
      <c r="I79" s="0" t="n">
        <v>7400778.08837023</v>
      </c>
      <c r="J79" s="0" t="n">
        <v>3311938.68226502</v>
      </c>
      <c r="K79" s="0" t="n">
        <v>3212580.52179706</v>
      </c>
      <c r="L79" s="0" t="n">
        <v>5000408.16382839</v>
      </c>
      <c r="M79" s="0" t="n">
        <v>4719016.80635433</v>
      </c>
      <c r="N79" s="0" t="n">
        <v>5024959.54083453</v>
      </c>
      <c r="O79" s="0" t="n">
        <v>4742097.71934115</v>
      </c>
      <c r="P79" s="0" t="n">
        <v>551989.780377503</v>
      </c>
      <c r="Q79" s="0" t="n">
        <v>535430.086966178</v>
      </c>
    </row>
    <row r="80" customFormat="false" ht="12.8" hidden="false" customHeight="false" outlineLevel="0" collapsed="false">
      <c r="A80" s="0" t="n">
        <v>127</v>
      </c>
      <c r="B80" s="0" t="n">
        <v>30217371.6595731</v>
      </c>
      <c r="C80" s="0" t="n">
        <v>28906570.9932987</v>
      </c>
      <c r="D80" s="0" t="n">
        <v>30362551.8316232</v>
      </c>
      <c r="E80" s="0" t="n">
        <v>29043034.4518097</v>
      </c>
      <c r="F80" s="0" t="n">
        <v>21488577.1835472</v>
      </c>
      <c r="G80" s="0" t="n">
        <v>7417993.80975151</v>
      </c>
      <c r="H80" s="0" t="n">
        <v>21625041.2094499</v>
      </c>
      <c r="I80" s="0" t="n">
        <v>7417993.24235981</v>
      </c>
      <c r="J80" s="0" t="n">
        <v>3387929.88178502</v>
      </c>
      <c r="K80" s="0" t="n">
        <v>3286291.98533147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30366242.1593294</v>
      </c>
      <c r="C81" s="0" t="n">
        <v>29047607.641533</v>
      </c>
      <c r="D81" s="0" t="n">
        <v>30510816.2823603</v>
      </c>
      <c r="E81" s="0" t="n">
        <v>29183501.405771</v>
      </c>
      <c r="F81" s="0" t="n">
        <v>21557396.9714759</v>
      </c>
      <c r="G81" s="0" t="n">
        <v>7490210.67005715</v>
      </c>
      <c r="H81" s="0" t="n">
        <v>21693291.3038932</v>
      </c>
      <c r="I81" s="0" t="n">
        <v>7490210.10187776</v>
      </c>
      <c r="J81" s="0" t="n">
        <v>3447421.24395227</v>
      </c>
      <c r="K81" s="0" t="n">
        <v>3343998.6066337</v>
      </c>
      <c r="L81" s="0" t="n">
        <v>5051528.24855441</v>
      </c>
      <c r="M81" s="0" t="n">
        <v>4767808.07678209</v>
      </c>
      <c r="N81" s="0" t="n">
        <v>5075622.88760369</v>
      </c>
      <c r="O81" s="0" t="n">
        <v>4790459.66338194</v>
      </c>
      <c r="P81" s="0" t="n">
        <v>574570.207325379</v>
      </c>
      <c r="Q81" s="0" t="n">
        <v>557333.101105618</v>
      </c>
    </row>
    <row r="82" customFormat="false" ht="12.8" hidden="false" customHeight="false" outlineLevel="0" collapsed="false">
      <c r="A82" s="0" t="n">
        <v>129</v>
      </c>
      <c r="B82" s="0" t="n">
        <v>30562479.1609795</v>
      </c>
      <c r="C82" s="0" t="n">
        <v>29234670.9641695</v>
      </c>
      <c r="D82" s="0" t="n">
        <v>30706423.3203464</v>
      </c>
      <c r="E82" s="0" t="n">
        <v>29369972.5543945</v>
      </c>
      <c r="F82" s="0" t="n">
        <v>21665378.1882438</v>
      </c>
      <c r="G82" s="0" t="n">
        <v>7569292.77592566</v>
      </c>
      <c r="H82" s="0" t="n">
        <v>21800680.3474334</v>
      </c>
      <c r="I82" s="0" t="n">
        <v>7569292.20696114</v>
      </c>
      <c r="J82" s="0" t="n">
        <v>3528350.28146744</v>
      </c>
      <c r="K82" s="0" t="n">
        <v>3422499.77302342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30658931.7889465</v>
      </c>
      <c r="C83" s="0" t="n">
        <v>29325315.6578505</v>
      </c>
      <c r="D83" s="0" t="n">
        <v>30801837.9027383</v>
      </c>
      <c r="E83" s="0" t="n">
        <v>29459640.0074097</v>
      </c>
      <c r="F83" s="0" t="n">
        <v>21730875.0066917</v>
      </c>
      <c r="G83" s="0" t="n">
        <v>7594440.65115888</v>
      </c>
      <c r="H83" s="0" t="n">
        <v>21865199.925998</v>
      </c>
      <c r="I83" s="0" t="n">
        <v>7594440.08141174</v>
      </c>
      <c r="J83" s="0" t="n">
        <v>3597571.74165267</v>
      </c>
      <c r="K83" s="0" t="n">
        <v>3489644.58940309</v>
      </c>
      <c r="L83" s="0" t="n">
        <v>5100694.58905169</v>
      </c>
      <c r="M83" s="0" t="n">
        <v>4814944.12901756</v>
      </c>
      <c r="N83" s="0" t="n">
        <v>5124510.963087</v>
      </c>
      <c r="O83" s="0" t="n">
        <v>4837334.3029164</v>
      </c>
      <c r="P83" s="0" t="n">
        <v>599595.290275445</v>
      </c>
      <c r="Q83" s="0" t="n">
        <v>581607.431567181</v>
      </c>
    </row>
    <row r="84" customFormat="false" ht="12.8" hidden="false" customHeight="false" outlineLevel="0" collapsed="false">
      <c r="A84" s="0" t="n">
        <v>131</v>
      </c>
      <c r="B84" s="0" t="n">
        <v>30842729.7135986</v>
      </c>
      <c r="C84" s="0" t="n">
        <v>29499635.594745</v>
      </c>
      <c r="D84" s="0" t="n">
        <v>30985135.5241787</v>
      </c>
      <c r="E84" s="0" t="n">
        <v>29633489.670022</v>
      </c>
      <c r="F84" s="0" t="n">
        <v>21884149.7351605</v>
      </c>
      <c r="G84" s="0" t="n">
        <v>7615485.85958451</v>
      </c>
      <c r="H84" s="0" t="n">
        <v>22018004.3536368</v>
      </c>
      <c r="I84" s="0" t="n">
        <v>7615485.31638519</v>
      </c>
      <c r="J84" s="0" t="n">
        <v>3640369.18087092</v>
      </c>
      <c r="K84" s="0" t="n">
        <v>3531158.1054448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30816867.1963809</v>
      </c>
      <c r="C85" s="0" t="n">
        <v>29475620.9367141</v>
      </c>
      <c r="D85" s="0" t="n">
        <v>30958953.121904</v>
      </c>
      <c r="E85" s="0" t="n">
        <v>29609173.5477952</v>
      </c>
      <c r="F85" s="0" t="n">
        <v>21872984.0937039</v>
      </c>
      <c r="G85" s="0" t="n">
        <v>7602636.84301025</v>
      </c>
      <c r="H85" s="0" t="n">
        <v>22006537.2514557</v>
      </c>
      <c r="I85" s="0" t="n">
        <v>7602636.29633945</v>
      </c>
      <c r="J85" s="0" t="n">
        <v>3708561.41892058</v>
      </c>
      <c r="K85" s="0" t="n">
        <v>3597304.57635297</v>
      </c>
      <c r="L85" s="0" t="n">
        <v>5127119.82801417</v>
      </c>
      <c r="M85" s="0" t="n">
        <v>4840336.2947378</v>
      </c>
      <c r="N85" s="0" t="n">
        <v>5150799.36898598</v>
      </c>
      <c r="O85" s="0" t="n">
        <v>4862597.91413871</v>
      </c>
      <c r="P85" s="0" t="n">
        <v>618093.569820097</v>
      </c>
      <c r="Q85" s="0" t="n">
        <v>599550.762725494</v>
      </c>
    </row>
    <row r="86" customFormat="false" ht="12.8" hidden="false" customHeight="false" outlineLevel="0" collapsed="false">
      <c r="A86" s="0" t="n">
        <v>133</v>
      </c>
      <c r="B86" s="0" t="n">
        <v>31080608.3504241</v>
      </c>
      <c r="C86" s="0" t="n">
        <v>29726961.9554035</v>
      </c>
      <c r="D86" s="0" t="n">
        <v>31219780.1951558</v>
      </c>
      <c r="E86" s="0" t="n">
        <v>29857775.3194702</v>
      </c>
      <c r="F86" s="0" t="n">
        <v>22027032.9524852</v>
      </c>
      <c r="G86" s="0" t="n">
        <v>7699929.0029183</v>
      </c>
      <c r="H86" s="0" t="n">
        <v>22157846.8639645</v>
      </c>
      <c r="I86" s="0" t="n">
        <v>7699928.45550575</v>
      </c>
      <c r="J86" s="0" t="n">
        <v>3790622.90596327</v>
      </c>
      <c r="K86" s="0" t="n">
        <v>3676904.21878437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31208917.518512</v>
      </c>
      <c r="C87" s="0" t="n">
        <v>29850091.0403552</v>
      </c>
      <c r="D87" s="0" t="n">
        <v>31347848.8415186</v>
      </c>
      <c r="E87" s="0" t="n">
        <v>29980678.3029648</v>
      </c>
      <c r="F87" s="0" t="n">
        <v>22147085.2570636</v>
      </c>
      <c r="G87" s="0" t="n">
        <v>7703005.7832916</v>
      </c>
      <c r="H87" s="0" t="n">
        <v>22277673.0678252</v>
      </c>
      <c r="I87" s="0" t="n">
        <v>7703005.23513964</v>
      </c>
      <c r="J87" s="0" t="n">
        <v>3866999.42366104</v>
      </c>
      <c r="K87" s="0" t="n">
        <v>3750989.44095121</v>
      </c>
      <c r="L87" s="0" t="n">
        <v>5194552.29503473</v>
      </c>
      <c r="M87" s="0" t="n">
        <v>4905276.72156019</v>
      </c>
      <c r="N87" s="0" t="n">
        <v>5217706.06500097</v>
      </c>
      <c r="O87" s="0" t="n">
        <v>4927044.27383703</v>
      </c>
      <c r="P87" s="0" t="n">
        <v>644499.903943506</v>
      </c>
      <c r="Q87" s="0" t="n">
        <v>625164.906825201</v>
      </c>
    </row>
    <row r="88" customFormat="false" ht="12.8" hidden="false" customHeight="false" outlineLevel="0" collapsed="false">
      <c r="A88" s="0" t="n">
        <v>135</v>
      </c>
      <c r="B88" s="0" t="n">
        <v>31412016.8711249</v>
      </c>
      <c r="C88" s="0" t="n">
        <v>30043418.3052703</v>
      </c>
      <c r="D88" s="0" t="n">
        <v>31549339.9128922</v>
      </c>
      <c r="E88" s="0" t="n">
        <v>30172495.5694411</v>
      </c>
      <c r="F88" s="0" t="n">
        <v>22300682.6973365</v>
      </c>
      <c r="G88" s="0" t="n">
        <v>7742735.60793387</v>
      </c>
      <c r="H88" s="0" t="n">
        <v>22429760.5157319</v>
      </c>
      <c r="I88" s="0" t="n">
        <v>7742735.05370921</v>
      </c>
      <c r="J88" s="0" t="n">
        <v>3931129.01475704</v>
      </c>
      <c r="K88" s="0" t="n">
        <v>3813195.14431433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31656388.1359558</v>
      </c>
      <c r="C89" s="0" t="n">
        <v>30275575.5282431</v>
      </c>
      <c r="D89" s="0" t="n">
        <v>31793682.3003383</v>
      </c>
      <c r="E89" s="0" t="n">
        <v>30404625.6391111</v>
      </c>
      <c r="F89" s="0" t="n">
        <v>22412203.834744</v>
      </c>
      <c r="G89" s="0" t="n">
        <v>7863371.6934991</v>
      </c>
      <c r="H89" s="0" t="n">
        <v>22541254.4649612</v>
      </c>
      <c r="I89" s="0" t="n">
        <v>7863371.17414992</v>
      </c>
      <c r="J89" s="0" t="n">
        <v>4025731.08058933</v>
      </c>
      <c r="K89" s="0" t="n">
        <v>3904959.14817165</v>
      </c>
      <c r="L89" s="0" t="n">
        <v>5268226.06776966</v>
      </c>
      <c r="M89" s="0" t="n">
        <v>4974921.18140391</v>
      </c>
      <c r="N89" s="0" t="n">
        <v>5291107.29310087</v>
      </c>
      <c r="O89" s="0" t="n">
        <v>4996432.54980219</v>
      </c>
      <c r="P89" s="0" t="n">
        <v>670955.180098221</v>
      </c>
      <c r="Q89" s="0" t="n">
        <v>650826.524695275</v>
      </c>
    </row>
    <row r="90" customFormat="false" ht="12.8" hidden="false" customHeight="false" outlineLevel="0" collapsed="false">
      <c r="A90" s="0" t="n">
        <v>137</v>
      </c>
      <c r="B90" s="0" t="n">
        <v>31859143.4345947</v>
      </c>
      <c r="C90" s="0" t="n">
        <v>30468655.3525951</v>
      </c>
      <c r="D90" s="0" t="n">
        <v>31995132.9482012</v>
      </c>
      <c r="E90" s="0" t="n">
        <v>30596479.0831993</v>
      </c>
      <c r="F90" s="0" t="n">
        <v>22546312.8024032</v>
      </c>
      <c r="G90" s="0" t="n">
        <v>7922342.55019192</v>
      </c>
      <c r="H90" s="0" t="n">
        <v>22674137.036738</v>
      </c>
      <c r="I90" s="0" t="n">
        <v>7922342.04646126</v>
      </c>
      <c r="J90" s="0" t="n">
        <v>4093672.66563326</v>
      </c>
      <c r="K90" s="0" t="n">
        <v>3970862.48566427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32166670.3102336</v>
      </c>
      <c r="C91" s="0" t="n">
        <v>30762119.1915818</v>
      </c>
      <c r="D91" s="0" t="n">
        <v>32302162.4701385</v>
      </c>
      <c r="E91" s="0" t="n">
        <v>30889475.4011986</v>
      </c>
      <c r="F91" s="0" t="n">
        <v>22775726.1928672</v>
      </c>
      <c r="G91" s="0" t="n">
        <v>7986392.99871463</v>
      </c>
      <c r="H91" s="0" t="n">
        <v>22903082.906883</v>
      </c>
      <c r="I91" s="0" t="n">
        <v>7986392.4943156</v>
      </c>
      <c r="J91" s="0" t="n">
        <v>4189991.40379074</v>
      </c>
      <c r="K91" s="0" t="n">
        <v>4064291.66167702</v>
      </c>
      <c r="L91" s="0" t="n">
        <v>5351933.16495482</v>
      </c>
      <c r="M91" s="0" t="n">
        <v>5053946.78436971</v>
      </c>
      <c r="N91" s="0" t="n">
        <v>5374514.05318473</v>
      </c>
      <c r="O91" s="0" t="n">
        <v>5075176.01447147</v>
      </c>
      <c r="P91" s="0" t="n">
        <v>698331.90063179</v>
      </c>
      <c r="Q91" s="0" t="n">
        <v>677381.943612837</v>
      </c>
    </row>
    <row r="92" customFormat="false" ht="12.8" hidden="false" customHeight="false" outlineLevel="0" collapsed="false">
      <c r="A92" s="0" t="n">
        <v>139</v>
      </c>
      <c r="B92" s="0" t="n">
        <v>32369509.9244382</v>
      </c>
      <c r="C92" s="0" t="n">
        <v>30955795.9611774</v>
      </c>
      <c r="D92" s="0" t="n">
        <v>32503432.596856</v>
      </c>
      <c r="E92" s="0" t="n">
        <v>31081676.8440745</v>
      </c>
      <c r="F92" s="0" t="n">
        <v>22931784.9252635</v>
      </c>
      <c r="G92" s="0" t="n">
        <v>8024011.03591394</v>
      </c>
      <c r="H92" s="0" t="n">
        <v>23057666.3132259</v>
      </c>
      <c r="I92" s="0" t="n">
        <v>8024010.5308486</v>
      </c>
      <c r="J92" s="0" t="n">
        <v>4303876.02261861</v>
      </c>
      <c r="K92" s="0" t="n">
        <v>4174759.74194005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32607898.3462163</v>
      </c>
      <c r="C93" s="0" t="n">
        <v>31183699.6289865</v>
      </c>
      <c r="D93" s="0" t="n">
        <v>32742176.1931974</v>
      </c>
      <c r="E93" s="0" t="n">
        <v>31309914.3675173</v>
      </c>
      <c r="F93" s="0" t="n">
        <v>23155836.170674</v>
      </c>
      <c r="G93" s="0" t="n">
        <v>8027863.45831252</v>
      </c>
      <c r="H93" s="0" t="n">
        <v>23282051.4149344</v>
      </c>
      <c r="I93" s="0" t="n">
        <v>8027862.95258291</v>
      </c>
      <c r="J93" s="0" t="n">
        <v>4364379.12201751</v>
      </c>
      <c r="K93" s="0" t="n">
        <v>4233447.74835698</v>
      </c>
      <c r="L93" s="0" t="n">
        <v>5426037.21989811</v>
      </c>
      <c r="M93" s="0" t="n">
        <v>5124732.24938031</v>
      </c>
      <c r="N93" s="0" t="n">
        <v>5448415.71963762</v>
      </c>
      <c r="O93" s="0" t="n">
        <v>5145771.24272936</v>
      </c>
      <c r="P93" s="0" t="n">
        <v>727396.520336251</v>
      </c>
      <c r="Q93" s="0" t="n">
        <v>705574.624726163</v>
      </c>
    </row>
    <row r="94" customFormat="false" ht="12.8" hidden="false" customHeight="false" outlineLevel="0" collapsed="false">
      <c r="A94" s="0" t="n">
        <v>141</v>
      </c>
      <c r="B94" s="0" t="n">
        <v>32764993.182065</v>
      </c>
      <c r="C94" s="0" t="n">
        <v>31333264.6766575</v>
      </c>
      <c r="D94" s="0" t="n">
        <v>32898668.0308681</v>
      </c>
      <c r="E94" s="0" t="n">
        <v>31458912.5884712</v>
      </c>
      <c r="F94" s="0" t="n">
        <v>23241756.2599847</v>
      </c>
      <c r="G94" s="0" t="n">
        <v>8091508.41667276</v>
      </c>
      <c r="H94" s="0" t="n">
        <v>23367404.6657875</v>
      </c>
      <c r="I94" s="0" t="n">
        <v>8091507.92268371</v>
      </c>
      <c r="J94" s="0" t="n">
        <v>4433570.49582953</v>
      </c>
      <c r="K94" s="0" t="n">
        <v>4300563.38095464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32971061.0126328</v>
      </c>
      <c r="C95" s="0" t="n">
        <v>31529618.9479057</v>
      </c>
      <c r="D95" s="0" t="n">
        <v>33105225.1435374</v>
      </c>
      <c r="E95" s="0" t="n">
        <v>31655726.5998488</v>
      </c>
      <c r="F95" s="0" t="n">
        <v>23451017.509732</v>
      </c>
      <c r="G95" s="0" t="n">
        <v>8078601.43817369</v>
      </c>
      <c r="H95" s="0" t="n">
        <v>23577125.6563082</v>
      </c>
      <c r="I95" s="0" t="n">
        <v>8078600.94354058</v>
      </c>
      <c r="J95" s="0" t="n">
        <v>4512491.1867636</v>
      </c>
      <c r="K95" s="0" t="n">
        <v>4377116.4511607</v>
      </c>
      <c r="L95" s="0" t="n">
        <v>5488186.78930091</v>
      </c>
      <c r="M95" s="0" t="n">
        <v>5184232.232803</v>
      </c>
      <c r="N95" s="0" t="n">
        <v>5510546.30205677</v>
      </c>
      <c r="O95" s="0" t="n">
        <v>5205253.8882733</v>
      </c>
      <c r="P95" s="0" t="n">
        <v>752081.864460601</v>
      </c>
      <c r="Q95" s="0" t="n">
        <v>729519.408526783</v>
      </c>
    </row>
    <row r="96" customFormat="false" ht="12.8" hidden="false" customHeight="false" outlineLevel="0" collapsed="false">
      <c r="A96" s="0" t="n">
        <v>143</v>
      </c>
      <c r="B96" s="0" t="n">
        <v>33285600.4047413</v>
      </c>
      <c r="C96" s="0" t="n">
        <v>31828871.8778202</v>
      </c>
      <c r="D96" s="0" t="n">
        <v>33419423.6620166</v>
      </c>
      <c r="E96" s="0" t="n">
        <v>31954659.0999435</v>
      </c>
      <c r="F96" s="0" t="n">
        <v>23679524.0939959</v>
      </c>
      <c r="G96" s="0" t="n">
        <v>8149347.7838243</v>
      </c>
      <c r="H96" s="0" t="n">
        <v>23805311.8113944</v>
      </c>
      <c r="I96" s="0" t="n">
        <v>8149347.28854909</v>
      </c>
      <c r="J96" s="0" t="n">
        <v>4585998.77177484</v>
      </c>
      <c r="K96" s="0" t="n">
        <v>4448418.80862159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33344642.123216</v>
      </c>
      <c r="C97" s="0" t="n">
        <v>31885673.8791982</v>
      </c>
      <c r="D97" s="0" t="n">
        <v>33475462.242471</v>
      </c>
      <c r="E97" s="0" t="n">
        <v>32008638.1430004</v>
      </c>
      <c r="F97" s="0" t="n">
        <v>23744434.1423176</v>
      </c>
      <c r="G97" s="0" t="n">
        <v>8141239.73688055</v>
      </c>
      <c r="H97" s="0" t="n">
        <v>23867398.9306358</v>
      </c>
      <c r="I97" s="0" t="n">
        <v>8141239.21236455</v>
      </c>
      <c r="J97" s="0" t="n">
        <v>4627374.36898765</v>
      </c>
      <c r="K97" s="0" t="n">
        <v>4488553.13791802</v>
      </c>
      <c r="L97" s="0" t="n">
        <v>5550532.48819475</v>
      </c>
      <c r="M97" s="0" t="n">
        <v>5243461.41472369</v>
      </c>
      <c r="N97" s="0" t="n">
        <v>5572334.66262776</v>
      </c>
      <c r="O97" s="0" t="n">
        <v>5263959.18179718</v>
      </c>
      <c r="P97" s="0" t="n">
        <v>771229.061497942</v>
      </c>
      <c r="Q97" s="0" t="n">
        <v>748092.189653003</v>
      </c>
    </row>
    <row r="98" customFormat="false" ht="12.8" hidden="false" customHeight="false" outlineLevel="0" collapsed="false">
      <c r="A98" s="0" t="n">
        <v>145</v>
      </c>
      <c r="B98" s="0" t="n">
        <v>33662966.8903172</v>
      </c>
      <c r="C98" s="0" t="n">
        <v>32188093.3567219</v>
      </c>
      <c r="D98" s="0" t="n">
        <v>33793303.3697237</v>
      </c>
      <c r="E98" s="0" t="n">
        <v>32310602.9906077</v>
      </c>
      <c r="F98" s="0" t="n">
        <v>23979649.5380631</v>
      </c>
      <c r="G98" s="0" t="n">
        <v>8208443.81865881</v>
      </c>
      <c r="H98" s="0" t="n">
        <v>24102159.69714</v>
      </c>
      <c r="I98" s="0" t="n">
        <v>8208443.29346775</v>
      </c>
      <c r="J98" s="0" t="n">
        <v>4739008.119757</v>
      </c>
      <c r="K98" s="0" t="n">
        <v>4596837.87616429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33851440.2704051</v>
      </c>
      <c r="C99" s="0" t="n">
        <v>32368996.1180493</v>
      </c>
      <c r="D99" s="0" t="n">
        <v>33980403.7621824</v>
      </c>
      <c r="E99" s="0" t="n">
        <v>32490215.135033</v>
      </c>
      <c r="F99" s="0" t="n">
        <v>24179783.3190011</v>
      </c>
      <c r="G99" s="0" t="n">
        <v>8189212.79904812</v>
      </c>
      <c r="H99" s="0" t="n">
        <v>24301002.8618489</v>
      </c>
      <c r="I99" s="0" t="n">
        <v>8189212.27318404</v>
      </c>
      <c r="J99" s="0" t="n">
        <v>4868682.19109738</v>
      </c>
      <c r="K99" s="0" t="n">
        <v>4722621.72536446</v>
      </c>
      <c r="L99" s="0" t="n">
        <v>5634609.11571158</v>
      </c>
      <c r="M99" s="0" t="n">
        <v>5323415.24384693</v>
      </c>
      <c r="N99" s="0" t="n">
        <v>5656101.84921933</v>
      </c>
      <c r="O99" s="0" t="n">
        <v>5343622.14601662</v>
      </c>
      <c r="P99" s="0" t="n">
        <v>811447.031849564</v>
      </c>
      <c r="Q99" s="0" t="n">
        <v>787103.620894077</v>
      </c>
    </row>
    <row r="100" customFormat="false" ht="12.8" hidden="false" customHeight="false" outlineLevel="0" collapsed="false">
      <c r="A100" s="0" t="n">
        <v>147</v>
      </c>
      <c r="B100" s="0" t="n">
        <v>34091683.3854395</v>
      </c>
      <c r="C100" s="0" t="n">
        <v>32598033.6322664</v>
      </c>
      <c r="D100" s="0" t="n">
        <v>34218544.8436706</v>
      </c>
      <c r="E100" s="0" t="n">
        <v>32717276.7760171</v>
      </c>
      <c r="F100" s="0" t="n">
        <v>24332880.7601284</v>
      </c>
      <c r="G100" s="0" t="n">
        <v>8265152.87213802</v>
      </c>
      <c r="H100" s="0" t="n">
        <v>24452124.4304142</v>
      </c>
      <c r="I100" s="0" t="n">
        <v>8265152.34560291</v>
      </c>
      <c r="J100" s="0" t="n">
        <v>4926499.7203341</v>
      </c>
      <c r="K100" s="0" t="n">
        <v>4778704.72872408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34375222.6384266</v>
      </c>
      <c r="C101" s="0" t="n">
        <v>32867230.1871336</v>
      </c>
      <c r="D101" s="0" t="n">
        <v>34501120.1748013</v>
      </c>
      <c r="E101" s="0" t="n">
        <v>32985567.2359188</v>
      </c>
      <c r="F101" s="0" t="n">
        <v>24550007.362137</v>
      </c>
      <c r="G101" s="0" t="n">
        <v>8317222.82499668</v>
      </c>
      <c r="H101" s="0" t="n">
        <v>24668344.9381263</v>
      </c>
      <c r="I101" s="0" t="n">
        <v>8317222.29779252</v>
      </c>
      <c r="J101" s="0" t="n">
        <v>4983645.11333169</v>
      </c>
      <c r="K101" s="0" t="n">
        <v>4834135.75993174</v>
      </c>
      <c r="L101" s="0" t="n">
        <v>5721686.55519759</v>
      </c>
      <c r="M101" s="0" t="n">
        <v>5405791.22087332</v>
      </c>
      <c r="N101" s="0" t="n">
        <v>5742668.30143609</v>
      </c>
      <c r="O101" s="0" t="n">
        <v>5425517.80452196</v>
      </c>
      <c r="P101" s="0" t="n">
        <v>830607.518888615</v>
      </c>
      <c r="Q101" s="0" t="n">
        <v>805689.293321957</v>
      </c>
    </row>
    <row r="102" customFormat="false" ht="12.8" hidden="false" customHeight="false" outlineLevel="0" collapsed="false">
      <c r="A102" s="0" t="n">
        <v>149</v>
      </c>
      <c r="B102" s="0" t="n">
        <v>34479311.7511858</v>
      </c>
      <c r="C102" s="0" t="n">
        <v>32966315.1745165</v>
      </c>
      <c r="D102" s="0" t="n">
        <v>34602345.6294809</v>
      </c>
      <c r="E102" s="0" t="n">
        <v>33081960.3787859</v>
      </c>
      <c r="F102" s="0" t="n">
        <v>24599828.6085932</v>
      </c>
      <c r="G102" s="0" t="n">
        <v>8366486.5659233</v>
      </c>
      <c r="H102" s="0" t="n">
        <v>24715474.1942417</v>
      </c>
      <c r="I102" s="0" t="n">
        <v>8366486.18454421</v>
      </c>
      <c r="J102" s="0" t="n">
        <v>5032982.95863181</v>
      </c>
      <c r="K102" s="0" t="n">
        <v>4881993.46987286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34609888.961862</v>
      </c>
      <c r="C103" s="0" t="n">
        <v>33090658.5147799</v>
      </c>
      <c r="D103" s="0" t="n">
        <v>34730569.9415286</v>
      </c>
      <c r="E103" s="0" t="n">
        <v>33204091.9859704</v>
      </c>
      <c r="F103" s="0" t="n">
        <v>24689769.8656322</v>
      </c>
      <c r="G103" s="0" t="n">
        <v>8400888.6491477</v>
      </c>
      <c r="H103" s="0" t="n">
        <v>24803203.720091</v>
      </c>
      <c r="I103" s="0" t="n">
        <v>8400888.26587942</v>
      </c>
      <c r="J103" s="0" t="n">
        <v>5109777.98767997</v>
      </c>
      <c r="K103" s="0" t="n">
        <v>4956484.64804957</v>
      </c>
      <c r="L103" s="0" t="n">
        <v>5759379.06604774</v>
      </c>
      <c r="M103" s="0" t="n">
        <v>5441487.4767366</v>
      </c>
      <c r="N103" s="0" t="n">
        <v>5779491.38363472</v>
      </c>
      <c r="O103" s="0" t="n">
        <v>5460396.83947893</v>
      </c>
      <c r="P103" s="0" t="n">
        <v>851629.664613328</v>
      </c>
      <c r="Q103" s="0" t="n">
        <v>826080.774674928</v>
      </c>
    </row>
    <row r="104" customFormat="false" ht="12.8" hidden="false" customHeight="false" outlineLevel="0" collapsed="false">
      <c r="A104" s="0" t="n">
        <v>151</v>
      </c>
      <c r="B104" s="0" t="n">
        <v>34754412.8027</v>
      </c>
      <c r="C104" s="0" t="n">
        <v>33227881.5322295</v>
      </c>
      <c r="D104" s="0" t="n">
        <v>34873336.4165252</v>
      </c>
      <c r="E104" s="0" t="n">
        <v>33339663.2656178</v>
      </c>
      <c r="F104" s="0" t="n">
        <v>24798274.0554438</v>
      </c>
      <c r="G104" s="0" t="n">
        <v>8429607.47678562</v>
      </c>
      <c r="H104" s="0" t="n">
        <v>24910056.1725813</v>
      </c>
      <c r="I104" s="0" t="n">
        <v>8429607.09303646</v>
      </c>
      <c r="J104" s="0" t="n">
        <v>5187016.65062526</v>
      </c>
      <c r="K104" s="0" t="n">
        <v>5031406.1511065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35175637.4448422</v>
      </c>
      <c r="C105" s="0" t="n">
        <v>33626803.8762679</v>
      </c>
      <c r="D105" s="0" t="n">
        <v>35292873.1496584</v>
      </c>
      <c r="E105" s="0" t="n">
        <v>33736998.9671116</v>
      </c>
      <c r="F105" s="0" t="n">
        <v>25138822.9323087</v>
      </c>
      <c r="G105" s="0" t="n">
        <v>8487980.94395918</v>
      </c>
      <c r="H105" s="0" t="n">
        <v>25249018.3336786</v>
      </c>
      <c r="I105" s="0" t="n">
        <v>8487980.63343294</v>
      </c>
      <c r="J105" s="0" t="n">
        <v>5233325.39750256</v>
      </c>
      <c r="K105" s="0" t="n">
        <v>5076325.63557748</v>
      </c>
      <c r="L105" s="0" t="n">
        <v>5854025.48415313</v>
      </c>
      <c r="M105" s="0" t="n">
        <v>5531000.00087334</v>
      </c>
      <c r="N105" s="0" t="n">
        <v>5873563.62082754</v>
      </c>
      <c r="O105" s="0" t="n">
        <v>5549369.63675484</v>
      </c>
      <c r="P105" s="0" t="n">
        <v>872220.899583759</v>
      </c>
      <c r="Q105" s="0" t="n">
        <v>846054.272596246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G23" activeCellId="0" sqref="G23"/>
    </sheetView>
  </sheetViews>
  <sheetFormatPr defaultColWidth="9.01953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-0.0328743676639929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0.0608077142069268</v>
      </c>
      <c r="BL4" s="25" t="n">
        <f aca="false">SUM(P14:P17)/AVERAGE(AG14:AG17)</f>
        <v>0.0139861505051352</v>
      </c>
      <c r="BM4" s="25" t="n">
        <f aca="false">SUM(D14:D17)/AVERAGE(AG14:AG17)</f>
        <v>0.0796959313657844</v>
      </c>
      <c r="BN4" s="25" t="n">
        <f aca="false">(SUM(H14:H17)+SUM(J14:J17))/AVERAGE(AG14:AG17)</f>
        <v>0</v>
      </c>
      <c r="BO4" s="26" t="n">
        <f aca="false">AL4-BN4</f>
        <v>-0.0328743676639929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-0.032769767104184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0.0613992953490798</v>
      </c>
      <c r="BL5" s="25" t="n">
        <f aca="false">SUM(P18:P21)/AVERAGE(AG18:AG21)</f>
        <v>0.0153261534329077</v>
      </c>
      <c r="BM5" s="25" t="n">
        <f aca="false">SUM(D18:D21)/AVERAGE(AG18:AG21)</f>
        <v>0.0788429090203561</v>
      </c>
      <c r="BN5" s="25" t="n">
        <f aca="false">(SUM(H18:H21)+SUM(J18:J21))/AVERAGE(AG18:AG21)</f>
        <v>3.99679724492795E-005</v>
      </c>
      <c r="BO5" s="26" t="n">
        <f aca="false">AL5-BN5</f>
        <v>-0.0328097350766333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-0.0365702872794048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0.0633037968193993</v>
      </c>
      <c r="BL6" s="25" t="n">
        <f aca="false">SUM(P22:P25)/AVERAGE(AG22:AG25)</f>
        <v>0.018894640124205</v>
      </c>
      <c r="BM6" s="25" t="n">
        <f aca="false">SUM(D22:D25)/AVERAGE(AG22:AG25)</f>
        <v>0.0809794439745992</v>
      </c>
      <c r="BN6" s="25" t="n">
        <f aca="false">(SUM(H22:H25)+SUM(J22:J25))/AVERAGE(AG22:AG25)</f>
        <v>0.000543614659112845</v>
      </c>
      <c r="BO6" s="26" t="n">
        <f aca="false">AL6-BN6</f>
        <v>-0.0371139019385177</v>
      </c>
      <c r="BP6" s="27" t="n">
        <f aca="false">BM6+BN6</f>
        <v>0.081523058633712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-0.0361282997211589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0.0139500372433035</v>
      </c>
      <c r="BJ7" s="2" t="n">
        <f aca="false">BJ6+1</f>
        <v>2018</v>
      </c>
      <c r="BK7" s="25" t="n">
        <f aca="false">SUM(T26:T29)/AVERAGE(AG26:AG29)</f>
        <v>0.0590531695768482</v>
      </c>
      <c r="BL7" s="25" t="n">
        <f aca="false">SUM(P26:P29)/AVERAGE(AG26:AG29)</f>
        <v>0.0172453386412713</v>
      </c>
      <c r="BM7" s="25" t="n">
        <f aca="false">SUM(D26:D29)/AVERAGE(AG26:AG29)</f>
        <v>0.0779361306567357</v>
      </c>
      <c r="BN7" s="25" t="n">
        <f aca="false">(SUM(H26:H29)+SUM(J26:J29))/AVERAGE(AG26:AG29)</f>
        <v>0.000951746738783256</v>
      </c>
      <c r="BO7" s="26" t="n">
        <f aca="false">AL7-BN7</f>
        <v>-0.0370800464599421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-0.0370286331483575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0.014606680200323</v>
      </c>
      <c r="BJ8" s="2" t="n">
        <f aca="false">BJ7+1</f>
        <v>2019</v>
      </c>
      <c r="BK8" s="25" t="n">
        <f aca="false">SUM(T30:T33)/AVERAGE(AG30:AG33)</f>
        <v>0.0523722430265836</v>
      </c>
      <c r="BL8" s="25" t="n">
        <f aca="false">SUM(P30:P33)/AVERAGE(AG30:AG33)</f>
        <v>0.0157662698596181</v>
      </c>
      <c r="BM8" s="25" t="n">
        <f aca="false">SUM(D30:D33)/AVERAGE(AG30:AG33)</f>
        <v>0.073634606315323</v>
      </c>
      <c r="BN8" s="25" t="n">
        <f aca="false">(SUM(H30:H33)+SUM(J30:J33))/AVERAGE(AG30:AG33)</f>
        <v>0.000858268012214511</v>
      </c>
      <c r="BO8" s="26" t="n">
        <f aca="false">AL8-BN8</f>
        <v>-0.037886901160572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-0.0349245758660214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0.0146909914143997</v>
      </c>
      <c r="BJ9" s="2" t="n">
        <f aca="false">BJ8+1</f>
        <v>2020</v>
      </c>
      <c r="BK9" s="25" t="n">
        <f aca="false">SUM(T34:T37)/AVERAGE(AG34:AG37)</f>
        <v>0.0549677213236527</v>
      </c>
      <c r="BL9" s="25" t="n">
        <f aca="false">SUM(P34:P37)/AVERAGE(AG34:AG37)</f>
        <v>0.0143428180501835</v>
      </c>
      <c r="BM9" s="25" t="n">
        <f aca="false">SUM(D34:D37)/AVERAGE(AG34:AG37)</f>
        <v>0.0755494791394906</v>
      </c>
      <c r="BN9" s="25" t="n">
        <f aca="false">(SUM(H34:H37)+SUM(J34:J37))/AVERAGE(AG34:AG37)</f>
        <v>0.0011216976632728</v>
      </c>
      <c r="BO9" s="26" t="n">
        <f aca="false">AL9-BN9</f>
        <v>-0.0360462735292942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-0.0328833069320586</v>
      </c>
      <c r="AM10" s="4" t="n">
        <v>17835539.214349</v>
      </c>
      <c r="AN10" s="26" t="n">
        <f aca="false">AM10/AVERAGE(AG38:AG41)</f>
        <v>0.00344228755885471</v>
      </c>
      <c r="AO10" s="26" t="n">
        <f aca="false">AVERAGE(AG38:AG41)/AVERAGE(AG34:AG37)-1</f>
        <v>0.0360359070236202</v>
      </c>
      <c r="AP10" s="26"/>
      <c r="AQ10" s="4" t="n">
        <f aca="false">AQ9*(1+AO10)</f>
        <v>432274942.849801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405326948.54258</v>
      </c>
      <c r="AS10" s="28" t="n">
        <f aca="false">AQ10/AG41</f>
        <v>0.0836083295809712</v>
      </c>
      <c r="AT10" s="28" t="n">
        <f aca="false">AR10/AG41</f>
        <v>0.0783961912721192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0.057375923787994</v>
      </c>
      <c r="BL10" s="25" t="n">
        <f aca="false">SUM(P38:P41)/AVERAGE(AG38:AG41)</f>
        <v>0.0141412493907985</v>
      </c>
      <c r="BM10" s="25" t="n">
        <f aca="false">SUM(D38:D41)/AVERAGE(AG38:AG41)</f>
        <v>0.076117981329254</v>
      </c>
      <c r="BN10" s="25" t="n">
        <f aca="false">(SUM(H38:H41)+SUM(J38:J41))/AVERAGE(AG38:AG41)</f>
        <v>0.00155038446220234</v>
      </c>
      <c r="BO10" s="26" t="n">
        <f aca="false">AL10-BN10</f>
        <v>-0.0344336913942609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-0.0322331688410299</v>
      </c>
      <c r="AM11" s="4" t="n">
        <v>16827143.6015023</v>
      </c>
      <c r="AN11" s="26" t="n">
        <f aca="false">AM11/AVERAGE(AG42:AG45)</f>
        <v>0.00320995299977296</v>
      </c>
      <c r="AO11" s="26" t="n">
        <f aca="false">AVERAGE(AG42:AG45)/AVERAGE(AG38:AG41)-1</f>
        <v>0.0117486439814325</v>
      </c>
      <c r="AP11" s="26"/>
      <c r="AQ11" s="4" t="n">
        <f aca="false">AQ10*(1+AO11)</f>
        <v>437353587.255437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393171427.324391</v>
      </c>
      <c r="AS11" s="28" t="n">
        <f aca="false">AQ11/AG45</f>
        <v>0.0824616106091574</v>
      </c>
      <c r="AT11" s="28" t="n">
        <f aca="false">AR11/AG45</f>
        <v>0.0741312066196332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0.0607178673753466</v>
      </c>
      <c r="BL11" s="25" t="n">
        <f aca="false">SUM(P42:P45)/AVERAGE(AG42:AG45)</f>
        <v>0.0145622207563775</v>
      </c>
      <c r="BM11" s="25" t="n">
        <f aca="false">SUM(D42:D45)/AVERAGE(AG42:AG45)</f>
        <v>0.078388815459999</v>
      </c>
      <c r="BN11" s="25" t="n">
        <f aca="false">(SUM(H42:H45)+SUM(J42:J45))/AVERAGE(AG42:AG45)</f>
        <v>0.00196590646995282</v>
      </c>
      <c r="BO11" s="26" t="n">
        <f aca="false">AL11-BN11</f>
        <v>-0.0341990753109827</v>
      </c>
      <c r="BP11" s="27" t="n">
        <f aca="false">BM11+BN11</f>
        <v>0.0803547219299518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-0.0312388024036076</v>
      </c>
      <c r="AM12" s="4" t="n">
        <v>15842663.6881786</v>
      </c>
      <c r="AN12" s="26" t="n">
        <f aca="false">AM12/AVERAGE(AG46:AG49)</f>
        <v>0.00291094883146611</v>
      </c>
      <c r="AO12" s="26" t="n">
        <f aca="false">AVERAGE(AG46:AG49)/AVERAGE(AG42:AG45)-1</f>
        <v>0.0382021024378387</v>
      </c>
      <c r="AP12" s="26"/>
      <c r="AQ12" s="4" t="n">
        <f aca="false">AQ11*(1+AO12)</f>
        <v>454061413.797326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392073222.541742</v>
      </c>
      <c r="AS12" s="28" t="n">
        <f aca="false">AQ12/AG49</f>
        <v>0.0819788108856309</v>
      </c>
      <c r="AT12" s="28" t="n">
        <f aca="false">AR12/AG49</f>
        <v>0.0707871129045467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0.0151159457859464</v>
      </c>
      <c r="BJ12" s="2" t="n">
        <f aca="false">BJ11+1</f>
        <v>2023</v>
      </c>
      <c r="BK12" s="25" t="n">
        <f aca="false">SUM(T46:T49)/AVERAGE(AG46:AG49)</f>
        <v>0.0617099555240082</v>
      </c>
      <c r="BL12" s="25" t="n">
        <f aca="false">SUM(P46:P49)/AVERAGE(AG46:AG49)</f>
        <v>0.0144519849627073</v>
      </c>
      <c r="BM12" s="25" t="n">
        <f aca="false">SUM(D46:D49)/AVERAGE(AG46:AG49)</f>
        <v>0.0784967729649085</v>
      </c>
      <c r="BN12" s="25" t="n">
        <f aca="false">(SUM(H46:H49)+SUM(J46:J49))/AVERAGE(AG46:AG49)</f>
        <v>0.00229401950944432</v>
      </c>
      <c r="BO12" s="26" t="n">
        <f aca="false">AL12-BN12</f>
        <v>-0.0335328219130519</v>
      </c>
      <c r="BP12" s="27" t="n">
        <f aca="false">BM12+BN12</f>
        <v>0.0807907924743529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-0.0299566793537257</v>
      </c>
      <c r="AM13" s="13" t="n">
        <v>14900507.1403892</v>
      </c>
      <c r="AN13" s="34" t="n">
        <f aca="false">AM13/AVERAGE(AG50:AG53)</f>
        <v>0.00263265887217157</v>
      </c>
      <c r="AO13" s="34" t="n">
        <f aca="false">'GDP evolution by scenario'!G49</f>
        <v>0.0399508867008289</v>
      </c>
      <c r="AP13" s="34"/>
      <c r="AQ13" s="13" t="n">
        <f aca="false">AQ12*(1+AO13)</f>
        <v>472201569.895161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392565477.49264</v>
      </c>
      <c r="AS13" s="35" t="n">
        <f aca="false">AQ13/AG53</f>
        <v>0.0826696519980562</v>
      </c>
      <c r="AT13" s="35" t="n">
        <f aca="false">AR13/AG53</f>
        <v>0.0687275381527696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0.0628951744621307</v>
      </c>
      <c r="BL13" s="27" t="n">
        <f aca="false">SUM(P50:P53)/AVERAGE(AG50:AG53)</f>
        <v>0.0141412491749142</v>
      </c>
      <c r="BM13" s="27" t="n">
        <f aca="false">SUM(D50:D53)/AVERAGE(AG50:AG53)</f>
        <v>0.0787106046409423</v>
      </c>
      <c r="BN13" s="27" t="n">
        <f aca="false">(SUM(H50:H53)+SUM(J50:J53))/AVERAGE(AG50:AG53)</f>
        <v>0.00255322990916155</v>
      </c>
      <c r="BO13" s="34" t="n">
        <f aca="false">AL13-BN13</f>
        <v>-0.0325099092628872</v>
      </c>
      <c r="BP13" s="27" t="n">
        <f aca="false">BM13+BN13</f>
        <v>0.0812638345501038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-0.0087965182237194</v>
      </c>
      <c r="AK14" s="37" t="n">
        <f aca="false">AK13+1</f>
        <v>2025</v>
      </c>
      <c r="AL14" s="38" t="n">
        <f aca="false">SUM(AB54:AB57)/AVERAGE(AG54:AG57)</f>
        <v>-0.029300901743958</v>
      </c>
      <c r="AM14" s="6" t="n">
        <v>13946867.9480024</v>
      </c>
      <c r="AN14" s="38" t="n">
        <f aca="false">AM14/AVERAGE(AG54:AG57)</f>
        <v>0.00239282490518556</v>
      </c>
      <c r="AO14" s="38" t="n">
        <f aca="false">'GDP evolution by scenario'!G53</f>
        <v>0.0298152234142857</v>
      </c>
      <c r="AP14" s="38"/>
      <c r="AQ14" s="6" t="n">
        <f aca="false">AQ13*(1+AO14)</f>
        <v>486280365.198161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390133459.658895</v>
      </c>
      <c r="AS14" s="39" t="n">
        <f aca="false">AQ14/AG57</f>
        <v>0.0820571984779077</v>
      </c>
      <c r="AT14" s="39" t="n">
        <f aca="false">AR14/AG57</f>
        <v>0.0658329248376236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0.0169850745786388</v>
      </c>
      <c r="BJ14" s="5" t="n">
        <f aca="false">BJ13+1</f>
        <v>2025</v>
      </c>
      <c r="BK14" s="36" t="n">
        <f aca="false">SUM(T54:T57)/AVERAGE(AG54:AG57)</f>
        <v>0.063584266671635</v>
      </c>
      <c r="BL14" s="36" t="n">
        <f aca="false">SUM(P54:P57)/AVERAGE(AG54:AG57)</f>
        <v>0.0139516164422548</v>
      </c>
      <c r="BM14" s="36" t="n">
        <f aca="false">SUM(D54:D57)/AVERAGE(AG54:AG57)</f>
        <v>0.0789335519733382</v>
      </c>
      <c r="BN14" s="36" t="n">
        <f aca="false">(SUM(H54:H57)+SUM(J54:J57))/AVERAGE(AG54:AG57)</f>
        <v>0.00352025937600359</v>
      </c>
      <c r="BO14" s="38" t="n">
        <f aca="false">AL14-BN14</f>
        <v>-0.0328211611199616</v>
      </c>
      <c r="BP14" s="27" t="n">
        <f aca="false">BM14+BN14</f>
        <v>0.0824538113493418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2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2478245.90902603</v>
      </c>
      <c r="M15" s="42"/>
      <c r="N15" s="42" t="n">
        <f aca="false">'Central pensions'!L15</f>
        <v>799976.431236576</v>
      </c>
      <c r="O15" s="9"/>
      <c r="P15" s="9" t="n">
        <f aca="false">'Central pensions'!X15</f>
        <v>17260864.096479</v>
      </c>
      <c r="Q15" s="42"/>
      <c r="R15" s="42" t="n">
        <f aca="false">'Central SIPA income'!G10</f>
        <v>22054908.2295973</v>
      </c>
      <c r="S15" s="42"/>
      <c r="T15" s="9" t="n">
        <f aca="false">'Central SIPA income'!J10</f>
        <v>84328853.1522549</v>
      </c>
      <c r="U15" s="9"/>
      <c r="V15" s="42" t="n">
        <f aca="false">'Central SIPA income'!F10</f>
        <v>151084.142402353</v>
      </c>
      <c r="W15" s="42"/>
      <c r="X15" s="42" t="n">
        <f aca="false">'Central SIPA income'!M10</f>
        <v>379479.806947782</v>
      </c>
      <c r="Y15" s="9"/>
      <c r="Z15" s="9" t="n">
        <f aca="false">R15+V15-N15-L15-F15</f>
        <v>-695000.672123745</v>
      </c>
      <c r="AA15" s="9"/>
      <c r="AB15" s="9" t="n">
        <f aca="false">T15-P15-D15</f>
        <v>-40890705.7035024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-0.00708271770633716</v>
      </c>
      <c r="AK15" s="44" t="n">
        <f aca="false">AK14+1</f>
        <v>2026</v>
      </c>
      <c r="AL15" s="45" t="n">
        <f aca="false">SUM(AB58:AB61)/AVERAGE(AG58:AG61)</f>
        <v>-0.0270724313441465</v>
      </c>
      <c r="AM15" s="9" t="n">
        <v>13032040.9288315</v>
      </c>
      <c r="AN15" s="45" t="n">
        <f aca="false">AM15/AVERAGE(AG58:AG61)</f>
        <v>0.00215562565973356</v>
      </c>
      <c r="AO15" s="45" t="n">
        <f aca="false">'GDP evolution by scenario'!G57</f>
        <v>0.0372258265548084</v>
      </c>
      <c r="AP15" s="45"/>
      <c r="AQ15" s="9" t="n">
        <f aca="false">AQ14*(1+AO15)</f>
        <v>504382553.730037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391403575.98555</v>
      </c>
      <c r="AS15" s="46" t="n">
        <f aca="false">AQ15/AG61</f>
        <v>0.0826425932936588</v>
      </c>
      <c r="AT15" s="46" t="n">
        <f aca="false">AR15/AG61</f>
        <v>0.0641310971298395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0.0638914638685003</v>
      </c>
      <c r="BL15" s="43" t="n">
        <f aca="false">SUM(P58:P61)/AVERAGE(AG58:AG61)</f>
        <v>0.0134660286305138</v>
      </c>
      <c r="BM15" s="43" t="n">
        <f aca="false">SUM(D58:D61)/AVERAGE(AG58:AG61)</f>
        <v>0.077497866582133</v>
      </c>
      <c r="BN15" s="43" t="n">
        <f aca="false">(SUM(H58:H61)+SUM(J58:J61))/AVERAGE(AG58:AG61)</f>
        <v>0.00463135819489969</v>
      </c>
      <c r="BO15" s="45" t="n">
        <f aca="false">AL15-BN15</f>
        <v>-0.0317037895390461</v>
      </c>
      <c r="BP15" s="27" t="n">
        <f aca="false">BM15+BN15</f>
        <v>0.0821292247770326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42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2919136.76234831</v>
      </c>
      <c r="M16" s="42"/>
      <c r="N16" s="42" t="n">
        <f aca="false">'Central pensions'!L16</f>
        <v>777485.531692129</v>
      </c>
      <c r="O16" s="9"/>
      <c r="P16" s="9" t="n">
        <f aca="false">'Central pensions'!X16</f>
        <v>19424910.5368699</v>
      </c>
      <c r="Q16" s="42"/>
      <c r="R16" s="42" t="n">
        <f aca="false">'Central SIPA income'!G11</f>
        <v>20136934.5413833</v>
      </c>
      <c r="S16" s="42"/>
      <c r="T16" s="9" t="n">
        <f aca="false">'Central SIPA income'!J11</f>
        <v>76995314.5213285</v>
      </c>
      <c r="U16" s="9"/>
      <c r="V16" s="42" t="n">
        <f aca="false">'Central SIPA income'!F11</f>
        <v>149343.027816335</v>
      </c>
      <c r="W16" s="42"/>
      <c r="X16" s="42" t="n">
        <f aca="false">'Central SIPA income'!M11</f>
        <v>375106.629084969</v>
      </c>
      <c r="Y16" s="9"/>
      <c r="Z16" s="9" t="n">
        <f aca="false">R16+V16-N16-L16-F16</f>
        <v>-2436606.02962793</v>
      </c>
      <c r="AA16" s="9"/>
      <c r="AB16" s="9" t="n">
        <f aca="false">T16-P16-D16</f>
        <v>-47106472.0598426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-0.00898808948175804</v>
      </c>
      <c r="AK16" s="44" t="n">
        <f aca="false">AK15+1</f>
        <v>2027</v>
      </c>
      <c r="AL16" s="45" t="n">
        <f aca="false">SUM(AB62:AB65)/AVERAGE(AG62:AG65)</f>
        <v>-0.0253616709240521</v>
      </c>
      <c r="AM16" s="9" t="n">
        <v>12139889.4651339</v>
      </c>
      <c r="AN16" s="45" t="n">
        <f aca="false">AM16/AVERAGE(AG62:AG65)</f>
        <v>0.00194698553679063</v>
      </c>
      <c r="AO16" s="45" t="n">
        <f aca="false">'GDP evolution by scenario'!G61</f>
        <v>0.0313662519716775</v>
      </c>
      <c r="AP16" s="45"/>
      <c r="AQ16" s="9" t="n">
        <f aca="false">AQ15*(1+AO16)</f>
        <v>520203144.000451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391366997.441699</v>
      </c>
      <c r="AS16" s="46" t="n">
        <f aca="false">AQ16/AG65</f>
        <v>0.082446281722285</v>
      </c>
      <c r="AT16" s="46" t="n">
        <f aca="false">AR16/AG65</f>
        <v>0.0620272178283011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0.0637286686334275</v>
      </c>
      <c r="BL16" s="43" t="n">
        <f aca="false">SUM(P62:P65)/AVERAGE(AG62:AG65)</f>
        <v>0.0129006860668697</v>
      </c>
      <c r="BM16" s="43" t="n">
        <f aca="false">SUM(D62:D65)/AVERAGE(AG62:AG65)</f>
        <v>0.0761896534906099</v>
      </c>
      <c r="BN16" s="43" t="n">
        <f aca="false">(SUM(H62:H65)+SUM(J62:J65))/AVERAGE(AG62:AG65)</f>
        <v>0.00539804623195797</v>
      </c>
      <c r="BO16" s="45" t="n">
        <f aca="false">AL16-BN16</f>
        <v>-0.0307597171560101</v>
      </c>
      <c r="BP16" s="27" t="n">
        <f aca="false">BM16+BN16</f>
        <v>0.0815876997225679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42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2757062.56989139</v>
      </c>
      <c r="M17" s="42"/>
      <c r="N17" s="42" t="n">
        <f aca="false">'Central pensions'!L17</f>
        <v>842483.122443434</v>
      </c>
      <c r="O17" s="9"/>
      <c r="P17" s="9" t="n">
        <f aca="false">'Central pensions'!X17</f>
        <v>18941504.3486667</v>
      </c>
      <c r="Q17" s="42"/>
      <c r="R17" s="42" t="n">
        <f aca="false">'Central SIPA income'!G12</f>
        <v>23620050.0418994</v>
      </c>
      <c r="S17" s="42"/>
      <c r="T17" s="9" t="n">
        <f aca="false">'Central SIPA income'!J12</f>
        <v>90313308.5250934</v>
      </c>
      <c r="U17" s="9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9"/>
      <c r="Z17" s="9" t="n">
        <f aca="false">R17+V17-N17-L17-F17</f>
        <v>-418869.892108277</v>
      </c>
      <c r="AA17" s="9"/>
      <c r="AB17" s="9" t="n">
        <f aca="false">T17-P17-D17</f>
        <v>-41885953.9342517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-0.00815781019854152</v>
      </c>
      <c r="AK17" s="44" t="n">
        <f aca="false">AK16+1</f>
        <v>2028</v>
      </c>
      <c r="AL17" s="45" t="n">
        <f aca="false">SUM(AB66:AB69)/AVERAGE(AG66:AG69)</f>
        <v>-0.0233234695685398</v>
      </c>
      <c r="AM17" s="9" t="n">
        <v>11273018.6820578</v>
      </c>
      <c r="AN17" s="45" t="n">
        <f aca="false">AM17/AVERAGE(AG66:AG69)</f>
        <v>0.00174696218662386</v>
      </c>
      <c r="AO17" s="45" t="n">
        <f aca="false">'GDP evolution by scenario'!G65</f>
        <v>0.0349150793964126</v>
      </c>
      <c r="AP17" s="45"/>
      <c r="AQ17" s="9" t="n">
        <f aca="false">AQ16*(1+AO17)</f>
        <v>538366078.075491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393579307.139711</v>
      </c>
      <c r="AS17" s="46" t="n">
        <f aca="false">AQ17/AG69</f>
        <v>0.0824053232773566</v>
      </c>
      <c r="AT17" s="46" t="n">
        <f aca="false">AR17/AG69</f>
        <v>0.0602434502486951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0.0636851555684471</v>
      </c>
      <c r="BL17" s="43" t="n">
        <f aca="false">SUM(P66:P69)/AVERAGE(AG66:AG69)</f>
        <v>0.0123362846394744</v>
      </c>
      <c r="BM17" s="43" t="n">
        <f aca="false">SUM(D66:D69)/AVERAGE(AG66:AG69)</f>
        <v>0.0746723404975125</v>
      </c>
      <c r="BN17" s="43" t="n">
        <f aca="false">(SUM(H66:H69)+SUM(J66:J69))/AVERAGE(AG66:AG69)</f>
        <v>0.00625263515435206</v>
      </c>
      <c r="BO17" s="45" t="n">
        <f aca="false">AL17-BN17</f>
        <v>-0.0295761047228918</v>
      </c>
      <c r="BP17" s="27" t="n">
        <f aca="false">BM17+BN17</f>
        <v>0.0809249756518646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737462.751726612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-2220008.70486468</v>
      </c>
      <c r="AA18" s="6"/>
      <c r="AB18" s="6" t="n">
        <f aca="false">T18-P18-D18</f>
        <v>-44387286.1098835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-0.00897703994537895</v>
      </c>
      <c r="AK18" s="37" t="n">
        <f aca="false">AK17+1</f>
        <v>2029</v>
      </c>
      <c r="AL18" s="38" t="n">
        <f aca="false">SUM(AB70:AB73)/AVERAGE(AG70:AG73)</f>
        <v>-0.0207240553876416</v>
      </c>
      <c r="AM18" s="6" t="n">
        <v>10452476.7322336</v>
      </c>
      <c r="AN18" s="38" t="n">
        <f aca="false">AM18/AVERAGE(AG70:AG73)</f>
        <v>0.00156493600068485</v>
      </c>
      <c r="AO18" s="38" t="n">
        <f aca="false">'GDP evolution by scenario'!G69</f>
        <v>0.035060906702967</v>
      </c>
      <c r="AP18" s="38"/>
      <c r="AQ18" s="6" t="n">
        <f aca="false">AQ17*(1+AO18)</f>
        <v>557241680.910938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396759155.909231</v>
      </c>
      <c r="AS18" s="39" t="n">
        <f aca="false">AQ18/AG73</f>
        <v>0.0824151902507541</v>
      </c>
      <c r="AT18" s="39" t="n">
        <f aca="false">AR18/AG73</f>
        <v>0.0586800708528013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0.0637540558499937</v>
      </c>
      <c r="BL18" s="36" t="n">
        <f aca="false">SUM(P70:P73)/AVERAGE(AG70:AG73)</f>
        <v>0.0117754837336367</v>
      </c>
      <c r="BM18" s="36" t="n">
        <f aca="false">SUM(D70:D73)/AVERAGE(AG70:AG73)</f>
        <v>0.0727026275039986</v>
      </c>
      <c r="BN18" s="36" t="n">
        <f aca="false">(SUM(H70:H73)+SUM(J70:J73))/AVERAGE(AG70:AG73)</f>
        <v>0.00711767291695881</v>
      </c>
      <c r="BO18" s="38" t="n">
        <f aca="false">AL18-BN18</f>
        <v>-0.0278417283046004</v>
      </c>
      <c r="BP18" s="27" t="n">
        <f aca="false">BM18+BN18</f>
        <v>0.0798203004209574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102443922.414066</v>
      </c>
      <c r="E19" s="9"/>
      <c r="F19" s="42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2828183.68633319</v>
      </c>
      <c r="M19" s="42"/>
      <c r="N19" s="42" t="n">
        <f aca="false">'Central pensions'!L19</f>
        <v>762331.112871733</v>
      </c>
      <c r="O19" s="9"/>
      <c r="P19" s="9" t="n">
        <f aca="false">'Central pensions'!X19</f>
        <v>18869579.4519813</v>
      </c>
      <c r="Q19" s="42"/>
      <c r="R19" s="42" t="n">
        <f aca="false">'Central SIPA income'!G14</f>
        <v>21943117.5095875</v>
      </c>
      <c r="S19" s="42"/>
      <c r="T19" s="9" t="n">
        <f aca="false">'Central SIPA income'!J14</f>
        <v>83901411.6452056</v>
      </c>
      <c r="U19" s="9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9"/>
      <c r="Z19" s="9" t="n">
        <f aca="false">R19+V19-N19-L19-F19</f>
        <v>-126028.030007448</v>
      </c>
      <c r="AA19" s="9"/>
      <c r="AB19" s="9" t="n">
        <f aca="false">T19-P19-D19</f>
        <v>-37412090.2208413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-0.00674028143779731</v>
      </c>
      <c r="AK19" s="44" t="n">
        <f aca="false">AK18+1</f>
        <v>2030</v>
      </c>
      <c r="AL19" s="45" t="n">
        <f aca="false">SUM(AB74:AB77)/AVERAGE(AG74:AG77)</f>
        <v>-0.0188498954631066</v>
      </c>
      <c r="AM19" s="9" t="n">
        <v>9649081.86791266</v>
      </c>
      <c r="AN19" s="45" t="n">
        <f aca="false">AM19/AVERAGE(AG74:AG77)</f>
        <v>0.00140968994109916</v>
      </c>
      <c r="AO19" s="45" t="n">
        <f aca="false">'GDP evolution by scenario'!G73</f>
        <v>0.0248015234180374</v>
      </c>
      <c r="AP19" s="45"/>
      <c r="AQ19" s="9" t="n">
        <f aca="false">AQ18*(1+AO19)</f>
        <v>571062123.509557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396841106.080028</v>
      </c>
      <c r="AS19" s="46" t="n">
        <f aca="false">AQ19/AG77</f>
        <v>0.0826956859116505</v>
      </c>
      <c r="AT19" s="46" t="n">
        <f aca="false">AR19/AG77</f>
        <v>0.0574666855219593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-0.0274955654189871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0.0643427982650611</v>
      </c>
      <c r="BL19" s="43" t="n">
        <f aca="false">SUM(P74:P77)/AVERAGE(AG74:AG77)</f>
        <v>0.0113870008495673</v>
      </c>
      <c r="BM19" s="43" t="n">
        <f aca="false">SUM(D74:D77)/AVERAGE(AG74:AG77)</f>
        <v>0.0718056928786005</v>
      </c>
      <c r="BN19" s="43" t="n">
        <f aca="false">(SUM(H74:H77)+SUM(J74:J77))/AVERAGE(AG74:AG77)</f>
        <v>0.00794763938255081</v>
      </c>
      <c r="BO19" s="45" t="n">
        <f aca="false">AL19-BN19</f>
        <v>-0.0267975348456575</v>
      </c>
      <c r="BP19" s="27" t="n">
        <f aca="false">BM19+BN19</f>
        <v>0.0797533322611513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97787429.5558071</v>
      </c>
      <c r="E20" s="9"/>
      <c r="F20" s="42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2477813.00409058</v>
      </c>
      <c r="M20" s="42"/>
      <c r="N20" s="42" t="n">
        <f aca="false">'Central pensions'!L20</f>
        <v>730280.338931322</v>
      </c>
      <c r="O20" s="9"/>
      <c r="P20" s="9" t="n">
        <f aca="false">'Central pensions'!X20</f>
        <v>16875170.4145192</v>
      </c>
      <c r="Q20" s="42"/>
      <c r="R20" s="42" t="n">
        <f aca="false">'Central SIPA income'!G15</f>
        <v>19133197.314989</v>
      </c>
      <c r="S20" s="42"/>
      <c r="T20" s="9" t="n">
        <f aca="false">'Central SIPA income'!J15</f>
        <v>73157438.240598</v>
      </c>
      <c r="U20" s="9"/>
      <c r="V20" s="42" t="n">
        <f aca="false">'Central SIPA income'!F15</f>
        <v>144189.0349691</v>
      </c>
      <c r="W20" s="42"/>
      <c r="X20" s="42" t="n">
        <f aca="false">'Central SIPA income'!M15</f>
        <v>362161.284990086</v>
      </c>
      <c r="Y20" s="9"/>
      <c r="Z20" s="9" t="n">
        <f aca="false">R20+V20-N20-L20-F20</f>
        <v>-1704729.84663887</v>
      </c>
      <c r="AA20" s="9"/>
      <c r="AB20" s="9" t="n">
        <f aca="false">T20-P20-D20</f>
        <v>-41505161.7297283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-0.00819190118869454</v>
      </c>
      <c r="AK20" s="44" t="n">
        <f aca="false">AK19+1</f>
        <v>2031</v>
      </c>
      <c r="AL20" s="45" t="n">
        <f aca="false">SUM(AB78:AB81)/AVERAGE(AG78:AG81)</f>
        <v>-0.0171165901324365</v>
      </c>
      <c r="AM20" s="9" t="n">
        <v>8873587.4679367</v>
      </c>
      <c r="AN20" s="45" t="n">
        <f aca="false">AM20/AVERAGE(AG78:AG81)</f>
        <v>0.00126388827622327</v>
      </c>
      <c r="AO20" s="45" t="n">
        <f aca="false">'GDP evolution by scenario'!G77</f>
        <v>0.0257184296790058</v>
      </c>
      <c r="AP20" s="45"/>
      <c r="AQ20" s="9" t="n">
        <f aca="false">AQ19*(1+AO20)</f>
        <v>585748944.575381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398069529.839969</v>
      </c>
      <c r="AS20" s="46" t="n">
        <f aca="false">AQ20/AG81</f>
        <v>0.0826698160150127</v>
      </c>
      <c r="AT20" s="46" t="n">
        <f aca="false">AR20/AG81</f>
        <v>0.0561816373683928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0.0155275560321387</v>
      </c>
      <c r="BJ20" s="7" t="n">
        <f aca="false">BJ19+1</f>
        <v>2031</v>
      </c>
      <c r="BK20" s="43" t="n">
        <f aca="false">SUM(T78:T81)/AVERAGE(AG78:AG81)</f>
        <v>0.0642956600484443</v>
      </c>
      <c r="BL20" s="43" t="n">
        <f aca="false">SUM(P78:P81)/AVERAGE(AG78:AG81)</f>
        <v>0.0108799892485939</v>
      </c>
      <c r="BM20" s="43" t="n">
        <f aca="false">SUM(D78:D81)/AVERAGE(AG78:AG81)</f>
        <v>0.0705322609322869</v>
      </c>
      <c r="BN20" s="43" t="n">
        <f aca="false">(SUM(H78:H81)+SUM(J78:J81))/AVERAGE(AG78:AG81)</f>
        <v>0.00862183622882462</v>
      </c>
      <c r="BO20" s="45" t="n">
        <f aca="false">AL20-BN20</f>
        <v>-0.0257384263612611</v>
      </c>
      <c r="BP20" s="27" t="n">
        <f aca="false">BM20+BN20</f>
        <v>0.0791540971611115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2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2" t="n">
        <f aca="false">'Central pensions'!M21</f>
        <v>1123.44878389224</v>
      </c>
      <c r="J21" s="9" t="n">
        <f aca="false">'Central pensions'!W21</f>
        <v>6180.88373799533</v>
      </c>
      <c r="K21" s="9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9"/>
      <c r="P21" s="9" t="n">
        <f aca="false">'Central pensions'!X21</f>
        <v>24695494.840454</v>
      </c>
      <c r="Q21" s="42"/>
      <c r="R21" s="42" t="n">
        <f aca="false">'Central SIPA income'!G16</f>
        <v>22467624.3804735</v>
      </c>
      <c r="S21" s="42"/>
      <c r="T21" s="9" t="n">
        <f aca="false">'Central SIPA income'!J16</f>
        <v>85906909.1259406</v>
      </c>
      <c r="U21" s="9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9"/>
      <c r="Z21" s="9" t="n">
        <f aca="false">R21+V21-N21-L21-F21</f>
        <v>-1509778.11906401</v>
      </c>
      <c r="AA21" s="9"/>
      <c r="AB21" s="9" t="n">
        <f aca="false">T21-P21-D21</f>
        <v>-45619151.0668691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-0.00901958516455331</v>
      </c>
      <c r="AK21" s="44" t="n">
        <f aca="false">AK20+1</f>
        <v>2032</v>
      </c>
      <c r="AL21" s="45" t="n">
        <f aca="false">SUM(AB82:AB85)/AVERAGE(AG82:AG85)</f>
        <v>-0.016723440028359</v>
      </c>
      <c r="AM21" s="9" t="n">
        <v>8126011.66426731</v>
      </c>
      <c r="AN21" s="45" t="n">
        <f aca="false">AM21/AVERAGE(AG82:AG85)</f>
        <v>0.00112842352722163</v>
      </c>
      <c r="AO21" s="45" t="n">
        <f aca="false">'GDP evolution by scenario'!G81</f>
        <v>0.0256867842075681</v>
      </c>
      <c r="AP21" s="45"/>
      <c r="AQ21" s="9" t="n">
        <f aca="false">AQ20*(1+AO21)</f>
        <v>600794951.3145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400073413.955955</v>
      </c>
      <c r="AS21" s="46" t="n">
        <f aca="false">AQ21/AG85</f>
        <v>0.0827224526959493</v>
      </c>
      <c r="AT21" s="46" t="n">
        <f aca="false">AR21/AG85</f>
        <v>0.0550854396969692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0.0161983962986744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0.0137483468892832</v>
      </c>
      <c r="BJ21" s="7" t="n">
        <f aca="false">BJ20+1</f>
        <v>2032</v>
      </c>
      <c r="BK21" s="43" t="n">
        <f aca="false">SUM(T82:T85)/AVERAGE(AG82:AG85)</f>
        <v>0.0640256599575094</v>
      </c>
      <c r="BL21" s="43" t="n">
        <f aca="false">SUM(P82:P85)/AVERAGE(AG82:AG85)</f>
        <v>0.0105994869691823</v>
      </c>
      <c r="BM21" s="43" t="n">
        <f aca="false">SUM(D82:D85)/AVERAGE(AG82:AG85)</f>
        <v>0.0701496130166861</v>
      </c>
      <c r="BN21" s="43" t="n">
        <f aca="false">(SUM(H82:H85)+SUM(J82:J85))/AVERAGE(AG82:AG85)</f>
        <v>0.00885354886919184</v>
      </c>
      <c r="BO21" s="45" t="n">
        <f aca="false">AL21-BN21</f>
        <v>-0.0255769888975508</v>
      </c>
      <c r="BP21" s="27" t="n">
        <f aca="false">BM21+BN21</f>
        <v>0.079003161885878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765085.873759937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19431210.5031188</v>
      </c>
      <c r="S22" s="8"/>
      <c r="T22" s="6" t="n">
        <f aca="false">'Central SIPA income'!J17</f>
        <v>74296917.4947223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-4054961.34906488</v>
      </c>
      <c r="AA22" s="6"/>
      <c r="AB22" s="6" t="n">
        <f aca="false">T22-P22-D22</f>
        <v>-54251378.3543812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-0.0109398916645503</v>
      </c>
      <c r="AK22" s="37" t="n">
        <f aca="false">AK21+1</f>
        <v>2033</v>
      </c>
      <c r="AL22" s="38" t="n">
        <f aca="false">SUM(AB86:AB89)/AVERAGE(AG86:AG89)</f>
        <v>-0.0148942168880647</v>
      </c>
      <c r="AM22" s="6" t="n">
        <v>7406781.38079157</v>
      </c>
      <c r="AN22" s="38" t="n">
        <f aca="false">AM22/AVERAGE(AG86:AG89)</f>
        <v>0.00100122095879295</v>
      </c>
      <c r="AO22" s="38" t="n">
        <f aca="false">'GDP evolution by scenario'!G85</f>
        <v>0.0272928963691688</v>
      </c>
      <c r="AP22" s="38"/>
      <c r="AQ22" s="6" t="n">
        <f aca="false">AQ21*(1+AO22)</f>
        <v>617192385.659846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403493592.024794</v>
      </c>
      <c r="AS22" s="39" t="n">
        <f aca="false">AQ22/AG89</f>
        <v>0.0826192554612108</v>
      </c>
      <c r="AT22" s="39" t="n">
        <f aca="false">AR22/AG89</f>
        <v>0.0540128830669514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0.0125897475493237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0.0153054859571032</v>
      </c>
      <c r="BJ22" s="5" t="n">
        <f aca="false">BJ21+1</f>
        <v>2033</v>
      </c>
      <c r="BK22" s="36" t="n">
        <f aca="false">SUM(T86:T89)/AVERAGE(AG86:AG89)</f>
        <v>0.06450498470473</v>
      </c>
      <c r="BL22" s="36" t="n">
        <f aca="false">SUM(P86:P89)/AVERAGE(AG86:AG89)</f>
        <v>0.0101687862543535</v>
      </c>
      <c r="BM22" s="36" t="n">
        <f aca="false">SUM(D86:D89)/AVERAGE(AG86:AG89)</f>
        <v>0.0692304153384411</v>
      </c>
      <c r="BN22" s="36" t="n">
        <f aca="false">(SUM(H86:H89)+SUM(J86:J89))/AVERAGE(AG86:AG89)</f>
        <v>0.00937918500781531</v>
      </c>
      <c r="BO22" s="38" t="n">
        <f aca="false">AL22-BN22</f>
        <v>-0.02427340189588</v>
      </c>
      <c r="BP22" s="27" t="n">
        <f aca="false">BM22+BN22</f>
        <v>0.0786096003462564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42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42" t="n">
        <f aca="false">'Central pensions'!M23</f>
        <v>3162.19231129867</v>
      </c>
      <c r="J23" s="9" t="n">
        <f aca="false">'Central pensions'!W23</f>
        <v>17397.4490991969</v>
      </c>
      <c r="K23" s="9"/>
      <c r="L23" s="42" t="n">
        <f aca="false">'Central pensions'!N23</f>
        <v>3939404.98436416</v>
      </c>
      <c r="M23" s="42"/>
      <c r="N23" s="42" t="n">
        <f aca="false">'Central pensions'!L23</f>
        <v>818579.510877647</v>
      </c>
      <c r="O23" s="9"/>
      <c r="P23" s="9" t="n">
        <f aca="false">'Central pensions'!X23</f>
        <v>24945174.1398559</v>
      </c>
      <c r="Q23" s="42"/>
      <c r="R23" s="42" t="n">
        <f aca="false">'Central SIPA income'!G18</f>
        <v>23254020.5835422</v>
      </c>
      <c r="S23" s="42"/>
      <c r="T23" s="9" t="n">
        <f aca="false">'Central SIPA income'!J18</f>
        <v>88913763.1666696</v>
      </c>
      <c r="U23" s="9"/>
      <c r="V23" s="42" t="n">
        <f aca="false">'Central SIPA income'!F18</f>
        <v>131002.673091904</v>
      </c>
      <c r="W23" s="42"/>
      <c r="X23" s="42" t="n">
        <f aca="false">'Central SIPA income'!M18</f>
        <v>329040.94568819</v>
      </c>
      <c r="Y23" s="9"/>
      <c r="Z23" s="9" t="n">
        <f aca="false">R23+V23-N23-L23-F23</f>
        <v>-1160344.54948955</v>
      </c>
      <c r="AA23" s="9"/>
      <c r="AB23" s="9" t="n">
        <f aca="false">T23-P23-D23</f>
        <v>-44895755.7277236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-0.00792385062597664</v>
      </c>
      <c r="AK23" s="44" t="n">
        <f aca="false">AK22+1</f>
        <v>2034</v>
      </c>
      <c r="AL23" s="45" t="n">
        <f aca="false">SUM(AB90:AB93)/AVERAGE(AG90:AG93)</f>
        <v>-0.0137055480789323</v>
      </c>
      <c r="AM23" s="9" t="n">
        <v>6738583.40306814</v>
      </c>
      <c r="AN23" s="45" t="n">
        <f aca="false">AM23/AVERAGE(AG90:AG93)</f>
        <v>0.000895486727327574</v>
      </c>
      <c r="AO23" s="45" t="n">
        <f aca="false">'GDP evolution by scenario'!G89</f>
        <v>0.0172082194609506</v>
      </c>
      <c r="AP23" s="45"/>
      <c r="AQ23" s="9" t="n">
        <f aca="false">AQ22*(1+AO23)</f>
        <v>627813167.681908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403645430.746326</v>
      </c>
      <c r="AS23" s="46" t="n">
        <f aca="false">AQ23/AG93</f>
        <v>0.0828708936959055</v>
      </c>
      <c r="AT23" s="46" t="n">
        <f aca="false">AR23/AG93</f>
        <v>0.0532809111120221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-0.000351798147577903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0.0123241932039056</v>
      </c>
      <c r="BJ23" s="7" t="n">
        <f aca="false">BJ22+1</f>
        <v>2034</v>
      </c>
      <c r="BK23" s="43" t="n">
        <f aca="false">SUM(T90:T93)/AVERAGE(AG90:AG93)</f>
        <v>0.0655114030376636</v>
      </c>
      <c r="BL23" s="43" t="n">
        <f aca="false">SUM(P90:P93)/AVERAGE(AG90:AG93)</f>
        <v>0.00998277483780843</v>
      </c>
      <c r="BM23" s="43" t="n">
        <f aca="false">SUM(D90:D93)/AVERAGE(AG90:AG93)</f>
        <v>0.0692341762787875</v>
      </c>
      <c r="BN23" s="43" t="n">
        <f aca="false">(SUM(H90:H93)+SUM(J90:J93))/AVERAGE(AG90:AG93)</f>
        <v>0.00998316391780538</v>
      </c>
      <c r="BO23" s="45" t="n">
        <f aca="false">AL23-BN23</f>
        <v>-0.0236887119967377</v>
      </c>
      <c r="BP23" s="27" t="n">
        <f aca="false">BM23+BN23</f>
        <v>0.0792173401965928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42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42" t="n">
        <f aca="false">'Central pensions'!M24</f>
        <v>4592.04813421701</v>
      </c>
      <c r="J24" s="9" t="n">
        <f aca="false">'Central pensions'!W24</f>
        <v>25264.0939612217</v>
      </c>
      <c r="K24" s="9"/>
      <c r="L24" s="42" t="n">
        <f aca="false">'Central pensions'!N24</f>
        <v>3599614.55233288</v>
      </c>
      <c r="M24" s="42"/>
      <c r="N24" s="42" t="n">
        <f aca="false">'Central pensions'!L24</f>
        <v>785544.065131638</v>
      </c>
      <c r="O24" s="9"/>
      <c r="P24" s="9" t="n">
        <f aca="false">'Central pensions'!X24</f>
        <v>23000248.6972876</v>
      </c>
      <c r="Q24" s="42"/>
      <c r="R24" s="42" t="n">
        <f aca="false">'Central SIPA income'!G19</f>
        <v>20589537.4390246</v>
      </c>
      <c r="S24" s="42"/>
      <c r="T24" s="9" t="n">
        <f aca="false">'Central SIPA income'!J19</f>
        <v>78725880.9283224</v>
      </c>
      <c r="U24" s="9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9"/>
      <c r="Z24" s="9" t="n">
        <f aca="false">R24+V24-N24-L24-F24</f>
        <v>-2617914.31044381</v>
      </c>
      <c r="AA24" s="9"/>
      <c r="AB24" s="9" t="n">
        <f aca="false">T24-P24-D24</f>
        <v>-48585330.1146392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-0.00923666741002774</v>
      </c>
      <c r="AK24" s="44" t="n">
        <f aca="false">AK23+1</f>
        <v>2035</v>
      </c>
      <c r="AL24" s="45" t="n">
        <f aca="false">SUM(AB94:AB97)/AVERAGE(AG94:AG97)</f>
        <v>-0.0130350002466518</v>
      </c>
      <c r="AM24" s="9" t="n">
        <v>6098422.29766839</v>
      </c>
      <c r="AN24" s="45" t="n">
        <f aca="false">AM24/AVERAGE(AG94:AG97)</f>
        <v>0.000790440320546238</v>
      </c>
      <c r="AO24" s="45" t="n">
        <f aca="false">'GDP evolution by scenario'!G93</f>
        <v>0.0252716631076235</v>
      </c>
      <c r="AP24" s="45"/>
      <c r="AQ24" s="9" t="n">
        <f aca="false">AQ23*(1+AO24)</f>
        <v>643679050.550096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407677481.009629</v>
      </c>
      <c r="AS24" s="46" t="n">
        <f aca="false">AQ24/AG97</f>
        <v>0.0827438230273148</v>
      </c>
      <c r="AT24" s="46" t="n">
        <f aca="false">AR24/AG97</f>
        <v>0.0524062315094049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0.0214735570369917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0.0129430511329374</v>
      </c>
      <c r="BJ24" s="7" t="n">
        <f aca="false">BJ23+1</f>
        <v>2035</v>
      </c>
      <c r="BK24" s="43" t="n">
        <f aca="false">SUM(T94:T97)/AVERAGE(AG94:AG97)</f>
        <v>0.0649059794804287</v>
      </c>
      <c r="BL24" s="43" t="n">
        <f aca="false">SUM(P94:P97)/AVERAGE(AG94:AG97)</f>
        <v>0.0095018831449743</v>
      </c>
      <c r="BM24" s="43" t="n">
        <f aca="false">SUM(D94:D97)/AVERAGE(AG94:AG97)</f>
        <v>0.0684390965821062</v>
      </c>
      <c r="BN24" s="43" t="n">
        <f aca="false">(SUM(H94:H97)+SUM(J94:J97))/AVERAGE(AG94:AG97)</f>
        <v>0.0104389264051873</v>
      </c>
      <c r="BO24" s="45" t="n">
        <f aca="false">AL24-BN24</f>
        <v>-0.0234739266518391</v>
      </c>
      <c r="BP24" s="27" t="n">
        <f aca="false">BM24+BN24</f>
        <v>0.0788780229872935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42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2" t="n">
        <f aca="false">'Central pensions'!M25</f>
        <v>5871.50952873667</v>
      </c>
      <c r="J25" s="9" t="n">
        <f aca="false">'Central pensions'!W25</f>
        <v>32303.3130517272</v>
      </c>
      <c r="K25" s="9"/>
      <c r="L25" s="42" t="n">
        <f aca="false">'Central pensions'!N25</f>
        <v>4012507.36812272</v>
      </c>
      <c r="M25" s="42"/>
      <c r="N25" s="42" t="n">
        <f aca="false">'Central pensions'!L25</f>
        <v>856510.300309796</v>
      </c>
      <c r="O25" s="9"/>
      <c r="P25" s="9" t="n">
        <f aca="false">'Central pensions'!X25</f>
        <v>25533186.7687567</v>
      </c>
      <c r="Q25" s="42"/>
      <c r="R25" s="42" t="n">
        <f aca="false">'Central SIPA income'!G20</f>
        <v>24347324.2300166</v>
      </c>
      <c r="S25" s="42"/>
      <c r="T25" s="9" t="n">
        <f aca="false">'Central SIPA income'!J20</f>
        <v>93094104.4174501</v>
      </c>
      <c r="U25" s="9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9"/>
      <c r="Z25" s="9" t="n">
        <f aca="false">R25+V25-N25-L25-F25</f>
        <v>-985061.157622613</v>
      </c>
      <c r="AA25" s="9"/>
      <c r="AB25" s="9" t="n">
        <f aca="false">T25-P25-D25</f>
        <v>-45813078.3912746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-0.00866898355468424</v>
      </c>
      <c r="AK25" s="44" t="n">
        <f aca="false">AK24+1</f>
        <v>2036</v>
      </c>
      <c r="AL25" s="45" t="n">
        <f aca="false">SUM(AB98:AB101)/AVERAGE(AG98:AG101)</f>
        <v>-0.0117306080210649</v>
      </c>
      <c r="AM25" s="9" t="n">
        <v>5493111.4769607</v>
      </c>
      <c r="AN25" s="45" t="n">
        <f aca="false">AM25/AVERAGE(AG98:AG101)</f>
        <v>0.00069401265187713</v>
      </c>
      <c r="AO25" s="45" t="n">
        <f aca="false">'GDP evolution by scenario'!G97</f>
        <v>0.0258942977241055</v>
      </c>
      <c r="AP25" s="45"/>
      <c r="AQ25" s="9" t="n">
        <f aca="false">AQ24*(1+AO25)</f>
        <v>660346667.523809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412675999.06703</v>
      </c>
      <c r="AS25" s="46" t="n">
        <f aca="false">AQ25/AG101</f>
        <v>0.082574832895756</v>
      </c>
      <c r="AT25" s="46" t="n">
        <f aca="false">AR25/AG101</f>
        <v>0.0516041851030019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0.0649757973809692</v>
      </c>
      <c r="BL25" s="43" t="n">
        <f aca="false">SUM(P98:P101)/AVERAGE(AG98:AG101)</f>
        <v>0.00906648980305505</v>
      </c>
      <c r="BM25" s="43" t="n">
        <f aca="false">SUM(D98:D101)/AVERAGE(AG98:AG101)</f>
        <v>0.067639915598979</v>
      </c>
      <c r="BN25" s="43" t="n">
        <f aca="false">(SUM(H98:H101)+SUM(J98:J101))/AVERAGE(AG98:AG101)</f>
        <v>0.0108451827070459</v>
      </c>
      <c r="BO25" s="45" t="n">
        <f aca="false">AL25-BN25</f>
        <v>-0.0225757907281108</v>
      </c>
      <c r="BP25" s="27" t="n">
        <f aca="false">BM25+BN25</f>
        <v>0.0784850983060249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797289.861036599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19486260.1586378</v>
      </c>
      <c r="S26" s="8"/>
      <c r="T26" s="6" t="n">
        <f aca="false">'Central SIPA income'!J21</f>
        <v>74507404.6238464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-4625288.54079951</v>
      </c>
      <c r="AA26" s="6"/>
      <c r="AB26" s="6" t="n">
        <f aca="false">T26-P26-D26</f>
        <v>-57525369.8556818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-0.0111422602379424</v>
      </c>
      <c r="AK26" s="37" t="n">
        <f aca="false">AK25+1</f>
        <v>2037</v>
      </c>
      <c r="AL26" s="38" t="n">
        <f aca="false">SUM(AB102:AB105)/AVERAGE(AG102:AG105)</f>
        <v>-0.0112824303556843</v>
      </c>
      <c r="AM26" s="6" t="n">
        <v>4920541.96276278</v>
      </c>
      <c r="AN26" s="38" t="n">
        <f aca="false">AM26/AVERAGE(AG102:AG105)</f>
        <v>0.000609141916421229</v>
      </c>
      <c r="AO26" s="38" t="n">
        <f aca="false">'GDP evolution by scenario'!G101</f>
        <v>0.02057148438478</v>
      </c>
      <c r="AP26" s="38"/>
      <c r="AQ26" s="6" t="n">
        <f aca="false">AQ25*(1+AO26)</f>
        <v>673930978.683317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416198591.738445</v>
      </c>
      <c r="AS26" s="39" t="n">
        <f aca="false">AQ26/AG105</f>
        <v>0.0827175684543209</v>
      </c>
      <c r="AT26" s="39" t="n">
        <f aca="false">AR26/AG105</f>
        <v>0.0510837705813404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-0.0118562557252077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0.0152878592769558</v>
      </c>
      <c r="BJ26" s="5" t="n">
        <f aca="false">BJ25+1</f>
        <v>2037</v>
      </c>
      <c r="BK26" s="36" t="n">
        <f aca="false">SUM(T102:T105)/AVERAGE(AG102:AG105)</f>
        <v>0.0650638936965217</v>
      </c>
      <c r="BL26" s="36" t="n">
        <f aca="false">SUM(P102:P105)/AVERAGE(AG102:AG105)</f>
        <v>0.00899478205885914</v>
      </c>
      <c r="BM26" s="36" t="n">
        <f aca="false">SUM(D102:D105)/AVERAGE(AG102:AG105)</f>
        <v>0.0673515419933469</v>
      </c>
      <c r="BN26" s="36" t="n">
        <f aca="false">(SUM(H102:H105)+SUM(J102:J105))/AVERAGE(AG102:AG105)</f>
        <v>0.0114254892927067</v>
      </c>
      <c r="BO26" s="38" t="n">
        <f aca="false">AL26-BN26</f>
        <v>-0.0227079196483911</v>
      </c>
      <c r="BP26" s="27" t="n">
        <f aca="false">BM26+BN26</f>
        <v>0.0787770312860536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8603146.91322355</v>
      </c>
      <c r="D27" s="9" t="n">
        <f aca="false">'Central pensions'!Q27</f>
        <v>106211690.28671</v>
      </c>
      <c r="E27" s="9"/>
      <c r="F27" s="42" t="n">
        <f aca="false">'Central pensions'!I27</f>
        <v>19305231.9612865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42" t="n">
        <f aca="false">'Central pensions'!M27</f>
        <v>6532.85695742682</v>
      </c>
      <c r="J27" s="9" t="n">
        <f aca="false">'Central pensions'!W27</f>
        <v>35941.8514753426</v>
      </c>
      <c r="K27" s="9"/>
      <c r="L27" s="42" t="n">
        <f aca="false">'Central pensions'!N27</f>
        <v>3381171.90764194</v>
      </c>
      <c r="M27" s="42"/>
      <c r="N27" s="42" t="n">
        <f aca="false">'Central pensions'!L27</f>
        <v>790986.917545866</v>
      </c>
      <c r="O27" s="9"/>
      <c r="P27" s="9" t="n">
        <f aca="false">'Central pensions'!X27</f>
        <v>21896693.7436357</v>
      </c>
      <c r="Q27" s="42"/>
      <c r="R27" s="42" t="n">
        <f aca="false">'Central SIPA income'!G22</f>
        <v>22133362.5864041</v>
      </c>
      <c r="S27" s="42"/>
      <c r="T27" s="9" t="n">
        <f aca="false">'Central SIPA income'!J22</f>
        <v>84628830.1852782</v>
      </c>
      <c r="U27" s="9"/>
      <c r="V27" s="42" t="n">
        <f aca="false">'Central SIPA income'!F22</f>
        <v>124241.716375217</v>
      </c>
      <c r="W27" s="42"/>
      <c r="X27" s="42" t="n">
        <f aca="false">'Central SIPA income'!M22</f>
        <v>312059.371653781</v>
      </c>
      <c r="Y27" s="9"/>
      <c r="Z27" s="9" t="n">
        <f aca="false">R27+V27-N27-L27-F27</f>
        <v>-1219786.48369505</v>
      </c>
      <c r="AA27" s="9"/>
      <c r="AB27" s="9" t="n">
        <f aca="false">T27-P27-D27</f>
        <v>-43479553.845068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-0.0079775557230747</v>
      </c>
      <c r="AK27" s="44" t="n">
        <f aca="false">AK26+1</f>
        <v>2038</v>
      </c>
      <c r="AL27" s="45" t="n">
        <f aca="false">SUM(AB106:AB109)/AVERAGE(AG106:AG109)</f>
        <v>-0.00998787915097453</v>
      </c>
      <c r="AM27" s="9" t="n">
        <v>4379286.21321994</v>
      </c>
      <c r="AN27" s="45" t="n">
        <f aca="false">AM27/AVERAGE(AG106:AG109)</f>
        <v>0.000528068107104749</v>
      </c>
      <c r="AO27" s="45" t="n">
        <f aca="false">'GDP evolution by scenario'!G105</f>
        <v>0.0266417853298093</v>
      </c>
      <c r="AP27" s="45"/>
      <c r="AQ27" s="9" t="n">
        <f aca="false">AQ26*(1+AO27)</f>
        <v>691885703.144506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422854358.253337</v>
      </c>
      <c r="AS27" s="46" t="n">
        <f aca="false">AQ27/AG109</f>
        <v>0.0826707650641166</v>
      </c>
      <c r="AT27" s="46" t="n">
        <f aca="false">AR27/AG109</f>
        <v>0.0505252430403208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-0.0125832510846942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0.0130284749005849</v>
      </c>
      <c r="BJ27" s="7" t="n">
        <f aca="false">BJ26+1</f>
        <v>2038</v>
      </c>
      <c r="BK27" s="43" t="n">
        <f aca="false">SUM(T106:T109)/AVERAGE(AG106:AG109)</f>
        <v>0.0653108715860079</v>
      </c>
      <c r="BL27" s="43" t="n">
        <f aca="false">SUM(P106:P109)/AVERAGE(AG106:AG109)</f>
        <v>0.00874707457951689</v>
      </c>
      <c r="BM27" s="43" t="n">
        <f aca="false">SUM(D106:D109)/AVERAGE(AG106:AG109)</f>
        <v>0.0665516761574656</v>
      </c>
      <c r="BN27" s="43" t="n">
        <f aca="false">(SUM(H106:H109)+SUM(J106:J109))/AVERAGE(AG106:AG109)</f>
        <v>0.0117383368950694</v>
      </c>
      <c r="BO27" s="45" t="n">
        <f aca="false">AL27-BN27</f>
        <v>-0.0217262160460439</v>
      </c>
      <c r="BP27" s="27" t="n">
        <f aca="false">BM27+BN27</f>
        <v>0.078290013052535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99388176.5088929</v>
      </c>
      <c r="E28" s="9"/>
      <c r="F28" s="42" t="n">
        <f aca="false">'Central pensions'!I28</f>
        <v>18064977.5607002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2" t="n">
        <f aca="false">'Central pensions'!M28</f>
        <v>7051.41369672515</v>
      </c>
      <c r="J28" s="9" t="n">
        <f aca="false">'Central pensions'!W28</f>
        <v>38794.7976559888</v>
      </c>
      <c r="K28" s="9"/>
      <c r="L28" s="42" t="n">
        <f aca="false">'Central pensions'!N28</f>
        <v>3202211.13417862</v>
      </c>
      <c r="M28" s="42"/>
      <c r="N28" s="42" t="n">
        <f aca="false">'Central pensions'!L28</f>
        <v>750970.232147772</v>
      </c>
      <c r="O28" s="9"/>
      <c r="P28" s="9" t="n">
        <f aca="false">'Central pensions'!X28</f>
        <v>20747905.4431615</v>
      </c>
      <c r="Q28" s="42"/>
      <c r="R28" s="42" t="n">
        <f aca="false">'Central SIPA income'!G23</f>
        <v>18222984.7222838</v>
      </c>
      <c r="S28" s="42"/>
      <c r="T28" s="9" t="n">
        <f aca="false">'Central SIPA income'!J23</f>
        <v>69677161.5027172</v>
      </c>
      <c r="U28" s="9"/>
      <c r="V28" s="42" t="n">
        <f aca="false">'Central SIPA income'!F23</f>
        <v>112657.52315571</v>
      </c>
      <c r="W28" s="42"/>
      <c r="X28" s="42" t="n">
        <f aca="false">'Central SIPA income'!M23</f>
        <v>282963.218101957</v>
      </c>
      <c r="Y28" s="9"/>
      <c r="Z28" s="9" t="n">
        <f aca="false">R28+V28-N28-L28-F28</f>
        <v>-3682516.6815871</v>
      </c>
      <c r="AA28" s="9"/>
      <c r="AB28" s="9" t="n">
        <f aca="false">T28-P28-D28</f>
        <v>-50458920.4493372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-0.00995630027163465</v>
      </c>
      <c r="AK28" s="44" t="n">
        <f aca="false">AK27+1</f>
        <v>2039</v>
      </c>
      <c r="AL28" s="45" t="n">
        <f aca="false">SUM(AB110:AB113)/AVERAGE(AG110:AG113)</f>
        <v>-0.00939925740258786</v>
      </c>
      <c r="AM28" s="9" t="n">
        <v>3887732.69163583</v>
      </c>
      <c r="AN28" s="45" t="n">
        <f aca="false">AM28/AVERAGE(AG110:AG113)</f>
        <v>0.000462130128981694</v>
      </c>
      <c r="AO28" s="45" t="n">
        <f aca="false">'GDP evolution by scenario'!G109</f>
        <v>0.0144221461404865</v>
      </c>
      <c r="AP28" s="45"/>
      <c r="AQ28" s="9" t="n">
        <f aca="false">AQ27*(1+AO28)</f>
        <v>701864179.86777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425039460.855754</v>
      </c>
      <c r="AS28" s="46" t="n">
        <f aca="false">AQ28/AG113</f>
        <v>0.0831864953550993</v>
      </c>
      <c r="AT28" s="46" t="n">
        <f aca="false">AR28/AG113</f>
        <v>0.0503766172293797</v>
      </c>
      <c r="AU28" s="9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0.0150158922533679</v>
      </c>
      <c r="BJ28" s="7" t="n">
        <f aca="false">BJ27+1</f>
        <v>2039</v>
      </c>
      <c r="BK28" s="43" t="n">
        <f aca="false">SUM(T110:T113)/AVERAGE(AG110:AG113)</f>
        <v>0.0656564318305733</v>
      </c>
      <c r="BL28" s="43" t="n">
        <f aca="false">SUM(P110:P113)/AVERAGE(AG110:AG113)</f>
        <v>0.00849698719636996</v>
      </c>
      <c r="BM28" s="43" t="n">
        <f aca="false">SUM(D110:D113)/AVERAGE(AG110:AG113)</f>
        <v>0.0665587020367912</v>
      </c>
      <c r="BN28" s="43" t="n">
        <f aca="false">(SUM(H110:H113)+SUM(J110:J113))/AVERAGE(AG110:AG113)</f>
        <v>0.0123761491478762</v>
      </c>
      <c r="BO28" s="45" t="n">
        <f aca="false">AL28-BN28</f>
        <v>-0.0217754065504641</v>
      </c>
      <c r="BP28" s="27" t="n">
        <f aca="false">BM28+BN28</f>
        <v>0.0789348511846674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7381191.97851734</v>
      </c>
      <c r="D29" s="9" t="n">
        <f aca="false">'Central pensions'!Q29</f>
        <v>91125826.8952758</v>
      </c>
      <c r="E29" s="9"/>
      <c r="F29" s="42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42" t="n">
        <f aca="false">'Central pensions'!M29</f>
        <v>7211.73966111208</v>
      </c>
      <c r="J29" s="9" t="n">
        <f aca="false">'Central pensions'!W29</f>
        <v>39676.8638082386</v>
      </c>
      <c r="K29" s="9"/>
      <c r="L29" s="42" t="n">
        <f aca="false">'Central pensions'!N29</f>
        <v>3094461.00226498</v>
      </c>
      <c r="M29" s="42"/>
      <c r="N29" s="42" t="n">
        <f aca="false">'Central pensions'!L29</f>
        <v>686850.35289784</v>
      </c>
      <c r="O29" s="9"/>
      <c r="P29" s="9" t="n">
        <f aca="false">'Central pensions'!X29</f>
        <v>19836020.8392287</v>
      </c>
      <c r="Q29" s="42"/>
      <c r="R29" s="42" t="n">
        <f aca="false">'Central SIPA income'!G24</f>
        <v>19867388.1891241</v>
      </c>
      <c r="S29" s="42"/>
      <c r="T29" s="9" t="n">
        <f aca="false">'Central SIPA income'!J24</f>
        <v>75964680.681425</v>
      </c>
      <c r="U29" s="9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9"/>
      <c r="Z29" s="9" t="n">
        <f aca="false">R29+V29-N29-L29-F29</f>
        <v>-365143.824890094</v>
      </c>
      <c r="AA29" s="9"/>
      <c r="AB29" s="9" t="n">
        <f aca="false">T29-P29-D29</f>
        <v>-34997167.0530796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-0.00705128546667192</v>
      </c>
      <c r="AK29" s="44" t="n">
        <f aca="false">AK28+1</f>
        <v>2040</v>
      </c>
      <c r="AL29" s="45" t="n">
        <f aca="false">SUM(AB114:AB117)/AVERAGE(AG114:AG117)</f>
        <v>-0.00848041179537236</v>
      </c>
      <c r="AM29" s="9" t="n">
        <v>3427469.19706586</v>
      </c>
      <c r="AN29" s="45" t="n">
        <f aca="false">AM29/AVERAGE(AG114:AG117)</f>
        <v>0.000402567464220839</v>
      </c>
      <c r="AO29" s="45" t="n">
        <f aca="false">'GDP evolution by scenario'!G113</f>
        <v>0.0120518790483988</v>
      </c>
      <c r="AP29" s="45"/>
      <c r="AQ29" s="9" t="n">
        <f aca="false">AQ28*(1+AO29)</f>
        <v>710322962.07194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426715624.204676</v>
      </c>
      <c r="AS29" s="46" t="n">
        <f aca="false">AQ29/AG117</f>
        <v>0.0826332522153245</v>
      </c>
      <c r="AT29" s="46" t="n">
        <f aca="false">AR29/AG117</f>
        <v>0.0496406588015571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0.0125521731202806</v>
      </c>
      <c r="BJ29" s="7" t="n">
        <f aca="false">BJ28+1</f>
        <v>2040</v>
      </c>
      <c r="BK29" s="43" t="n">
        <f aca="false">SUM(T114:T117)/AVERAGE(AG114:AG117)</f>
        <v>0.0669124874242775</v>
      </c>
      <c r="BL29" s="43" t="n">
        <f aca="false">SUM(P114:P117)/AVERAGE(AG114:AG117)</f>
        <v>0.00845742851363637</v>
      </c>
      <c r="BM29" s="43" t="n">
        <f aca="false">SUM(D114:D117)/AVERAGE(AG114:AG117)</f>
        <v>0.0669354707060135</v>
      </c>
      <c r="BN29" s="43" t="n">
        <f aca="false">(SUM(H114:H117)+SUM(J114:J117))/AVERAGE(AG114:AG117)</f>
        <v>0.013005815384789</v>
      </c>
      <c r="BO29" s="45" t="n">
        <f aca="false">AL29-BN29</f>
        <v>-0.0214862271801613</v>
      </c>
      <c r="BP29" s="27" t="n">
        <f aca="false">BM29+BN29</f>
        <v>0.0799412860908025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3259887.13066368</v>
      </c>
      <c r="M30" s="8"/>
      <c r="N30" s="8" t="n">
        <f aca="false">'Central pensions'!L30</f>
        <v>683471.593930818</v>
      </c>
      <c r="O30" s="6"/>
      <c r="P30" s="6" t="n">
        <f aca="false">'Central pensions'!X30</f>
        <v>20675828.8709509</v>
      </c>
      <c r="Q30" s="8"/>
      <c r="R30" s="8" t="n">
        <f aca="false">'Central SIPA income'!G25</f>
        <v>15669892.6140393</v>
      </c>
      <c r="S30" s="8"/>
      <c r="T30" s="6" t="n">
        <f aca="false">'Central SIPA income'!J25</f>
        <v>59915192.5460109</v>
      </c>
      <c r="U30" s="6"/>
      <c r="V30" s="8" t="n">
        <f aca="false">'Central SIPA income'!F25</f>
        <v>112983.375310289</v>
      </c>
      <c r="W30" s="8"/>
      <c r="X30" s="8" t="n">
        <f aca="false">'Central SIPA income'!M25</f>
        <v>283781.664768478</v>
      </c>
      <c r="Y30" s="6"/>
      <c r="Z30" s="6" t="n">
        <f aca="false">R30+V30-N30-L30-F30</f>
        <v>-4630563.83460134</v>
      </c>
      <c r="AA30" s="6"/>
      <c r="AB30" s="6" t="n">
        <f aca="false">T30-P30-D30</f>
        <v>-51374163.0740518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-0.0105673550314864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-0.265139291209184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-0.00334645819646961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0.0143659026407388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91502867.4890382</v>
      </c>
      <c r="E31" s="9"/>
      <c r="F31" s="42" t="n">
        <f aca="false">'Central pensions'!I31</f>
        <v>16631729.3061645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2" t="n">
        <f aca="false">'Central pensions'!M31</f>
        <v>5958.26526335682</v>
      </c>
      <c r="J31" s="9" t="n">
        <f aca="false">'Central pensions'!W31</f>
        <v>32780.6175065273</v>
      </c>
      <c r="K31" s="9"/>
      <c r="L31" s="42" t="n">
        <f aca="false">'Central pensions'!N31</f>
        <v>2983997.22603285</v>
      </c>
      <c r="M31" s="42"/>
      <c r="N31" s="42" t="n">
        <f aca="false">'Central pensions'!L31</f>
        <v>691212.615794361</v>
      </c>
      <c r="O31" s="9"/>
      <c r="P31" s="9" t="n">
        <f aca="false">'Central pensions'!X31</f>
        <v>19286823.6626185</v>
      </c>
      <c r="Q31" s="42"/>
      <c r="R31" s="42" t="n">
        <f aca="false">'Central SIPA income'!G26</f>
        <v>18569149.4333894</v>
      </c>
      <c r="S31" s="42"/>
      <c r="T31" s="9" t="n">
        <f aca="false">'Central SIPA income'!J26</f>
        <v>71000752.2783131</v>
      </c>
      <c r="U31" s="9"/>
      <c r="V31" s="42" t="n">
        <f aca="false">'Central SIPA income'!F26</f>
        <v>111109.744064318</v>
      </c>
      <c r="W31" s="42"/>
      <c r="X31" s="42" t="n">
        <f aca="false">'Central SIPA income'!M26</f>
        <v>279075.643261474</v>
      </c>
      <c r="Y31" s="9"/>
      <c r="Z31" s="9" t="n">
        <f aca="false">R31+V31-N31-L31-F31</f>
        <v>-1626679.97053803</v>
      </c>
      <c r="AA31" s="9"/>
      <c r="AB31" s="9" t="n">
        <f aca="false">T31-P31-D31</f>
        <v>-39788938.8733436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-0.00725330723742641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426715624.204676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-0.00450186688281919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0.0128026135556417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32580997.0947374</v>
      </c>
      <c r="D32" s="9" t="n">
        <f aca="false">'Central pensions'!Q32</f>
        <v>93624687.6914831</v>
      </c>
      <c r="E32" s="9"/>
      <c r="F32" s="42" t="n">
        <f aca="false">'Central pensions'!I32</f>
        <v>17017395.244422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2" t="n">
        <f aca="false">'Central pensions'!M32</f>
        <v>5687.23753404239</v>
      </c>
      <c r="J32" s="9" t="n">
        <f aca="false">'Central pensions'!W32</f>
        <v>31289.5029059475</v>
      </c>
      <c r="K32" s="9"/>
      <c r="L32" s="42" t="n">
        <f aca="false">'Central pensions'!N32</f>
        <v>2899259.23462991</v>
      </c>
      <c r="M32" s="42"/>
      <c r="N32" s="42" t="n">
        <f aca="false">'Central pensions'!L32</f>
        <v>708658.988429017</v>
      </c>
      <c r="O32" s="9"/>
      <c r="P32" s="9" t="n">
        <f aca="false">'Central pensions'!X32</f>
        <v>18943102.617125</v>
      </c>
      <c r="Q32" s="42"/>
      <c r="R32" s="42" t="n">
        <f aca="false">'Central SIPA income'!G27</f>
        <v>15920829.0248899</v>
      </c>
      <c r="S32" s="42"/>
      <c r="T32" s="9" t="n">
        <f aca="false">'Central SIPA income'!J27</f>
        <v>60874669.6619836</v>
      </c>
      <c r="U32" s="9"/>
      <c r="V32" s="42" t="n">
        <f aca="false">'Central SIPA income'!F27</f>
        <v>109390.258252687</v>
      </c>
      <c r="W32" s="42"/>
      <c r="X32" s="42" t="n">
        <f aca="false">'Central SIPA income'!M27</f>
        <v>274756.790644172</v>
      </c>
      <c r="Y32" s="9"/>
      <c r="Z32" s="9" t="n">
        <f aca="false">R32+V32-N32-L32-F32</f>
        <v>-4595094.18433834</v>
      </c>
      <c r="AA32" s="9"/>
      <c r="AB32" s="9" t="n">
        <f aca="false">T32-P32-D32</f>
        <v>-51693120.6466245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-0.0101959018477325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430161985.028785</v>
      </c>
      <c r="AS32" s="7"/>
      <c r="AT32" s="7"/>
      <c r="AU32" s="9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0.0151412712199879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92511888.1254235</v>
      </c>
      <c r="E33" s="9"/>
      <c r="F33" s="42" t="n">
        <f aca="false">'Central pensions'!I33</f>
        <v>16815130.7508318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2" t="n">
        <f aca="false">'Central pensions'!M33</f>
        <v>5887.05755696152</v>
      </c>
      <c r="J33" s="9" t="n">
        <f aca="false">'Central pensions'!W33</f>
        <v>32388.8537156103</v>
      </c>
      <c r="K33" s="9"/>
      <c r="L33" s="42" t="n">
        <f aca="false">'Central pensions'!N33</f>
        <v>3099283.38932987</v>
      </c>
      <c r="M33" s="42"/>
      <c r="N33" s="42" t="n">
        <f aca="false">'Central pensions'!L33</f>
        <v>701694.104531128</v>
      </c>
      <c r="O33" s="9"/>
      <c r="P33" s="9" t="n">
        <f aca="false">'Central pensions'!X33</f>
        <v>19942710.1705047</v>
      </c>
      <c r="Q33" s="42"/>
      <c r="R33" s="42" t="n">
        <f aca="false">'Central SIPA income'!G28</f>
        <v>18340752.4160478</v>
      </c>
      <c r="S33" s="42"/>
      <c r="T33" s="9" t="n">
        <f aca="false">'Central SIPA income'!J28</f>
        <v>70127456.4869498</v>
      </c>
      <c r="U33" s="9"/>
      <c r="V33" s="42" t="n">
        <f aca="false">'Central SIPA income'!F28</f>
        <v>108953.577959935</v>
      </c>
      <c r="W33" s="42"/>
      <c r="X33" s="42" t="n">
        <f aca="false">'Central SIPA income'!M28</f>
        <v>273659.975647202</v>
      </c>
      <c r="Y33" s="9"/>
      <c r="Z33" s="9" t="n">
        <f aca="false">R33+V33-N33-L33-F33</f>
        <v>-2166402.25068514</v>
      </c>
      <c r="AA33" s="9"/>
      <c r="AB33" s="9" t="n">
        <f aca="false">T33-P33-D33</f>
        <v>-42327141.8089784</v>
      </c>
      <c r="AC33" s="24"/>
      <c r="AD33" s="9"/>
      <c r="AE33" s="43"/>
      <c r="AF33" s="43"/>
      <c r="AG33" s="9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-0.00922736143570006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5855.11558035664</v>
      </c>
      <c r="BA33" s="43" t="n">
        <f aca="false">(AZ33-AZ32)/AZ32</f>
        <v>-0.0080501585928569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0.0134821972024796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102677656.284679</v>
      </c>
      <c r="E34" s="6"/>
      <c r="F34" s="8" t="n">
        <f aca="false">'Central pensions'!I34</f>
        <v>18662879.4482616</v>
      </c>
      <c r="G34" s="6" t="n">
        <f aca="false">'Central pensions'!K34</f>
        <v>210837.344480462</v>
      </c>
      <c r="H34" s="6" t="n">
        <f aca="false">'Central pensions'!V34</f>
        <v>1159964.86225794</v>
      </c>
      <c r="I34" s="8" t="n">
        <f aca="false">'Central pensions'!M34</f>
        <v>6520.74261279783</v>
      </c>
      <c r="J34" s="6" t="n">
        <f aca="false">'Central pensions'!W34</f>
        <v>35875.2019255034</v>
      </c>
      <c r="K34" s="6"/>
      <c r="L34" s="8" t="n">
        <f aca="false">'Central pensions'!N34</f>
        <v>3406176.46113034</v>
      </c>
      <c r="M34" s="8"/>
      <c r="N34" s="8" t="n">
        <f aca="false">'Central pensions'!L34</f>
        <v>694210.675682783</v>
      </c>
      <c r="O34" s="6"/>
      <c r="P34" s="6" t="n">
        <f aca="false">'Central pensions'!X34</f>
        <v>21494008.1614305</v>
      </c>
      <c r="Q34" s="8"/>
      <c r="R34" s="8" t="n">
        <f aca="false">'Central SIPA income'!G29</f>
        <v>16188646.3536155</v>
      </c>
      <c r="S34" s="8"/>
      <c r="T34" s="6" t="n">
        <f aca="false">'Central SIPA income'!J29</f>
        <v>61898692.4305489</v>
      </c>
      <c r="U34" s="6"/>
      <c r="V34" s="8" t="n">
        <f aca="false">'Central SIPA income'!F29</f>
        <v>111389.774040333</v>
      </c>
      <c r="W34" s="8"/>
      <c r="X34" s="8" t="n">
        <f aca="false">'Central SIPA income'!M29</f>
        <v>279778.997826341</v>
      </c>
      <c r="Y34" s="6"/>
      <c r="Z34" s="6" t="n">
        <f aca="false">R34+V34-N34-L34-F34</f>
        <v>-6463230.45741897</v>
      </c>
      <c r="AA34" s="6"/>
      <c r="AB34" s="6" t="n">
        <f aca="false">T34-P34-D34</f>
        <v>-62272972.0155605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-0.0131072534981231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5905.76889726852</v>
      </c>
      <c r="BA34" s="36" t="n">
        <f aca="false">(AZ34-AZ33)/AZ33</f>
        <v>0.00865112160754218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0.0159665131780755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91881420.7549299</v>
      </c>
      <c r="E35" s="9"/>
      <c r="F35" s="42" t="n">
        <f aca="false">'Central pensions'!I35</f>
        <v>16700535.8432605</v>
      </c>
      <c r="G35" s="9" t="n">
        <f aca="false">'Central pensions'!K35</f>
        <v>236049.166978844</v>
      </c>
      <c r="H35" s="9" t="n">
        <f aca="false">'Central pensions'!V35</f>
        <v>1298672.87095379</v>
      </c>
      <c r="I35" s="42" t="n">
        <f aca="false">'Central pensions'!M35</f>
        <v>7300.48970037661</v>
      </c>
      <c r="J35" s="9" t="n">
        <f aca="false">'Central pensions'!W35</f>
        <v>40165.1403387771</v>
      </c>
      <c r="K35" s="9"/>
      <c r="L35" s="42" t="n">
        <f aca="false">'Central pensions'!N35</f>
        <v>2526033.40127359</v>
      </c>
      <c r="M35" s="42"/>
      <c r="N35" s="42" t="n">
        <f aca="false">'Central pensions'!L35</f>
        <v>699626.3809346</v>
      </c>
      <c r="O35" s="9"/>
      <c r="P35" s="9" t="n">
        <f aca="false">'Central pensions'!X35</f>
        <v>16956737.2522139</v>
      </c>
      <c r="Q35" s="42"/>
      <c r="R35" s="42" t="n">
        <f aca="false">'Central SIPA income'!G30</f>
        <v>19149132.7102609</v>
      </c>
      <c r="S35" s="42"/>
      <c r="T35" s="9" t="n">
        <f aca="false">'Central SIPA income'!J30</f>
        <v>73218368.6055681</v>
      </c>
      <c r="U35" s="9"/>
      <c r="V35" s="42" t="n">
        <f aca="false">'Central SIPA income'!F30</f>
        <v>112918.385526212</v>
      </c>
      <c r="W35" s="42"/>
      <c r="X35" s="42" t="n">
        <f aca="false">'Central SIPA income'!M30</f>
        <v>283618.42916795</v>
      </c>
      <c r="Y35" s="9"/>
      <c r="Z35" s="9" t="n">
        <f aca="false">R35+V35-N35-L35-F35</f>
        <v>-664144.529681567</v>
      </c>
      <c r="AA35" s="9"/>
      <c r="AB35" s="9" t="n">
        <f aca="false">T35-P35-D35</f>
        <v>-35619789.4015757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-0.00730503738239589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11578075</v>
      </c>
      <c r="AX35" s="7"/>
      <c r="AY35" s="43" t="n">
        <f aca="false">(AW35-AW34)/AW34</f>
        <v>0.00622459468826707</v>
      </c>
      <c r="AZ35" s="48" t="n">
        <f aca="false">workers_and_wage_central!B23</f>
        <v>5929.74311109602</v>
      </c>
      <c r="BA35" s="43" t="n">
        <f aca="false">(AZ35-AZ34)/AZ34</f>
        <v>0.00405945682002355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0.0138952318648513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90833490.7722839</v>
      </c>
      <c r="E36" s="9"/>
      <c r="F36" s="42" t="n">
        <f aca="false">'Central pensions'!I36</f>
        <v>16510062.1643316</v>
      </c>
      <c r="G36" s="9" t="n">
        <f aca="false">'Central pensions'!K36</f>
        <v>257833.915511583</v>
      </c>
      <c r="H36" s="9" t="n">
        <f aca="false">'Central pensions'!V36</f>
        <v>1418526.12984098</v>
      </c>
      <c r="I36" s="42" t="n">
        <f aca="false">'Central pensions'!M36</f>
        <v>7974.24480963658</v>
      </c>
      <c r="J36" s="9" t="n">
        <f aca="false">'Central pensions'!W36</f>
        <v>43871.9421600302</v>
      </c>
      <c r="K36" s="9"/>
      <c r="L36" s="42" t="n">
        <f aca="false">'Central pensions'!N36</f>
        <v>2488205.02393105</v>
      </c>
      <c r="M36" s="42"/>
      <c r="N36" s="42" t="n">
        <f aca="false">'Central pensions'!L36</f>
        <v>693344.831746811</v>
      </c>
      <c r="O36" s="9"/>
      <c r="P36" s="9" t="n">
        <f aca="false">'Central pensions'!X36</f>
        <v>16725886.3920803</v>
      </c>
      <c r="Q36" s="42"/>
      <c r="R36" s="42" t="n">
        <f aca="false">'Central SIPA income'!G31</f>
        <v>16828140.7490531</v>
      </c>
      <c r="S36" s="42"/>
      <c r="T36" s="9" t="n">
        <f aca="false">'Central SIPA income'!J31</f>
        <v>64343854.6775709</v>
      </c>
      <c r="U36" s="9"/>
      <c r="V36" s="42" t="n">
        <f aca="false">'Central SIPA income'!F31</f>
        <v>113607.386600623</v>
      </c>
      <c r="W36" s="42"/>
      <c r="X36" s="42" t="n">
        <f aca="false">'Central SIPA income'!M31</f>
        <v>285349.001222349</v>
      </c>
      <c r="Y36" s="9"/>
      <c r="Z36" s="9" t="n">
        <f aca="false">R36+V36-N36-L36-F36</f>
        <v>-2749863.88435577</v>
      </c>
      <c r="AA36" s="9"/>
      <c r="AB36" s="9" t="n">
        <f aca="false">T36-P36-D36</f>
        <v>-43215522.4867933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-0.00843046663050941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11571670</v>
      </c>
      <c r="AY36" s="43" t="n">
        <f aca="false">(AW36-AW35)/AW35</f>
        <v>-0.000553200769557979</v>
      </c>
      <c r="AZ36" s="48" t="n">
        <f aca="false">workers_and_wage_central!B24</f>
        <v>5976.4023583589</v>
      </c>
      <c r="BA36" s="43" t="n">
        <f aca="false">(AZ36-AZ35)/AZ35</f>
        <v>0.00786867936581754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0.0162518494829304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92436845.169439</v>
      </c>
      <c r="E37" s="9"/>
      <c r="F37" s="42" t="n">
        <f aca="false">'Central pensions'!I37</f>
        <v>16801490.8052813</v>
      </c>
      <c r="G37" s="9" t="n">
        <f aca="false">'Central pensions'!K37</f>
        <v>284321.135356383</v>
      </c>
      <c r="H37" s="9" t="n">
        <f aca="false">'Central pensions'!V37</f>
        <v>1564250.99843377</v>
      </c>
      <c r="I37" s="42" t="n">
        <f aca="false">'Central pensions'!M37</f>
        <v>8793.43717597058</v>
      </c>
      <c r="J37" s="9" t="n">
        <f aca="false">'Central pensions'!W37</f>
        <v>48378.8968587763</v>
      </c>
      <c r="K37" s="9"/>
      <c r="L37" s="42" t="n">
        <f aca="false">'Central pensions'!N37</f>
        <v>2440185.89731809</v>
      </c>
      <c r="M37" s="42"/>
      <c r="N37" s="42" t="n">
        <f aca="false">'Central pensions'!L37</f>
        <v>707215.847981088</v>
      </c>
      <c r="O37" s="9"/>
      <c r="P37" s="9" t="n">
        <f aca="false">'Central pensions'!X37</f>
        <v>16553029.1545219</v>
      </c>
      <c r="Q37" s="42"/>
      <c r="R37" s="42" t="n">
        <f aca="false">'Central SIPA income'!G32</f>
        <v>19729476.7713593</v>
      </c>
      <c r="S37" s="42"/>
      <c r="T37" s="9" t="n">
        <f aca="false">'Central SIPA income'!J32</f>
        <v>75437364.422584</v>
      </c>
      <c r="U37" s="9"/>
      <c r="V37" s="42" t="n">
        <f aca="false">'Central SIPA income'!F32</f>
        <v>118314.781953526</v>
      </c>
      <c r="W37" s="42"/>
      <c r="X37" s="42" t="n">
        <f aca="false">'Central SIPA income'!M32</f>
        <v>297172.621169102</v>
      </c>
      <c r="Y37" s="9"/>
      <c r="Z37" s="9" t="n">
        <f aca="false">R37+V37-N37-L37-F37</f>
        <v>-101100.997267677</v>
      </c>
      <c r="AA37" s="9"/>
      <c r="AB37" s="9" t="n">
        <f aca="false">T37-P37-D37</f>
        <v>-33552509.9013768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-0.00638956695113942</v>
      </c>
      <c r="AK37" s="50"/>
      <c r="AW37" s="47" t="n">
        <f aca="false">workers_and_wage_central!C25</f>
        <v>11631336</v>
      </c>
      <c r="AY37" s="43" t="n">
        <f aca="false">(AW37-AW36)/AW36</f>
        <v>0.00515621340739928</v>
      </c>
      <c r="AZ37" s="48" t="n">
        <f aca="false">workers_and_wage_central!B25</f>
        <v>5989.76901415762</v>
      </c>
      <c r="BA37" s="43" t="n">
        <f aca="false">(AZ37-AZ36)/AZ36</f>
        <v>0.00223657227161513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0.0141641483086332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98283020.4724617</v>
      </c>
      <c r="E38" s="6"/>
      <c r="F38" s="8" t="n">
        <f aca="false">'Central pensions'!I38</f>
        <v>17864102.3690982</v>
      </c>
      <c r="G38" s="6" t="n">
        <f aca="false">'Central pensions'!K38</f>
        <v>325568.515989665</v>
      </c>
      <c r="H38" s="6" t="n">
        <f aca="false">'Central pensions'!V38</f>
        <v>1791181.9167333</v>
      </c>
      <c r="I38" s="8" t="n">
        <f aca="false">'Central pensions'!M38</f>
        <v>10069.129360505</v>
      </c>
      <c r="J38" s="6" t="n">
        <f aca="false">'Central pensions'!W38</f>
        <v>55397.3788680399</v>
      </c>
      <c r="K38" s="6"/>
      <c r="L38" s="8" t="n">
        <f aca="false">'Central pensions'!N38</f>
        <v>2993775.98620753</v>
      </c>
      <c r="M38" s="8"/>
      <c r="N38" s="8" t="n">
        <f aca="false">'Central pensions'!L38</f>
        <v>754882.961410359</v>
      </c>
      <c r="O38" s="6"/>
      <c r="P38" s="6" t="n">
        <f aca="false">'Central pensions'!X38</f>
        <v>19687861.1514414</v>
      </c>
      <c r="Q38" s="8"/>
      <c r="R38" s="8" t="n">
        <f aca="false">'Central SIPA income'!G33</f>
        <v>17513000.9108795</v>
      </c>
      <c r="S38" s="8"/>
      <c r="T38" s="6" t="n">
        <f aca="false">'Central SIPA income'!J33</f>
        <v>66962476.864309</v>
      </c>
      <c r="U38" s="6"/>
      <c r="V38" s="8" t="n">
        <f aca="false">'Central SIPA income'!F33</f>
        <v>119239.518208525</v>
      </c>
      <c r="W38" s="8"/>
      <c r="X38" s="8" t="n">
        <f aca="false">'Central SIPA income'!M33</f>
        <v>299495.292032799</v>
      </c>
      <c r="Y38" s="6"/>
      <c r="Z38" s="6" t="n">
        <f aca="false">R38+V38-N38-L38-F38</f>
        <v>-3980520.88762802</v>
      </c>
      <c r="AA38" s="6"/>
      <c r="AB38" s="6" t="n">
        <f aca="false">T38-P38-D38</f>
        <v>-51008404.7595942</v>
      </c>
      <c r="AC38" s="24"/>
      <c r="AD38" s="6"/>
      <c r="AE38" s="6"/>
      <c r="AF38" s="6"/>
      <c r="AG38" s="6" t="n">
        <f aca="false">BF38/100*$AG$37</f>
        <v>5230375545.84321</v>
      </c>
      <c r="AH38" s="36" t="n">
        <f aca="false">(AG38-AG37)/AG37</f>
        <v>-0.00395425474872728</v>
      </c>
      <c r="AI38" s="36"/>
      <c r="AJ38" s="36" t="n">
        <f aca="false">AB38/AG38</f>
        <v>-0.00975234078557372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-0.00385964978735406</v>
      </c>
      <c r="AV38" s="5"/>
      <c r="AW38" s="40" t="n">
        <f aca="false">workers_and_wage_central!C26</f>
        <v>11645402</v>
      </c>
      <c r="AX38" s="5"/>
      <c r="AY38" s="36" t="n">
        <f aca="false">(AW38-AW37)/AW37</f>
        <v>0.00120931937655313</v>
      </c>
      <c r="AZ38" s="41" t="n">
        <f aca="false">workers_and_wage_central!B26</f>
        <v>6074.16742636382</v>
      </c>
      <c r="BA38" s="36" t="n">
        <f aca="false">(AZ38-AZ37)/AZ37</f>
        <v>0.0140904285301674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99.6045745251273</v>
      </c>
      <c r="BG38" s="5"/>
      <c r="BH38" s="5" t="n">
        <f aca="false">BH37+1</f>
        <v>7</v>
      </c>
      <c r="BI38" s="36" t="n">
        <f aca="false">T45/AG45</f>
        <v>0.0163894554193792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97817856.1478099</v>
      </c>
      <c r="E39" s="9"/>
      <c r="F39" s="42" t="n">
        <f aca="false">'Central pensions'!I39</f>
        <v>17779553.246838</v>
      </c>
      <c r="G39" s="9" t="n">
        <f aca="false">'Central pensions'!K39</f>
        <v>335718.396121653</v>
      </c>
      <c r="H39" s="9" t="n">
        <f aca="false">'Central pensions'!V39</f>
        <v>1847023.56252071</v>
      </c>
      <c r="I39" s="42" t="n">
        <f aca="false">'Central pensions'!M39</f>
        <v>10383.0431790202</v>
      </c>
      <c r="J39" s="9" t="n">
        <f aca="false">'Central pensions'!W39</f>
        <v>57124.4400779603</v>
      </c>
      <c r="K39" s="9"/>
      <c r="L39" s="42" t="n">
        <f aca="false">'Central pensions'!N39</f>
        <v>2714144.08903733</v>
      </c>
      <c r="M39" s="42"/>
      <c r="N39" s="42" t="n">
        <f aca="false">'Central pensions'!L39</f>
        <v>753639.24844699</v>
      </c>
      <c r="O39" s="9"/>
      <c r="P39" s="9" t="n">
        <f aca="false">'Central pensions'!X39</f>
        <v>18230007.3659413</v>
      </c>
      <c r="Q39" s="42"/>
      <c r="R39" s="42" t="n">
        <f aca="false">'Central SIPA income'!G34</f>
        <v>20456828.9055466</v>
      </c>
      <c r="S39" s="42"/>
      <c r="T39" s="9" t="n">
        <f aca="false">'Central SIPA income'!J34</f>
        <v>78218458.3484951</v>
      </c>
      <c r="U39" s="9"/>
      <c r="V39" s="42" t="n">
        <f aca="false">'Central SIPA income'!F34</f>
        <v>117016.753711992</v>
      </c>
      <c r="W39" s="42"/>
      <c r="X39" s="42" t="n">
        <f aca="false">'Central SIPA income'!M34</f>
        <v>293912.348458294</v>
      </c>
      <c r="Y39" s="9"/>
      <c r="Z39" s="9" t="n">
        <f aca="false">R39+V39-N39-L39-F39</f>
        <v>-673490.925063714</v>
      </c>
      <c r="AA39" s="9"/>
      <c r="AB39" s="9" t="n">
        <f aca="false">T39-P39-D39</f>
        <v>-37829405.1652561</v>
      </c>
      <c r="AC39" s="24"/>
      <c r="AD39" s="9"/>
      <c r="AE39" s="9"/>
      <c r="AF39" s="9"/>
      <c r="AG39" s="9" t="n">
        <f aca="false">BF39/100*$AG$37</f>
        <v>5165910920.69201</v>
      </c>
      <c r="AH39" s="43" t="n">
        <f aca="false">(AG39-AG38)/AG38</f>
        <v>-0.0123250471378553</v>
      </c>
      <c r="AI39" s="43"/>
      <c r="AJ39" s="43" t="n">
        <f aca="false">AB39/AG39</f>
        <v>-0.00732289149890888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11654580</v>
      </c>
      <c r="AX39" s="7"/>
      <c r="AY39" s="43" t="n">
        <f aca="false">(AW39-AW38)/AW38</f>
        <v>0.000788122213385163</v>
      </c>
      <c r="AZ39" s="48" t="n">
        <f aca="false">workers_and_wage_central!B27</f>
        <v>6108.35761466251</v>
      </c>
      <c r="BA39" s="43" t="n">
        <f aca="false">(AZ39-AZ38)/AZ38</f>
        <v>0.00562878595514079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98.376943448959</v>
      </c>
      <c r="BG39" s="7"/>
      <c r="BH39" s="7" t="n">
        <f aca="false">BH38+1</f>
        <v>8</v>
      </c>
      <c r="BI39" s="43" t="n">
        <f aca="false">T46/AG46</f>
        <v>0.0142714264902337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98557452.3392618</v>
      </c>
      <c r="E40" s="9"/>
      <c r="F40" s="42" t="n">
        <f aca="false">'Central pensions'!I40</f>
        <v>17913983.6094009</v>
      </c>
      <c r="G40" s="9" t="n">
        <f aca="false">'Central pensions'!K40</f>
        <v>362830.919413443</v>
      </c>
      <c r="H40" s="9" t="n">
        <f aca="false">'Central pensions'!V40</f>
        <v>1996188.6661845</v>
      </c>
      <c r="I40" s="42" t="n">
        <f aca="false">'Central pensions'!M40</f>
        <v>11221.5748272199</v>
      </c>
      <c r="J40" s="9" t="n">
        <f aca="false">'Central pensions'!W40</f>
        <v>61737.7937995206</v>
      </c>
      <c r="K40" s="9"/>
      <c r="L40" s="42" t="n">
        <f aca="false">'Central pensions'!N40</f>
        <v>2586463.03445961</v>
      </c>
      <c r="M40" s="42"/>
      <c r="N40" s="42" t="n">
        <f aca="false">'Central pensions'!L40</f>
        <v>761458.938362438</v>
      </c>
      <c r="O40" s="9"/>
      <c r="P40" s="9" t="n">
        <f aca="false">'Central pensions'!X40</f>
        <v>17610491.3935006</v>
      </c>
      <c r="Q40" s="42"/>
      <c r="R40" s="42" t="n">
        <f aca="false">'Central SIPA income'!G35</f>
        <v>18189862.0574499</v>
      </c>
      <c r="S40" s="42"/>
      <c r="T40" s="9" t="n">
        <f aca="false">'Central SIPA income'!J35</f>
        <v>69550514.1229268</v>
      </c>
      <c r="U40" s="9"/>
      <c r="V40" s="42" t="n">
        <f aca="false">'Central SIPA income'!F35</f>
        <v>113726.38175592</v>
      </c>
      <c r="W40" s="42"/>
      <c r="X40" s="42" t="n">
        <f aca="false">'Central SIPA income'!M35</f>
        <v>285647.8827452</v>
      </c>
      <c r="Y40" s="9"/>
      <c r="Z40" s="9" t="n">
        <f aca="false">R40+V40-N40-L40-F40</f>
        <v>-2958317.14301713</v>
      </c>
      <c r="AA40" s="9"/>
      <c r="AB40" s="9" t="n">
        <f aca="false">T40-P40-D40</f>
        <v>-46617429.6098356</v>
      </c>
      <c r="AC40" s="24"/>
      <c r="AD40" s="9"/>
      <c r="AE40" s="9"/>
      <c r="AF40" s="9"/>
      <c r="AG40" s="9" t="n">
        <f aca="false">BF40/100*$AG$37</f>
        <v>5158692836.07093</v>
      </c>
      <c r="AH40" s="43" t="n">
        <f aca="false">(AG40-AG39)/AG39</f>
        <v>-0.00139725301730876</v>
      </c>
      <c r="AI40" s="43"/>
      <c r="AJ40" s="43" t="n">
        <f aca="false">AB40/AG40</f>
        <v>-0.00903667481108283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11726547</v>
      </c>
      <c r="AY40" s="43" t="n">
        <f aca="false">(AW40-AW39)/AW39</f>
        <v>0.0061749972971999</v>
      </c>
      <c r="AZ40" s="48" t="n">
        <f aca="false">workers_and_wage_central!B28</f>
        <v>6175.31024007331</v>
      </c>
      <c r="BA40" s="43" t="n">
        <f aca="false">(AZ40-AZ39)/AZ39</f>
        <v>0.010960822799583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98.2394859678914</v>
      </c>
      <c r="BG40" s="7"/>
      <c r="BH40" s="0" t="n">
        <f aca="false">BH39+1</f>
        <v>9</v>
      </c>
      <c r="BI40" s="43" t="n">
        <f aca="false">T47/AG47</f>
        <v>0.0164604807203804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99732092.4399754</v>
      </c>
      <c r="E41" s="9"/>
      <c r="F41" s="42" t="n">
        <f aca="false">'Central pensions'!I41</f>
        <v>18127488.3521847</v>
      </c>
      <c r="G41" s="9" t="n">
        <f aca="false">'Central pensions'!K41</f>
        <v>392174.624548745</v>
      </c>
      <c r="H41" s="9" t="n">
        <f aca="false">'Central pensions'!V41</f>
        <v>2157629.07404623</v>
      </c>
      <c r="I41" s="42" t="n">
        <f aca="false">'Central pensions'!M41</f>
        <v>12129.1120994457</v>
      </c>
      <c r="J41" s="9" t="n">
        <f aca="false">'Central pensions'!W41</f>
        <v>66730.7961045224</v>
      </c>
      <c r="K41" s="9"/>
      <c r="L41" s="42" t="n">
        <f aca="false">'Central pensions'!N41</f>
        <v>2600374.5394509</v>
      </c>
      <c r="M41" s="42"/>
      <c r="N41" s="42" t="n">
        <f aca="false">'Central pensions'!L41</f>
        <v>772196.9966968</v>
      </c>
      <c r="O41" s="9"/>
      <c r="P41" s="9" t="n">
        <f aca="false">'Central pensions'!X41</f>
        <v>17741755.8877492</v>
      </c>
      <c r="Q41" s="42"/>
      <c r="R41" s="42" t="n">
        <f aca="false">'Central SIPA income'!G36</f>
        <v>21589851.7425955</v>
      </c>
      <c r="S41" s="42"/>
      <c r="T41" s="9" t="n">
        <f aca="false">'Central SIPA income'!J36</f>
        <v>82550669.3669672</v>
      </c>
      <c r="U41" s="9"/>
      <c r="V41" s="42" t="n">
        <f aca="false">'Central SIPA income'!F36</f>
        <v>110454.350249526</v>
      </c>
      <c r="W41" s="42"/>
      <c r="X41" s="42" t="n">
        <f aca="false">'Central SIPA income'!M36</f>
        <v>277429.482953998</v>
      </c>
      <c r="Y41" s="9"/>
      <c r="Z41" s="9" t="n">
        <f aca="false">R41+V41-N41-L41-F41</f>
        <v>200246.204512589</v>
      </c>
      <c r="AA41" s="9"/>
      <c r="AB41" s="9" t="n">
        <f aca="false">T41-P41-D41</f>
        <v>-34923178.9607573</v>
      </c>
      <c r="AC41" s="24"/>
      <c r="AD41" s="9"/>
      <c r="AE41" s="9"/>
      <c r="AF41" s="9"/>
      <c r="AG41" s="9" t="n">
        <f aca="false">BF41/100*$AG$37</f>
        <v>5170237762.38898</v>
      </c>
      <c r="AH41" s="43" t="n">
        <f aca="false">(AG41-AG40)/AG40</f>
        <v>0.00223795575447506</v>
      </c>
      <c r="AI41" s="43" t="n">
        <f aca="false">(AG41-AG37)/AG37</f>
        <v>-0.015406584091701</v>
      </c>
      <c r="AJ41" s="43" t="n">
        <f aca="false">AB41/AG41</f>
        <v>-0.00675465627805492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11809053</v>
      </c>
      <c r="AY41" s="43" t="n">
        <f aca="false">(AW41-AW40)/AW40</f>
        <v>0.00703583075222399</v>
      </c>
      <c r="AZ41" s="48" t="n">
        <f aca="false">workers_and_wage_central!B29</f>
        <v>6258.27364590019</v>
      </c>
      <c r="BA41" s="43" t="n">
        <f aca="false">(AZ41-AZ40)/AZ40</f>
        <v>0.0134346943880661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98.4593415908299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0.0143086988900265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100804681.695094</v>
      </c>
      <c r="E42" s="6"/>
      <c r="F42" s="8" t="n">
        <f aca="false">'Central pensions'!I42</f>
        <v>18322444.1457829</v>
      </c>
      <c r="G42" s="6" t="n">
        <f aca="false">'Central pensions'!K42</f>
        <v>408857.625875044</v>
      </c>
      <c r="H42" s="6" t="n">
        <f aca="false">'Central pensions'!V42</f>
        <v>2249414.02506235</v>
      </c>
      <c r="I42" s="8" t="n">
        <f aca="false">'Central pensions'!M42</f>
        <v>12645.0812126302</v>
      </c>
      <c r="J42" s="6" t="n">
        <f aca="false">'Central pensions'!W42</f>
        <v>69569.5059297633</v>
      </c>
      <c r="K42" s="6"/>
      <c r="L42" s="8" t="n">
        <f aca="false">'Central pensions'!N42</f>
        <v>3189497.7481075</v>
      </c>
      <c r="M42" s="8"/>
      <c r="N42" s="8" t="n">
        <f aca="false">'Central pensions'!L42</f>
        <v>782235.512279633</v>
      </c>
      <c r="O42" s="6"/>
      <c r="P42" s="6" t="n">
        <f aca="false">'Central pensions'!X42</f>
        <v>20853947.968938</v>
      </c>
      <c r="Q42" s="8"/>
      <c r="R42" s="8" t="n">
        <f aca="false">'Central SIPA income'!G37</f>
        <v>18834303.6596854</v>
      </c>
      <c r="S42" s="8"/>
      <c r="T42" s="6" t="n">
        <f aca="false">'Central SIPA income'!J37</f>
        <v>72014592.4439236</v>
      </c>
      <c r="U42" s="6"/>
      <c r="V42" s="8" t="n">
        <f aca="false">'Central SIPA income'!F37</f>
        <v>114253.346918855</v>
      </c>
      <c r="W42" s="8"/>
      <c r="X42" s="8" t="n">
        <f aca="false">'Central SIPA income'!M37</f>
        <v>286971.467306221</v>
      </c>
      <c r="Y42" s="6"/>
      <c r="Z42" s="6" t="n">
        <f aca="false">R42+V42-N42-L42-F42</f>
        <v>-3345620.39956578</v>
      </c>
      <c r="AA42" s="6"/>
      <c r="AB42" s="6" t="n">
        <f aca="false">T42-P42-D42</f>
        <v>-49644037.2201083</v>
      </c>
      <c r="AC42" s="24"/>
      <c r="AD42" s="6"/>
      <c r="AE42" s="6"/>
      <c r="AF42" s="6"/>
      <c r="AG42" s="6" t="n">
        <f aca="false">BF42/100*$AG$37</f>
        <v>5182683753.99249</v>
      </c>
      <c r="AH42" s="36" t="n">
        <f aca="false">(AG42-AG41)/AG41</f>
        <v>0.00240723776652023</v>
      </c>
      <c r="AI42" s="36"/>
      <c r="AJ42" s="36" t="n">
        <f aca="false">AB42/AG42</f>
        <v>-0.00957882818566055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0.0063978256691361</v>
      </c>
      <c r="AV42" s="5"/>
      <c r="AW42" s="40" t="n">
        <f aca="false">workers_and_wage_central!C30</f>
        <v>11839180</v>
      </c>
      <c r="AX42" s="5"/>
      <c r="AY42" s="36" t="n">
        <f aca="false">(AW42-AW41)/AW41</f>
        <v>0.00255117832056474</v>
      </c>
      <c r="AZ42" s="41" t="n">
        <f aca="false">workers_and_wage_central!B30</f>
        <v>6271.20390532191</v>
      </c>
      <c r="BA42" s="36" t="n">
        <f aca="false">(AZ42-AZ41)/AZ41</f>
        <v>0.00206610643019587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98.6963566363741</v>
      </c>
      <c r="BG42" s="5"/>
      <c r="BH42" s="5" t="n">
        <f aca="false">BH41+1</f>
        <v>11</v>
      </c>
      <c r="BI42" s="36" t="n">
        <f aca="false">T49/AG49</f>
        <v>0.0166437286870888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102264233.693059</v>
      </c>
      <c r="E43" s="9"/>
      <c r="F43" s="42" t="n">
        <f aca="false">'Central pensions'!I43</f>
        <v>18587734.9984584</v>
      </c>
      <c r="G43" s="9" t="n">
        <f aca="false">'Central pensions'!K43</f>
        <v>435362.707030352</v>
      </c>
      <c r="H43" s="9" t="n">
        <f aca="false">'Central pensions'!V43</f>
        <v>2395237.16131562</v>
      </c>
      <c r="I43" s="42" t="n">
        <f aca="false">'Central pensions'!M43</f>
        <v>13464.8259906293</v>
      </c>
      <c r="J43" s="9" t="n">
        <f aca="false">'Central pensions'!W43</f>
        <v>74079.4998345031</v>
      </c>
      <c r="K43" s="9"/>
      <c r="L43" s="42" t="n">
        <f aca="false">'Central pensions'!N43</f>
        <v>2663575.13124896</v>
      </c>
      <c r="M43" s="42"/>
      <c r="N43" s="42" t="n">
        <f aca="false">'Central pensions'!L43</f>
        <v>795318.933095817</v>
      </c>
      <c r="O43" s="9"/>
      <c r="P43" s="9" t="n">
        <f aca="false">'Central pensions'!X43</f>
        <v>18196914.1310255</v>
      </c>
      <c r="Q43" s="42"/>
      <c r="R43" s="42" t="n">
        <f aca="false">'Central SIPA income'!G38</f>
        <v>22153427.1253614</v>
      </c>
      <c r="S43" s="42"/>
      <c r="T43" s="9" t="n">
        <f aca="false">'Central SIPA income'!J38</f>
        <v>84705548.6890092</v>
      </c>
      <c r="U43" s="9"/>
      <c r="V43" s="42" t="n">
        <f aca="false">'Central SIPA income'!F38</f>
        <v>122503.405754929</v>
      </c>
      <c r="W43" s="42"/>
      <c r="X43" s="42" t="n">
        <f aca="false">'Central SIPA income'!M38</f>
        <v>307693.236544476</v>
      </c>
      <c r="Y43" s="9"/>
      <c r="Z43" s="9" t="n">
        <f aca="false">R43+V43-N43-L43-F43</f>
        <v>229301.468313135</v>
      </c>
      <c r="AA43" s="9"/>
      <c r="AB43" s="9" t="n">
        <f aca="false">T43-P43-D43</f>
        <v>-35755599.1350752</v>
      </c>
      <c r="AC43" s="24"/>
      <c r="AD43" s="9"/>
      <c r="AE43" s="9"/>
      <c r="AF43" s="9"/>
      <c r="AG43" s="9" t="n">
        <f aca="false">BF43/100*$AG$37</f>
        <v>5212055943.41598</v>
      </c>
      <c r="AH43" s="43" t="n">
        <f aca="false">(AG43-AG42)/AG42</f>
        <v>0.00566737057819895</v>
      </c>
      <c r="AI43" s="43"/>
      <c r="AJ43" s="43" t="n">
        <f aca="false">AB43/AG43</f>
        <v>-0.00686017178695917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11849452</v>
      </c>
      <c r="AX43" s="7"/>
      <c r="AY43" s="43" t="n">
        <f aca="false">(AW43-AW42)/AW42</f>
        <v>0.000867627656645139</v>
      </c>
      <c r="AZ43" s="48" t="n">
        <f aca="false">workers_and_wage_central!B31</f>
        <v>6315.17308235466</v>
      </c>
      <c r="BA43" s="43" t="n">
        <f aca="false">(AZ43-AZ42)/AZ42</f>
        <v>0.00701128167678258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99.2557054641505</v>
      </c>
      <c r="BG43" s="7"/>
      <c r="BH43" s="7" t="n">
        <f aca="false">BH42+1</f>
        <v>12</v>
      </c>
      <c r="BI43" s="43" t="n">
        <f aca="false">T50/AG50</f>
        <v>0.0145069946894905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103169817.853586</v>
      </c>
      <c r="E44" s="9"/>
      <c r="F44" s="42" t="n">
        <f aca="false">'Central pensions'!I44</f>
        <v>18752335.6392377</v>
      </c>
      <c r="G44" s="9" t="n">
        <f aca="false">'Central pensions'!K44</f>
        <v>470923.649564149</v>
      </c>
      <c r="H44" s="9" t="n">
        <f aca="false">'Central pensions'!V44</f>
        <v>2590882.97496227</v>
      </c>
      <c r="I44" s="42" t="n">
        <f aca="false">'Central pensions'!M44</f>
        <v>14564.6489555922</v>
      </c>
      <c r="J44" s="9" t="n">
        <f aca="false">'Central pensions'!W44</f>
        <v>80130.4012874926</v>
      </c>
      <c r="K44" s="9"/>
      <c r="L44" s="42" t="n">
        <f aca="false">'Central pensions'!N44</f>
        <v>2721973.85188223</v>
      </c>
      <c r="M44" s="42"/>
      <c r="N44" s="42" t="n">
        <f aca="false">'Central pensions'!L44</f>
        <v>803540.993459575</v>
      </c>
      <c r="O44" s="9"/>
      <c r="P44" s="9" t="n">
        <f aca="false">'Central pensions'!X44</f>
        <v>18545180.7202288</v>
      </c>
      <c r="Q44" s="42"/>
      <c r="R44" s="42" t="n">
        <f aca="false">'Central SIPA income'!G39</f>
        <v>19523177.2037766</v>
      </c>
      <c r="S44" s="42"/>
      <c r="T44" s="9" t="n">
        <f aca="false">'Central SIPA income'!J39</f>
        <v>74648560.1455974</v>
      </c>
      <c r="U44" s="9"/>
      <c r="V44" s="42" t="n">
        <f aca="false">'Central SIPA income'!F39</f>
        <v>125587.576571473</v>
      </c>
      <c r="W44" s="42"/>
      <c r="X44" s="42" t="n">
        <f aca="false">'Central SIPA income'!M39</f>
        <v>315439.784444513</v>
      </c>
      <c r="Y44" s="9"/>
      <c r="Z44" s="9" t="n">
        <f aca="false">R44+V44-N44-L44-F44</f>
        <v>-2629085.70423145</v>
      </c>
      <c r="AA44" s="9"/>
      <c r="AB44" s="9" t="n">
        <f aca="false">T44-P44-D44</f>
        <v>-47066438.4282172</v>
      </c>
      <c r="AC44" s="24"/>
      <c r="AD44" s="9"/>
      <c r="AE44" s="9"/>
      <c r="AF44" s="9"/>
      <c r="AG44" s="9" t="n">
        <f aca="false">BF44/100*$AG$37</f>
        <v>5270247001.02145</v>
      </c>
      <c r="AH44" s="43" t="n">
        <f aca="false">(AG44-AG43)/AG43</f>
        <v>0.0111647031876128</v>
      </c>
      <c r="AI44" s="43"/>
      <c r="AJ44" s="43" t="n">
        <f aca="false">AB44/AG44</f>
        <v>-0.00893059441409388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11918484</v>
      </c>
      <c r="AY44" s="43" t="n">
        <f aca="false">(AW44-AW43)/AW43</f>
        <v>0.00582575464249317</v>
      </c>
      <c r="AZ44" s="48" t="n">
        <f aca="false">workers_and_wage_central!B32</f>
        <v>6362.66303993765</v>
      </c>
      <c r="BA44" s="43" t="n">
        <f aca="false">(AZ44-AZ43)/AZ43</f>
        <v>0.00751997719835773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100.363865955335</v>
      </c>
      <c r="BG44" s="7"/>
      <c r="BH44" s="0" t="n">
        <f aca="false">BH43+1</f>
        <v>13</v>
      </c>
      <c r="BI44" s="43" t="n">
        <f aca="false">T51/AG51</f>
        <v>0.0167219013460006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104689356.54349</v>
      </c>
      <c r="E45" s="9"/>
      <c r="F45" s="42" t="n">
        <f aca="false">'Central pensions'!I45</f>
        <v>19028529.7832492</v>
      </c>
      <c r="G45" s="9" t="n">
        <f aca="false">'Central pensions'!K45</f>
        <v>501831.292544125</v>
      </c>
      <c r="H45" s="9" t="n">
        <f aca="false">'Central pensions'!V45</f>
        <v>2760927.70740912</v>
      </c>
      <c r="I45" s="42" t="n">
        <f aca="false">'Central pensions'!M45</f>
        <v>15520.555439509</v>
      </c>
      <c r="J45" s="9" t="n">
        <f aca="false">'Central pensions'!W45</f>
        <v>85389.5167239936</v>
      </c>
      <c r="K45" s="9"/>
      <c r="L45" s="42" t="n">
        <f aca="false">'Central pensions'!N45</f>
        <v>2745424.77468159</v>
      </c>
      <c r="M45" s="42"/>
      <c r="N45" s="42" t="n">
        <f aca="false">'Central pensions'!L45</f>
        <v>817143.406220179</v>
      </c>
      <c r="O45" s="9"/>
      <c r="P45" s="9" t="n">
        <f aca="false">'Central pensions'!X45</f>
        <v>18741704.1317639</v>
      </c>
      <c r="Q45" s="42"/>
      <c r="R45" s="42" t="n">
        <f aca="false">'Central SIPA income'!G40</f>
        <v>22733927.1634098</v>
      </c>
      <c r="S45" s="50" t="n">
        <f aca="false">SUM(T42:T45)/AVERAGE(AG42:AG45)</f>
        <v>0.0607178673753466</v>
      </c>
      <c r="T45" s="9" t="n">
        <f aca="false">'Central SIPA income'!J40</f>
        <v>86925140.8974125</v>
      </c>
      <c r="U45" s="9"/>
      <c r="V45" s="42" t="n">
        <f aca="false">'Central SIPA income'!F40</f>
        <v>125393.13051099</v>
      </c>
      <c r="W45" s="42"/>
      <c r="X45" s="42" t="n">
        <f aca="false">'Central SIPA income'!M40</f>
        <v>314951.392000935</v>
      </c>
      <c r="Y45" s="9"/>
      <c r="Z45" s="9" t="n">
        <f aca="false">R45+V45-N45-L45-F45</f>
        <v>268222.329769854</v>
      </c>
      <c r="AA45" s="9"/>
      <c r="AB45" s="9" t="n">
        <f aca="false">T45-P45-D45</f>
        <v>-36505919.7778417</v>
      </c>
      <c r="AC45" s="24"/>
      <c r="AD45" s="9"/>
      <c r="AE45" s="9"/>
      <c r="AF45" s="9"/>
      <c r="AG45" s="9" t="n">
        <f aca="false">BF45/100*$AG$37</f>
        <v>5303723563.29975</v>
      </c>
      <c r="AH45" s="43" t="n">
        <f aca="false">(AG45-AG44)/AG44</f>
        <v>0.00635199114421241</v>
      </c>
      <c r="AI45" s="43" t="n">
        <f aca="false">(AG45-AG41)/AG41</f>
        <v>0.0258181165055536</v>
      </c>
      <c r="AJ45" s="43" t="n">
        <f aca="false">AB45/AG45</f>
        <v>-0.00688307362594314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11968139</v>
      </c>
      <c r="AY45" s="43" t="n">
        <f aca="false">(AW45-AW44)/AW44</f>
        <v>0.00416621778407388</v>
      </c>
      <c r="AZ45" s="48" t="n">
        <f aca="false">workers_and_wage_central!B33</f>
        <v>6390.51194391805</v>
      </c>
      <c r="BA45" s="43" t="n">
        <f aca="false">(AZ45-AZ44)/AZ44</f>
        <v>0.00437692579437191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101.001376343082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0.0147504936270787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105653039.972381</v>
      </c>
      <c r="E46" s="6"/>
      <c r="F46" s="8" t="n">
        <f aca="false">'Central pensions'!I46</f>
        <v>19203690.6537877</v>
      </c>
      <c r="G46" s="6" t="n">
        <f aca="false">'Central pensions'!K46</f>
        <v>522438.519275598</v>
      </c>
      <c r="H46" s="6" t="n">
        <f aca="false">'Central pensions'!V46</f>
        <v>2874302.58877083</v>
      </c>
      <c r="I46" s="8" t="n">
        <f aca="false">'Central pensions'!M46</f>
        <v>16157.8923487298</v>
      </c>
      <c r="J46" s="6" t="n">
        <f aca="false">'Central pensions'!W46</f>
        <v>88895.9563537369</v>
      </c>
      <c r="K46" s="6"/>
      <c r="L46" s="8" t="n">
        <f aca="false">'Central pensions'!N46</f>
        <v>3286214.45070139</v>
      </c>
      <c r="M46" s="8"/>
      <c r="N46" s="8" t="n">
        <f aca="false">'Central pensions'!L46</f>
        <v>826184.60290492</v>
      </c>
      <c r="O46" s="6"/>
      <c r="P46" s="6" t="n">
        <f aca="false">'Central pensions'!X46</f>
        <v>21597606.3280118</v>
      </c>
      <c r="Q46" s="8"/>
      <c r="R46" s="8" t="n">
        <f aca="false">'Central SIPA income'!G41</f>
        <v>20034200.199636</v>
      </c>
      <c r="S46" s="8"/>
      <c r="T46" s="6" t="n">
        <f aca="false">'Central SIPA income'!J41</f>
        <v>76602500.8614976</v>
      </c>
      <c r="U46" s="6"/>
      <c r="V46" s="8" t="n">
        <f aca="false">'Central SIPA income'!F41</f>
        <v>127247.641487837</v>
      </c>
      <c r="W46" s="8"/>
      <c r="X46" s="8" t="n">
        <f aca="false">'Central SIPA income'!M41</f>
        <v>319609.388904423</v>
      </c>
      <c r="Y46" s="6"/>
      <c r="Z46" s="6" t="n">
        <f aca="false">R46+V46-N46-L46-F46</f>
        <v>-3154641.86627024</v>
      </c>
      <c r="AA46" s="6"/>
      <c r="AB46" s="6" t="n">
        <f aca="false">T46-P46-D46</f>
        <v>-50648145.4388954</v>
      </c>
      <c r="AC46" s="24"/>
      <c r="AD46" s="6"/>
      <c r="AE46" s="6"/>
      <c r="AF46" s="6"/>
      <c r="AG46" s="6" t="n">
        <f aca="false">BF46/100*$AG$37</f>
        <v>5367543385.65375</v>
      </c>
      <c r="AH46" s="36" t="n">
        <f aca="false">(AG46-AG45)/AG45</f>
        <v>0.0120330220065791</v>
      </c>
      <c r="AI46" s="36"/>
      <c r="AJ46" s="36" t="n">
        <f aca="false">AB46/AG46</f>
        <v>-0.00943600112749283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0.0109036089846628</v>
      </c>
      <c r="AV46" s="5"/>
      <c r="AW46" s="40" t="n">
        <f aca="false">workers_and_wage_central!C34</f>
        <v>12037137</v>
      </c>
      <c r="AX46" s="5"/>
      <c r="AY46" s="36" t="n">
        <f aca="false">(AW46-AW45)/AW45</f>
        <v>0.00576514026115506</v>
      </c>
      <c r="AZ46" s="41" t="n">
        <f aca="false">workers_and_wage_central!B34</f>
        <v>6444.4238261981</v>
      </c>
      <c r="BA46" s="36" t="n">
        <f aca="false">(AZ46-AZ45)/AZ45</f>
        <v>0.0084362384036163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102.216728127313</v>
      </c>
      <c r="BG46" s="5"/>
      <c r="BH46" s="5" t="n">
        <f aca="false">BH45+1</f>
        <v>15</v>
      </c>
      <c r="BI46" s="36" t="n">
        <f aca="false">T53/AG53</f>
        <v>0.0169014421820398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106081281.908665</v>
      </c>
      <c r="E47" s="9"/>
      <c r="F47" s="42" t="n">
        <f aca="false">'Central pensions'!I47</f>
        <v>19281528.6949034</v>
      </c>
      <c r="G47" s="9" t="n">
        <f aca="false">'Central pensions'!K47</f>
        <v>533233.772170791</v>
      </c>
      <c r="H47" s="9" t="n">
        <f aca="false">'Central pensions'!V47</f>
        <v>2933694.88508565</v>
      </c>
      <c r="I47" s="42" t="n">
        <f aca="false">'Central pensions'!M47</f>
        <v>16491.7661496121</v>
      </c>
      <c r="J47" s="9" t="n">
        <f aca="false">'Central pensions'!W47</f>
        <v>90732.8314974946</v>
      </c>
      <c r="K47" s="9"/>
      <c r="L47" s="42" t="n">
        <f aca="false">'Central pensions'!N47</f>
        <v>2775427.52332414</v>
      </c>
      <c r="M47" s="42"/>
      <c r="N47" s="42" t="n">
        <f aca="false">'Central pensions'!L47</f>
        <v>830656.432280861</v>
      </c>
      <c r="O47" s="9"/>
      <c r="P47" s="9" t="n">
        <f aca="false">'Central pensions'!X47</f>
        <v>18971733.2194958</v>
      </c>
      <c r="Q47" s="42"/>
      <c r="R47" s="42" t="n">
        <f aca="false">'Central SIPA income'!G42</f>
        <v>23253008.0086064</v>
      </c>
      <c r="S47" s="42"/>
      <c r="T47" s="9" t="n">
        <f aca="false">'Central SIPA income'!J42</f>
        <v>88909891.4986409</v>
      </c>
      <c r="U47" s="9"/>
      <c r="V47" s="42" t="n">
        <f aca="false">'Central SIPA income'!F42</f>
        <v>130454.852004716</v>
      </c>
      <c r="W47" s="42"/>
      <c r="X47" s="42" t="n">
        <f aca="false">'Central SIPA income'!M42</f>
        <v>327664.977058374</v>
      </c>
      <c r="Y47" s="9"/>
      <c r="Z47" s="9" t="n">
        <f aca="false">R47+V47-N47-L47-F47</f>
        <v>495850.210102737</v>
      </c>
      <c r="AA47" s="9"/>
      <c r="AB47" s="9" t="n">
        <f aca="false">T47-P47-D47</f>
        <v>-36143123.6295195</v>
      </c>
      <c r="AC47" s="24"/>
      <c r="AD47" s="9"/>
      <c r="AE47" s="9"/>
      <c r="AF47" s="9"/>
      <c r="AG47" s="9" t="n">
        <f aca="false">BF47/100*$AG$37</f>
        <v>5401415244.72964</v>
      </c>
      <c r="AH47" s="43" t="n">
        <f aca="false">(AG47-AG46)/AG46</f>
        <v>0.00631049562942095</v>
      </c>
      <c r="AI47" s="43"/>
      <c r="AJ47" s="43" t="n">
        <f aca="false">AB47/AG47</f>
        <v>-0.00669141734007317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12005220</v>
      </c>
      <c r="AX47" s="7"/>
      <c r="AY47" s="43" t="n">
        <f aca="false">(AW47-AW46)/AW46</f>
        <v>-0.00265154413379195</v>
      </c>
      <c r="AZ47" s="48" t="n">
        <f aca="false">workers_and_wage_central!B35</f>
        <v>6516.54564380056</v>
      </c>
      <c r="BA47" s="43" t="n">
        <f aca="false">(AZ47-AZ46)/AZ46</f>
        <v>0.0111913523299427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102.861766343414</v>
      </c>
      <c r="BG47" s="7"/>
      <c r="BH47" s="7" t="n">
        <f aca="false">BH46+1</f>
        <v>16</v>
      </c>
      <c r="BI47" s="43" t="n">
        <f aca="false">T54/AG54</f>
        <v>0.0147812000673584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107231902.756673</v>
      </c>
      <c r="E48" s="9"/>
      <c r="F48" s="42" t="n">
        <f aca="false">'Central pensions'!I48</f>
        <v>19490667.6541869</v>
      </c>
      <c r="G48" s="9" t="n">
        <f aca="false">'Central pensions'!K48</f>
        <v>567081.823747721</v>
      </c>
      <c r="H48" s="9" t="n">
        <f aca="false">'Central pensions'!V48</f>
        <v>3119916.87807215</v>
      </c>
      <c r="I48" s="42" t="n">
        <f aca="false">'Central pensions'!M48</f>
        <v>17538.6131055997</v>
      </c>
      <c r="J48" s="9" t="n">
        <f aca="false">'Central pensions'!W48</f>
        <v>96492.2745795513</v>
      </c>
      <c r="K48" s="9"/>
      <c r="L48" s="42" t="n">
        <f aca="false">'Central pensions'!N48</f>
        <v>2772509.39524354</v>
      </c>
      <c r="M48" s="42"/>
      <c r="N48" s="42" t="n">
        <f aca="false">'Central pensions'!L48</f>
        <v>842017.717443906</v>
      </c>
      <c r="O48" s="9"/>
      <c r="P48" s="9" t="n">
        <f aca="false">'Central pensions'!X48</f>
        <v>19019097.4778594</v>
      </c>
      <c r="Q48" s="42"/>
      <c r="R48" s="42" t="n">
        <f aca="false">'Central SIPA income'!G43</f>
        <v>20440131.0504346</v>
      </c>
      <c r="S48" s="42"/>
      <c r="T48" s="9" t="n">
        <f aca="false">'Central SIPA income'!J43</f>
        <v>78154612.652243</v>
      </c>
      <c r="U48" s="9"/>
      <c r="V48" s="42" t="n">
        <f aca="false">'Central SIPA income'!F43</f>
        <v>135567.242994508</v>
      </c>
      <c r="W48" s="42"/>
      <c r="X48" s="42" t="n">
        <f aca="false">'Central SIPA income'!M43</f>
        <v>340505.829281511</v>
      </c>
      <c r="Y48" s="9"/>
      <c r="Z48" s="9" t="n">
        <f aca="false">R48+V48-N48-L48-F48</f>
        <v>-2529496.47344523</v>
      </c>
      <c r="AA48" s="9"/>
      <c r="AB48" s="9" t="n">
        <f aca="false">T48-P48-D48</f>
        <v>-48096387.5822897</v>
      </c>
      <c r="AC48" s="24"/>
      <c r="AD48" s="9"/>
      <c r="AE48" s="9"/>
      <c r="AF48" s="9"/>
      <c r="AG48" s="9" t="n">
        <f aca="false">BF48/100*$AG$37</f>
        <v>5462034895.8995</v>
      </c>
      <c r="AH48" s="43" t="n">
        <f aca="false">(AG48-AG47)/AG47</f>
        <v>0.0112229199984212</v>
      </c>
      <c r="AI48" s="43"/>
      <c r="AJ48" s="43" t="n">
        <f aca="false">AB48/AG48</f>
        <v>-0.00880558042908094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12009740</v>
      </c>
      <c r="AY48" s="43" t="n">
        <f aca="false">(AW48-AW47)/AW47</f>
        <v>0.000376502887910426</v>
      </c>
      <c r="AZ48" s="48" t="n">
        <f aca="false">workers_and_wage_central!B36</f>
        <v>6601.5674048453</v>
      </c>
      <c r="BA48" s="43" t="n">
        <f aca="false">(AZ48-AZ47)/AZ47</f>
        <v>0.0130470598522738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104.016175717983</v>
      </c>
      <c r="BG48" s="7"/>
      <c r="BH48" s="0" t="n">
        <f aca="false">BH47+1</f>
        <v>17</v>
      </c>
      <c r="BI48" s="43" t="n">
        <f aca="false">T55/AG55</f>
        <v>0.0168852513293399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108247734.346236</v>
      </c>
      <c r="E49" s="9"/>
      <c r="F49" s="42" t="n">
        <f aca="false">'Central pensions'!I49</f>
        <v>19675307.0702171</v>
      </c>
      <c r="G49" s="9" t="n">
        <f aca="false">'Central pensions'!K49</f>
        <v>578474.635808326</v>
      </c>
      <c r="H49" s="9" t="n">
        <f aca="false">'Central pensions'!V49</f>
        <v>3182596.7686066</v>
      </c>
      <c r="I49" s="42" t="n">
        <f aca="false">'Central pensions'!M49</f>
        <v>17890.9681177834</v>
      </c>
      <c r="J49" s="9" t="n">
        <f aca="false">'Central pensions'!W49</f>
        <v>98430.8278950505</v>
      </c>
      <c r="K49" s="9"/>
      <c r="L49" s="42" t="n">
        <f aca="false">'Central pensions'!N49</f>
        <v>2770968.01503596</v>
      </c>
      <c r="M49" s="42"/>
      <c r="N49" s="42" t="n">
        <f aca="false">'Central pensions'!L49</f>
        <v>851927.634430598</v>
      </c>
      <c r="O49" s="9"/>
      <c r="P49" s="9" t="n">
        <f aca="false">'Central pensions'!X49</f>
        <v>19065620.6879974</v>
      </c>
      <c r="Q49" s="42"/>
      <c r="R49" s="42" t="n">
        <f aca="false">'Central SIPA income'!G44</f>
        <v>24109748.0032069</v>
      </c>
      <c r="S49" s="42"/>
      <c r="T49" s="9" t="n">
        <f aca="false">'Central SIPA income'!J44</f>
        <v>92185711.1231078</v>
      </c>
      <c r="U49" s="9"/>
      <c r="V49" s="42" t="n">
        <f aca="false">'Central SIPA income'!F44</f>
        <v>133814.787219322</v>
      </c>
      <c r="W49" s="42"/>
      <c r="X49" s="42" t="n">
        <f aca="false">'Central SIPA income'!M44</f>
        <v>336104.165621263</v>
      </c>
      <c r="Y49" s="9"/>
      <c r="Z49" s="9" t="n">
        <f aca="false">R49+V49-N49-L49-F49</f>
        <v>945360.070742667</v>
      </c>
      <c r="AA49" s="9"/>
      <c r="AB49" s="9" t="n">
        <f aca="false">T49-P49-D49</f>
        <v>-35127643.9111259</v>
      </c>
      <c r="AC49" s="24"/>
      <c r="AD49" s="9"/>
      <c r="AE49" s="9"/>
      <c r="AF49" s="9"/>
      <c r="AG49" s="9" t="n">
        <f aca="false">BF49/100*$AG$37</f>
        <v>5538765552.85474</v>
      </c>
      <c r="AH49" s="43" t="n">
        <f aca="false">(AG49-AG48)/AG48</f>
        <v>0.0140479983042298</v>
      </c>
      <c r="AI49" s="43" t="n">
        <f aca="false">(AG49-AG45)/AG45</f>
        <v>0.0443164103011345</v>
      </c>
      <c r="AJ49" s="43" t="n">
        <f aca="false">AB49/AG49</f>
        <v>-0.00634214313205959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12052749</v>
      </c>
      <c r="AY49" s="43" t="n">
        <f aca="false">(AW49-AW48)/AW48</f>
        <v>0.00358117661165021</v>
      </c>
      <c r="AZ49" s="48" t="n">
        <f aca="false">workers_and_wage_central!B37</f>
        <v>6684.93529939956</v>
      </c>
      <c r="BA49" s="43" t="n">
        <f aca="false">(AZ49-AZ48)/AZ48</f>
        <v>0.0126285000881868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105.477394778081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0.0148436053201065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109630646.431389</v>
      </c>
      <c r="E50" s="6"/>
      <c r="F50" s="8" t="n">
        <f aca="false">'Central pensions'!I50</f>
        <v>19926667.711535</v>
      </c>
      <c r="G50" s="6" t="n">
        <f aca="false">'Central pensions'!K50</f>
        <v>588777.131178494</v>
      </c>
      <c r="H50" s="6" t="n">
        <f aca="false">'Central pensions'!V50</f>
        <v>3239278.05840571</v>
      </c>
      <c r="I50" s="8" t="n">
        <f aca="false">'Central pensions'!M50</f>
        <v>18209.6019952109</v>
      </c>
      <c r="J50" s="6" t="n">
        <f aca="false">'Central pensions'!W50</f>
        <v>100183.857476464</v>
      </c>
      <c r="K50" s="6"/>
      <c r="L50" s="8" t="n">
        <f aca="false">'Central pensions'!N50</f>
        <v>3344734.18327697</v>
      </c>
      <c r="M50" s="8"/>
      <c r="N50" s="8" t="n">
        <f aca="false">'Central pensions'!L50</f>
        <v>864657.105682619</v>
      </c>
      <c r="O50" s="6"/>
      <c r="P50" s="6" t="n">
        <f aca="false">'Central pensions'!X50</f>
        <v>22112929.857597</v>
      </c>
      <c r="Q50" s="8"/>
      <c r="R50" s="8" t="n">
        <f aca="false">'Central SIPA income'!G45</f>
        <v>21325999.2649972</v>
      </c>
      <c r="S50" s="8"/>
      <c r="T50" s="6" t="n">
        <f aca="false">'Central SIPA income'!J45</f>
        <v>81541806.5503273</v>
      </c>
      <c r="U50" s="6"/>
      <c r="V50" s="8" t="n">
        <f aca="false">'Central SIPA income'!F45</f>
        <v>136052.059571657</v>
      </c>
      <c r="W50" s="8"/>
      <c r="X50" s="8" t="n">
        <f aca="false">'Central SIPA income'!M45</f>
        <v>341723.548746811</v>
      </c>
      <c r="Y50" s="6"/>
      <c r="Z50" s="6" t="n">
        <f aca="false">R50+V50-N50-L50-F50</f>
        <v>-2674007.67592572</v>
      </c>
      <c r="AA50" s="6"/>
      <c r="AB50" s="6" t="n">
        <f aca="false">T50-P50-D50</f>
        <v>-50201769.7386583</v>
      </c>
      <c r="AC50" s="24"/>
      <c r="AD50" s="6"/>
      <c r="AE50" s="6"/>
      <c r="AF50" s="6"/>
      <c r="AG50" s="6" t="n">
        <f aca="false">BF50/100*$AG$37</f>
        <v>5620861404.83666</v>
      </c>
      <c r="AH50" s="36" t="n">
        <f aca="false">(AG50-AG49)/AG49</f>
        <v>0.0148220485591079</v>
      </c>
      <c r="AI50" s="36"/>
      <c r="AJ50" s="36" t="n">
        <f aca="false">AB50/AG50</f>
        <v>-0.00893133029315763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0.00773473758892185</v>
      </c>
      <c r="AV50" s="5"/>
      <c r="AW50" s="40" t="n">
        <f aca="false">workers_and_wage_central!C38</f>
        <v>12121766</v>
      </c>
      <c r="AX50" s="5"/>
      <c r="AY50" s="36" t="n">
        <f aca="false">(AW50-AW49)/AW49</f>
        <v>0.00572624552290934</v>
      </c>
      <c r="AZ50" s="41" t="n">
        <f aca="false">workers_and_wage_central!B38</f>
        <v>6745.39395309757</v>
      </c>
      <c r="BA50" s="36" t="n">
        <f aca="false">(AZ50-AZ49)/AZ49</f>
        <v>0.00904401478701535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107.04078584537</v>
      </c>
      <c r="BG50" s="5"/>
      <c r="BH50" s="5" t="n">
        <f aca="false">BH49+1</f>
        <v>19</v>
      </c>
      <c r="BI50" s="36" t="n">
        <f aca="false">T57/AG57</f>
        <v>0.0170466364660415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110860262.939288</v>
      </c>
      <c r="E51" s="9"/>
      <c r="F51" s="42" t="n">
        <f aca="false">'Central pensions'!I51</f>
        <v>20150165.067093</v>
      </c>
      <c r="G51" s="9" t="n">
        <f aca="false">'Central pensions'!K51</f>
        <v>610894.41043786</v>
      </c>
      <c r="H51" s="9" t="n">
        <f aca="false">'Central pensions'!V51</f>
        <v>3360960.80323837</v>
      </c>
      <c r="I51" s="42" t="n">
        <f aca="false">'Central pensions'!M51</f>
        <v>18893.6415599338</v>
      </c>
      <c r="J51" s="9" t="n">
        <f aca="false">'Central pensions'!W51</f>
        <v>103947.241337269</v>
      </c>
      <c r="K51" s="9"/>
      <c r="L51" s="42" t="n">
        <f aca="false">'Central pensions'!N51</f>
        <v>2808243.30828861</v>
      </c>
      <c r="M51" s="42"/>
      <c r="N51" s="42" t="n">
        <f aca="false">'Central pensions'!L51</f>
        <v>876648.363184895</v>
      </c>
      <c r="O51" s="9"/>
      <c r="P51" s="9" t="n">
        <f aca="false">'Central pensions'!X51</f>
        <v>19395048.5176967</v>
      </c>
      <c r="Q51" s="42"/>
      <c r="R51" s="42" t="n">
        <f aca="false">'Central SIPA income'!G46</f>
        <v>24663318.1103677</v>
      </c>
      <c r="S51" s="42"/>
      <c r="T51" s="9" t="n">
        <f aca="false">'Central SIPA income'!J46</f>
        <v>94302334.406699</v>
      </c>
      <c r="U51" s="9"/>
      <c r="V51" s="42" t="n">
        <f aca="false">'Central SIPA income'!F46</f>
        <v>137622.55995964</v>
      </c>
      <c r="W51" s="42"/>
      <c r="X51" s="42" t="n">
        <f aca="false">'Central SIPA income'!M46</f>
        <v>345668.1929336</v>
      </c>
      <c r="Y51" s="9"/>
      <c r="Z51" s="9" t="n">
        <f aca="false">R51+V51-N51-L51-F51</f>
        <v>965883.931760743</v>
      </c>
      <c r="AA51" s="9"/>
      <c r="AB51" s="9" t="n">
        <f aca="false">T51-P51-D51</f>
        <v>-35952977.0502859</v>
      </c>
      <c r="AC51" s="24"/>
      <c r="AD51" s="9"/>
      <c r="AE51" s="9"/>
      <c r="AF51" s="9"/>
      <c r="AG51" s="9" t="n">
        <f aca="false">BF51/100*$AG$37</f>
        <v>5639450470.10179</v>
      </c>
      <c r="AH51" s="43" t="n">
        <f aca="false">(AG51-AG50)/AG50</f>
        <v>0.0033071559546253</v>
      </c>
      <c r="AI51" s="43"/>
      <c r="AJ51" s="43" t="n">
        <f aca="false">AB51/AG51</f>
        <v>-0.00637526249071516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12158558</v>
      </c>
      <c r="AX51" s="7"/>
      <c r="AY51" s="43" t="n">
        <f aca="false">(AW51-AW50)/AW50</f>
        <v>0.0030352013064763</v>
      </c>
      <c r="AZ51" s="48" t="n">
        <f aca="false">workers_and_wage_central!B39</f>
        <v>6747.22284328682</v>
      </c>
      <c r="BA51" s="43" t="n">
        <f aca="false">(AZ51-AZ50)/AZ50</f>
        <v>0.000271131708832128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107.394786417667</v>
      </c>
      <c r="BG51" s="7"/>
      <c r="BH51" s="7" t="n">
        <f aca="false">BH50+1</f>
        <v>20</v>
      </c>
      <c r="BI51" s="43" t="n">
        <f aca="false">T58/AG58</f>
        <v>0.014903952625827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112059707.363491</v>
      </c>
      <c r="E52" s="9"/>
      <c r="F52" s="42" t="n">
        <f aca="false">'Central pensions'!I52</f>
        <v>20368178.2892853</v>
      </c>
      <c r="G52" s="9" t="n">
        <f aca="false">'Central pensions'!K52</f>
        <v>635664.962901021</v>
      </c>
      <c r="H52" s="9" t="n">
        <f aca="false">'Central pensions'!V52</f>
        <v>3497241.07439614</v>
      </c>
      <c r="I52" s="42" t="n">
        <f aca="false">'Central pensions'!M52</f>
        <v>19659.7411206502</v>
      </c>
      <c r="J52" s="9" t="n">
        <f aca="false">'Central pensions'!W52</f>
        <v>108162.095084417</v>
      </c>
      <c r="K52" s="9"/>
      <c r="L52" s="42" t="n">
        <f aca="false">'Central pensions'!N52</f>
        <v>2754317.39659524</v>
      </c>
      <c r="M52" s="42"/>
      <c r="N52" s="42" t="n">
        <f aca="false">'Central pensions'!L52</f>
        <v>887724.806422938</v>
      </c>
      <c r="O52" s="9"/>
      <c r="P52" s="9" t="n">
        <f aca="false">'Central pensions'!X52</f>
        <v>19176166.0281834</v>
      </c>
      <c r="Q52" s="42"/>
      <c r="R52" s="42" t="n">
        <f aca="false">'Central SIPA income'!G47</f>
        <v>21862945.2754529</v>
      </c>
      <c r="S52" s="42"/>
      <c r="T52" s="9" t="n">
        <f aca="false">'Central SIPA income'!J47</f>
        <v>83594866.1593282</v>
      </c>
      <c r="U52" s="9"/>
      <c r="V52" s="42" t="n">
        <f aca="false">'Central SIPA income'!F47</f>
        <v>138112.401060347</v>
      </c>
      <c r="W52" s="42"/>
      <c r="X52" s="42" t="n">
        <f aca="false">'Central SIPA income'!M47</f>
        <v>346898.532553467</v>
      </c>
      <c r="Y52" s="9"/>
      <c r="Z52" s="9" t="n">
        <f aca="false">R52+V52-N52-L52-F52</f>
        <v>-2009162.81579028</v>
      </c>
      <c r="AA52" s="9"/>
      <c r="AB52" s="9" t="n">
        <f aca="false">T52-P52-D52</f>
        <v>-47641007.2323457</v>
      </c>
      <c r="AC52" s="24"/>
      <c r="AD52" s="9"/>
      <c r="AE52" s="9"/>
      <c r="AF52" s="9"/>
      <c r="AG52" s="9" t="n">
        <f aca="false">BF52/100*$AG$37</f>
        <v>5667258891.31372</v>
      </c>
      <c r="AH52" s="43" t="n">
        <f aca="false">(AG52-AG51)/AG51</f>
        <v>0.00493105159081585</v>
      </c>
      <c r="AI52" s="43"/>
      <c r="AJ52" s="43" t="n">
        <f aca="false">AB52/AG52</f>
        <v>-0.00840635801998841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12184315</v>
      </c>
      <c r="AY52" s="43" t="n">
        <f aca="false">(AW52-AW51)/AW51</f>
        <v>0.00211842555671487</v>
      </c>
      <c r="AZ52" s="48" t="n">
        <f aca="false">workers_and_wage_central!B40</f>
        <v>6766.160140659</v>
      </c>
      <c r="BA52" s="43" t="n">
        <f aca="false">(AZ52-AZ51)/AZ51</f>
        <v>0.00280668029084321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107.924355650077</v>
      </c>
      <c r="BG52" s="7"/>
      <c r="BH52" s="0" t="n">
        <f aca="false">BH51+1</f>
        <v>21</v>
      </c>
      <c r="BI52" s="43" t="n">
        <f aca="false">T59/AG59</f>
        <v>0.0169784421627559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112941178.224173</v>
      </c>
      <c r="E53" s="9"/>
      <c r="F53" s="42" t="n">
        <f aca="false">'Central pensions'!I53</f>
        <v>20528396.0523834</v>
      </c>
      <c r="G53" s="9" t="n">
        <f aca="false">'Central pensions'!K53</f>
        <v>712495.697685718</v>
      </c>
      <c r="H53" s="9" t="n">
        <f aca="false">'Central pensions'!V53</f>
        <v>3919941.10844996</v>
      </c>
      <c r="I53" s="42" t="n">
        <f aca="false">'Central pensions'!M53</f>
        <v>22035.9494129604</v>
      </c>
      <c r="J53" s="9" t="n">
        <f aca="false">'Central pensions'!W53</f>
        <v>121235.292013917</v>
      </c>
      <c r="K53" s="9"/>
      <c r="L53" s="42" t="n">
        <f aca="false">'Central pensions'!N53</f>
        <v>2778580.36065004</v>
      </c>
      <c r="M53" s="42"/>
      <c r="N53" s="42" t="n">
        <f aca="false">'Central pensions'!L53</f>
        <v>897071.329241972</v>
      </c>
      <c r="O53" s="9"/>
      <c r="P53" s="9" t="n">
        <f aca="false">'Central pensions'!X53</f>
        <v>19353488.4748853</v>
      </c>
      <c r="Q53" s="42"/>
      <c r="R53" s="42" t="n">
        <f aca="false">'Central SIPA income'!G48</f>
        <v>25248416.2924311</v>
      </c>
      <c r="S53" s="42"/>
      <c r="T53" s="9" t="n">
        <f aca="false">'Central SIPA income'!J48</f>
        <v>96539508.0172726</v>
      </c>
      <c r="U53" s="9"/>
      <c r="V53" s="42" t="n">
        <f aca="false">'Central SIPA income'!F48</f>
        <v>136871.123513959</v>
      </c>
      <c r="W53" s="42"/>
      <c r="X53" s="42" t="n">
        <f aca="false">'Central SIPA income'!M48</f>
        <v>343780.801227186</v>
      </c>
      <c r="Y53" s="9"/>
      <c r="Z53" s="9" t="n">
        <f aca="false">R53+V53-N53-L53-F53</f>
        <v>1181239.67366965</v>
      </c>
      <c r="AA53" s="9"/>
      <c r="AB53" s="9" t="n">
        <f aca="false">T53-P53-D53</f>
        <v>-35755158.6817861</v>
      </c>
      <c r="AC53" s="24"/>
      <c r="AD53" s="9"/>
      <c r="AE53" s="9"/>
      <c r="AF53" s="9"/>
      <c r="AG53" s="9" t="n">
        <f aca="false">BF53/100*$AG$37</f>
        <v>5711909491.36042</v>
      </c>
      <c r="AH53" s="43" t="n">
        <f aca="false">(AG53-AG52)/AG52</f>
        <v>0.00787869425113837</v>
      </c>
      <c r="AI53" s="43" t="n">
        <f aca="false">(AG53-AG49)/AG49</f>
        <v>0.0312603840789839</v>
      </c>
      <c r="AJ53" s="43" t="n">
        <f aca="false">AB53/AG53</f>
        <v>-0.00625975581998764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12202204</v>
      </c>
      <c r="AY53" s="43" t="n">
        <f aca="false">(AW53-AW52)/AW52</f>
        <v>0.00146819907397338</v>
      </c>
      <c r="AZ53" s="48" t="n">
        <f aca="false">workers_and_wage_central!B41</f>
        <v>6809.47098866169</v>
      </c>
      <c r="BA53" s="43" t="n">
        <f aca="false">(AZ53-AZ52)/AZ52</f>
        <v>0.00640109709234166</v>
      </c>
      <c r="BB53" s="5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108.774658650495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0.0148571009664984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113930494.564788</v>
      </c>
      <c r="E54" s="6"/>
      <c r="F54" s="8" t="n">
        <f aca="false">'Central pensions'!I54</f>
        <v>20708216.0080502</v>
      </c>
      <c r="G54" s="6" t="n">
        <f aca="false">'Central pensions'!K54</f>
        <v>784027.77798879</v>
      </c>
      <c r="H54" s="6" t="n">
        <f aca="false">'Central pensions'!V54</f>
        <v>4313489.50890169</v>
      </c>
      <c r="I54" s="8" t="n">
        <f aca="false">'Central pensions'!M54</f>
        <v>24248.2817934679</v>
      </c>
      <c r="J54" s="6" t="n">
        <f aca="false">'Central pensions'!W54</f>
        <v>133406.892027888</v>
      </c>
      <c r="K54" s="6"/>
      <c r="L54" s="8" t="n">
        <f aca="false">'Central pensions'!N54</f>
        <v>3323167.44605881</v>
      </c>
      <c r="M54" s="8"/>
      <c r="N54" s="8" t="n">
        <f aca="false">'Central pensions'!L54</f>
        <v>907231.546668179</v>
      </c>
      <c r="O54" s="6"/>
      <c r="P54" s="6" t="n">
        <f aca="false">'Central pensions'!X54</f>
        <v>22235251.9684597</v>
      </c>
      <c r="Q54" s="8"/>
      <c r="R54" s="8" t="n">
        <f aca="false">'Central SIPA income'!G49</f>
        <v>22241817.4648342</v>
      </c>
      <c r="S54" s="8"/>
      <c r="T54" s="6" t="n">
        <f aca="false">'Central SIPA income'!J49</f>
        <v>85043516.8129244</v>
      </c>
      <c r="U54" s="6"/>
      <c r="V54" s="8" t="n">
        <f aca="false">'Central SIPA income'!F49</f>
        <v>138008.673821077</v>
      </c>
      <c r="W54" s="8"/>
      <c r="X54" s="8" t="n">
        <f aca="false">'Central SIPA income'!M49</f>
        <v>346637.999633812</v>
      </c>
      <c r="Y54" s="6"/>
      <c r="Z54" s="6" t="n">
        <f aca="false">R54+V54-N54-L54-F54</f>
        <v>-2558788.86212187</v>
      </c>
      <c r="AA54" s="6"/>
      <c r="AB54" s="6" t="n">
        <f aca="false">T54-P54-D54</f>
        <v>-51122229.720323</v>
      </c>
      <c r="AC54" s="24"/>
      <c r="AD54" s="6"/>
      <c r="AE54" s="6"/>
      <c r="AF54" s="6"/>
      <c r="AG54" s="6" t="n">
        <f aca="false">BF54/100*$AG$37</f>
        <v>5753492032.13395</v>
      </c>
      <c r="AH54" s="36" t="n">
        <f aca="false">(AG54-AG53)/AG53</f>
        <v>0.00727997193170201</v>
      </c>
      <c r="AI54" s="36"/>
      <c r="AJ54" s="36" t="n">
        <f aca="false">AB54/AG54</f>
        <v>-0.00888542635234379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0.00925324236493837</v>
      </c>
      <c r="AV54" s="5"/>
      <c r="AW54" s="40" t="n">
        <f aca="false">workers_and_wage_central!C42</f>
        <v>12236033</v>
      </c>
      <c r="AX54" s="5"/>
      <c r="AY54" s="36" t="n">
        <f aca="false">(AW54-AW53)/AW53</f>
        <v>0.00277236800827129</v>
      </c>
      <c r="AZ54" s="41" t="n">
        <f aca="false">workers_and_wage_central!B42</f>
        <v>6840.08052590487</v>
      </c>
      <c r="BA54" s="36" t="n">
        <f aca="false">(AZ54-AZ53)/AZ53</f>
        <v>0.00449514173628867</v>
      </c>
      <c r="BB54" s="5"/>
      <c r="BC54" s="5"/>
      <c r="BD54" s="5"/>
      <c r="BE54" s="5"/>
      <c r="BF54" s="5" t="n">
        <f aca="false">BF53*(1+AY54)*(1+BA54)*(1-BE54)</f>
        <v>109.566535112351</v>
      </c>
      <c r="BG54" s="5"/>
      <c r="BH54" s="5" t="n">
        <f aca="false">BH53+1</f>
        <v>23</v>
      </c>
      <c r="BI54" s="36" t="n">
        <f aca="false">T61/AG61</f>
        <v>0.0171316285525977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114542967.406682</v>
      </c>
      <c r="E55" s="9"/>
      <c r="F55" s="42" t="n">
        <f aca="false">'Central pensions'!I55</f>
        <v>20819540.1970432</v>
      </c>
      <c r="G55" s="9" t="n">
        <f aca="false">'Central pensions'!K55</f>
        <v>866204.461030757</v>
      </c>
      <c r="H55" s="9" t="n">
        <f aca="false">'Central pensions'!V55</f>
        <v>4765601.37295727</v>
      </c>
      <c r="I55" s="42" t="n">
        <f aca="false">'Central pensions'!M55</f>
        <v>26789.8286916728</v>
      </c>
      <c r="J55" s="9" t="n">
        <f aca="false">'Central pensions'!W55</f>
        <v>147389.733184245</v>
      </c>
      <c r="K55" s="9"/>
      <c r="L55" s="42" t="n">
        <f aca="false">'Central pensions'!N55</f>
        <v>2836826.89003958</v>
      </c>
      <c r="M55" s="42"/>
      <c r="N55" s="42" t="n">
        <f aca="false">'Central pensions'!L55</f>
        <v>913504.171042644</v>
      </c>
      <c r="O55" s="9"/>
      <c r="P55" s="9" t="n">
        <f aca="false">'Central pensions'!X55</f>
        <v>19746138.6398951</v>
      </c>
      <c r="Q55" s="42"/>
      <c r="R55" s="42" t="n">
        <f aca="false">'Central SIPA income'!G50</f>
        <v>25612544.4917756</v>
      </c>
      <c r="S55" s="42"/>
      <c r="T55" s="9" t="n">
        <f aca="false">'Central SIPA income'!J50</f>
        <v>97931783.7470763</v>
      </c>
      <c r="U55" s="9"/>
      <c r="V55" s="42" t="n">
        <f aca="false">'Central SIPA income'!F50</f>
        <v>145124.333391654</v>
      </c>
      <c r="W55" s="42"/>
      <c r="X55" s="42" t="n">
        <f aca="false">'Central SIPA income'!M50</f>
        <v>364510.484973522</v>
      </c>
      <c r="Y55" s="9"/>
      <c r="Z55" s="9" t="n">
        <f aca="false">R55+V55-N55-L55-F55</f>
        <v>1187797.56704177</v>
      </c>
      <c r="AA55" s="9"/>
      <c r="AB55" s="9" t="n">
        <f aca="false">T55-P55-D55</f>
        <v>-36357322.2995004</v>
      </c>
      <c r="AC55" s="24"/>
      <c r="AD55" s="9"/>
      <c r="AE55" s="9"/>
      <c r="AF55" s="9"/>
      <c r="AG55" s="9" t="n">
        <f aca="false">BF55/100*$AG$37</f>
        <v>5799841639.12972</v>
      </c>
      <c r="AH55" s="43" t="n">
        <f aca="false">(AG55-AG54)/AG54</f>
        <v>0.00805590878320612</v>
      </c>
      <c r="AI55" s="43"/>
      <c r="AJ55" s="43" t="n">
        <f aca="false">AB55/AG55</f>
        <v>-0.00626867500212573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12312189</v>
      </c>
      <c r="AX55" s="7"/>
      <c r="AY55" s="43" t="n">
        <f aca="false">(AW55-AW54)/AW54</f>
        <v>0.00622391260304708</v>
      </c>
      <c r="AZ55" s="48" t="n">
        <f aca="false">workers_and_wage_central!B43</f>
        <v>6852.53401785481</v>
      </c>
      <c r="BA55" s="43" t="n">
        <f aca="false">(AZ55-AZ54)/AZ54</f>
        <v>0.00182066452328683</v>
      </c>
      <c r="BB55" s="7"/>
      <c r="BC55" s="7"/>
      <c r="BD55" s="7"/>
      <c r="BE55" s="7"/>
      <c r="BF55" s="7" t="n">
        <f aca="false">BF54*(1+AY55)*(1+BA55)*(1-BE55)</f>
        <v>110.449193124908</v>
      </c>
      <c r="BG55" s="7"/>
      <c r="BH55" s="7" t="n">
        <f aca="false">BH54+1</f>
        <v>24</v>
      </c>
      <c r="BI55" s="43" t="n">
        <f aca="false">T62/AG62</f>
        <v>0.0148312945463345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115465376.634777</v>
      </c>
      <c r="E56" s="9"/>
      <c r="F56" s="42" t="n">
        <f aca="false">'Central pensions'!I56</f>
        <v>20987198.9930152</v>
      </c>
      <c r="G56" s="9" t="n">
        <f aca="false">'Central pensions'!K56</f>
        <v>943122.43630013</v>
      </c>
      <c r="H56" s="9" t="n">
        <f aca="false">'Central pensions'!V56</f>
        <v>5188781.37841766</v>
      </c>
      <c r="I56" s="42" t="n">
        <f aca="false">'Central pensions'!M56</f>
        <v>29168.7351433028</v>
      </c>
      <c r="J56" s="9" t="n">
        <f aca="false">'Central pensions'!W56</f>
        <v>160477.774590236</v>
      </c>
      <c r="K56" s="9"/>
      <c r="L56" s="42" t="n">
        <f aca="false">'Central pensions'!N56</f>
        <v>2814876.54767466</v>
      </c>
      <c r="M56" s="42"/>
      <c r="N56" s="42" t="n">
        <f aca="false">'Central pensions'!L56</f>
        <v>923189.640319958</v>
      </c>
      <c r="O56" s="9"/>
      <c r="P56" s="9" t="n">
        <f aca="false">'Central pensions'!X56</f>
        <v>19685524.8033043</v>
      </c>
      <c r="Q56" s="42"/>
      <c r="R56" s="42" t="n">
        <f aca="false">'Central SIPA income'!G51</f>
        <v>22652272.8339314</v>
      </c>
      <c r="S56" s="42"/>
      <c r="T56" s="9" t="n">
        <f aca="false">'Central SIPA income'!J51</f>
        <v>86612928.491532</v>
      </c>
      <c r="U56" s="9"/>
      <c r="V56" s="42" t="n">
        <f aca="false">'Central SIPA income'!F51</f>
        <v>146199.943449848</v>
      </c>
      <c r="W56" s="42"/>
      <c r="X56" s="42" t="n">
        <f aca="false">'Central SIPA income'!M51</f>
        <v>367212.107332723</v>
      </c>
      <c r="Y56" s="9"/>
      <c r="Z56" s="9" t="n">
        <f aca="false">R56+V56-N56-L56-F56</f>
        <v>-1926792.40362858</v>
      </c>
      <c r="AA56" s="9"/>
      <c r="AB56" s="9" t="n">
        <f aca="false">T56-P56-D56</f>
        <v>-48537972.9465495</v>
      </c>
      <c r="AC56" s="24"/>
      <c r="AD56" s="9"/>
      <c r="AE56" s="9"/>
      <c r="AF56" s="9"/>
      <c r="AG56" s="9" t="n">
        <f aca="false">BF56/100*$AG$37</f>
        <v>5835033108.44637</v>
      </c>
      <c r="AH56" s="43" t="n">
        <f aca="false">(AG56-AG55)/AG55</f>
        <v>0.00606766037872807</v>
      </c>
      <c r="AI56" s="43"/>
      <c r="AJ56" s="43" t="n">
        <f aca="false">AB56/AG56</f>
        <v>-0.00831837147184126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12345727</v>
      </c>
      <c r="AY56" s="43" t="n">
        <f aca="false">(AW56-AW55)/AW55</f>
        <v>0.0027239672815289</v>
      </c>
      <c r="AZ56" s="48" t="n">
        <f aca="false">workers_and_wage_central!B44</f>
        <v>6875.38454446179</v>
      </c>
      <c r="BA56" s="43" t="n">
        <f aca="false">(AZ56-AZ55)/AZ55</f>
        <v>0.00333460972939949</v>
      </c>
      <c r="BB56" s="7"/>
      <c r="BC56" s="7"/>
      <c r="BD56" s="7"/>
      <c r="BE56" s="7"/>
      <c r="BF56" s="7" t="n">
        <f aca="false">BF55*(1+AY56)*(1+BA56)*(1-BE56)</f>
        <v>111.119361317894</v>
      </c>
      <c r="BG56" s="7"/>
      <c r="BH56" s="0" t="n">
        <f aca="false">BH55+1</f>
        <v>25</v>
      </c>
      <c r="BI56" s="43" t="n">
        <f aca="false">T63/AG63</f>
        <v>0.0169868840044871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116134869.107675</v>
      </c>
      <c r="E57" s="9"/>
      <c r="F57" s="42" t="n">
        <f aca="false">'Central pensions'!I57</f>
        <v>21108887.1748973</v>
      </c>
      <c r="G57" s="9" t="n">
        <f aca="false">'Central pensions'!K57</f>
        <v>1024198.05830544</v>
      </c>
      <c r="H57" s="9" t="n">
        <f aca="false">'Central pensions'!V57</f>
        <v>5634835.5295151</v>
      </c>
      <c r="I57" s="42" t="n">
        <f aca="false">'Central pensions'!M57</f>
        <v>31676.228607385</v>
      </c>
      <c r="J57" s="9" t="n">
        <f aca="false">'Central pensions'!W57</f>
        <v>174273.263799437</v>
      </c>
      <c r="K57" s="9"/>
      <c r="L57" s="42" t="n">
        <f aca="false">'Central pensions'!N57</f>
        <v>2800235.73713664</v>
      </c>
      <c r="M57" s="42"/>
      <c r="N57" s="42" t="n">
        <f aca="false">'Central pensions'!L57</f>
        <v>930861.189328436</v>
      </c>
      <c r="O57" s="9"/>
      <c r="P57" s="9" t="n">
        <f aca="false">'Central pensions'!X57</f>
        <v>19651760.1669948</v>
      </c>
      <c r="Q57" s="42"/>
      <c r="R57" s="42" t="n">
        <f aca="false">'Central SIPA income'!G52</f>
        <v>26420303.9172309</v>
      </c>
      <c r="S57" s="42"/>
      <c r="T57" s="9" t="n">
        <f aca="false">'Central SIPA income'!J52</f>
        <v>101020321.920187</v>
      </c>
      <c r="U57" s="9"/>
      <c r="V57" s="42" t="n">
        <f aca="false">'Central SIPA income'!F52</f>
        <v>144696.497065913</v>
      </c>
      <c r="W57" s="42"/>
      <c r="X57" s="42" t="n">
        <f aca="false">'Central SIPA income'!M52</f>
        <v>363435.883471896</v>
      </c>
      <c r="Y57" s="9"/>
      <c r="Z57" s="9" t="n">
        <f aca="false">R57+V57-N57-L57-F57</f>
        <v>1725016.31293439</v>
      </c>
      <c r="AA57" s="9"/>
      <c r="AB57" s="9" t="n">
        <f aca="false">T57-P57-D57</f>
        <v>-34766307.3544821</v>
      </c>
      <c r="AC57" s="24"/>
      <c r="AD57" s="9"/>
      <c r="AE57" s="9"/>
      <c r="AF57" s="9"/>
      <c r="AG57" s="9" t="n">
        <f aca="false">BF57/100*$AG$37</f>
        <v>5926114639.76658</v>
      </c>
      <c r="AH57" s="43" t="n">
        <f aca="false">(AG57-AG56)/AG56</f>
        <v>0.0156094283661173</v>
      </c>
      <c r="AI57" s="43" t="n">
        <f aca="false">(AG57-AG53)/AG53</f>
        <v>0.037501495555936</v>
      </c>
      <c r="AJ57" s="43" t="n">
        <f aca="false">AB57/AG57</f>
        <v>-0.00586662754061259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12407975</v>
      </c>
      <c r="AY57" s="43" t="n">
        <f aca="false">(AW57-AW56)/AW56</f>
        <v>0.00504206840148012</v>
      </c>
      <c r="AZ57" s="48" t="n">
        <f aca="false">workers_and_wage_central!B45</f>
        <v>6947.67471584953</v>
      </c>
      <c r="BA57" s="43" t="n">
        <f aca="false">(AZ57-AZ56)/AZ56</f>
        <v>0.0105143459133454</v>
      </c>
      <c r="BB57" s="7"/>
      <c r="BC57" s="7"/>
      <c r="BD57" s="7"/>
      <c r="BE57" s="7"/>
      <c r="BF57" s="7" t="n">
        <f aca="false">BF56*(1+AY57)*(1+BA57)*(1-BE57)</f>
        <v>112.853871028475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0.0148838931178454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116496744.212907</v>
      </c>
      <c r="E58" s="6"/>
      <c r="F58" s="8" t="n">
        <f aca="false">'Central pensions'!I58</f>
        <v>21174662.2588703</v>
      </c>
      <c r="G58" s="6" t="n">
        <f aca="false">'Central pensions'!K58</f>
        <v>1134771.1965911</v>
      </c>
      <c r="H58" s="6" t="n">
        <f aca="false">'Central pensions'!V58</f>
        <v>6243176.31201264</v>
      </c>
      <c r="I58" s="8" t="n">
        <f aca="false">'Central pensions'!M58</f>
        <v>35096.0163894154</v>
      </c>
      <c r="J58" s="6" t="n">
        <f aca="false">'Central pensions'!W58</f>
        <v>193087.927175649</v>
      </c>
      <c r="K58" s="6"/>
      <c r="L58" s="8" t="n">
        <f aca="false">'Central pensions'!N58</f>
        <v>3366008.03852695</v>
      </c>
      <c r="M58" s="8"/>
      <c r="N58" s="8" t="n">
        <f aca="false">'Central pensions'!L58</f>
        <v>935974.397604745</v>
      </c>
      <c r="O58" s="6"/>
      <c r="P58" s="6" t="n">
        <f aca="false">'Central pensions'!X58</f>
        <v>22615686.6917734</v>
      </c>
      <c r="Q58" s="8"/>
      <c r="R58" s="8" t="n">
        <f aca="false">'Central SIPA income'!G53</f>
        <v>23236653.4115435</v>
      </c>
      <c r="S58" s="8"/>
      <c r="T58" s="6" t="n">
        <f aca="false">'Central SIPA income'!J53</f>
        <v>88847358.2792899</v>
      </c>
      <c r="U58" s="6"/>
      <c r="V58" s="8" t="n">
        <f aca="false">'Central SIPA income'!F53</f>
        <v>139892.520366024</v>
      </c>
      <c r="W58" s="8"/>
      <c r="X58" s="8" t="n">
        <f aca="false">'Central SIPA income'!M53</f>
        <v>351369.679026692</v>
      </c>
      <c r="Y58" s="6"/>
      <c r="Z58" s="6" t="n">
        <f aca="false">R58+V58-N58-L58-F58</f>
        <v>-2100098.76309251</v>
      </c>
      <c r="AA58" s="6"/>
      <c r="AB58" s="6" t="n">
        <f aca="false">T58-P58-D58</f>
        <v>-50265072.6253901</v>
      </c>
      <c r="AC58" s="24"/>
      <c r="AD58" s="6"/>
      <c r="AE58" s="6"/>
      <c r="AF58" s="6"/>
      <c r="AG58" s="6" t="n">
        <f aca="false">BF58/100*$AG$37</f>
        <v>5961328548.86606</v>
      </c>
      <c r="AH58" s="36" t="n">
        <f aca="false">(AG58-AG57)/AG57</f>
        <v>0.00594215792977977</v>
      </c>
      <c r="AI58" s="36"/>
      <c r="AJ58" s="36" t="n">
        <f aca="false">AB58/AG58</f>
        <v>-0.00843185746488529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0.00739430035860732</v>
      </c>
      <c r="AV58" s="5"/>
      <c r="AW58" s="40" t="n">
        <f aca="false">workers_and_wage_central!C46</f>
        <v>12410751</v>
      </c>
      <c r="AX58" s="5"/>
      <c r="AY58" s="36" t="n">
        <f aca="false">(AW58-AW57)/AW57</f>
        <v>0.000223727078753785</v>
      </c>
      <c r="AZ58" s="41" t="n">
        <f aca="false">workers_and_wage_central!B46</f>
        <v>6987.3956266442</v>
      </c>
      <c r="BA58" s="36" t="n">
        <f aca="false">(AZ58-AZ57)/AZ57</f>
        <v>0.0057171517693619</v>
      </c>
      <c r="BB58" s="5"/>
      <c r="BC58" s="5"/>
      <c r="BD58" s="5"/>
      <c r="BE58" s="5"/>
      <c r="BF58" s="5" t="n">
        <f aca="false">BF57*(1+AY58)*(1+BA58)*(1-BE58)</f>
        <v>113.524466553113</v>
      </c>
      <c r="BG58" s="5"/>
      <c r="BH58" s="5" t="n">
        <f aca="false">BH57+1</f>
        <v>27</v>
      </c>
      <c r="BI58" s="36" t="n">
        <f aca="false">T65/AG65</f>
        <v>0.0170090375963373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116809049.945124</v>
      </c>
      <c r="E59" s="9"/>
      <c r="F59" s="42" t="n">
        <f aca="false">'Central pensions'!I59</f>
        <v>21231427.522534</v>
      </c>
      <c r="G59" s="9" t="n">
        <f aca="false">'Central pensions'!K59</f>
        <v>1222295.8338997</v>
      </c>
      <c r="H59" s="9" t="n">
        <f aca="false">'Central pensions'!V59</f>
        <v>6724711.04254162</v>
      </c>
      <c r="I59" s="42" t="n">
        <f aca="false">'Central pensions'!M59</f>
        <v>37802.9639350425</v>
      </c>
      <c r="J59" s="9" t="n">
        <f aca="false">'Central pensions'!W59</f>
        <v>207980.753893042</v>
      </c>
      <c r="K59" s="9"/>
      <c r="L59" s="42" t="n">
        <f aca="false">'Central pensions'!N59</f>
        <v>2826106.71322169</v>
      </c>
      <c r="M59" s="42"/>
      <c r="N59" s="42" t="n">
        <f aca="false">'Central pensions'!L59</f>
        <v>941433.660900008</v>
      </c>
      <c r="O59" s="9"/>
      <c r="P59" s="9" t="n">
        <f aca="false">'Central pensions'!X59</f>
        <v>19844171.404089</v>
      </c>
      <c r="Q59" s="42"/>
      <c r="R59" s="42" t="n">
        <f aca="false">'Central SIPA income'!G54</f>
        <v>26836655.5323469</v>
      </c>
      <c r="S59" s="42"/>
      <c r="T59" s="9" t="n">
        <f aca="false">'Central SIPA income'!J54</f>
        <v>102612278.406486</v>
      </c>
      <c r="U59" s="9"/>
      <c r="V59" s="42" t="n">
        <f aca="false">'Central SIPA income'!F54</f>
        <v>142495.063252391</v>
      </c>
      <c r="W59" s="42"/>
      <c r="X59" s="42" t="n">
        <f aca="false">'Central SIPA income'!M54</f>
        <v>357906.516423311</v>
      </c>
      <c r="Y59" s="9"/>
      <c r="Z59" s="9" t="n">
        <f aca="false">R59+V59-N59-L59-F59</f>
        <v>1980182.69894361</v>
      </c>
      <c r="AA59" s="9"/>
      <c r="AB59" s="9" t="n">
        <f aca="false">T59-P59-D59</f>
        <v>-34040942.942727</v>
      </c>
      <c r="AC59" s="24"/>
      <c r="AD59" s="9"/>
      <c r="AE59" s="9"/>
      <c r="AF59" s="9"/>
      <c r="AG59" s="9" t="n">
        <f aca="false">BF59/100*$AG$37</f>
        <v>6043680416.78034</v>
      </c>
      <c r="AH59" s="43" t="n">
        <f aca="false">(AG59-AG58)/AG58</f>
        <v>0.0138143481338487</v>
      </c>
      <c r="AI59" s="43"/>
      <c r="AJ59" s="43" t="n">
        <f aca="false">AB59/AG59</f>
        <v>-0.00563248560400579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12514564</v>
      </c>
      <c r="AX59" s="7"/>
      <c r="AY59" s="43" t="n">
        <f aca="false">(AW59-AW58)/AW58</f>
        <v>0.00836476374395071</v>
      </c>
      <c r="AZ59" s="48" t="n">
        <f aca="false">workers_and_wage_central!B47</f>
        <v>7025.15815415619</v>
      </c>
      <c r="BA59" s="43" t="n">
        <f aca="false">(AZ59-AZ58)/AZ58</f>
        <v>0.00540437804437387</v>
      </c>
      <c r="BB59" s="7"/>
      <c r="BC59" s="7"/>
      <c r="BD59" s="7"/>
      <c r="BE59" s="7"/>
      <c r="BF59" s="7" t="n">
        <f aca="false">BF58*(1+AY59)*(1+BA59)*(1-BE59)</f>
        <v>115.092733055787</v>
      </c>
      <c r="BG59" s="7"/>
      <c r="BH59" s="7" t="n">
        <f aca="false">BH58+1</f>
        <v>28</v>
      </c>
      <c r="BI59" s="43" t="n">
        <f aca="false">T66/AG66</f>
        <v>0.0147635591721962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117174851.545002</v>
      </c>
      <c r="E60" s="9"/>
      <c r="F60" s="42" t="n">
        <f aca="false">'Central pensions'!I60</f>
        <v>21297916.2933877</v>
      </c>
      <c r="G60" s="9" t="n">
        <f aca="false">'Central pensions'!K60</f>
        <v>1271301.43341964</v>
      </c>
      <c r="H60" s="9" t="n">
        <f aca="false">'Central pensions'!V60</f>
        <v>6994325.39211094</v>
      </c>
      <c r="I60" s="42" t="n">
        <f aca="false">'Central pensions'!M60</f>
        <v>39318.601033597</v>
      </c>
      <c r="J60" s="9" t="n">
        <f aca="false">'Central pensions'!W60</f>
        <v>216319.342024049</v>
      </c>
      <c r="K60" s="9"/>
      <c r="L60" s="42" t="n">
        <f aca="false">'Central pensions'!N60</f>
        <v>2772893.34274938</v>
      </c>
      <c r="M60" s="42"/>
      <c r="N60" s="42" t="n">
        <f aca="false">'Central pensions'!L60</f>
        <v>945912.737677388</v>
      </c>
      <c r="O60" s="9"/>
      <c r="P60" s="9" t="n">
        <f aca="false">'Central pensions'!X60</f>
        <v>19592689.5306302</v>
      </c>
      <c r="Q60" s="42"/>
      <c r="R60" s="42" t="n">
        <f aca="false">'Central SIPA income'!G55</f>
        <v>23602162.8899404</v>
      </c>
      <c r="S60" s="42"/>
      <c r="T60" s="9" t="n">
        <f aca="false">'Central SIPA income'!J55</f>
        <v>90244915.4492686</v>
      </c>
      <c r="U60" s="9"/>
      <c r="V60" s="42" t="n">
        <f aca="false">'Central SIPA income'!F55</f>
        <v>139503.654220251</v>
      </c>
      <c r="W60" s="42"/>
      <c r="X60" s="42" t="n">
        <f aca="false">'Central SIPA income'!M55</f>
        <v>350392.959381729</v>
      </c>
      <c r="Y60" s="9"/>
      <c r="Z60" s="9" t="n">
        <f aca="false">R60+V60-N60-L60-F60</f>
        <v>-1275055.82965379</v>
      </c>
      <c r="AA60" s="9"/>
      <c r="AB60" s="9" t="n">
        <f aca="false">T60-P60-D60</f>
        <v>-46522625.6263637</v>
      </c>
      <c r="AC60" s="24"/>
      <c r="AD60" s="9"/>
      <c r="AE60" s="9"/>
      <c r="AF60" s="9"/>
      <c r="AG60" s="9" t="n">
        <f aca="false">BF60/100*$AG$37</f>
        <v>6074194127.96373</v>
      </c>
      <c r="AH60" s="43" t="n">
        <f aca="false">(AG60-AG59)/AG59</f>
        <v>0.00504886246113566</v>
      </c>
      <c r="AI60" s="43"/>
      <c r="AJ60" s="43" t="n">
        <f aca="false">AB60/AG60</f>
        <v>-0.00765906137444435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12488691</v>
      </c>
      <c r="AY60" s="43" t="n">
        <f aca="false">(AW60-AW59)/AW59</f>
        <v>-0.00206743119456659</v>
      </c>
      <c r="AZ60" s="48" t="n">
        <f aca="false">workers_and_wage_central!B48</f>
        <v>7075.25481395613</v>
      </c>
      <c r="BA60" s="43" t="n">
        <f aca="false">(AZ60-AZ59)/AZ59</f>
        <v>0.00713103658318389</v>
      </c>
      <c r="BB60" s="7"/>
      <c r="BC60" s="7"/>
      <c r="BD60" s="7"/>
      <c r="BE60" s="7"/>
      <c r="BF60" s="7" t="n">
        <f aca="false">BF59*(1+AY60)*(1+BA60)*(1-BE60)</f>
        <v>115.673820435262</v>
      </c>
      <c r="BG60" s="7"/>
      <c r="BH60" s="0" t="n">
        <f aca="false">BH59+1</f>
        <v>29</v>
      </c>
      <c r="BI60" s="43" t="n">
        <f aca="false">T67/AG67</f>
        <v>0.017061349127451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118040112.822506</v>
      </c>
      <c r="E61" s="9"/>
      <c r="F61" s="42" t="n">
        <f aca="false">'Central pensions'!I61</f>
        <v>21455187.7728664</v>
      </c>
      <c r="G61" s="9" t="n">
        <f aca="false">'Central pensions'!K61</f>
        <v>1308162.89186604</v>
      </c>
      <c r="H61" s="9" t="n">
        <f aca="false">'Central pensions'!V61</f>
        <v>7197126.2605945</v>
      </c>
      <c r="I61" s="42" t="n">
        <f aca="false">'Central pensions'!M61</f>
        <v>40458.6461401866</v>
      </c>
      <c r="J61" s="9" t="n">
        <f aca="false">'Central pensions'!W61</f>
        <v>222591.533832818</v>
      </c>
      <c r="K61" s="9"/>
      <c r="L61" s="42" t="n">
        <f aca="false">'Central pensions'!N61</f>
        <v>2717389.53985228</v>
      </c>
      <c r="M61" s="42"/>
      <c r="N61" s="42" t="n">
        <f aca="false">'Central pensions'!L61</f>
        <v>955534.35690847</v>
      </c>
      <c r="O61" s="9"/>
      <c r="P61" s="9" t="n">
        <f aca="false">'Central pensions'!X61</f>
        <v>19357615.343716</v>
      </c>
      <c r="Q61" s="42"/>
      <c r="R61" s="42" t="n">
        <f aca="false">'Central SIPA income'!G56</f>
        <v>27345371.6270587</v>
      </c>
      <c r="S61" s="42"/>
      <c r="T61" s="9" t="n">
        <f aca="false">'Central SIPA income'!J56</f>
        <v>104557398.485905</v>
      </c>
      <c r="U61" s="9"/>
      <c r="V61" s="42" t="n">
        <f aca="false">'Central SIPA income'!F56</f>
        <v>142151.108272673</v>
      </c>
      <c r="W61" s="42"/>
      <c r="X61" s="42" t="n">
        <f aca="false">'Central SIPA income'!M56</f>
        <v>357042.600679231</v>
      </c>
      <c r="Y61" s="9"/>
      <c r="Z61" s="9" t="n">
        <f aca="false">R61+V61-N61-L61-F61</f>
        <v>2359411.0657042</v>
      </c>
      <c r="AA61" s="9"/>
      <c r="AB61" s="9" t="n">
        <f aca="false">T61-P61-D61</f>
        <v>-32840329.6803166</v>
      </c>
      <c r="AC61" s="24"/>
      <c r="AD61" s="9"/>
      <c r="AE61" s="9"/>
      <c r="AF61" s="9"/>
      <c r="AG61" s="9" t="n">
        <f aca="false">BF61/100*$AG$37</f>
        <v>6103179167.40324</v>
      </c>
      <c r="AH61" s="43" t="n">
        <f aca="false">(AG61-AG60)/AG60</f>
        <v>0.00477183290966517</v>
      </c>
      <c r="AI61" s="43" t="n">
        <f aca="false">(AG61-AG57)/AG57</f>
        <v>0.0298786875381184</v>
      </c>
      <c r="AJ61" s="43" t="n">
        <f aca="false">AB61/AG61</f>
        <v>-0.00538085623566732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12524777</v>
      </c>
      <c r="AY61" s="43" t="n">
        <f aca="false">(AW61-AW60)/AW60</f>
        <v>0.0028894941831774</v>
      </c>
      <c r="AZ61" s="48" t="n">
        <f aca="false">workers_and_wage_central!B49</f>
        <v>7088.53446860734</v>
      </c>
      <c r="BA61" s="43" t="n">
        <f aca="false">(AZ61-AZ60)/AZ60</f>
        <v>0.00187691539038502</v>
      </c>
      <c r="BB61" s="7"/>
      <c r="BC61" s="7"/>
      <c r="BD61" s="7"/>
      <c r="BE61" s="7"/>
      <c r="BF61" s="7" t="n">
        <f aca="false">BF60*(1+AY61)*(1+BA61)*(1-BE61)</f>
        <v>116.225796578402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0.014802177159194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118245231.718953</v>
      </c>
      <c r="E62" s="6"/>
      <c r="F62" s="8" t="n">
        <f aca="false">'Central pensions'!I62</f>
        <v>21492470.5603342</v>
      </c>
      <c r="G62" s="6" t="n">
        <f aca="false">'Central pensions'!K62</f>
        <v>1389655.88850869</v>
      </c>
      <c r="H62" s="6" t="n">
        <f aca="false">'Central pensions'!V62</f>
        <v>7645476.68380113</v>
      </c>
      <c r="I62" s="8" t="n">
        <f aca="false">'Central pensions'!M62</f>
        <v>42979.0480982072</v>
      </c>
      <c r="J62" s="6" t="n">
        <f aca="false">'Central pensions'!W62</f>
        <v>236458.041767047</v>
      </c>
      <c r="K62" s="6"/>
      <c r="L62" s="8" t="n">
        <f aca="false">'Central pensions'!N62</f>
        <v>3305748.2578667</v>
      </c>
      <c r="M62" s="8"/>
      <c r="N62" s="8" t="n">
        <f aca="false">'Central pensions'!L62</f>
        <v>958215.039601203</v>
      </c>
      <c r="O62" s="6"/>
      <c r="P62" s="6" t="n">
        <f aca="false">'Central pensions'!X62</f>
        <v>22425359.8536786</v>
      </c>
      <c r="Q62" s="8"/>
      <c r="R62" s="8" t="n">
        <f aca="false">'Central SIPA income'!G57</f>
        <v>23920461.1732598</v>
      </c>
      <c r="S62" s="8"/>
      <c r="T62" s="6" t="n">
        <f aca="false">'Central SIPA income'!J57</f>
        <v>91461956.5229936</v>
      </c>
      <c r="U62" s="6"/>
      <c r="V62" s="8" t="n">
        <f aca="false">'Central SIPA income'!F57</f>
        <v>137312.094486401</v>
      </c>
      <c r="W62" s="8"/>
      <c r="X62" s="8" t="n">
        <f aca="false">'Central SIPA income'!M57</f>
        <v>344888.393174502</v>
      </c>
      <c r="Y62" s="6"/>
      <c r="Z62" s="6" t="n">
        <f aca="false">R62+V62-N62-L62-F62</f>
        <v>-1698660.59005586</v>
      </c>
      <c r="AA62" s="6"/>
      <c r="AB62" s="6" t="n">
        <f aca="false">T62-P62-D62</f>
        <v>-49208635.0496375</v>
      </c>
      <c r="AC62" s="24"/>
      <c r="AD62" s="6"/>
      <c r="AE62" s="6"/>
      <c r="AF62" s="6"/>
      <c r="AG62" s="6" t="n">
        <f aca="false">BF62/100*$AG$37</f>
        <v>6166822204.04006</v>
      </c>
      <c r="AH62" s="36" t="n">
        <f aca="false">(AG62-AG61)/AG61</f>
        <v>0.0104278499600236</v>
      </c>
      <c r="AI62" s="36"/>
      <c r="AJ62" s="36" t="n">
        <f aca="false">AB62/AG62</f>
        <v>-0.00797957739358848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0.00835132030166314</v>
      </c>
      <c r="AV62" s="5"/>
      <c r="AW62" s="40" t="n">
        <f aca="false">workers_and_wage_central!C50</f>
        <v>12533971</v>
      </c>
      <c r="AX62" s="5"/>
      <c r="AY62" s="36" t="n">
        <f aca="false">(AW62-AW61)/AW61</f>
        <v>0.000734064965787415</v>
      </c>
      <c r="AZ62" s="41" t="n">
        <f aca="false">workers_and_wage_central!B50</f>
        <v>7157.19879359488</v>
      </c>
      <c r="BA62" s="36" t="n">
        <f aca="false">(AZ62-AZ61)/AZ61</f>
        <v>0.00968667434596391</v>
      </c>
      <c r="BB62" s="5"/>
      <c r="BC62" s="5"/>
      <c r="BD62" s="5"/>
      <c r="BE62" s="5"/>
      <c r="BF62" s="5" t="n">
        <f aca="false">BF61*(1+AY62)*(1+BA62)*(1-BE62)</f>
        <v>117.437781746606</v>
      </c>
      <c r="BG62" s="5"/>
      <c r="BH62" s="5" t="n">
        <f aca="false">BH61+1</f>
        <v>31</v>
      </c>
      <c r="BI62" s="36" t="n">
        <f aca="false">T69/AG69</f>
        <v>0.0170424006316143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118380513.147269</v>
      </c>
      <c r="E63" s="9"/>
      <c r="F63" s="42" t="n">
        <f aca="false">'Central pensions'!I63</f>
        <v>21517059.5612875</v>
      </c>
      <c r="G63" s="9" t="n">
        <f aca="false">'Central pensions'!K63</f>
        <v>1441611.61469761</v>
      </c>
      <c r="H63" s="9" t="n">
        <f aca="false">'Central pensions'!V63</f>
        <v>7931321.75987502</v>
      </c>
      <c r="I63" s="42" t="n">
        <f aca="false">'Central pensions'!M63</f>
        <v>44585.9262277612</v>
      </c>
      <c r="J63" s="9" t="n">
        <f aca="false">'Central pensions'!W63</f>
        <v>245298.611130156</v>
      </c>
      <c r="K63" s="9"/>
      <c r="L63" s="42" t="n">
        <f aca="false">'Central pensions'!N63</f>
        <v>2721087.69411949</v>
      </c>
      <c r="M63" s="42"/>
      <c r="N63" s="42" t="n">
        <f aca="false">'Central pensions'!L63</f>
        <v>961127.724147707</v>
      </c>
      <c r="O63" s="9"/>
      <c r="P63" s="9" t="n">
        <f aca="false">'Central pensions'!X63</f>
        <v>19407578.140029</v>
      </c>
      <c r="Q63" s="42"/>
      <c r="R63" s="42" t="n">
        <f aca="false">'Central SIPA income'!G58</f>
        <v>27590736.6353852</v>
      </c>
      <c r="S63" s="42"/>
      <c r="T63" s="9" t="n">
        <f aca="false">'Central SIPA income'!J58</f>
        <v>105495572.861444</v>
      </c>
      <c r="U63" s="9"/>
      <c r="V63" s="42" t="n">
        <f aca="false">'Central SIPA income'!F58</f>
        <v>142728.090609378</v>
      </c>
      <c r="W63" s="42"/>
      <c r="X63" s="42" t="n">
        <f aca="false">'Central SIPA income'!M58</f>
        <v>358491.813960411</v>
      </c>
      <c r="Y63" s="9"/>
      <c r="Z63" s="9" t="n">
        <f aca="false">R63+V63-N63-L63-F63</f>
        <v>2534189.74643992</v>
      </c>
      <c r="AA63" s="9"/>
      <c r="AB63" s="9" t="n">
        <f aca="false">T63-P63-D63</f>
        <v>-32292518.4258545</v>
      </c>
      <c r="AC63" s="24"/>
      <c r="AD63" s="9"/>
      <c r="AE63" s="9"/>
      <c r="AF63" s="9"/>
      <c r="AG63" s="9" t="n">
        <f aca="false">BF63/100*$AG$37</f>
        <v>6210413448.02124</v>
      </c>
      <c r="AH63" s="43" t="n">
        <f aca="false">(AG63-AG62)/AG62</f>
        <v>0.00706867208732199</v>
      </c>
      <c r="AI63" s="43"/>
      <c r="AJ63" s="43" t="n">
        <f aca="false">AB63/AG63</f>
        <v>-0.0051997372954523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12589340</v>
      </c>
      <c r="AX63" s="7"/>
      <c r="AY63" s="43" t="n">
        <f aca="false">(AW63-AW62)/AW62</f>
        <v>0.00441751460889769</v>
      </c>
      <c r="AZ63" s="48" t="n">
        <f aca="false">workers_and_wage_central!B51</f>
        <v>7176.09020163011</v>
      </c>
      <c r="BA63" s="43" t="n">
        <f aca="false">(AZ63-AZ62)/AZ62</f>
        <v>0.00263949745983526</v>
      </c>
      <c r="BB63" s="7"/>
      <c r="BC63" s="7"/>
      <c r="BD63" s="7"/>
      <c r="BE63" s="7"/>
      <c r="BF63" s="7" t="n">
        <f aca="false">BF62*(1+AY63)*(1+BA63)*(1-BE63)</f>
        <v>118.267910916435</v>
      </c>
      <c r="BG63" s="7"/>
      <c r="BH63" s="7" t="n">
        <f aca="false">BH62+1</f>
        <v>32</v>
      </c>
      <c r="BI63" s="43" t="n">
        <f aca="false">T70/AG70</f>
        <v>0.0148243623909394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118902512.8542</v>
      </c>
      <c r="E64" s="9"/>
      <c r="F64" s="42" t="n">
        <f aca="false">'Central pensions'!I64</f>
        <v>21611939.1870502</v>
      </c>
      <c r="G64" s="9" t="n">
        <f aca="false">'Central pensions'!K64</f>
        <v>1504626.29484583</v>
      </c>
      <c r="H64" s="9" t="n">
        <f aca="false">'Central pensions'!V64</f>
        <v>8278009.93771409</v>
      </c>
      <c r="I64" s="42" t="n">
        <f aca="false">'Central pensions'!M64</f>
        <v>46534.8338612116</v>
      </c>
      <c r="J64" s="9" t="n">
        <f aca="false">'Central pensions'!W64</f>
        <v>256020.925908685</v>
      </c>
      <c r="K64" s="9"/>
      <c r="L64" s="42" t="n">
        <f aca="false">'Central pensions'!N64</f>
        <v>2724076.40990774</v>
      </c>
      <c r="M64" s="42"/>
      <c r="N64" s="42" t="n">
        <f aca="false">'Central pensions'!L64</f>
        <v>968116.081431076</v>
      </c>
      <c r="O64" s="9"/>
      <c r="P64" s="9" t="n">
        <f aca="false">'Central pensions'!X64</f>
        <v>19461534.4803363</v>
      </c>
      <c r="Q64" s="42"/>
      <c r="R64" s="42" t="n">
        <f aca="false">'Central SIPA income'!G59</f>
        <v>24344865.9973952</v>
      </c>
      <c r="S64" s="42"/>
      <c r="T64" s="9" t="n">
        <f aca="false">'Central SIPA income'!J59</f>
        <v>93084705.1519628</v>
      </c>
      <c r="U64" s="9"/>
      <c r="V64" s="42" t="n">
        <f aca="false">'Central SIPA income'!F59</f>
        <v>141640.719691356</v>
      </c>
      <c r="W64" s="42"/>
      <c r="X64" s="42" t="n">
        <f aca="false">'Central SIPA income'!M59</f>
        <v>355760.651712074</v>
      </c>
      <c r="Y64" s="9"/>
      <c r="Z64" s="9" t="n">
        <f aca="false">R64+V64-N64-L64-F64</f>
        <v>-817624.961302463</v>
      </c>
      <c r="AA64" s="9"/>
      <c r="AB64" s="9" t="n">
        <f aca="false">T64-P64-D64</f>
        <v>-45279342.182574</v>
      </c>
      <c r="AC64" s="24"/>
      <c r="AD64" s="9"/>
      <c r="AE64" s="9"/>
      <c r="AF64" s="9"/>
      <c r="AG64" s="9" t="n">
        <f aca="false">BF64/100*$AG$37</f>
        <v>6254056275.12579</v>
      </c>
      <c r="AH64" s="43" t="n">
        <f aca="false">(AG64-AG63)/AG63</f>
        <v>0.00702736258540981</v>
      </c>
      <c r="AI64" s="43"/>
      <c r="AJ64" s="43" t="n">
        <f aca="false">AB64/AG64</f>
        <v>-0.00723999596272634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12640705</v>
      </c>
      <c r="AY64" s="43" t="n">
        <f aca="false">(AW64-AW63)/AW63</f>
        <v>0.00408003914422837</v>
      </c>
      <c r="AZ64" s="48" t="n">
        <f aca="false">workers_and_wage_central!B52</f>
        <v>7197.15451726507</v>
      </c>
      <c r="BA64" s="43" t="n">
        <f aca="false">(AZ64-AZ63)/AZ63</f>
        <v>0.00293534711007056</v>
      </c>
      <c r="BB64" s="7"/>
      <c r="BC64" s="7"/>
      <c r="BD64" s="7"/>
      <c r="BE64" s="7"/>
      <c r="BF64" s="7" t="n">
        <f aca="false">BF63*(1+AY64)*(1+BA64)*(1-BE64)</f>
        <v>119.099022408663</v>
      </c>
      <c r="BG64" s="7"/>
      <c r="BH64" s="0" t="n">
        <f aca="false">BH63+1</f>
        <v>33</v>
      </c>
      <c r="BI64" s="43" t="n">
        <f aca="false">T71/AG71</f>
        <v>0.0170928356432278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119531240.301067</v>
      </c>
      <c r="E65" s="9"/>
      <c r="F65" s="42" t="n">
        <f aca="false">'Central pensions'!I65</f>
        <v>21726217.8429064</v>
      </c>
      <c r="G65" s="9" t="n">
        <f aca="false">'Central pensions'!K65</f>
        <v>1598318.03170215</v>
      </c>
      <c r="H65" s="9" t="n">
        <f aca="false">'Central pensions'!V65</f>
        <v>8793474.23036612</v>
      </c>
      <c r="I65" s="42" t="n">
        <f aca="false">'Central pensions'!M65</f>
        <v>49432.5164443967</v>
      </c>
      <c r="J65" s="9" t="n">
        <f aca="false">'Central pensions'!W65</f>
        <v>271963.120526788</v>
      </c>
      <c r="K65" s="9"/>
      <c r="L65" s="42" t="n">
        <f aca="false">'Central pensions'!N65</f>
        <v>2655130.79951869</v>
      </c>
      <c r="M65" s="42"/>
      <c r="N65" s="42" t="n">
        <f aca="false">'Central pensions'!L65</f>
        <v>975461.02452594</v>
      </c>
      <c r="O65" s="9"/>
      <c r="P65" s="9" t="n">
        <f aca="false">'Central pensions'!X65</f>
        <v>19144185.0900733</v>
      </c>
      <c r="Q65" s="42"/>
      <c r="R65" s="42" t="n">
        <f aca="false">'Central SIPA income'!G60</f>
        <v>28067950.4184342</v>
      </c>
      <c r="S65" s="42"/>
      <c r="T65" s="9" t="n">
        <f aca="false">'Central SIPA income'!J60</f>
        <v>107320241.121861</v>
      </c>
      <c r="U65" s="9"/>
      <c r="V65" s="42" t="n">
        <f aca="false">'Central SIPA income'!F60</f>
        <v>139903.61532446</v>
      </c>
      <c r="W65" s="42"/>
      <c r="X65" s="42" t="n">
        <f aca="false">'Central SIPA income'!M60</f>
        <v>351397.546363516</v>
      </c>
      <c r="Y65" s="9"/>
      <c r="Z65" s="9" t="n">
        <f aca="false">R65+V65-N65-L65-F65</f>
        <v>2851044.36680759</v>
      </c>
      <c r="AA65" s="9"/>
      <c r="AB65" s="9" t="n">
        <f aca="false">T65-P65-D65</f>
        <v>-31355184.2692787</v>
      </c>
      <c r="AC65" s="24"/>
      <c r="AD65" s="9"/>
      <c r="AE65" s="9"/>
      <c r="AF65" s="9"/>
      <c r="AG65" s="9" t="n">
        <f aca="false">BF65/100*$AG$37</f>
        <v>6309601029.10065</v>
      </c>
      <c r="AH65" s="43" t="n">
        <f aca="false">(AG65-AG64)/AG64</f>
        <v>0.00888139657389715</v>
      </c>
      <c r="AI65" s="43" t="n">
        <f aca="false">(AG65-AG61)/AG61</f>
        <v>0.0338220222666736</v>
      </c>
      <c r="AJ65" s="43" t="n">
        <f aca="false">AB65/AG65</f>
        <v>-0.00496944008419309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12714818</v>
      </c>
      <c r="AY65" s="43" t="n">
        <f aca="false">(AW65-AW64)/AW64</f>
        <v>0.00586304324007245</v>
      </c>
      <c r="AZ65" s="48" t="n">
        <f aca="false">workers_and_wage_central!B53</f>
        <v>7218.75144885256</v>
      </c>
      <c r="BA65" s="43" t="n">
        <f aca="false">(AZ65-AZ64)/AZ64</f>
        <v>0.00300075974965962</v>
      </c>
      <c r="BB65" s="7"/>
      <c r="BC65" s="7"/>
      <c r="BD65" s="7"/>
      <c r="BE65" s="7"/>
      <c r="BF65" s="7" t="n">
        <f aca="false">BF64*(1+AY65)*(1+BA65)*(1-BE65)</f>
        <v>120.156788058238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0.0148024793058953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119904884.331199</v>
      </c>
      <c r="E66" s="6"/>
      <c r="F66" s="8" t="n">
        <f aca="false">'Central pensions'!I66</f>
        <v>21794132.0682914</v>
      </c>
      <c r="G66" s="6" t="n">
        <f aca="false">'Central pensions'!K66</f>
        <v>1656837.41539591</v>
      </c>
      <c r="H66" s="6" t="n">
        <f aca="false">'Central pensions'!V66</f>
        <v>9115430.61343962</v>
      </c>
      <c r="I66" s="8" t="n">
        <f aca="false">'Central pensions'!M66</f>
        <v>51242.3942905956</v>
      </c>
      <c r="J66" s="6" t="n">
        <f aca="false">'Central pensions'!W66</f>
        <v>281920.534436279</v>
      </c>
      <c r="K66" s="6"/>
      <c r="L66" s="8" t="n">
        <f aca="false">'Central pensions'!N66</f>
        <v>3268346.03069059</v>
      </c>
      <c r="M66" s="8"/>
      <c r="N66" s="8" t="n">
        <f aca="false">'Central pensions'!L66</f>
        <v>980424.278479356</v>
      </c>
      <c r="O66" s="6"/>
      <c r="P66" s="6" t="n">
        <f aca="false">'Central pensions'!X66</f>
        <v>22353468.1985818</v>
      </c>
      <c r="Q66" s="8"/>
      <c r="R66" s="8" t="n">
        <f aca="false">'Central SIPA income'!G61</f>
        <v>24684282.2995174</v>
      </c>
      <c r="S66" s="8"/>
      <c r="T66" s="6" t="n">
        <f aca="false">'Central SIPA income'!J61</f>
        <v>94382492.8009149</v>
      </c>
      <c r="U66" s="6"/>
      <c r="V66" s="8" t="n">
        <f aca="false">'Central SIPA income'!F61</f>
        <v>142654.111432917</v>
      </c>
      <c r="W66" s="8"/>
      <c r="X66" s="8" t="n">
        <f aca="false">'Central SIPA income'!M61</f>
        <v>358305.999597927</v>
      </c>
      <c r="Y66" s="6"/>
      <c r="Z66" s="6" t="n">
        <f aca="false">R66+V66-N66-L66-F66</f>
        <v>-1215965.96651109</v>
      </c>
      <c r="AA66" s="6"/>
      <c r="AB66" s="6" t="n">
        <f aca="false">T66-P66-D66</f>
        <v>-47875859.7288663</v>
      </c>
      <c r="AC66" s="24"/>
      <c r="AD66" s="6"/>
      <c r="AE66" s="6"/>
      <c r="AF66" s="6"/>
      <c r="AG66" s="6" t="n">
        <f aca="false">BF66/100*$AG$37</f>
        <v>6392936262.86695</v>
      </c>
      <c r="AH66" s="36" t="n">
        <f aca="false">(AG66-AG65)/AG65</f>
        <v>0.0132076867272506</v>
      </c>
      <c r="AI66" s="36"/>
      <c r="AJ66" s="36" t="n">
        <f aca="false">AB66/AG66</f>
        <v>-0.00748886861377781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0.00874784554797482</v>
      </c>
      <c r="AV66" s="5"/>
      <c r="AW66" s="40" t="n">
        <f aca="false">workers_and_wage_central!C54</f>
        <v>12791290</v>
      </c>
      <c r="AX66" s="5"/>
      <c r="AY66" s="36" t="n">
        <f aca="false">(AW66-AW65)/AW65</f>
        <v>0.00601439989152814</v>
      </c>
      <c r="AZ66" s="41" t="n">
        <f aca="false">workers_and_wage_central!B54</f>
        <v>7270.36755869451</v>
      </c>
      <c r="BA66" s="36" t="n">
        <f aca="false">(AZ66-AZ65)/AZ65</f>
        <v>0.00715028217935863</v>
      </c>
      <c r="BB66" s="5"/>
      <c r="BC66" s="5"/>
      <c r="BD66" s="5"/>
      <c r="BE66" s="5"/>
      <c r="BF66" s="5" t="n">
        <f aca="false">BF65*(1+AY66)*(1+BA66)*(1-BE66)</f>
        <v>121.743781273064</v>
      </c>
      <c r="BG66" s="5"/>
      <c r="BH66" s="5" t="n">
        <f aca="false">BH65+1</f>
        <v>35</v>
      </c>
      <c r="BI66" s="36" t="n">
        <f aca="false">T73/AG73</f>
        <v>0.0170210644488871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120410758.184133</v>
      </c>
      <c r="E67" s="9"/>
      <c r="F67" s="42" t="n">
        <f aca="false">'Central pensions'!I67</f>
        <v>21886080.6292048</v>
      </c>
      <c r="G67" s="9" t="n">
        <f aca="false">'Central pensions'!K67</f>
        <v>1745474.57098587</v>
      </c>
      <c r="H67" s="9" t="n">
        <f aca="false">'Central pensions'!V67</f>
        <v>9603086.0913067</v>
      </c>
      <c r="I67" s="42" t="n">
        <f aca="false">'Central pensions'!M67</f>
        <v>53983.74961812</v>
      </c>
      <c r="J67" s="9" t="n">
        <f aca="false">'Central pensions'!W67</f>
        <v>297002.662617734</v>
      </c>
      <c r="K67" s="9"/>
      <c r="L67" s="42" t="n">
        <f aca="false">'Central pensions'!N67</f>
        <v>2628999.19989064</v>
      </c>
      <c r="M67" s="42"/>
      <c r="N67" s="42" t="n">
        <f aca="false">'Central pensions'!L67</f>
        <v>987106.778380252</v>
      </c>
      <c r="O67" s="9"/>
      <c r="P67" s="9" t="n">
        <f aca="false">'Central pensions'!X67</f>
        <v>19072659.5970325</v>
      </c>
      <c r="Q67" s="42"/>
      <c r="R67" s="42" t="n">
        <f aca="false">'Central SIPA income'!G62</f>
        <v>28633996.2910523</v>
      </c>
      <c r="S67" s="42"/>
      <c r="T67" s="9" t="n">
        <f aca="false">'Central SIPA income'!J62</f>
        <v>109484566.575975</v>
      </c>
      <c r="U67" s="9"/>
      <c r="V67" s="42" t="n">
        <f aca="false">'Central SIPA income'!F62</f>
        <v>146014.607621803</v>
      </c>
      <c r="W67" s="42"/>
      <c r="X67" s="42" t="n">
        <f aca="false">'Central SIPA income'!M62</f>
        <v>366746.597166475</v>
      </c>
      <c r="Y67" s="9"/>
      <c r="Z67" s="9" t="n">
        <f aca="false">R67+V67-N67-L67-F67</f>
        <v>3277824.29119844</v>
      </c>
      <c r="AA67" s="9"/>
      <c r="AB67" s="9" t="n">
        <f aca="false">T67-P67-D67</f>
        <v>-29998851.2051907</v>
      </c>
      <c r="AC67" s="24"/>
      <c r="AD67" s="9"/>
      <c r="AE67" s="9"/>
      <c r="AF67" s="9"/>
      <c r="AG67" s="9" t="n">
        <f aca="false">BF67/100*$AG$37</f>
        <v>6417110731.28554</v>
      </c>
      <c r="AH67" s="43" t="n">
        <f aca="false">(AG67-AG66)/AG66</f>
        <v>0.00378143429319148</v>
      </c>
      <c r="AI67" s="43"/>
      <c r="AJ67" s="43" t="n">
        <f aca="false">AB67/AG67</f>
        <v>-0.00467482212188366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12816854</v>
      </c>
      <c r="AX67" s="7"/>
      <c r="AY67" s="43" t="n">
        <f aca="false">(AW67-AW66)/AW66</f>
        <v>0.00199854744908449</v>
      </c>
      <c r="AZ67" s="48" t="n">
        <f aca="false">workers_and_wage_central!B55</f>
        <v>7283.30394738012</v>
      </c>
      <c r="BA67" s="43" t="n">
        <f aca="false">(AZ67-AZ66)/AZ66</f>
        <v>0.00177933076714114</v>
      </c>
      <c r="BB67" s="7"/>
      <c r="BC67" s="7"/>
      <c r="BD67" s="7"/>
      <c r="BE67" s="7"/>
      <c r="BF67" s="7" t="n">
        <f aca="false">BF66*(1+AY67)*(1+BA67)*(1-BE67)</f>
        <v>122.204147382553</v>
      </c>
      <c r="BG67" s="7"/>
      <c r="BH67" s="7" t="n">
        <f aca="false">BH66+1</f>
        <v>36</v>
      </c>
      <c r="BI67" s="43" t="n">
        <f aca="false">T74/AG74</f>
        <v>0.014841775461762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120653535.180406</v>
      </c>
      <c r="E68" s="9"/>
      <c r="F68" s="42" t="n">
        <f aca="false">'Central pensions'!I68</f>
        <v>21930208.2220833</v>
      </c>
      <c r="G68" s="9" t="n">
        <f aca="false">'Central pensions'!K68</f>
        <v>1812079.61299829</v>
      </c>
      <c r="H68" s="9" t="n">
        <f aca="false">'Central pensions'!V68</f>
        <v>9969527.38079456</v>
      </c>
      <c r="I68" s="42" t="n">
        <f aca="false">'Central pensions'!M68</f>
        <v>56043.6993710811</v>
      </c>
      <c r="J68" s="9" t="n">
        <f aca="false">'Central pensions'!W68</f>
        <v>308335.898375089</v>
      </c>
      <c r="K68" s="9"/>
      <c r="L68" s="42" t="n">
        <f aca="false">'Central pensions'!N68</f>
        <v>2611392.74917177</v>
      </c>
      <c r="M68" s="42"/>
      <c r="N68" s="42" t="n">
        <f aca="false">'Central pensions'!L68</f>
        <v>991098.086237118</v>
      </c>
      <c r="O68" s="9"/>
      <c r="P68" s="9" t="n">
        <f aca="false">'Central pensions'!X68</f>
        <v>19003258.638757</v>
      </c>
      <c r="Q68" s="42"/>
      <c r="R68" s="42" t="n">
        <f aca="false">'Central SIPA income'!G63</f>
        <v>25041426.8847992</v>
      </c>
      <c r="S68" s="42"/>
      <c r="T68" s="9" t="n">
        <f aca="false">'Central SIPA income'!J63</f>
        <v>95748066.0770683</v>
      </c>
      <c r="U68" s="9"/>
      <c r="V68" s="42" t="n">
        <f aca="false">'Central SIPA income'!F63</f>
        <v>149285.658703861</v>
      </c>
      <c r="W68" s="42"/>
      <c r="X68" s="42" t="n">
        <f aca="false">'Central SIPA income'!M63</f>
        <v>374962.534414409</v>
      </c>
      <c r="Y68" s="9"/>
      <c r="Z68" s="9" t="n">
        <f aca="false">R68+V68-N68-L68-F68</f>
        <v>-341986.513989113</v>
      </c>
      <c r="AA68" s="9"/>
      <c r="AB68" s="9" t="n">
        <f aca="false">T68-P68-D68</f>
        <v>-43908727.7420945</v>
      </c>
      <c r="AC68" s="24"/>
      <c r="AD68" s="9"/>
      <c r="AE68" s="9"/>
      <c r="AF68" s="9"/>
      <c r="AG68" s="9" t="n">
        <f aca="false">BF68/100*$AG$37</f>
        <v>6468512371.34374</v>
      </c>
      <c r="AH68" s="43" t="n">
        <f aca="false">(AG68-AG67)/AG67</f>
        <v>0.00801009086653294</v>
      </c>
      <c r="AI68" s="43"/>
      <c r="AJ68" s="43" t="n">
        <f aca="false">AB68/AG68</f>
        <v>-0.00678807200502781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12838000</v>
      </c>
      <c r="AY68" s="43" t="n">
        <f aca="false">(AW68-AW67)/AW67</f>
        <v>0.00164985884991746</v>
      </c>
      <c r="AZ68" s="48" t="n">
        <f aca="false">workers_and_wage_central!B56</f>
        <v>7329.55114897815</v>
      </c>
      <c r="BA68" s="43" t="n">
        <f aca="false">(AZ68-AZ67)/AZ67</f>
        <v>0.00634975581578822</v>
      </c>
      <c r="BB68" s="7"/>
      <c r="BC68" s="7"/>
      <c r="BD68" s="7"/>
      <c r="BE68" s="7"/>
      <c r="BF68" s="7" t="n">
        <f aca="false">BF67*(1+AY68)*(1+BA68)*(1-BE68)</f>
        <v>123.183013707354</v>
      </c>
      <c r="BG68" s="7"/>
      <c r="BH68" s="0" t="n">
        <f aca="false">BH67+1</f>
        <v>37</v>
      </c>
      <c r="BI68" s="43" t="n">
        <f aca="false">T75/AG75</f>
        <v>0.0172386128781086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120885951.114034</v>
      </c>
      <c r="E69" s="9"/>
      <c r="F69" s="42" t="n">
        <f aca="false">'Central pensions'!I69</f>
        <v>21972452.56918</v>
      </c>
      <c r="G69" s="9" t="n">
        <f aca="false">'Central pensions'!K69</f>
        <v>1899287.14090036</v>
      </c>
      <c r="H69" s="9" t="n">
        <f aca="false">'Central pensions'!V69</f>
        <v>10449317.4689312</v>
      </c>
      <c r="I69" s="42" t="n">
        <f aca="false">'Central pensions'!M69</f>
        <v>58740.8394092894</v>
      </c>
      <c r="J69" s="9" t="n">
        <f aca="false">'Central pensions'!W69</f>
        <v>323174.767080347</v>
      </c>
      <c r="K69" s="9"/>
      <c r="L69" s="42" t="n">
        <f aca="false">'Central pensions'!N69</f>
        <v>2639649.54467104</v>
      </c>
      <c r="M69" s="42"/>
      <c r="N69" s="42" t="n">
        <f aca="false">'Central pensions'!L69</f>
        <v>995800.083663285</v>
      </c>
      <c r="O69" s="9"/>
      <c r="P69" s="9" t="n">
        <f aca="false">'Central pensions'!X69</f>
        <v>19175752.2874551</v>
      </c>
      <c r="Q69" s="42"/>
      <c r="R69" s="42" t="n">
        <f aca="false">'Central SIPA income'!G64</f>
        <v>29119388.5580543</v>
      </c>
      <c r="S69" s="42"/>
      <c r="T69" s="9" t="n">
        <f aca="false">'Central SIPA income'!J64</f>
        <v>111340505.97863</v>
      </c>
      <c r="U69" s="9"/>
      <c r="V69" s="42" t="n">
        <f aca="false">'Central SIPA income'!F64</f>
        <v>153745.935074471</v>
      </c>
      <c r="W69" s="42"/>
      <c r="X69" s="42" t="n">
        <f aca="false">'Central SIPA income'!M64</f>
        <v>386165.462724021</v>
      </c>
      <c r="Y69" s="9"/>
      <c r="Z69" s="9" t="n">
        <f aca="false">R69+V69-N69-L69-F69</f>
        <v>3665232.2956145</v>
      </c>
      <c r="AA69" s="9"/>
      <c r="AB69" s="9" t="n">
        <f aca="false">T69-P69-D69</f>
        <v>-28721197.4228594</v>
      </c>
      <c r="AC69" s="24"/>
      <c r="AD69" s="9"/>
      <c r="AE69" s="9"/>
      <c r="AF69" s="9"/>
      <c r="AG69" s="9" t="n">
        <f aca="false">BF69/100*$AG$37</f>
        <v>6533146848.57772</v>
      </c>
      <c r="AH69" s="43" t="n">
        <f aca="false">(AG69-AG68)/AG68</f>
        <v>0.00999217030492429</v>
      </c>
      <c r="AI69" s="43" t="n">
        <f aca="false">(AG69-AG65)/AG65</f>
        <v>0.0354294698580859</v>
      </c>
      <c r="AJ69" s="43" t="n">
        <f aca="false">AB69/AG69</f>
        <v>-0.004396227130439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12887656</v>
      </c>
      <c r="AY69" s="43" t="n">
        <f aca="false">(AW69-AW68)/AW68</f>
        <v>0.00386789219504596</v>
      </c>
      <c r="AZ69" s="48" t="n">
        <f aca="false">workers_and_wage_central!B57</f>
        <v>7374.2664048459</v>
      </c>
      <c r="BA69" s="43" t="n">
        <f aca="false">(AZ69-AZ68)/AZ68</f>
        <v>0.00610068133216914</v>
      </c>
      <c r="BB69" s="7"/>
      <c r="BC69" s="7"/>
      <c r="BD69" s="7"/>
      <c r="BE69" s="7"/>
      <c r="BF69" s="7" t="n">
        <f aca="false">BF68*(1+AY69)*(1+BA69)*(1-BE69)</f>
        <v>124.413879358992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0.015005044637841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120928709.629606</v>
      </c>
      <c r="E70" s="6"/>
      <c r="F70" s="8" t="n">
        <f aca="false">'Central pensions'!I70</f>
        <v>21980224.4355273</v>
      </c>
      <c r="G70" s="6" t="n">
        <f aca="false">'Central pensions'!K70</f>
        <v>1986201.29295425</v>
      </c>
      <c r="H70" s="6" t="n">
        <f aca="false">'Central pensions'!V70</f>
        <v>10927493.4897111</v>
      </c>
      <c r="I70" s="8" t="n">
        <f aca="false">'Central pensions'!M70</f>
        <v>61428.905967657</v>
      </c>
      <c r="J70" s="6" t="n">
        <f aca="false">'Central pensions'!W70</f>
        <v>337963.716176629</v>
      </c>
      <c r="K70" s="6"/>
      <c r="L70" s="8" t="n">
        <f aca="false">'Central pensions'!N70</f>
        <v>3224466.49720474</v>
      </c>
      <c r="M70" s="8"/>
      <c r="N70" s="8" t="n">
        <f aca="false">'Central pensions'!L70</f>
        <v>997734.788944878</v>
      </c>
      <c r="O70" s="6"/>
      <c r="P70" s="6" t="n">
        <f aca="false">'Central pensions'!X70</f>
        <v>22221014.4118842</v>
      </c>
      <c r="Q70" s="8"/>
      <c r="R70" s="8" t="n">
        <f aca="false">'Central SIPA income'!G65</f>
        <v>25601574.2383974</v>
      </c>
      <c r="S70" s="8"/>
      <c r="T70" s="6" t="n">
        <f aca="false">'Central SIPA income'!J65</f>
        <v>97889838.0324743</v>
      </c>
      <c r="U70" s="6"/>
      <c r="V70" s="8" t="n">
        <f aca="false">'Central SIPA income'!F65</f>
        <v>151796.611461016</v>
      </c>
      <c r="W70" s="8"/>
      <c r="X70" s="8" t="n">
        <f aca="false">'Central SIPA income'!M65</f>
        <v>381269.323812614</v>
      </c>
      <c r="Y70" s="6"/>
      <c r="Z70" s="6" t="n">
        <f aca="false">R70+V70-N70-L70-F70</f>
        <v>-449054.871818542</v>
      </c>
      <c r="AA70" s="6"/>
      <c r="AB70" s="6" t="n">
        <f aca="false">T70-P70-D70</f>
        <v>-45259886.0090161</v>
      </c>
      <c r="AC70" s="24"/>
      <c r="AD70" s="6"/>
      <c r="AE70" s="6"/>
      <c r="AF70" s="6"/>
      <c r="AG70" s="6" t="n">
        <f aca="false">BF70/100*$AG$37</f>
        <v>6603308489.83458</v>
      </c>
      <c r="AH70" s="36" t="n">
        <f aca="false">(AG70-AG69)/AG69</f>
        <v>0.0107393332620606</v>
      </c>
      <c r="AI70" s="36"/>
      <c r="AJ70" s="36" t="n">
        <f aca="false">AB70/AG70</f>
        <v>-0.00685412260818818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0.00862493946637311</v>
      </c>
      <c r="AV70" s="5"/>
      <c r="AW70" s="40" t="n">
        <f aca="false">workers_and_wage_central!C58</f>
        <v>12924089</v>
      </c>
      <c r="AX70" s="5"/>
      <c r="AY70" s="36" t="n">
        <f aca="false">(AW70-AW69)/AW69</f>
        <v>0.00282696869003952</v>
      </c>
      <c r="AZ70" s="41" t="n">
        <f aca="false">workers_and_wage_central!B58</f>
        <v>7432.44980643767</v>
      </c>
      <c r="BA70" s="36" t="n">
        <f aca="false">(AZ70-AZ69)/AZ69</f>
        <v>0.00789005962051165</v>
      </c>
      <c r="BB70" s="5"/>
      <c r="BC70" s="5"/>
      <c r="BD70" s="5"/>
      <c r="BE70" s="5"/>
      <c r="BF70" s="5" t="n">
        <f aca="false">BF69*(1+AY70)*(1+BA70)*(1-BE70)</f>
        <v>125.750001471854</v>
      </c>
      <c r="BG70" s="5"/>
      <c r="BH70" s="5" t="n">
        <f aca="false">BH69+1</f>
        <v>39</v>
      </c>
      <c r="BI70" s="36" t="n">
        <f aca="false">T77/AG77</f>
        <v>0.017246179966674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121293836.142204</v>
      </c>
      <c r="E71" s="9"/>
      <c r="F71" s="42" t="n">
        <f aca="false">'Central pensions'!I71</f>
        <v>22046590.5012767</v>
      </c>
      <c r="G71" s="9" t="n">
        <f aca="false">'Central pensions'!K71</f>
        <v>2057939.19107647</v>
      </c>
      <c r="H71" s="9" t="n">
        <f aca="false">'Central pensions'!V71</f>
        <v>11322174.2390776</v>
      </c>
      <c r="I71" s="42" t="n">
        <f aca="false">'Central pensions'!M71</f>
        <v>63647.6038477256</v>
      </c>
      <c r="J71" s="9" t="n">
        <f aca="false">'Central pensions'!W71</f>
        <v>350170.33729106</v>
      </c>
      <c r="K71" s="9"/>
      <c r="L71" s="42" t="n">
        <f aca="false">'Central pensions'!N71</f>
        <v>2602790.29321728</v>
      </c>
      <c r="M71" s="42"/>
      <c r="N71" s="42" t="n">
        <f aca="false">'Central pensions'!L71</f>
        <v>1002236.47035119</v>
      </c>
      <c r="O71" s="9"/>
      <c r="P71" s="9" t="n">
        <f aca="false">'Central pensions'!X71</f>
        <v>19019900.5569557</v>
      </c>
      <c r="Q71" s="42"/>
      <c r="R71" s="42" t="n">
        <f aca="false">'Central SIPA income'!G66</f>
        <v>29679109.6843435</v>
      </c>
      <c r="S71" s="42"/>
      <c r="T71" s="9" t="n">
        <f aca="false">'Central SIPA income'!J66</f>
        <v>113480648.216978</v>
      </c>
      <c r="U71" s="9"/>
      <c r="V71" s="42" t="n">
        <f aca="false">'Central SIPA income'!F66</f>
        <v>156929.248530132</v>
      </c>
      <c r="W71" s="42"/>
      <c r="X71" s="42" t="n">
        <f aca="false">'Central SIPA income'!M66</f>
        <v>394161.028349906</v>
      </c>
      <c r="Y71" s="9"/>
      <c r="Z71" s="9" t="n">
        <f aca="false">R71+V71-N71-L71-F71</f>
        <v>4184421.66802846</v>
      </c>
      <c r="AA71" s="9"/>
      <c r="AB71" s="9" t="n">
        <f aca="false">T71-P71-D71</f>
        <v>-26833088.4821817</v>
      </c>
      <c r="AC71" s="24"/>
      <c r="AD71" s="9"/>
      <c r="AE71" s="9"/>
      <c r="AF71" s="9"/>
      <c r="AG71" s="9" t="n">
        <f aca="false">BF71/100*$AG$37</f>
        <v>6639076779.62957</v>
      </c>
      <c r="AH71" s="43" t="n">
        <f aca="false">(AG71-AG70)/AG70</f>
        <v>0.00541672251872751</v>
      </c>
      <c r="AI71" s="43"/>
      <c r="AJ71" s="43" t="n">
        <f aca="false">AB71/AG71</f>
        <v>-0.00404168973681894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12962921</v>
      </c>
      <c r="AX71" s="7"/>
      <c r="AY71" s="43" t="n">
        <f aca="false">(AW71-AW70)/AW70</f>
        <v>0.0030046218344674</v>
      </c>
      <c r="AZ71" s="48" t="n">
        <f aca="false">workers_and_wage_central!B59</f>
        <v>7450.32391875337</v>
      </c>
      <c r="BA71" s="43" t="n">
        <f aca="false">(AZ71-AZ70)/AZ70</f>
        <v>0.00240487494449244</v>
      </c>
      <c r="BB71" s="7"/>
      <c r="BC71" s="7"/>
      <c r="BD71" s="7"/>
      <c r="BE71" s="7"/>
      <c r="BF71" s="7" t="n">
        <f aca="false">BF70*(1+AY71)*(1+BA71)*(1-BE71)</f>
        <v>126.431154336557</v>
      </c>
      <c r="BG71" s="7"/>
      <c r="BH71" s="7" t="n">
        <f aca="false">BH70+1</f>
        <v>40</v>
      </c>
      <c r="BI71" s="43" t="n">
        <f aca="false">T78/AG78</f>
        <v>0.0149142044270149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121653395.80471</v>
      </c>
      <c r="E72" s="9"/>
      <c r="F72" s="42" t="n">
        <f aca="false">'Central pensions'!I72</f>
        <v>22111944.7261258</v>
      </c>
      <c r="G72" s="9" t="n">
        <f aca="false">'Central pensions'!K72</f>
        <v>2129317.71033721</v>
      </c>
      <c r="H72" s="9" t="n">
        <f aca="false">'Central pensions'!V72</f>
        <v>11714877.7919823</v>
      </c>
      <c r="I72" s="42" t="n">
        <f aca="false">'Central pensions'!M72</f>
        <v>65855.1869176463</v>
      </c>
      <c r="J72" s="9" t="n">
        <f aca="false">'Central pensions'!W72</f>
        <v>362315.807999457</v>
      </c>
      <c r="K72" s="9"/>
      <c r="L72" s="42" t="n">
        <f aca="false">'Central pensions'!N72</f>
        <v>2523202.43557877</v>
      </c>
      <c r="M72" s="42"/>
      <c r="N72" s="42" t="n">
        <f aca="false">'Central pensions'!L72</f>
        <v>1007333.52452295</v>
      </c>
      <c r="O72" s="9"/>
      <c r="P72" s="9" t="n">
        <f aca="false">'Central pensions'!X72</f>
        <v>18634961.2735037</v>
      </c>
      <c r="Q72" s="42"/>
      <c r="R72" s="42" t="n">
        <f aca="false">'Central SIPA income'!G67</f>
        <v>25988079.3213081</v>
      </c>
      <c r="S72" s="42"/>
      <c r="T72" s="9" t="n">
        <f aca="false">'Central SIPA income'!J67</f>
        <v>99367673.7160361</v>
      </c>
      <c r="U72" s="9"/>
      <c r="V72" s="42" t="n">
        <f aca="false">'Central SIPA income'!F67</f>
        <v>158247.457527354</v>
      </c>
      <c r="W72" s="42"/>
      <c r="X72" s="42" t="n">
        <f aca="false">'Central SIPA income'!M67</f>
        <v>397471.989300728</v>
      </c>
      <c r="Y72" s="9"/>
      <c r="Z72" s="9" t="n">
        <f aca="false">R72+V72-N72-L72-F72</f>
        <v>503846.092607923</v>
      </c>
      <c r="AA72" s="9"/>
      <c r="AB72" s="9" t="n">
        <f aca="false">T72-P72-D72</f>
        <v>-40920683.362178</v>
      </c>
      <c r="AC72" s="24"/>
      <c r="AD72" s="9"/>
      <c r="AE72" s="9"/>
      <c r="AF72" s="9"/>
      <c r="AG72" s="9" t="n">
        <f aca="false">BF72/100*$AG$37</f>
        <v>6712907457.09481</v>
      </c>
      <c r="AH72" s="43" t="n">
        <f aca="false">(AG72-AG71)/AG71</f>
        <v>0.0111206241343345</v>
      </c>
      <c r="AI72" s="43"/>
      <c r="AJ72" s="43" t="n">
        <f aca="false">AB72/AG72</f>
        <v>-0.00609582116597321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13021673</v>
      </c>
      <c r="AY72" s="43" t="n">
        <f aca="false">(AW72-AW71)/AW71</f>
        <v>0.00453231181459796</v>
      </c>
      <c r="AZ72" s="48" t="n">
        <f aca="false">workers_and_wage_central!B60</f>
        <v>7499.18751456074</v>
      </c>
      <c r="BA72" s="43" t="n">
        <f aca="false">(AZ72-AZ71)/AZ71</f>
        <v>0.00655858675947961</v>
      </c>
      <c r="BB72" s="7"/>
      <c r="BC72" s="7"/>
      <c r="BD72" s="7"/>
      <c r="BE72" s="7"/>
      <c r="BF72" s="7" t="n">
        <f aca="false">BF71*(1+AY72)*(1+BA72)*(1-BE72)</f>
        <v>127.837147682804</v>
      </c>
      <c r="BG72" s="7"/>
      <c r="BH72" s="0" t="n">
        <f aca="false">BH71+1</f>
        <v>41</v>
      </c>
      <c r="BI72" s="43" t="n">
        <f aca="false">T79/AG79</f>
        <v>0.0171811569436056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121717413.056021</v>
      </c>
      <c r="E73" s="9"/>
      <c r="F73" s="42" t="n">
        <f aca="false">'Central pensions'!I73</f>
        <v>22123580.6193382</v>
      </c>
      <c r="G73" s="9" t="n">
        <f aca="false">'Central pensions'!K73</f>
        <v>2208299.3275394</v>
      </c>
      <c r="H73" s="9" t="n">
        <f aca="false">'Central pensions'!V73</f>
        <v>12149411.3464843</v>
      </c>
      <c r="I73" s="42" t="n">
        <f aca="false">'Central pensions'!M73</f>
        <v>68297.9173465795</v>
      </c>
      <c r="J73" s="9" t="n">
        <f aca="false">'Central pensions'!W73</f>
        <v>375754.990097452</v>
      </c>
      <c r="K73" s="9"/>
      <c r="L73" s="42" t="n">
        <f aca="false">'Central pensions'!N73</f>
        <v>2547695.64500846</v>
      </c>
      <c r="M73" s="42"/>
      <c r="N73" s="42" t="n">
        <f aca="false">'Central pensions'!L73</f>
        <v>1009614.35466967</v>
      </c>
      <c r="O73" s="9"/>
      <c r="P73" s="9" t="n">
        <f aca="false">'Central pensions'!X73</f>
        <v>18774605.1081838</v>
      </c>
      <c r="Q73" s="42"/>
      <c r="R73" s="42" t="n">
        <f aca="false">'Central SIPA income'!G68</f>
        <v>30099002.646798</v>
      </c>
      <c r="S73" s="42"/>
      <c r="T73" s="9" t="n">
        <f aca="false">'Central SIPA income'!J68</f>
        <v>115086145.35176</v>
      </c>
      <c r="U73" s="9"/>
      <c r="V73" s="42" t="n">
        <f aca="false">'Central SIPA income'!F68</f>
        <v>158506.424665214</v>
      </c>
      <c r="W73" s="42"/>
      <c r="X73" s="42" t="n">
        <f aca="false">'Central SIPA income'!M68</f>
        <v>398122.440088736</v>
      </c>
      <c r="Y73" s="9"/>
      <c r="Z73" s="9" t="n">
        <f aca="false">R73+V73-N73-L73-F73</f>
        <v>4576618.45244687</v>
      </c>
      <c r="AA73" s="9"/>
      <c r="AB73" s="9" t="n">
        <f aca="false">T73-P73-D73</f>
        <v>-25405872.8124452</v>
      </c>
      <c r="AC73" s="24"/>
      <c r="AD73" s="9"/>
      <c r="AE73" s="9"/>
      <c r="AF73" s="9"/>
      <c r="AG73" s="9" t="n">
        <f aca="false">BF73/100*$AG$37</f>
        <v>6761395310.93103</v>
      </c>
      <c r="AH73" s="43" t="n">
        <f aca="false">(AG73-AG72)/AG72</f>
        <v>0.00722307795036987</v>
      </c>
      <c r="AI73" s="43" t="n">
        <f aca="false">(AG73-AG69)/AG69</f>
        <v>0.0349369863625523</v>
      </c>
      <c r="AJ73" s="43" t="n">
        <f aca="false">AB73/AG73</f>
        <v>-0.00375748963699431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13026425</v>
      </c>
      <c r="AY73" s="43" t="n">
        <f aca="false">(AW73-AW72)/AW72</f>
        <v>0.000364930066973729</v>
      </c>
      <c r="AZ73" s="48" t="n">
        <f aca="false">workers_and_wage_central!B61</f>
        <v>7550.59928983832</v>
      </c>
      <c r="BA73" s="43" t="n">
        <f aca="false">(AZ73-AZ72)/AZ72</f>
        <v>0.00685564605202321</v>
      </c>
      <c r="BB73" s="7"/>
      <c r="BC73" s="7"/>
      <c r="BD73" s="7"/>
      <c r="BE73" s="7"/>
      <c r="BF73" s="7" t="n">
        <f aca="false">BF72*(1+AY73)*(1+BA73)*(1-BE73)</f>
        <v>128.760525365469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0.0149557867900721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121864626.901613</v>
      </c>
      <c r="E74" s="6"/>
      <c r="F74" s="8" t="n">
        <f aca="false">'Central pensions'!I74</f>
        <v>22150338.4783779</v>
      </c>
      <c r="G74" s="6" t="n">
        <f aca="false">'Central pensions'!K74</f>
        <v>2300118.60562708</v>
      </c>
      <c r="H74" s="6" t="n">
        <f aca="false">'Central pensions'!V74</f>
        <v>12654573.9234559</v>
      </c>
      <c r="I74" s="8" t="n">
        <f aca="false">'Central pensions'!M74</f>
        <v>71137.6888338262</v>
      </c>
      <c r="J74" s="6" t="n">
        <f aca="false">'Central pensions'!W74</f>
        <v>391378.574952238</v>
      </c>
      <c r="K74" s="6"/>
      <c r="L74" s="8" t="n">
        <f aca="false">'Central pensions'!N74</f>
        <v>3134833.39119523</v>
      </c>
      <c r="M74" s="8"/>
      <c r="N74" s="8" t="n">
        <f aca="false">'Central pensions'!L74</f>
        <v>1012930.54682853</v>
      </c>
      <c r="O74" s="6"/>
      <c r="P74" s="6" t="n">
        <f aca="false">'Central pensions'!X74</f>
        <v>21839510.3751055</v>
      </c>
      <c r="Q74" s="8"/>
      <c r="R74" s="8" t="n">
        <f aca="false">'Central SIPA income'!G69</f>
        <v>26435368.6707159</v>
      </c>
      <c r="S74" s="8"/>
      <c r="T74" s="6" t="n">
        <f aca="false">'Central SIPA income'!J69</f>
        <v>101077923.310825</v>
      </c>
      <c r="U74" s="6"/>
      <c r="V74" s="8" t="n">
        <f aca="false">'Central SIPA income'!F69</f>
        <v>162095.948084612</v>
      </c>
      <c r="W74" s="8"/>
      <c r="X74" s="8" t="n">
        <f aca="false">'Central SIPA income'!M69</f>
        <v>407138.288029946</v>
      </c>
      <c r="Y74" s="6"/>
      <c r="Z74" s="6" t="n">
        <f aca="false">R74+V74-N74-L74-F74</f>
        <v>299362.202398825</v>
      </c>
      <c r="AA74" s="6"/>
      <c r="AB74" s="6" t="n">
        <f aca="false">T74-P74-D74</f>
        <v>-42626213.9658935</v>
      </c>
      <c r="AC74" s="24"/>
      <c r="AD74" s="6"/>
      <c r="AE74" s="6"/>
      <c r="AF74" s="6"/>
      <c r="AG74" s="6" t="n">
        <f aca="false">BF74/100*$AG$37</f>
        <v>6810366021.99242</v>
      </c>
      <c r="AH74" s="36" t="n">
        <f aca="false">(AG74-AG73)/AG73</f>
        <v>0.0072426930846986</v>
      </c>
      <c r="AI74" s="36"/>
      <c r="AJ74" s="36" t="n">
        <f aca="false">AB74/AG74</f>
        <v>-0.0062590195340812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0.00529356117401612</v>
      </c>
      <c r="AV74" s="5"/>
      <c r="AW74" s="40" t="n">
        <f aca="false">workers_and_wage_central!C62</f>
        <v>13005863</v>
      </c>
      <c r="AX74" s="5"/>
      <c r="AY74" s="36" t="n">
        <f aca="false">(AW74-AW73)/AW73</f>
        <v>-0.00157848373594444</v>
      </c>
      <c r="AZ74" s="41" t="n">
        <f aca="false">workers_and_wage_central!B62</f>
        <v>7617.30976267219</v>
      </c>
      <c r="BA74" s="36" t="n">
        <f aca="false">(AZ74-AZ73)/AZ73</f>
        <v>0.00883512291847478</v>
      </c>
      <c r="BB74" s="5"/>
      <c r="BC74" s="5"/>
      <c r="BD74" s="5"/>
      <c r="BE74" s="5"/>
      <c r="BF74" s="5" t="n">
        <f aca="false">BF73*(1+AY74)*(1+BA74)*(1-BE74)</f>
        <v>129.693098332116</v>
      </c>
      <c r="BG74" s="5"/>
      <c r="BH74" s="5" t="n">
        <f aca="false">BH73+1</f>
        <v>43</v>
      </c>
      <c r="BI74" s="36" t="n">
        <f aca="false">T81/AG81</f>
        <v>0.0172307130825942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122887424.659096</v>
      </c>
      <c r="E75" s="9"/>
      <c r="F75" s="42" t="n">
        <f aca="false">'Central pensions'!I75</f>
        <v>22336244.0778876</v>
      </c>
      <c r="G75" s="9" t="n">
        <f aca="false">'Central pensions'!K75</f>
        <v>2379766.9570431</v>
      </c>
      <c r="H75" s="9" t="n">
        <f aca="false">'Central pensions'!V75</f>
        <v>13092775.6528839</v>
      </c>
      <c r="I75" s="42" t="n">
        <f aca="false">'Central pensions'!M75</f>
        <v>73601.0399085493</v>
      </c>
      <c r="J75" s="9" t="n">
        <f aca="false">'Central pensions'!W75</f>
        <v>404931.205759296</v>
      </c>
      <c r="K75" s="9"/>
      <c r="L75" s="42" t="n">
        <f aca="false">'Central pensions'!N75</f>
        <v>2506439.03775037</v>
      </c>
      <c r="M75" s="42"/>
      <c r="N75" s="42" t="n">
        <f aca="false">'Central pensions'!L75</f>
        <v>1023942.14013052</v>
      </c>
      <c r="O75" s="9"/>
      <c r="P75" s="9" t="n">
        <f aca="false">'Central pensions'!X75</f>
        <v>18639351.6252213</v>
      </c>
      <c r="Q75" s="42"/>
      <c r="R75" s="42" t="n">
        <f aca="false">'Central SIPA income'!G70</f>
        <v>30728168.0785038</v>
      </c>
      <c r="S75" s="42"/>
      <c r="T75" s="9" t="n">
        <f aca="false">'Central SIPA income'!J70</f>
        <v>117491813.910725</v>
      </c>
      <c r="U75" s="9"/>
      <c r="V75" s="42" t="n">
        <f aca="false">'Central SIPA income'!F70</f>
        <v>157603.094477902</v>
      </c>
      <c r="W75" s="42"/>
      <c r="X75" s="42" t="n">
        <f aca="false">'Central SIPA income'!M70</f>
        <v>395853.535095527</v>
      </c>
      <c r="Y75" s="9"/>
      <c r="Z75" s="9" t="n">
        <f aca="false">R75+V75-N75-L75-F75</f>
        <v>5019145.91721327</v>
      </c>
      <c r="AA75" s="9"/>
      <c r="AB75" s="9" t="n">
        <f aca="false">T75-P75-D75</f>
        <v>-24034962.3735923</v>
      </c>
      <c r="AC75" s="24"/>
      <c r="AD75" s="9"/>
      <c r="AE75" s="9"/>
      <c r="AF75" s="9"/>
      <c r="AG75" s="9" t="n">
        <f aca="false">BF75/100*$AG$37</f>
        <v>6815618793.77942</v>
      </c>
      <c r="AH75" s="43" t="n">
        <f aca="false">(AG75-AG74)/AG74</f>
        <v>0.000771290672194626</v>
      </c>
      <c r="AI75" s="43"/>
      <c r="AJ75" s="43" t="n">
        <f aca="false">AB75/AG75</f>
        <v>-0.00352645344477436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13013345</v>
      </c>
      <c r="AX75" s="7"/>
      <c r="AY75" s="43" t="n">
        <f aca="false">(AW75-AW74)/AW74</f>
        <v>0.000575279010704634</v>
      </c>
      <c r="AZ75" s="48" t="n">
        <f aca="false">workers_and_wage_central!B63</f>
        <v>7618.80198577023</v>
      </c>
      <c r="BA75" s="43" t="n">
        <f aca="false">(AZ75-AZ74)/AZ74</f>
        <v>0.000195898964927561</v>
      </c>
      <c r="BB75" s="7"/>
      <c r="BC75" s="7"/>
      <c r="BD75" s="7"/>
      <c r="BE75" s="7"/>
      <c r="BF75" s="7" t="n">
        <f aca="false">BF74*(1+AY75)*(1+BA75)*(1-BE75)</f>
        <v>129.793129409108</v>
      </c>
      <c r="BG75" s="7"/>
      <c r="BH75" s="7" t="n">
        <f aca="false">BH74+1</f>
        <v>44</v>
      </c>
      <c r="BI75" s="43" t="n">
        <f aca="false">T82/AG82</f>
        <v>0.0149226375158053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123278757.822375</v>
      </c>
      <c r="E76" s="9"/>
      <c r="F76" s="42" t="n">
        <f aca="false">'Central pensions'!I76</f>
        <v>22407373.5126123</v>
      </c>
      <c r="G76" s="9" t="n">
        <f aca="false">'Central pensions'!K76</f>
        <v>2427257.14396374</v>
      </c>
      <c r="H76" s="9" t="n">
        <f aca="false">'Central pensions'!V76</f>
        <v>13354052.6494509</v>
      </c>
      <c r="I76" s="42" t="n">
        <f aca="false">'Central pensions'!M76</f>
        <v>75069.8085761983</v>
      </c>
      <c r="J76" s="9" t="n">
        <f aca="false">'Central pensions'!W76</f>
        <v>413011.937611883</v>
      </c>
      <c r="K76" s="9"/>
      <c r="L76" s="42" t="n">
        <f aca="false">'Central pensions'!N76</f>
        <v>2505794.22770684</v>
      </c>
      <c r="M76" s="42"/>
      <c r="N76" s="42" t="n">
        <f aca="false">'Central pensions'!L76</f>
        <v>1029120.87491992</v>
      </c>
      <c r="O76" s="9"/>
      <c r="P76" s="9" t="n">
        <f aca="false">'Central pensions'!X76</f>
        <v>18664497.5736776</v>
      </c>
      <c r="Q76" s="42"/>
      <c r="R76" s="42" t="n">
        <f aca="false">'Central SIPA income'!G71</f>
        <v>26872813.0241826</v>
      </c>
      <c r="S76" s="42"/>
      <c r="T76" s="9" t="n">
        <f aca="false">'Central SIPA income'!J71</f>
        <v>102750529.710351</v>
      </c>
      <c r="U76" s="9"/>
      <c r="V76" s="42" t="n">
        <f aca="false">'Central SIPA income'!F71</f>
        <v>155099.128124119</v>
      </c>
      <c r="W76" s="42"/>
      <c r="X76" s="42" t="n">
        <f aca="false">'Central SIPA income'!M71</f>
        <v>389564.293528356</v>
      </c>
      <c r="Y76" s="9"/>
      <c r="Z76" s="9" t="n">
        <f aca="false">R76+V76-N76-L76-F76</f>
        <v>1085623.53706761</v>
      </c>
      <c r="AA76" s="9"/>
      <c r="AB76" s="9" t="n">
        <f aca="false">T76-P76-D76</f>
        <v>-39192725.685702</v>
      </c>
      <c r="AC76" s="24"/>
      <c r="AD76" s="9"/>
      <c r="AE76" s="9"/>
      <c r="AF76" s="9"/>
      <c r="AG76" s="9" t="n">
        <f aca="false">BF76/100*$AG$37</f>
        <v>6847732358.70462</v>
      </c>
      <c r="AH76" s="43" t="n">
        <f aca="false">(AG76-AG75)/AG75</f>
        <v>0.00471176072149302</v>
      </c>
      <c r="AI76" s="43"/>
      <c r="AJ76" s="43" t="n">
        <f aca="false">AB76/AG76</f>
        <v>-0.00572346050234886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13032870</v>
      </c>
      <c r="AY76" s="43" t="n">
        <f aca="false">(AW76-AW75)/AW75</f>
        <v>0.00150038287619363</v>
      </c>
      <c r="AZ76" s="48" t="n">
        <f aca="false">workers_and_wage_central!B64</f>
        <v>7643.23218302543</v>
      </c>
      <c r="BA76" s="43" t="n">
        <f aca="false">(AZ76-AZ75)/AZ75</f>
        <v>0.00320656676742985</v>
      </c>
      <c r="BB76" s="7"/>
      <c r="BC76" s="7"/>
      <c r="BD76" s="7"/>
      <c r="BE76" s="7"/>
      <c r="BF76" s="7" t="n">
        <f aca="false">BF75*(1+AY76)*(1+BA76)*(1-BE76)</f>
        <v>130.404683578177</v>
      </c>
      <c r="BG76" s="7"/>
      <c r="BH76" s="0" t="n">
        <f aca="false">BH75+1</f>
        <v>45</v>
      </c>
      <c r="BI76" s="43" t="n">
        <f aca="false">T83/AG83</f>
        <v>0.0170614758302543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123466639.075386</v>
      </c>
      <c r="E77" s="9"/>
      <c r="F77" s="42" t="n">
        <f aca="false">'Central pensions'!I77</f>
        <v>22441523.1543396</v>
      </c>
      <c r="G77" s="9" t="n">
        <f aca="false">'Central pensions'!K77</f>
        <v>2484102.22306631</v>
      </c>
      <c r="H77" s="9" t="n">
        <f aca="false">'Central pensions'!V77</f>
        <v>13666797.5026633</v>
      </c>
      <c r="I77" s="42" t="n">
        <f aca="false">'Central pensions'!M77</f>
        <v>76827.9038061742</v>
      </c>
      <c r="J77" s="9" t="n">
        <f aca="false">'Central pensions'!W77</f>
        <v>422684.458845257</v>
      </c>
      <c r="K77" s="9"/>
      <c r="L77" s="42" t="n">
        <f aca="false">'Central pensions'!N77</f>
        <v>2528159.43669112</v>
      </c>
      <c r="M77" s="42"/>
      <c r="N77" s="42" t="n">
        <f aca="false">'Central pensions'!L77</f>
        <v>1032415.33958276</v>
      </c>
      <c r="O77" s="9"/>
      <c r="P77" s="9" t="n">
        <f aca="false">'Central pensions'!X77</f>
        <v>18798675.9219675</v>
      </c>
      <c r="Q77" s="42"/>
      <c r="R77" s="42" t="n">
        <f aca="false">'Central SIPA income'!G72</f>
        <v>31147448.5281671</v>
      </c>
      <c r="S77" s="42"/>
      <c r="T77" s="9" t="n">
        <f aca="false">'Central SIPA income'!J72</f>
        <v>119094969.049761</v>
      </c>
      <c r="U77" s="9"/>
      <c r="V77" s="42" t="n">
        <f aca="false">'Central SIPA income'!F72</f>
        <v>158092.074078818</v>
      </c>
      <c r="W77" s="42"/>
      <c r="X77" s="42" t="n">
        <f aca="false">'Central SIPA income'!M72</f>
        <v>397081.710876297</v>
      </c>
      <c r="Y77" s="9"/>
      <c r="Z77" s="9" t="n">
        <f aca="false">R77+V77-N77-L77-F77</f>
        <v>5303442.67163236</v>
      </c>
      <c r="AA77" s="9"/>
      <c r="AB77" s="9" t="n">
        <f aca="false">T77-P77-D77</f>
        <v>-23170345.9475916</v>
      </c>
      <c r="AC77" s="24"/>
      <c r="AD77" s="9"/>
      <c r="AE77" s="9"/>
      <c r="AF77" s="9"/>
      <c r="AG77" s="9" t="n">
        <f aca="false">BF77/100*$AG$37</f>
        <v>6905585427.02773</v>
      </c>
      <c r="AH77" s="43" t="n">
        <f aca="false">(AG77-AG76)/AG76</f>
        <v>0.00844850021767823</v>
      </c>
      <c r="AI77" s="43" t="n">
        <f aca="false">(AG77-AG73)/AG73</f>
        <v>0.0213254971002207</v>
      </c>
      <c r="AJ77" s="43" t="n">
        <f aca="false">AB77/AG77</f>
        <v>-0.00335530509215125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13071719</v>
      </c>
      <c r="AY77" s="43" t="n">
        <f aca="false">(AW77-AW76)/AW76</f>
        <v>0.00298084765673255</v>
      </c>
      <c r="AZ77" s="48" t="n">
        <f aca="false">workers_and_wage_central!B65</f>
        <v>7684.89852004179</v>
      </c>
      <c r="BA77" s="43" t="n">
        <f aca="false">(AZ77-AZ76)/AZ76</f>
        <v>0.00545140275980308</v>
      </c>
      <c r="BB77" s="7"/>
      <c r="BC77" s="7"/>
      <c r="BD77" s="7"/>
      <c r="BE77" s="7"/>
      <c r="BF77" s="7" t="n">
        <f aca="false">BF76*(1+AY77)*(1+BA77)*(1-BE77)</f>
        <v>131.506407575774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0.0148635966288201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123615745.572497</v>
      </c>
      <c r="E78" s="6"/>
      <c r="F78" s="8" t="n">
        <f aca="false">'Central pensions'!I78</f>
        <v>22468625.0251968</v>
      </c>
      <c r="G78" s="6" t="n">
        <f aca="false">'Central pensions'!K78</f>
        <v>2582663.07620175</v>
      </c>
      <c r="H78" s="6" t="n">
        <f aca="false">'Central pensions'!V78</f>
        <v>14209050.2364615</v>
      </c>
      <c r="I78" s="8" t="n">
        <f aca="false">'Central pensions'!M78</f>
        <v>79876.1776144868</v>
      </c>
      <c r="J78" s="6" t="n">
        <f aca="false">'Central pensions'!W78</f>
        <v>439455.161952416</v>
      </c>
      <c r="K78" s="6"/>
      <c r="L78" s="8" t="n">
        <f aca="false">'Central pensions'!N78</f>
        <v>3028898.565474</v>
      </c>
      <c r="M78" s="8"/>
      <c r="N78" s="8" t="n">
        <f aca="false">'Central pensions'!L78</f>
        <v>1036199.38197904</v>
      </c>
      <c r="O78" s="6"/>
      <c r="P78" s="6" t="n">
        <f aca="false">'Central pensions'!X78</f>
        <v>21417832.3264269</v>
      </c>
      <c r="Q78" s="8"/>
      <c r="R78" s="8" t="n">
        <f aca="false">'Central SIPA income'!G73</f>
        <v>27158916.6713655</v>
      </c>
      <c r="S78" s="8"/>
      <c r="T78" s="6" t="n">
        <f aca="false">'Central SIPA income'!J73</f>
        <v>103844471.802444</v>
      </c>
      <c r="U78" s="6"/>
      <c r="V78" s="8" t="n">
        <f aca="false">'Central SIPA income'!F73</f>
        <v>155267.861550881</v>
      </c>
      <c r="W78" s="8"/>
      <c r="X78" s="8" t="n">
        <f aca="false">'Central SIPA income'!M73</f>
        <v>389988.103249186</v>
      </c>
      <c r="Y78" s="6"/>
      <c r="Z78" s="6" t="n">
        <f aca="false">R78+V78-N78-L78-F78</f>
        <v>780461.560266562</v>
      </c>
      <c r="AA78" s="6"/>
      <c r="AB78" s="6" t="n">
        <f aca="false">T78-P78-D78</f>
        <v>-41189106.0964796</v>
      </c>
      <c r="AC78" s="24"/>
      <c r="AD78" s="6"/>
      <c r="AE78" s="6"/>
      <c r="AF78" s="6"/>
      <c r="AG78" s="6" t="n">
        <f aca="false">BF78/100*$AG$37</f>
        <v>6962789890.04232</v>
      </c>
      <c r="AH78" s="36" t="n">
        <f aca="false">(AG78-AG77)/AG77</f>
        <v>0.00828379630070077</v>
      </c>
      <c r="AI78" s="36"/>
      <c r="AJ78" s="36" t="n">
        <f aca="false">AB78/AG78</f>
        <v>-0.0059156037661549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0.00644798919001453</v>
      </c>
      <c r="AV78" s="5"/>
      <c r="AW78" s="40" t="n">
        <f aca="false">workers_and_wage_central!C66</f>
        <v>13155280</v>
      </c>
      <c r="AX78" s="5"/>
      <c r="AY78" s="36" t="n">
        <f aca="false">(AW78-AW77)/AW77</f>
        <v>0.00639250277641372</v>
      </c>
      <c r="AZ78" s="41" t="n">
        <f aca="false">workers_and_wage_central!B66</f>
        <v>7699.34059782522</v>
      </c>
      <c r="BA78" s="36" t="n">
        <f aca="false">(AZ78-AZ77)/AZ77</f>
        <v>0.00187928022026135</v>
      </c>
      <c r="BB78" s="5"/>
      <c r="BC78" s="5"/>
      <c r="BD78" s="5"/>
      <c r="BE78" s="5"/>
      <c r="BF78" s="5" t="n">
        <f aca="false">BF77*(1+AY78)*(1+BA78)*(1-BE78)</f>
        <v>132.595779868368</v>
      </c>
      <c r="BG78" s="5"/>
      <c r="BH78" s="5" t="n">
        <f aca="false">BH77+1</f>
        <v>47</v>
      </c>
      <c r="BI78" s="36" t="n">
        <f aca="false">T85/AG85</f>
        <v>0.0171666949636299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123489357.754566</v>
      </c>
      <c r="E79" s="9"/>
      <c r="F79" s="42" t="n">
        <f aca="false">'Central pensions'!I79</f>
        <v>22445652.5432068</v>
      </c>
      <c r="G79" s="9" t="n">
        <f aca="false">'Central pensions'!K79</f>
        <v>2641691.39790598</v>
      </c>
      <c r="H79" s="9" t="n">
        <f aca="false">'Central pensions'!V79</f>
        <v>14533806.6463077</v>
      </c>
      <c r="I79" s="42" t="n">
        <f aca="false">'Central pensions'!M79</f>
        <v>81701.7958115251</v>
      </c>
      <c r="J79" s="9" t="n">
        <f aca="false">'Central pensions'!W79</f>
        <v>449499.174628071</v>
      </c>
      <c r="K79" s="9"/>
      <c r="L79" s="42" t="n">
        <f aca="false">'Central pensions'!N79</f>
        <v>2455370.25398693</v>
      </c>
      <c r="M79" s="42"/>
      <c r="N79" s="42" t="n">
        <f aca="false">'Central pensions'!L79</f>
        <v>1036348.35949176</v>
      </c>
      <c r="O79" s="9"/>
      <c r="P79" s="9" t="n">
        <f aca="false">'Central pensions'!X79</f>
        <v>18442610.8220011</v>
      </c>
      <c r="Q79" s="42"/>
      <c r="R79" s="42" t="n">
        <f aca="false">'Central SIPA income'!G74</f>
        <v>31442294.6478511</v>
      </c>
      <c r="S79" s="42"/>
      <c r="T79" s="9" t="n">
        <f aca="false">'Central SIPA income'!J74</f>
        <v>120222338.743188</v>
      </c>
      <c r="U79" s="9"/>
      <c r="V79" s="42" t="n">
        <f aca="false">'Central SIPA income'!F74</f>
        <v>155143.468284364</v>
      </c>
      <c r="W79" s="42"/>
      <c r="X79" s="42" t="n">
        <f aca="false">'Central SIPA income'!M74</f>
        <v>389675.663227268</v>
      </c>
      <c r="Y79" s="9"/>
      <c r="Z79" s="9" t="n">
        <f aca="false">R79+V79-N79-L79-F79</f>
        <v>5660066.95945002</v>
      </c>
      <c r="AA79" s="9"/>
      <c r="AB79" s="9" t="n">
        <f aca="false">T79-P79-D79</f>
        <v>-21709629.8333791</v>
      </c>
      <c r="AC79" s="24"/>
      <c r="AD79" s="9"/>
      <c r="AE79" s="9"/>
      <c r="AF79" s="9"/>
      <c r="AG79" s="9" t="n">
        <f aca="false">BF79/100*$AG$37</f>
        <v>6997336625.10611</v>
      </c>
      <c r="AH79" s="43" t="n">
        <f aca="false">(AG79-AG78)/AG78</f>
        <v>0.00496162251186129</v>
      </c>
      <c r="AI79" s="43"/>
      <c r="AJ79" s="43" t="n">
        <f aca="false">AB79/AG79</f>
        <v>-0.00310255615765089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13149238</v>
      </c>
      <c r="AX79" s="7"/>
      <c r="AY79" s="43" t="n">
        <f aca="false">(AW79-AW78)/AW78</f>
        <v>-0.00045928326877117</v>
      </c>
      <c r="AZ79" s="48" t="n">
        <f aca="false">workers_and_wage_central!B67</f>
        <v>7741.09717587669</v>
      </c>
      <c r="BA79" s="43" t="n">
        <f aca="false">(AZ79-AZ78)/AZ78</f>
        <v>0.00542339665597653</v>
      </c>
      <c r="BB79" s="7"/>
      <c r="BC79" s="7"/>
      <c r="BD79" s="7"/>
      <c r="BE79" s="7"/>
      <c r="BF79" s="7" t="n">
        <f aca="false">BF78*(1+AY79)*(1+BA79)*(1-BE79)</f>
        <v>133.253670074741</v>
      </c>
      <c r="BG79" s="7"/>
      <c r="BH79" s="7" t="n">
        <f aca="false">BH78+1</f>
        <v>48</v>
      </c>
      <c r="BI79" s="43" t="n">
        <f aca="false">T86/AG86</f>
        <v>0.0149527936732888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123909040.379561</v>
      </c>
      <c r="E80" s="9"/>
      <c r="F80" s="42" t="n">
        <f aca="false">'Central pensions'!I80</f>
        <v>22521934.8281773</v>
      </c>
      <c r="G80" s="9" t="n">
        <f aca="false">'Central pensions'!K80</f>
        <v>2702807.2796408</v>
      </c>
      <c r="H80" s="9" t="n">
        <f aca="false">'Central pensions'!V80</f>
        <v>14870048.1955123</v>
      </c>
      <c r="I80" s="42" t="n">
        <f aca="false">'Central pensions'!M80</f>
        <v>83591.9777208492</v>
      </c>
      <c r="J80" s="9" t="n">
        <f aca="false">'Central pensions'!W80</f>
        <v>459898.397799347</v>
      </c>
      <c r="K80" s="9"/>
      <c r="L80" s="42" t="n">
        <f aca="false">'Central pensions'!N80</f>
        <v>2414481.38738308</v>
      </c>
      <c r="M80" s="42"/>
      <c r="N80" s="42" t="n">
        <f aca="false">'Central pensions'!L80</f>
        <v>1041397.12259965</v>
      </c>
      <c r="O80" s="9"/>
      <c r="P80" s="9" t="n">
        <f aca="false">'Central pensions'!X80</f>
        <v>18258215.1038099</v>
      </c>
      <c r="Q80" s="42"/>
      <c r="R80" s="42" t="n">
        <f aca="false">'Central SIPA income'!G75</f>
        <v>27528529.963722</v>
      </c>
      <c r="S80" s="42"/>
      <c r="T80" s="9" t="n">
        <f aca="false">'Central SIPA income'!J75</f>
        <v>105257720.260781</v>
      </c>
      <c r="U80" s="9"/>
      <c r="V80" s="42" t="n">
        <f aca="false">'Central SIPA income'!F75</f>
        <v>164451.742421294</v>
      </c>
      <c r="W80" s="42"/>
      <c r="X80" s="42" t="n">
        <f aca="false">'Central SIPA income'!M75</f>
        <v>413055.364209338</v>
      </c>
      <c r="Y80" s="9"/>
      <c r="Z80" s="9" t="n">
        <f aca="false">R80+V80-N80-L80-F80</f>
        <v>1715168.36798323</v>
      </c>
      <c r="AA80" s="9"/>
      <c r="AB80" s="9" t="n">
        <f aca="false">T80-P80-D80</f>
        <v>-36909535.2225894</v>
      </c>
      <c r="AC80" s="24"/>
      <c r="AD80" s="9"/>
      <c r="AE80" s="9"/>
      <c r="AF80" s="9"/>
      <c r="AG80" s="9" t="n">
        <f aca="false">BF80/100*$AG$37</f>
        <v>7037925970.61179</v>
      </c>
      <c r="AH80" s="43" t="n">
        <f aca="false">(AG80-AG79)/AG79</f>
        <v>0.00580068498634735</v>
      </c>
      <c r="AI80" s="43"/>
      <c r="AJ80" s="43" t="n">
        <f aca="false">AB80/AG80</f>
        <v>-0.00524437673495179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13132614</v>
      </c>
      <c r="AY80" s="43" t="n">
        <f aca="false">(AW80-AW79)/AW79</f>
        <v>-0.00126425576904152</v>
      </c>
      <c r="AZ80" s="48" t="n">
        <f aca="false">workers_and_wage_central!B68</f>
        <v>7795.85679897538</v>
      </c>
      <c r="BA80" s="43" t="n">
        <f aca="false">(AZ80-AZ79)/AZ79</f>
        <v>0.00707388395398725</v>
      </c>
      <c r="BB80" s="7"/>
      <c r="BC80" s="7"/>
      <c r="BD80" s="7"/>
      <c r="BE80" s="7"/>
      <c r="BF80" s="7" t="n">
        <f aca="false">BF79*(1+AY80)*(1+BA80)*(1-BE80)</f>
        <v>134.026632638119</v>
      </c>
      <c r="BG80" s="7"/>
      <c r="BH80" s="0" t="n">
        <f aca="false">BH79+1</f>
        <v>49</v>
      </c>
      <c r="BI80" s="43" t="n">
        <f aca="false">T87/AG87</f>
        <v>0.0171498584966662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124183255.041475</v>
      </c>
      <c r="E81" s="9"/>
      <c r="F81" s="42" t="n">
        <f aca="false">'Central pensions'!I81</f>
        <v>22571776.5889209</v>
      </c>
      <c r="G81" s="9" t="n">
        <f aca="false">'Central pensions'!K81</f>
        <v>2745303.67071797</v>
      </c>
      <c r="H81" s="9" t="n">
        <f aca="false">'Central pensions'!V81</f>
        <v>15103850.8007564</v>
      </c>
      <c r="I81" s="42" t="n">
        <f aca="false">'Central pensions'!M81</f>
        <v>84906.2990943696</v>
      </c>
      <c r="J81" s="9" t="n">
        <f aca="false">'Central pensions'!W81</f>
        <v>467129.406208958</v>
      </c>
      <c r="K81" s="9"/>
      <c r="L81" s="42" t="n">
        <f aca="false">'Central pensions'!N81</f>
        <v>2413486.88164237</v>
      </c>
      <c r="M81" s="42"/>
      <c r="N81" s="42" t="n">
        <f aca="false">'Central pensions'!L81</f>
        <v>1044161.71824262</v>
      </c>
      <c r="O81" s="9"/>
      <c r="P81" s="9" t="n">
        <f aca="false">'Central pensions'!X81</f>
        <v>18268264.5983337</v>
      </c>
      <c r="Q81" s="42"/>
      <c r="R81" s="42" t="n">
        <f aca="false">'Central SIPA income'!G76</f>
        <v>31929848.3163864</v>
      </c>
      <c r="S81" s="42"/>
      <c r="T81" s="9" t="n">
        <f aca="false">'Central SIPA income'!J76</f>
        <v>122086542.451938</v>
      </c>
      <c r="U81" s="9"/>
      <c r="V81" s="42" t="n">
        <f aca="false">'Central SIPA income'!F76</f>
        <v>167345.499121295</v>
      </c>
      <c r="W81" s="42"/>
      <c r="X81" s="42" t="n">
        <f aca="false">'Central SIPA income'!M76</f>
        <v>420323.646746532</v>
      </c>
      <c r="Y81" s="9"/>
      <c r="Z81" s="9" t="n">
        <f aca="false">R81+V81-N81-L81-F81</f>
        <v>6067768.62670183</v>
      </c>
      <c r="AA81" s="9"/>
      <c r="AB81" s="9" t="n">
        <f aca="false">T81-P81-D81</f>
        <v>-20364977.1878712</v>
      </c>
      <c r="AC81" s="24"/>
      <c r="AD81" s="9"/>
      <c r="AE81" s="9"/>
      <c r="AF81" s="9"/>
      <c r="AG81" s="9" t="n">
        <f aca="false">BF81/100*$AG$37</f>
        <v>7085402784.36098</v>
      </c>
      <c r="AH81" s="43" t="n">
        <f aca="false">(AG81-AG80)/AG80</f>
        <v>0.00674585296114872</v>
      </c>
      <c r="AI81" s="43" t="n">
        <f aca="false">(AG81-AG77)/AG77</f>
        <v>0.0260394081332282</v>
      </c>
      <c r="AJ81" s="43" t="n">
        <f aca="false">AB81/AG81</f>
        <v>-0.00287421587842841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13245339</v>
      </c>
      <c r="AY81" s="43" t="n">
        <f aca="false">(AW81-AW80)/AW80</f>
        <v>0.00858359196425023</v>
      </c>
      <c r="AZ81" s="48" t="n">
        <f aca="false">workers_and_wage_central!B69</f>
        <v>7781.65197726678</v>
      </c>
      <c r="BA81" s="43" t="n">
        <f aca="false">(AZ81-AZ80)/AZ80</f>
        <v>-0.00182209885005421</v>
      </c>
      <c r="BB81" s="7"/>
      <c r="BC81" s="7"/>
      <c r="BD81" s="7"/>
      <c r="BE81" s="7"/>
      <c r="BF81" s="7" t="n">
        <f aca="false">BF80*(1+AY81)*(1+BA81)*(1-BE81)</f>
        <v>134.930756594774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0.0149772621675173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125106477.978725</v>
      </c>
      <c r="E82" s="6"/>
      <c r="F82" s="8" t="n">
        <f aca="false">'Central pensions'!I82</f>
        <v>22739583.2861636</v>
      </c>
      <c r="G82" s="6" t="n">
        <f aca="false">'Central pensions'!K82</f>
        <v>2767136.08427078</v>
      </c>
      <c r="H82" s="6" t="n">
        <f aca="false">'Central pensions'!V82</f>
        <v>15223966.2985206</v>
      </c>
      <c r="I82" s="8" t="n">
        <f aca="false">'Central pensions'!M82</f>
        <v>85581.5283795088</v>
      </c>
      <c r="J82" s="6" t="n">
        <f aca="false">'Central pensions'!W82</f>
        <v>470844.318510946</v>
      </c>
      <c r="K82" s="6"/>
      <c r="L82" s="8" t="n">
        <f aca="false">'Central pensions'!N82</f>
        <v>3018613.99851966</v>
      </c>
      <c r="M82" s="8"/>
      <c r="N82" s="8" t="n">
        <f aca="false">'Central pensions'!L82</f>
        <v>1052412.83609919</v>
      </c>
      <c r="O82" s="6"/>
      <c r="P82" s="6" t="n">
        <f aca="false">'Central pensions'!X82</f>
        <v>21453667.3004367</v>
      </c>
      <c r="Q82" s="8"/>
      <c r="R82" s="8" t="n">
        <f aca="false">'Central SIPA income'!G77</f>
        <v>27847960.2407124</v>
      </c>
      <c r="S82" s="8"/>
      <c r="T82" s="6" t="n">
        <f aca="false">'Central SIPA income'!J77</f>
        <v>106479089.610419</v>
      </c>
      <c r="U82" s="6"/>
      <c r="V82" s="8" t="n">
        <f aca="false">'Central SIPA income'!F77</f>
        <v>168910.465754407</v>
      </c>
      <c r="W82" s="8"/>
      <c r="X82" s="8" t="n">
        <f aca="false">'Central SIPA income'!M77</f>
        <v>424254.391736509</v>
      </c>
      <c r="Y82" s="6"/>
      <c r="Z82" s="6" t="n">
        <f aca="false">R82+V82-N82-L82-F82</f>
        <v>1206260.58568433</v>
      </c>
      <c r="AA82" s="6"/>
      <c r="AB82" s="6" t="n">
        <f aca="false">T82-P82-D82</f>
        <v>-40081055.6687419</v>
      </c>
      <c r="AC82" s="24"/>
      <c r="AD82" s="6"/>
      <c r="AE82" s="6"/>
      <c r="AF82" s="6"/>
      <c r="AG82" s="6" t="n">
        <f aca="false">BF82/100*$AG$37</f>
        <v>7135406827.22084</v>
      </c>
      <c r="AH82" s="36" t="n">
        <f aca="false">(AG82-AG81)/AG81</f>
        <v>0.00705733243143625</v>
      </c>
      <c r="AI82" s="36"/>
      <c r="AJ82" s="36" t="n">
        <f aca="false">AB82/AG82</f>
        <v>-0.00561720678852351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0.0062015034139746</v>
      </c>
      <c r="AV82" s="5"/>
      <c r="AW82" s="40" t="n">
        <f aca="false">workers_and_wage_central!C70</f>
        <v>13272423</v>
      </c>
      <c r="AX82" s="5"/>
      <c r="AY82" s="36" t="n">
        <f aca="false">(AW82-AW81)/AW81</f>
        <v>0.00204479477648703</v>
      </c>
      <c r="AZ82" s="41" t="n">
        <f aca="false">workers_and_wage_central!B70</f>
        <v>7820.57820467407</v>
      </c>
      <c r="BA82" s="36" t="n">
        <f aca="false">(AZ82-AZ81)/AZ81</f>
        <v>0.00500230895971812</v>
      </c>
      <c r="BB82" s="5"/>
      <c r="BC82" s="5"/>
      <c r="BD82" s="5"/>
      <c r="BE82" s="5"/>
      <c r="BF82" s="5" t="n">
        <f aca="false">BF81*(1+AY82)*(1+BA82)*(1-BE82)</f>
        <v>135.883007799288</v>
      </c>
      <c r="BG82" s="5"/>
      <c r="BH82" s="5" t="n">
        <f aca="false">BH81+1</f>
        <v>51</v>
      </c>
      <c r="BI82" s="36" t="n">
        <f aca="false">T89/AG89</f>
        <v>0.0174117361545252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125887002.086153</v>
      </c>
      <c r="E83" s="9"/>
      <c r="F83" s="42" t="n">
        <f aca="false">'Central pensions'!I83</f>
        <v>22881452.7819283</v>
      </c>
      <c r="G83" s="9" t="n">
        <f aca="false">'Central pensions'!K83</f>
        <v>2752203.29552461</v>
      </c>
      <c r="H83" s="9" t="n">
        <f aca="false">'Central pensions'!V83</f>
        <v>15141810.5007241</v>
      </c>
      <c r="I83" s="42" t="n">
        <f aca="false">'Central pensions'!M83</f>
        <v>85119.6895523071</v>
      </c>
      <c r="J83" s="9" t="n">
        <f aca="false">'Central pensions'!W83</f>
        <v>468303.417548167</v>
      </c>
      <c r="K83" s="9"/>
      <c r="L83" s="42" t="n">
        <f aca="false">'Central pensions'!N83</f>
        <v>2391119.16525737</v>
      </c>
      <c r="M83" s="42"/>
      <c r="N83" s="42" t="n">
        <f aca="false">'Central pensions'!L83</f>
        <v>1060477.42567674</v>
      </c>
      <c r="O83" s="9"/>
      <c r="P83" s="9" t="n">
        <f aca="false">'Central pensions'!X83</f>
        <v>18241962.6200708</v>
      </c>
      <c r="Q83" s="42"/>
      <c r="R83" s="42" t="n">
        <f aca="false">'Central SIPA income'!G78</f>
        <v>32017513.0955018</v>
      </c>
      <c r="S83" s="42"/>
      <c r="T83" s="9" t="n">
        <f aca="false">'Central SIPA income'!J78</f>
        <v>122421736.332941</v>
      </c>
      <c r="U83" s="9"/>
      <c r="V83" s="42" t="n">
        <f aca="false">'Central SIPA income'!F78</f>
        <v>174713.725343062</v>
      </c>
      <c r="W83" s="42"/>
      <c r="X83" s="42" t="n">
        <f aca="false">'Central SIPA income'!M78</f>
        <v>438830.506697045</v>
      </c>
      <c r="Y83" s="9"/>
      <c r="Z83" s="9" t="n">
        <f aca="false">R83+V83-N83-L83-F83</f>
        <v>5859177.44798251</v>
      </c>
      <c r="AA83" s="9"/>
      <c r="AB83" s="9" t="n">
        <f aca="false">T83-P83-D83</f>
        <v>-21707228.3732832</v>
      </c>
      <c r="AC83" s="24"/>
      <c r="AD83" s="9"/>
      <c r="AE83" s="9"/>
      <c r="AF83" s="9"/>
      <c r="AG83" s="9" t="n">
        <f aca="false">BF83/100*$AG$37</f>
        <v>7175330994.27754</v>
      </c>
      <c r="AH83" s="43" t="n">
        <f aca="false">(AG83-AG82)/AG82</f>
        <v>0.00559521944907123</v>
      </c>
      <c r="AI83" s="43"/>
      <c r="AJ83" s="43" t="n">
        <f aca="false">AB83/AG83</f>
        <v>-0.0030252581226699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13271720</v>
      </c>
      <c r="AX83" s="7"/>
      <c r="AY83" s="43" t="n">
        <f aca="false">(AW83-AW82)/AW82</f>
        <v>-5.29669676742521E-005</v>
      </c>
      <c r="AZ83" s="48" t="n">
        <f aca="false">workers_and_wage_central!B71</f>
        <v>7864.75262804606</v>
      </c>
      <c r="BA83" s="43" t="n">
        <f aca="false">(AZ83-AZ82)/AZ82</f>
        <v>0.00564848559989959</v>
      </c>
      <c r="BB83" s="7"/>
      <c r="BC83" s="7"/>
      <c r="BD83" s="7"/>
      <c r="BE83" s="7"/>
      <c r="BF83" s="7" t="n">
        <f aca="false">BF82*(1+AY83)*(1+BA83)*(1-BE83)</f>
        <v>136.643303047325</v>
      </c>
      <c r="BG83" s="7"/>
      <c r="BH83" s="7" t="n">
        <f aca="false">BH82+1</f>
        <v>52</v>
      </c>
      <c r="BI83" s="43" t="n">
        <f aca="false">T90/AG90</f>
        <v>0.0152402865518216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126777997.678917</v>
      </c>
      <c r="E84" s="9"/>
      <c r="F84" s="42" t="n">
        <f aca="false">'Central pensions'!I84</f>
        <v>23043401.7778284</v>
      </c>
      <c r="G84" s="9" t="n">
        <f aca="false">'Central pensions'!K84</f>
        <v>2831077.71661677</v>
      </c>
      <c r="H84" s="9" t="n">
        <f aca="false">'Central pensions'!V84</f>
        <v>15575754.2938567</v>
      </c>
      <c r="I84" s="42" t="n">
        <f aca="false">'Central pensions'!M84</f>
        <v>87559.1046376331</v>
      </c>
      <c r="J84" s="9" t="n">
        <f aca="false">'Central pensions'!W84</f>
        <v>481724.35960382</v>
      </c>
      <c r="K84" s="9"/>
      <c r="L84" s="42" t="n">
        <f aca="false">'Central pensions'!N84</f>
        <v>2400962.32376656</v>
      </c>
      <c r="M84" s="42"/>
      <c r="N84" s="42" t="n">
        <f aca="false">'Central pensions'!L84</f>
        <v>1069906.66380504</v>
      </c>
      <c r="O84" s="9"/>
      <c r="P84" s="9" t="n">
        <f aca="false">'Central pensions'!X84</f>
        <v>18344915.7024744</v>
      </c>
      <c r="Q84" s="42"/>
      <c r="R84" s="42" t="n">
        <f aca="false">'Central SIPA income'!G79</f>
        <v>28110594.7973814</v>
      </c>
      <c r="S84" s="42"/>
      <c r="T84" s="9" t="n">
        <f aca="false">'Central SIPA income'!J79</f>
        <v>107483295.600827</v>
      </c>
      <c r="U84" s="9"/>
      <c r="V84" s="42" t="n">
        <f aca="false">'Central SIPA income'!F79</f>
        <v>174467.747353172</v>
      </c>
      <c r="W84" s="42"/>
      <c r="X84" s="42" t="n">
        <f aca="false">'Central SIPA income'!M79</f>
        <v>438212.680903865</v>
      </c>
      <c r="Y84" s="9"/>
      <c r="Z84" s="9" t="n">
        <f aca="false">R84+V84-N84-L84-F84</f>
        <v>1770791.77933458</v>
      </c>
      <c r="AA84" s="9"/>
      <c r="AB84" s="9" t="n">
        <f aca="false">T84-P84-D84</f>
        <v>-37639617.7805645</v>
      </c>
      <c r="AC84" s="24"/>
      <c r="AD84" s="9"/>
      <c r="AE84" s="9"/>
      <c r="AF84" s="9"/>
      <c r="AG84" s="9" t="n">
        <f aca="false">BF84/100*$AG$37</f>
        <v>7231311390.16649</v>
      </c>
      <c r="AH84" s="43" t="n">
        <f aca="false">(AG84-AG83)/AG83</f>
        <v>0.00780178585957724</v>
      </c>
      <c r="AI84" s="43"/>
      <c r="AJ84" s="43" t="n">
        <f aca="false">AB84/AG84</f>
        <v>-0.00520508877985103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13265038</v>
      </c>
      <c r="AY84" s="43" t="n">
        <f aca="false">(AW84-AW83)/AW83</f>
        <v>-0.000503476565207825</v>
      </c>
      <c r="AZ84" s="48" t="n">
        <f aca="false">workers_and_wage_central!B72</f>
        <v>7930.10436559635</v>
      </c>
      <c r="BA84" s="43" t="n">
        <f aca="false">(AZ84-AZ83)/AZ83</f>
        <v>0.00830944603613385</v>
      </c>
      <c r="BB84" s="7"/>
      <c r="BC84" s="7"/>
      <c r="BD84" s="7"/>
      <c r="BE84" s="7"/>
      <c r="BF84" s="7" t="n">
        <f aca="false">BF83*(1+AY84)*(1+BA84)*(1-BE84)</f>
        <v>137.709364836846</v>
      </c>
      <c r="BG84" s="7"/>
      <c r="BH84" s="0" t="n">
        <f aca="false">BH83+1</f>
        <v>53</v>
      </c>
      <c r="BI84" s="43" t="n">
        <f aca="false">T91/AG91</f>
        <v>0.0174539519891222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127390422.789205</v>
      </c>
      <c r="E85" s="9"/>
      <c r="F85" s="42" t="n">
        <f aca="false">'Central pensions'!I85</f>
        <v>23154717.2910371</v>
      </c>
      <c r="G85" s="9" t="n">
        <f aca="false">'Central pensions'!K85</f>
        <v>2890380.70572833</v>
      </c>
      <c r="H85" s="9" t="n">
        <f aca="false">'Central pensions'!V85</f>
        <v>15902021.8427379</v>
      </c>
      <c r="I85" s="42" t="n">
        <f aca="false">'Central pensions'!M85</f>
        <v>89393.2177029378</v>
      </c>
      <c r="J85" s="9" t="n">
        <f aca="false">'Central pensions'!W85</f>
        <v>491815.108538285</v>
      </c>
      <c r="K85" s="9"/>
      <c r="L85" s="42" t="n">
        <f aca="false">'Central pensions'!N85</f>
        <v>2383049.70434068</v>
      </c>
      <c r="M85" s="42"/>
      <c r="N85" s="42" t="n">
        <f aca="false">'Central pensions'!L85</f>
        <v>1076557.24819966</v>
      </c>
      <c r="O85" s="9"/>
      <c r="P85" s="9" t="n">
        <f aca="false">'Central pensions'!X85</f>
        <v>18288556.58822</v>
      </c>
      <c r="Q85" s="42"/>
      <c r="R85" s="42" t="n">
        <f aca="false">'Central SIPA income'!G80</f>
        <v>32607584.0930569</v>
      </c>
      <c r="S85" s="42"/>
      <c r="T85" s="9" t="n">
        <f aca="false">'Central SIPA income'!J80</f>
        <v>124677923.934549</v>
      </c>
      <c r="U85" s="9"/>
      <c r="V85" s="42" t="n">
        <f aca="false">'Central SIPA income'!F80</f>
        <v>166505.101982034</v>
      </c>
      <c r="W85" s="42"/>
      <c r="X85" s="42" t="n">
        <f aca="false">'Central SIPA income'!M80</f>
        <v>418212.811425928</v>
      </c>
      <c r="Y85" s="9"/>
      <c r="Z85" s="9" t="n">
        <f aca="false">R85+V85-N85-L85-F85</f>
        <v>6159764.95146144</v>
      </c>
      <c r="AA85" s="9"/>
      <c r="AB85" s="9" t="n">
        <f aca="false">T85-P85-D85</f>
        <v>-21001055.4428762</v>
      </c>
      <c r="AC85" s="24"/>
      <c r="AD85" s="9"/>
      <c r="AE85" s="9"/>
      <c r="AF85" s="9"/>
      <c r="AG85" s="9" t="n">
        <f aca="false">BF85/100*$AG$37</f>
        <v>7262779713.78282</v>
      </c>
      <c r="AH85" s="43" t="n">
        <f aca="false">(AG85-AG84)/AG84</f>
        <v>0.00435167591581371</v>
      </c>
      <c r="AI85" s="43" t="n">
        <f aca="false">(AG85-AG81)/AG81</f>
        <v>0.025034134941961</v>
      </c>
      <c r="AJ85" s="43" t="n">
        <f aca="false">AB85/AG85</f>
        <v>-0.00289160022339956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13276567</v>
      </c>
      <c r="AY85" s="43" t="n">
        <f aca="false">(AW85-AW84)/AW84</f>
        <v>0.000869126797827492</v>
      </c>
      <c r="AZ85" s="48" t="n">
        <f aca="false">workers_and_wage_central!B73</f>
        <v>7957.69736174791</v>
      </c>
      <c r="BA85" s="43" t="n">
        <f aca="false">(AZ85-AZ84)/AZ84</f>
        <v>0.00347952496959154</v>
      </c>
      <c r="BB85" s="7"/>
      <c r="BC85" s="7"/>
      <c r="BD85" s="7"/>
      <c r="BE85" s="7"/>
      <c r="BF85" s="7" t="n">
        <f aca="false">BF84*(1+AY85)*(1+BA85)*(1-BE85)</f>
        <v>138.308631363188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0.0153183557645838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127494874.207726</v>
      </c>
      <c r="E86" s="6"/>
      <c r="F86" s="8" t="n">
        <f aca="false">'Central pensions'!I86</f>
        <v>23173702.5727683</v>
      </c>
      <c r="G86" s="6" t="n">
        <f aca="false">'Central pensions'!K86</f>
        <v>2945256.86540725</v>
      </c>
      <c r="H86" s="6" t="n">
        <f aca="false">'Central pensions'!V86</f>
        <v>16203934.2822066</v>
      </c>
      <c r="I86" s="8" t="n">
        <f aca="false">'Central pensions'!M86</f>
        <v>91090.4185177502</v>
      </c>
      <c r="J86" s="6" t="n">
        <f aca="false">'Central pensions'!W86</f>
        <v>501152.606666186</v>
      </c>
      <c r="K86" s="6"/>
      <c r="L86" s="8" t="n">
        <f aca="false">'Central pensions'!N86</f>
        <v>2952604.55267593</v>
      </c>
      <c r="M86" s="8"/>
      <c r="N86" s="8" t="n">
        <f aca="false">'Central pensions'!L86</f>
        <v>1078030.224514</v>
      </c>
      <c r="O86" s="6"/>
      <c r="P86" s="6" t="n">
        <f aca="false">'Central pensions'!X86</f>
        <v>21252083.2848647</v>
      </c>
      <c r="Q86" s="8"/>
      <c r="R86" s="8" t="n">
        <f aca="false">'Central SIPA income'!G81</f>
        <v>28648813.9121814</v>
      </c>
      <c r="S86" s="8"/>
      <c r="T86" s="6" t="n">
        <f aca="false">'Central SIPA income'!J81</f>
        <v>109541223.03463</v>
      </c>
      <c r="U86" s="6"/>
      <c r="V86" s="8" t="n">
        <f aca="false">'Central SIPA income'!F81</f>
        <v>165900.434207278</v>
      </c>
      <c r="W86" s="8"/>
      <c r="X86" s="8" t="n">
        <f aca="false">'Central SIPA income'!M81</f>
        <v>416694.060306296</v>
      </c>
      <c r="Y86" s="6"/>
      <c r="Z86" s="6" t="n">
        <f aca="false">R86+V86-N86-L86-F86</f>
        <v>1610376.99643049</v>
      </c>
      <c r="AA86" s="6"/>
      <c r="AB86" s="6" t="n">
        <f aca="false">T86-P86-D86</f>
        <v>-39205734.4579607</v>
      </c>
      <c r="AC86" s="24"/>
      <c r="AD86" s="6"/>
      <c r="AE86" s="6"/>
      <c r="AF86" s="6"/>
      <c r="AG86" s="6" t="n">
        <f aca="false">BF86/100*$AG$37</f>
        <v>7325803152.77883</v>
      </c>
      <c r="AH86" s="36" t="n">
        <f aca="false">(AG86-AG85)/AG85</f>
        <v>0.00867759197988688</v>
      </c>
      <c r="AI86" s="36"/>
      <c r="AJ86" s="36" t="n">
        <f aca="false">AB86/AG86</f>
        <v>-0.00535173190438364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0.00707123695364767</v>
      </c>
      <c r="AV86" s="5"/>
      <c r="AW86" s="40" t="n">
        <f aca="false">workers_and_wage_central!C74</f>
        <v>13316386</v>
      </c>
      <c r="AX86" s="5"/>
      <c r="AY86" s="36" t="n">
        <f aca="false">(AW86-AW85)/AW85</f>
        <v>0.00299919399344725</v>
      </c>
      <c r="AZ86" s="41" t="n">
        <f aca="false">workers_and_wage_central!B74</f>
        <v>8002.74921517536</v>
      </c>
      <c r="BA86" s="36" t="n">
        <f aca="false">(AZ86-AZ85)/AZ85</f>
        <v>0.00566141829469561</v>
      </c>
      <c r="BB86" s="5"/>
      <c r="BC86" s="5"/>
      <c r="BD86" s="5"/>
      <c r="BE86" s="5"/>
      <c r="BF86" s="5" t="n">
        <f aca="false">BF85*(1+AY86)*(1+BA86)*(1-BE86)</f>
        <v>139.508817233455</v>
      </c>
      <c r="BG86" s="5"/>
      <c r="BH86" s="5" t="n">
        <f aca="false">BH85+1</f>
        <v>55</v>
      </c>
      <c r="BI86" s="36" t="n">
        <f aca="false">T93/AG93</f>
        <v>0.0174811848064676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128003695.30141</v>
      </c>
      <c r="E87" s="9"/>
      <c r="F87" s="42" t="n">
        <f aca="false">'Central pensions'!I87</f>
        <v>23266186.8295749</v>
      </c>
      <c r="G87" s="9" t="n">
        <f aca="false">'Central pensions'!K87</f>
        <v>3029664.95752675</v>
      </c>
      <c r="H87" s="9" t="n">
        <f aca="false">'Central pensions'!V87</f>
        <v>16668322.7006347</v>
      </c>
      <c r="I87" s="42" t="n">
        <f aca="false">'Central pensions'!M87</f>
        <v>93700.9780678381</v>
      </c>
      <c r="J87" s="9" t="n">
        <f aca="false">'Central pensions'!W87</f>
        <v>515515.135071179</v>
      </c>
      <c r="K87" s="9"/>
      <c r="L87" s="42" t="n">
        <f aca="false">'Central pensions'!N87</f>
        <v>2339345.13371836</v>
      </c>
      <c r="M87" s="42"/>
      <c r="N87" s="42" t="n">
        <f aca="false">'Central pensions'!L87</f>
        <v>1083964.10743098</v>
      </c>
      <c r="O87" s="9"/>
      <c r="P87" s="9" t="n">
        <f aca="false">'Central pensions'!X87</f>
        <v>18102523.7176119</v>
      </c>
      <c r="Q87" s="42"/>
      <c r="R87" s="42" t="n">
        <f aca="false">'Central SIPA income'!G82</f>
        <v>33016248.8477838</v>
      </c>
      <c r="S87" s="42"/>
      <c r="T87" s="9" t="n">
        <f aca="false">'Central SIPA income'!J82</f>
        <v>126240489.043917</v>
      </c>
      <c r="U87" s="9"/>
      <c r="V87" s="42" t="n">
        <f aca="false">'Central SIPA income'!F82</f>
        <v>173027.084050522</v>
      </c>
      <c r="W87" s="42"/>
      <c r="X87" s="42" t="n">
        <f aca="false">'Central SIPA income'!M82</f>
        <v>434594.150042364</v>
      </c>
      <c r="Y87" s="9"/>
      <c r="Z87" s="9" t="n">
        <f aca="false">R87+V87-N87-L87-F87</f>
        <v>6499779.86111004</v>
      </c>
      <c r="AA87" s="9"/>
      <c r="AB87" s="9" t="n">
        <f aca="false">T87-P87-D87</f>
        <v>-19865729.9751048</v>
      </c>
      <c r="AC87" s="24"/>
      <c r="AD87" s="9"/>
      <c r="AE87" s="9"/>
      <c r="AF87" s="9"/>
      <c r="AG87" s="9" t="n">
        <f aca="false">BF87/100*$AG$37</f>
        <v>7361022195.51588</v>
      </c>
      <c r="AH87" s="43" t="n">
        <f aca="false">(AG87-AG86)/AG86</f>
        <v>0.00480753331785702</v>
      </c>
      <c r="AI87" s="43"/>
      <c r="AJ87" s="43" t="n">
        <f aca="false">AB87/AG87</f>
        <v>-0.00269877327461483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13370647</v>
      </c>
      <c r="AX87" s="7"/>
      <c r="AY87" s="43" t="n">
        <f aca="false">(AW87-AW86)/AW86</f>
        <v>0.00407475421634669</v>
      </c>
      <c r="AZ87" s="48" t="n">
        <f aca="false">workers_and_wage_central!B75</f>
        <v>8008.58966416074</v>
      </c>
      <c r="BA87" s="43" t="n">
        <f aca="false">(AZ87-AZ86)/AZ86</f>
        <v>0.000729805324188363</v>
      </c>
      <c r="BB87" s="7"/>
      <c r="BC87" s="7"/>
      <c r="BD87" s="7"/>
      <c r="BE87" s="7"/>
      <c r="BF87" s="7" t="n">
        <f aca="false">BF86*(1+AY87)*(1+BA87)*(1-BE87)</f>
        <v>140.179510520439</v>
      </c>
      <c r="BG87" s="7"/>
      <c r="BH87" s="7" t="n">
        <f aca="false">BH86+1</f>
        <v>56</v>
      </c>
      <c r="BI87" s="43" t="n">
        <f aca="false">T94/AG94</f>
        <v>0.0150854982565234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128163523.362388</v>
      </c>
      <c r="E88" s="9"/>
      <c r="F88" s="42" t="n">
        <f aca="false">'Central pensions'!I88</f>
        <v>23295237.4715786</v>
      </c>
      <c r="G88" s="9" t="n">
        <f aca="false">'Central pensions'!K88</f>
        <v>3109066.42334076</v>
      </c>
      <c r="H88" s="9" t="n">
        <f aca="false">'Central pensions'!V88</f>
        <v>17105166.1383235</v>
      </c>
      <c r="I88" s="42" t="n">
        <f aca="false">'Central pensions'!M88</f>
        <v>96156.693505385</v>
      </c>
      <c r="J88" s="9" t="n">
        <f aca="false">'Central pensions'!W88</f>
        <v>529025.75685537</v>
      </c>
      <c r="K88" s="9"/>
      <c r="L88" s="42" t="n">
        <f aca="false">'Central pensions'!N88</f>
        <v>2301713.74587094</v>
      </c>
      <c r="M88" s="42"/>
      <c r="N88" s="42" t="n">
        <f aca="false">'Central pensions'!L88</f>
        <v>1087761.4138873</v>
      </c>
      <c r="O88" s="9"/>
      <c r="P88" s="9" t="n">
        <f aca="false">'Central pensions'!X88</f>
        <v>17928145.9269157</v>
      </c>
      <c r="Q88" s="42"/>
      <c r="R88" s="42" t="n">
        <f aca="false">'Central SIPA income'!G83</f>
        <v>29118919.4671589</v>
      </c>
      <c r="S88" s="42"/>
      <c r="T88" s="9" t="n">
        <f aca="false">'Central SIPA income'!J83</f>
        <v>111338712.368935</v>
      </c>
      <c r="U88" s="9"/>
      <c r="V88" s="42" t="n">
        <f aca="false">'Central SIPA income'!F83</f>
        <v>173495.267102336</v>
      </c>
      <c r="W88" s="42"/>
      <c r="X88" s="42" t="n">
        <f aca="false">'Central SIPA income'!M83</f>
        <v>435770.090887601</v>
      </c>
      <c r="Y88" s="9"/>
      <c r="Z88" s="9" t="n">
        <f aca="false">R88+V88-N88-L88-F88</f>
        <v>2607702.10292445</v>
      </c>
      <c r="AA88" s="9"/>
      <c r="AB88" s="9" t="n">
        <f aca="false">T88-P88-D88</f>
        <v>-34752956.9203695</v>
      </c>
      <c r="AC88" s="24"/>
      <c r="AD88" s="9"/>
      <c r="AE88" s="9"/>
      <c r="AF88" s="9"/>
      <c r="AG88" s="9" t="n">
        <f aca="false">BF88/100*$AG$37</f>
        <v>7433849466.18654</v>
      </c>
      <c r="AH88" s="43" t="n">
        <f aca="false">(AG88-AG87)/AG87</f>
        <v>0.00989363552184764</v>
      </c>
      <c r="AI88" s="43"/>
      <c r="AJ88" s="43" t="n">
        <f aca="false">AB88/AG88</f>
        <v>-0.00467496107883891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13432856</v>
      </c>
      <c r="AY88" s="43" t="n">
        <f aca="false">(AW88-AW87)/AW87</f>
        <v>0.00465265443026056</v>
      </c>
      <c r="AZ88" s="48" t="n">
        <f aca="false">workers_and_wage_central!B76</f>
        <v>8050.36815030225</v>
      </c>
      <c r="BA88" s="43" t="n">
        <f aca="false">(AZ88-AZ87)/AZ87</f>
        <v>0.00521670954481202</v>
      </c>
      <c r="BB88" s="7"/>
      <c r="BC88" s="7"/>
      <c r="BD88" s="7"/>
      <c r="BE88" s="7"/>
      <c r="BF88" s="7" t="n">
        <f aca="false">BF87*(1+AY88)*(1+BA88)*(1-BE88)</f>
        <v>141.56639550516</v>
      </c>
      <c r="BG88" s="7"/>
      <c r="BH88" s="0" t="n">
        <f aca="false">BH87+1</f>
        <v>57</v>
      </c>
      <c r="BI88" s="43" t="n">
        <f aca="false">T95/AG95</f>
        <v>0.01729865380542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128487145.326028</v>
      </c>
      <c r="E89" s="9"/>
      <c r="F89" s="42" t="n">
        <f aca="false">'Central pensions'!I89</f>
        <v>23354059.5942561</v>
      </c>
      <c r="G89" s="9" t="n">
        <f aca="false">'Central pensions'!K89</f>
        <v>3149185.23547438</v>
      </c>
      <c r="H89" s="9" t="n">
        <f aca="false">'Central pensions'!V89</f>
        <v>17325888.0057194</v>
      </c>
      <c r="I89" s="42" t="n">
        <f aca="false">'Central pensions'!M89</f>
        <v>97397.4815095165</v>
      </c>
      <c r="J89" s="9" t="n">
        <f aca="false">'Central pensions'!W89</f>
        <v>535852.206362454</v>
      </c>
      <c r="K89" s="9"/>
      <c r="L89" s="42" t="n">
        <f aca="false">'Central pensions'!N89</f>
        <v>2299721.01148069</v>
      </c>
      <c r="M89" s="42"/>
      <c r="N89" s="42" t="n">
        <f aca="false">'Central pensions'!L89</f>
        <v>1092409.0899892</v>
      </c>
      <c r="O89" s="9"/>
      <c r="P89" s="9" t="n">
        <f aca="false">'Central pensions'!X89</f>
        <v>17943375.7613181</v>
      </c>
      <c r="Q89" s="42"/>
      <c r="R89" s="42" t="n">
        <f aca="false">'Central SIPA income'!G84</f>
        <v>34018128.791673</v>
      </c>
      <c r="S89" s="42"/>
      <c r="T89" s="9" t="n">
        <f aca="false">'Central SIPA income'!J84</f>
        <v>130071263.844015</v>
      </c>
      <c r="U89" s="9"/>
      <c r="V89" s="42" t="n">
        <f aca="false">'Central SIPA income'!F84</f>
        <v>175858.796256645</v>
      </c>
      <c r="W89" s="42"/>
      <c r="X89" s="42" t="n">
        <f aca="false">'Central SIPA income'!M84</f>
        <v>441706.59469886</v>
      </c>
      <c r="Y89" s="9"/>
      <c r="Z89" s="9" t="n">
        <f aca="false">R89+V89-N89-L89-F89</f>
        <v>7447797.89220366</v>
      </c>
      <c r="AA89" s="9"/>
      <c r="AB89" s="9" t="n">
        <f aca="false">T89-P89-D89</f>
        <v>-16359257.2433314</v>
      </c>
      <c r="AC89" s="24"/>
      <c r="AD89" s="9"/>
      <c r="AE89" s="9"/>
      <c r="AF89" s="9"/>
      <c r="AG89" s="9" t="n">
        <f aca="false">BF89/100*$AG$37</f>
        <v>7470321321.76033</v>
      </c>
      <c r="AH89" s="43" t="n">
        <f aca="false">(AG89-AG88)/AG88</f>
        <v>0.00490618699499915</v>
      </c>
      <c r="AI89" s="43" t="n">
        <f aca="false">(AG89-AG85)/AG85</f>
        <v>0.0285760571236444</v>
      </c>
      <c r="AJ89" s="43" t="n">
        <f aca="false">AB89/AG89</f>
        <v>-0.00218990007774879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13416702</v>
      </c>
      <c r="AY89" s="43" t="n">
        <f aca="false">(AW89-AW88)/AW88</f>
        <v>-0.00120257374902255</v>
      </c>
      <c r="AZ89" s="48" t="n">
        <f aca="false">workers_and_wage_central!B77</f>
        <v>8099.60513433822</v>
      </c>
      <c r="BA89" s="43" t="n">
        <f aca="false">(AZ89-AZ88)/AZ88</f>
        <v>0.00611611582435781</v>
      </c>
      <c r="BB89" s="7"/>
      <c r="BC89" s="7"/>
      <c r="BD89" s="7"/>
      <c r="BE89" s="7"/>
      <c r="BF89" s="7" t="n">
        <f aca="false">BF88*(1+AY89)*(1+BA89)*(1-BE89)</f>
        <v>142.260946713716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0.0151147763284743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129280798.979067</v>
      </c>
      <c r="E90" s="6"/>
      <c r="F90" s="8" t="n">
        <f aca="false">'Central pensions'!I90</f>
        <v>23498315.5403527</v>
      </c>
      <c r="G90" s="6" t="n">
        <f aca="false">'Central pensions'!K90</f>
        <v>3216660.01941173</v>
      </c>
      <c r="H90" s="6" t="n">
        <f aca="false">'Central pensions'!V90</f>
        <v>17697114.3586629</v>
      </c>
      <c r="I90" s="8" t="n">
        <f aca="false">'Central pensions'!M90</f>
        <v>99484.33049727</v>
      </c>
      <c r="J90" s="6" t="n">
        <f aca="false">'Central pensions'!W90</f>
        <v>547333.43377308</v>
      </c>
      <c r="K90" s="6"/>
      <c r="L90" s="8" t="n">
        <f aca="false">'Central pensions'!N90</f>
        <v>2901653.91757499</v>
      </c>
      <c r="M90" s="8"/>
      <c r="N90" s="8" t="n">
        <f aca="false">'Central pensions'!L90</f>
        <v>1101109.89595588</v>
      </c>
      <c r="O90" s="6"/>
      <c r="P90" s="6" t="n">
        <f aca="false">'Central pensions'!X90</f>
        <v>21114677.739786</v>
      </c>
      <c r="Q90" s="8"/>
      <c r="R90" s="8" t="n">
        <f aca="false">'Central SIPA income'!G85</f>
        <v>29791612.7502173</v>
      </c>
      <c r="S90" s="8"/>
      <c r="T90" s="6" t="n">
        <f aca="false">'Central SIPA income'!J85</f>
        <v>113910813.440179</v>
      </c>
      <c r="U90" s="6"/>
      <c r="V90" s="8" t="n">
        <f aca="false">'Central SIPA income'!F85</f>
        <v>170851.502689065</v>
      </c>
      <c r="W90" s="8"/>
      <c r="X90" s="8" t="n">
        <f aca="false">'Central SIPA income'!M85</f>
        <v>429129.716899895</v>
      </c>
      <c r="Y90" s="6"/>
      <c r="Z90" s="6" t="n">
        <f aca="false">R90+V90-N90-L90-F90</f>
        <v>2461384.89902274</v>
      </c>
      <c r="AA90" s="6"/>
      <c r="AB90" s="6" t="n">
        <f aca="false">T90-P90-D90</f>
        <v>-36484663.2786741</v>
      </c>
      <c r="AC90" s="24"/>
      <c r="AD90" s="6"/>
      <c r="AE90" s="6"/>
      <c r="AF90" s="6"/>
      <c r="AG90" s="6" t="n">
        <f aca="false">BF90/100*$AG$37</f>
        <v>7474322287.36954</v>
      </c>
      <c r="AH90" s="36" t="n">
        <f aca="false">(AG90-AG89)/AG89</f>
        <v>0.000535581461209627</v>
      </c>
      <c r="AI90" s="36"/>
      <c r="AJ90" s="36" t="n">
        <f aca="false">AB90/AG90</f>
        <v>-0.00488133396927875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0.00352162877197393</v>
      </c>
      <c r="AV90" s="5"/>
      <c r="AW90" s="40" t="n">
        <f aca="false">workers_and_wage_central!C78</f>
        <v>13423308</v>
      </c>
      <c r="AX90" s="5"/>
      <c r="AY90" s="36" t="n">
        <f aca="false">(AW90-AW89)/AW89</f>
        <v>0.000492371374127561</v>
      </c>
      <c r="AZ90" s="41" t="n">
        <f aca="false">workers_and_wage_central!B78</f>
        <v>8099.95494674379</v>
      </c>
      <c r="BA90" s="36" t="n">
        <f aca="false">(AZ90-AZ89)/AZ89</f>
        <v>4.31888221423807E-005</v>
      </c>
      <c r="BB90" s="5"/>
      <c r="BC90" s="5"/>
      <c r="BD90" s="5"/>
      <c r="BE90" s="5"/>
      <c r="BF90" s="5" t="n">
        <f aca="false">BF89*(1+AY90)*(1+BA90)*(1-BE90)</f>
        <v>142.33713903943</v>
      </c>
      <c r="BG90" s="5"/>
      <c r="BH90" s="5" t="n">
        <f aca="false">BH89+1</f>
        <v>59</v>
      </c>
      <c r="BI90" s="36" t="n">
        <f aca="false">T97/AG97</f>
        <v>0.017389888846475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130193085.415281</v>
      </c>
      <c r="E91" s="9"/>
      <c r="F91" s="42" t="n">
        <f aca="false">'Central pensions'!I91</f>
        <v>23664134.3990745</v>
      </c>
      <c r="G91" s="9" t="n">
        <f aca="false">'Central pensions'!K91</f>
        <v>3300753.34819625</v>
      </c>
      <c r="H91" s="9" t="n">
        <f aca="false">'Central pensions'!V91</f>
        <v>18159771.0420921</v>
      </c>
      <c r="I91" s="42" t="n">
        <f aca="false">'Central pensions'!M91</f>
        <v>102085.155098854</v>
      </c>
      <c r="J91" s="9" t="n">
        <f aca="false">'Central pensions'!W91</f>
        <v>561642.403363679</v>
      </c>
      <c r="K91" s="9"/>
      <c r="L91" s="42" t="n">
        <f aca="false">'Central pensions'!N91</f>
        <v>2282176.01450417</v>
      </c>
      <c r="M91" s="42"/>
      <c r="N91" s="42" t="n">
        <f aca="false">'Central pensions'!L91</f>
        <v>1110908.19206451</v>
      </c>
      <c r="O91" s="9"/>
      <c r="P91" s="9" t="n">
        <f aca="false">'Central pensions'!X91</f>
        <v>17954111.2901024</v>
      </c>
      <c r="Q91" s="42"/>
      <c r="R91" s="42" t="n">
        <f aca="false">'Central SIPA income'!G86</f>
        <v>34390844.6941925</v>
      </c>
      <c r="S91" s="42"/>
      <c r="T91" s="9" t="n">
        <f aca="false">'Central SIPA income'!J86</f>
        <v>131496375.401219</v>
      </c>
      <c r="U91" s="9"/>
      <c r="V91" s="42" t="n">
        <f aca="false">'Central SIPA income'!F86</f>
        <v>166013.106540009</v>
      </c>
      <c r="W91" s="42"/>
      <c r="X91" s="42" t="n">
        <f aca="false">'Central SIPA income'!M86</f>
        <v>416977.060721782</v>
      </c>
      <c r="Y91" s="9"/>
      <c r="Z91" s="9" t="n">
        <f aca="false">R91+V91-N91-L91-F91</f>
        <v>7499639.19508927</v>
      </c>
      <c r="AA91" s="9"/>
      <c r="AB91" s="9" t="n">
        <f aca="false">T91-P91-D91</f>
        <v>-16650821.3041645</v>
      </c>
      <c r="AC91" s="24"/>
      <c r="AD91" s="9"/>
      <c r="AE91" s="9"/>
      <c r="AF91" s="9"/>
      <c r="AG91" s="9" t="n">
        <f aca="false">BF91/100*$AG$37</f>
        <v>7533902664.74729</v>
      </c>
      <c r="AH91" s="43" t="n">
        <f aca="false">(AG91-AG90)/AG90</f>
        <v>0.00797134176009952</v>
      </c>
      <c r="AI91" s="43"/>
      <c r="AJ91" s="43" t="n">
        <f aca="false">AB91/AG91</f>
        <v>-0.00221011898415906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13405704</v>
      </c>
      <c r="AX91" s="7"/>
      <c r="AY91" s="43" t="n">
        <f aca="false">(AW91-AW90)/AW90</f>
        <v>-0.00131145020288591</v>
      </c>
      <c r="AZ91" s="48" t="n">
        <f aca="false">workers_and_wage_central!B79</f>
        <v>8175.24388111222</v>
      </c>
      <c r="BA91" s="43" t="n">
        <f aca="false">(AZ91-AZ90)/AZ90</f>
        <v>0.00929498186884317</v>
      </c>
      <c r="BB91" s="7"/>
      <c r="BC91" s="7"/>
      <c r="BD91" s="7"/>
      <c r="BE91" s="7"/>
      <c r="BF91" s="7" t="n">
        <f aca="false">BF90*(1+AY91)*(1+BA91)*(1-BE91)</f>
        <v>143.471757019868</v>
      </c>
      <c r="BG91" s="7"/>
      <c r="BH91" s="7" t="n">
        <f aca="false">BH90+1</f>
        <v>60</v>
      </c>
      <c r="BI91" s="43" t="n">
        <f aca="false">T98/AG98</f>
        <v>0.0152070771744714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130778202.486166</v>
      </c>
      <c r="E92" s="9"/>
      <c r="F92" s="42" t="n">
        <f aca="false">'Central pensions'!I92</f>
        <v>23770486.3528703</v>
      </c>
      <c r="G92" s="9" t="n">
        <f aca="false">'Central pensions'!K92</f>
        <v>3329674.00922042</v>
      </c>
      <c r="H92" s="9" t="n">
        <f aca="false">'Central pensions'!V92</f>
        <v>18318883.9860726</v>
      </c>
      <c r="I92" s="42" t="n">
        <f aca="false">'Central pensions'!M92</f>
        <v>102979.60853259</v>
      </c>
      <c r="J92" s="9" t="n">
        <f aca="false">'Central pensions'!W92</f>
        <v>566563.422249665</v>
      </c>
      <c r="K92" s="9"/>
      <c r="L92" s="42" t="n">
        <f aca="false">'Central pensions'!N92</f>
        <v>2290711.62857872</v>
      </c>
      <c r="M92" s="42"/>
      <c r="N92" s="42" t="n">
        <f aca="false">'Central pensions'!L92</f>
        <v>1117458.59303064</v>
      </c>
      <c r="O92" s="9"/>
      <c r="P92" s="9" t="n">
        <f aca="false">'Central pensions'!X92</f>
        <v>18034441.0055468</v>
      </c>
      <c r="Q92" s="42"/>
      <c r="R92" s="42" t="n">
        <f aca="false">'Central SIPA income'!G87</f>
        <v>30111920.9702151</v>
      </c>
      <c r="S92" s="42"/>
      <c r="T92" s="9" t="n">
        <f aca="false">'Central SIPA income'!J87</f>
        <v>115135539.680998</v>
      </c>
      <c r="U92" s="9"/>
      <c r="V92" s="42" t="n">
        <f aca="false">'Central SIPA income'!F87</f>
        <v>171821.552022303</v>
      </c>
      <c r="W92" s="42"/>
      <c r="X92" s="42" t="n">
        <f aca="false">'Central SIPA income'!M87</f>
        <v>431566.201152005</v>
      </c>
      <c r="Y92" s="9"/>
      <c r="Z92" s="9" t="n">
        <f aca="false">R92+V92-N92-L92-F92</f>
        <v>3105085.94775773</v>
      </c>
      <c r="AA92" s="9"/>
      <c r="AB92" s="9" t="n">
        <f aca="false">T92-P92-D92</f>
        <v>-33677103.8107148</v>
      </c>
      <c r="AC92" s="24"/>
      <c r="AD92" s="9"/>
      <c r="AE92" s="9"/>
      <c r="AF92" s="9"/>
      <c r="AG92" s="9" t="n">
        <f aca="false">BF92/100*$AG$37</f>
        <v>7516181335.02243</v>
      </c>
      <c r="AH92" s="43" t="n">
        <f aca="false">(AG92-AG91)/AG91</f>
        <v>-0.0023522111332525</v>
      </c>
      <c r="AI92" s="43"/>
      <c r="AJ92" s="43" t="n">
        <f aca="false">AB92/AG92</f>
        <v>-0.00448061353360287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13414866</v>
      </c>
      <c r="AY92" s="43" t="n">
        <f aca="false">(AW92-AW91)/AW91</f>
        <v>0.00068344042207705</v>
      </c>
      <c r="AZ92" s="48" t="n">
        <f aca="false">workers_and_wage_central!B80</f>
        <v>8150.4436387974</v>
      </c>
      <c r="BA92" s="43" t="n">
        <f aca="false">(AZ92-AZ91)/AZ91</f>
        <v>-0.00303357828530566</v>
      </c>
      <c r="BB92" s="7"/>
      <c r="BC92" s="7"/>
      <c r="BD92" s="7"/>
      <c r="BE92" s="7"/>
      <c r="BF92" s="7" t="n">
        <f aca="false">BF91*(1+AY92)*(1+BA92)*(1-BE92)</f>
        <v>143.134281155698</v>
      </c>
      <c r="BG92" s="7"/>
      <c r="BH92" s="0" t="n">
        <f aca="false">BH91+1</f>
        <v>61</v>
      </c>
      <c r="BI92" s="43" t="n">
        <f aca="false">T99/AG99</f>
        <v>0.0173861674118669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130738629.073077</v>
      </c>
      <c r="E93" s="9"/>
      <c r="F93" s="42" t="n">
        <f aca="false">'Central pensions'!I93</f>
        <v>23763293.416602</v>
      </c>
      <c r="G93" s="9" t="n">
        <f aca="false">'Central pensions'!K93</f>
        <v>3397916.65675888</v>
      </c>
      <c r="H93" s="9" t="n">
        <f aca="false">'Central pensions'!V93</f>
        <v>18694334.897993</v>
      </c>
      <c r="I93" s="42" t="n">
        <f aca="false">'Central pensions'!M93</f>
        <v>105090.205879141</v>
      </c>
      <c r="J93" s="9" t="n">
        <f aca="false">'Central pensions'!W93</f>
        <v>578175.306123495</v>
      </c>
      <c r="K93" s="9"/>
      <c r="L93" s="42" t="n">
        <f aca="false">'Central pensions'!N93</f>
        <v>2286539.1090246</v>
      </c>
      <c r="M93" s="42"/>
      <c r="N93" s="42" t="n">
        <f aca="false">'Central pensions'!L93</f>
        <v>1118343.98879877</v>
      </c>
      <c r="O93" s="9"/>
      <c r="P93" s="9" t="n">
        <f aca="false">'Central pensions'!X93</f>
        <v>18017660.9680274</v>
      </c>
      <c r="Q93" s="42"/>
      <c r="R93" s="42" t="n">
        <f aca="false">'Central SIPA income'!G88</f>
        <v>34636047.2100103</v>
      </c>
      <c r="S93" s="42"/>
      <c r="T93" s="9" t="n">
        <f aca="false">'Central SIPA income'!J88</f>
        <v>132433928.472567</v>
      </c>
      <c r="U93" s="9"/>
      <c r="V93" s="42" t="n">
        <f aca="false">'Central SIPA income'!F88</f>
        <v>179168.166391995</v>
      </c>
      <c r="W93" s="42"/>
      <c r="X93" s="42" t="n">
        <f aca="false">'Central SIPA income'!M88</f>
        <v>450018.778360976</v>
      </c>
      <c r="Y93" s="9"/>
      <c r="Z93" s="9" t="n">
        <f aca="false">R93+V93-N93-L93-F93</f>
        <v>7647038.86197691</v>
      </c>
      <c r="AA93" s="9"/>
      <c r="AB93" s="9" t="n">
        <f aca="false">T93-P93-D93</f>
        <v>-16322361.5685374</v>
      </c>
      <c r="AC93" s="24"/>
      <c r="AD93" s="9"/>
      <c r="AE93" s="9"/>
      <c r="AF93" s="9"/>
      <c r="AG93" s="9" t="n">
        <f aca="false">BF93/100*$AG$37</f>
        <v>7575798204.6829</v>
      </c>
      <c r="AH93" s="43" t="n">
        <f aca="false">(AG93-AG92)/AG92</f>
        <v>0.00793180299983906</v>
      </c>
      <c r="AI93" s="43" t="n">
        <f aca="false">(AG93-AG89)/AG89</f>
        <v>0.014119457300361</v>
      </c>
      <c r="AJ93" s="43" t="n">
        <f aca="false">AB93/AG93</f>
        <v>-0.0021545401722089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13425340</v>
      </c>
      <c r="AY93" s="43" t="n">
        <f aca="false">(AW93-AW92)/AW92</f>
        <v>0.000780775596267603</v>
      </c>
      <c r="AZ93" s="48" t="n">
        <f aca="false">workers_and_wage_central!B81</f>
        <v>8208.68221335193</v>
      </c>
      <c r="BA93" s="43" t="n">
        <f aca="false">(AZ93-AZ92)/AZ92</f>
        <v>0.00714544841182704</v>
      </c>
      <c r="BB93" s="7"/>
      <c r="BC93" s="7"/>
      <c r="BD93" s="7"/>
      <c r="BE93" s="7"/>
      <c r="BF93" s="7" t="n">
        <f aca="false">BF92*(1+AY93)*(1+BA93)*(1-BE93)</f>
        <v>144.269594076349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0.0151364471861289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131625339.143057</v>
      </c>
      <c r="E94" s="6"/>
      <c r="F94" s="8" t="n">
        <f aca="false">'Central pensions'!I94</f>
        <v>23924463.4680074</v>
      </c>
      <c r="G94" s="6" t="n">
        <f aca="false">'Central pensions'!K94</f>
        <v>3475805.55862593</v>
      </c>
      <c r="H94" s="6" t="n">
        <f aca="false">'Central pensions'!V94</f>
        <v>19122856.6551242</v>
      </c>
      <c r="I94" s="8" t="n">
        <f aca="false">'Central pensions'!M94</f>
        <v>107499.14098843</v>
      </c>
      <c r="J94" s="6" t="n">
        <f aca="false">'Central pensions'!W94</f>
        <v>591428.556344044</v>
      </c>
      <c r="K94" s="6"/>
      <c r="L94" s="8" t="n">
        <f aca="false">'Central pensions'!N94</f>
        <v>2742507.41110085</v>
      </c>
      <c r="M94" s="8"/>
      <c r="N94" s="8" t="n">
        <f aca="false">'Central pensions'!L94</f>
        <v>1127762.47558505</v>
      </c>
      <c r="O94" s="6"/>
      <c r="P94" s="6" t="n">
        <f aca="false">'Central pensions'!X94</f>
        <v>20435500.3904785</v>
      </c>
      <c r="Q94" s="8"/>
      <c r="R94" s="8" t="n">
        <f aca="false">'Central SIPA income'!G89</f>
        <v>30148670.1700678</v>
      </c>
      <c r="S94" s="8"/>
      <c r="T94" s="6" t="n">
        <f aca="false">'Central SIPA income'!J89</f>
        <v>115276053.431751</v>
      </c>
      <c r="U94" s="6"/>
      <c r="V94" s="8" t="n">
        <f aca="false">'Central SIPA income'!F89</f>
        <v>173929.795440695</v>
      </c>
      <c r="W94" s="8"/>
      <c r="X94" s="8" t="n">
        <f aca="false">'Central SIPA income'!M89</f>
        <v>436861.500795563</v>
      </c>
      <c r="Y94" s="6"/>
      <c r="Z94" s="6" t="n">
        <f aca="false">R94+V94-N94-L94-F94</f>
        <v>2527866.61081517</v>
      </c>
      <c r="AA94" s="6"/>
      <c r="AB94" s="6" t="n">
        <f aca="false">T94-P94-D94</f>
        <v>-36784786.1017846</v>
      </c>
      <c r="AC94" s="24"/>
      <c r="AD94" s="6"/>
      <c r="AE94" s="6"/>
      <c r="AF94" s="6"/>
      <c r="AG94" s="6" t="n">
        <f aca="false">BF94/100*$AG$37</f>
        <v>7641514484.40901</v>
      </c>
      <c r="AH94" s="36" t="n">
        <f aca="false">(AG94-AG93)/AG93</f>
        <v>0.00867450240233282</v>
      </c>
      <c r="AI94" s="36"/>
      <c r="AJ94" s="36" t="n">
        <f aca="false">AB94/AG94</f>
        <v>-0.00481380833299952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0.0066476883368513</v>
      </c>
      <c r="AV94" s="5"/>
      <c r="AW94" s="40" t="n">
        <f aca="false">workers_and_wage_central!C82</f>
        <v>13500387</v>
      </c>
      <c r="AX94" s="5"/>
      <c r="AY94" s="36" t="n">
        <f aca="false">(AW94-AW93)/AW93</f>
        <v>0.00558995153940235</v>
      </c>
      <c r="AZ94" s="41" t="n">
        <f aca="false">workers_and_wage_central!B82</f>
        <v>8233.86155983004</v>
      </c>
      <c r="BA94" s="36" t="n">
        <f aca="false">(AZ94-AZ93)/AZ93</f>
        <v>0.00306740422197776</v>
      </c>
      <c r="BB94" s="5"/>
      <c r="BC94" s="5"/>
      <c r="BD94" s="5"/>
      <c r="BE94" s="5"/>
      <c r="BF94" s="5" t="n">
        <f aca="false">BF93*(1+AY94)*(1+BA94)*(1-BE94)</f>
        <v>145.521061016748</v>
      </c>
      <c r="BG94" s="5"/>
      <c r="BH94" s="5" t="n">
        <f aca="false">BH93+1</f>
        <v>63</v>
      </c>
      <c r="BI94" s="36" t="n">
        <f aca="false">T101/AG101</f>
        <v>0.0172308250702336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132063988.636828</v>
      </c>
      <c r="E95" s="9"/>
      <c r="F95" s="42" t="n">
        <f aca="false">'Central pensions'!I95</f>
        <v>24004193.2058932</v>
      </c>
      <c r="G95" s="9" t="n">
        <f aca="false">'Central pensions'!K95</f>
        <v>3514107.16445063</v>
      </c>
      <c r="H95" s="9" t="n">
        <f aca="false">'Central pensions'!V95</f>
        <v>19333580.789571</v>
      </c>
      <c r="I95" s="42" t="n">
        <f aca="false">'Central pensions'!M95</f>
        <v>108683.726735587</v>
      </c>
      <c r="J95" s="9" t="n">
        <f aca="false">'Central pensions'!W95</f>
        <v>597945.797615598</v>
      </c>
      <c r="K95" s="9"/>
      <c r="L95" s="42" t="n">
        <f aca="false">'Central pensions'!N95</f>
        <v>2253408.05117544</v>
      </c>
      <c r="M95" s="42"/>
      <c r="N95" s="42" t="n">
        <f aca="false">'Central pensions'!L95</f>
        <v>1132525.71446404</v>
      </c>
      <c r="O95" s="9"/>
      <c r="P95" s="9" t="n">
        <f aca="false">'Central pensions'!X95</f>
        <v>17923767.4216744</v>
      </c>
      <c r="Q95" s="42"/>
      <c r="R95" s="42" t="n">
        <f aca="false">'Central SIPA income'!G90</f>
        <v>34873561.1595686</v>
      </c>
      <c r="S95" s="42"/>
      <c r="T95" s="9" t="n">
        <f aca="false">'Central SIPA income'!J90</f>
        <v>133342083.644441</v>
      </c>
      <c r="U95" s="9"/>
      <c r="V95" s="42" t="n">
        <f aca="false">'Central SIPA income'!F90</f>
        <v>173727.937876972</v>
      </c>
      <c r="W95" s="42"/>
      <c r="X95" s="42" t="n">
        <f aca="false">'Central SIPA income'!M90</f>
        <v>436354.492792641</v>
      </c>
      <c r="Y95" s="9"/>
      <c r="Z95" s="9" t="n">
        <f aca="false">R95+V95-N95-L95-F95</f>
        <v>7657162.12591296</v>
      </c>
      <c r="AA95" s="9"/>
      <c r="AB95" s="9" t="n">
        <f aca="false">T95-P95-D95</f>
        <v>-16645672.4140615</v>
      </c>
      <c r="AC95" s="24"/>
      <c r="AD95" s="9"/>
      <c r="AE95" s="9"/>
      <c r="AF95" s="9"/>
      <c r="AG95" s="9" t="n">
        <f aca="false">BF95/100*$AG$37</f>
        <v>7708234706.83384</v>
      </c>
      <c r="AH95" s="43" t="n">
        <f aca="false">(AG95-AG94)/AG94</f>
        <v>0.00873128259600381</v>
      </c>
      <c r="AI95" s="43"/>
      <c r="AJ95" s="43" t="n">
        <f aca="false">AB95/AG95</f>
        <v>-0.00215946621336063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13527367</v>
      </c>
      <c r="AX95" s="7"/>
      <c r="AY95" s="43" t="n">
        <f aca="false">(AW95-AW94)/AW94</f>
        <v>0.00199846122929661</v>
      </c>
      <c r="AZ95" s="48" t="n">
        <f aca="false">workers_and_wage_central!B83</f>
        <v>8289.1881109033</v>
      </c>
      <c r="BA95" s="43" t="n">
        <f aca="false">(AZ95-AZ94)/AZ94</f>
        <v>0.00671939292047095</v>
      </c>
      <c r="BB95" s="7"/>
      <c r="BC95" s="7"/>
      <c r="BD95" s="7"/>
      <c r="BE95" s="7"/>
      <c r="BF95" s="7" t="n">
        <f aca="false">BF94*(1+AY95)*(1+BA95)*(1-BE95)</f>
        <v>146.791646524155</v>
      </c>
      <c r="BG95" s="7"/>
      <c r="BH95" s="7" t="n">
        <f aca="false">BH94+1</f>
        <v>64</v>
      </c>
      <c r="BI95" s="43" t="n">
        <f aca="false">T102/AG102</f>
        <v>0.0150442973424844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132086809.055691</v>
      </c>
      <c r="E96" s="9"/>
      <c r="F96" s="42" t="n">
        <f aca="false">'Central pensions'!I96</f>
        <v>24008341.0871519</v>
      </c>
      <c r="G96" s="9" t="n">
        <f aca="false">'Central pensions'!K96</f>
        <v>3572693.5615358</v>
      </c>
      <c r="H96" s="9" t="n">
        <f aca="false">'Central pensions'!V96</f>
        <v>19655905.8605518</v>
      </c>
      <c r="I96" s="42" t="n">
        <f aca="false">'Central pensions'!M96</f>
        <v>110495.677160901</v>
      </c>
      <c r="J96" s="9" t="n">
        <f aca="false">'Central pensions'!W96</f>
        <v>607914.614243869</v>
      </c>
      <c r="K96" s="9"/>
      <c r="L96" s="42" t="n">
        <f aca="false">'Central pensions'!N96</f>
        <v>2177652.27273348</v>
      </c>
      <c r="M96" s="42"/>
      <c r="N96" s="42" t="n">
        <f aca="false">'Central pensions'!L96</f>
        <v>1133023.39671798</v>
      </c>
      <c r="O96" s="9"/>
      <c r="P96" s="9" t="n">
        <f aca="false">'Central pensions'!X96</f>
        <v>17533408.4281325</v>
      </c>
      <c r="Q96" s="42"/>
      <c r="R96" s="42" t="n">
        <f aca="false">'Central SIPA income'!G91</f>
        <v>30564709.6417422</v>
      </c>
      <c r="S96" s="42"/>
      <c r="T96" s="9" t="n">
        <f aca="false">'Central SIPA income'!J91</f>
        <v>116866816.410546</v>
      </c>
      <c r="U96" s="9"/>
      <c r="V96" s="42" t="n">
        <f aca="false">'Central SIPA income'!F91</f>
        <v>178417.740165696</v>
      </c>
      <c r="W96" s="42"/>
      <c r="X96" s="42" t="n">
        <f aca="false">'Central SIPA income'!M91</f>
        <v>448133.924034396</v>
      </c>
      <c r="Y96" s="9"/>
      <c r="Z96" s="9" t="n">
        <f aca="false">R96+V96-N96-L96-F96</f>
        <v>3424110.62530453</v>
      </c>
      <c r="AA96" s="9"/>
      <c r="AB96" s="9" t="n">
        <f aca="false">T96-P96-D96</f>
        <v>-32753401.0732778</v>
      </c>
      <c r="AC96" s="24"/>
      <c r="AD96" s="9"/>
      <c r="AE96" s="9"/>
      <c r="AF96" s="9"/>
      <c r="AG96" s="9" t="n">
        <f aca="false">BF96/100*$AG$37</f>
        <v>7731958043.62543</v>
      </c>
      <c r="AH96" s="43" t="n">
        <f aca="false">(AG96-AG95)/AG95</f>
        <v>0.00307766144828914</v>
      </c>
      <c r="AI96" s="43"/>
      <c r="AJ96" s="43" t="n">
        <f aca="false">AB96/AG96</f>
        <v>-0.00423610693287209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13535069</v>
      </c>
      <c r="AY96" s="43" t="n">
        <f aca="false">(AW96-AW95)/AW95</f>
        <v>0.000569364311621027</v>
      </c>
      <c r="AZ96" s="48" t="n">
        <f aca="false">workers_and_wage_central!B84</f>
        <v>8309.96802636492</v>
      </c>
      <c r="BA96" s="43" t="n">
        <f aca="false">(AZ96-AZ95)/AZ95</f>
        <v>0.00250686981446196</v>
      </c>
      <c r="BB96" s="7"/>
      <c r="BC96" s="7"/>
      <c r="BD96" s="7"/>
      <c r="BE96" s="7"/>
      <c r="BF96" s="7" t="n">
        <f aca="false">BF95*(1+AY96)*(1+BA96)*(1-BE96)</f>
        <v>147.243421515594</v>
      </c>
      <c r="BG96" s="7"/>
      <c r="BH96" s="0" t="n">
        <f aca="false">BH95+1</f>
        <v>65</v>
      </c>
      <c r="BI96" s="43" t="n">
        <f aca="false">T103/AG103</f>
        <v>0.0173798748452442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132246664.860788</v>
      </c>
      <c r="E97" s="9"/>
      <c r="F97" s="42" t="n">
        <f aca="false">'Central pensions'!I97</f>
        <v>24037396.7719773</v>
      </c>
      <c r="G97" s="9" t="n">
        <f aca="false">'Central pensions'!K97</f>
        <v>3637077.82295685</v>
      </c>
      <c r="H97" s="9" t="n">
        <f aca="false">'Central pensions'!V97</f>
        <v>20010129.0704622</v>
      </c>
      <c r="I97" s="42" t="n">
        <f aca="false">'Central pensions'!M97</f>
        <v>112486.942978047</v>
      </c>
      <c r="J97" s="9" t="n">
        <f aca="false">'Central pensions'!W97</f>
        <v>618869.971251408</v>
      </c>
      <c r="K97" s="9"/>
      <c r="L97" s="42" t="n">
        <f aca="false">'Central pensions'!N97</f>
        <v>2152759.30430151</v>
      </c>
      <c r="M97" s="42"/>
      <c r="N97" s="42" t="n">
        <f aca="false">'Central pensions'!L97</f>
        <v>1135244.50858669</v>
      </c>
      <c r="O97" s="9"/>
      <c r="P97" s="9" t="n">
        <f aca="false">'Central pensions'!X97</f>
        <v>17416458.5987705</v>
      </c>
      <c r="Q97" s="42"/>
      <c r="R97" s="42" t="n">
        <f aca="false">'Central SIPA income'!G92</f>
        <v>35380149.1020828</v>
      </c>
      <c r="S97" s="42"/>
      <c r="T97" s="9" t="n">
        <f aca="false">'Central SIPA income'!J92</f>
        <v>135279066.549483</v>
      </c>
      <c r="U97" s="9"/>
      <c r="V97" s="42" t="n">
        <f aca="false">'Central SIPA income'!F92</f>
        <v>182038.899288566</v>
      </c>
      <c r="W97" s="42"/>
      <c r="X97" s="42" t="n">
        <f aca="false">'Central SIPA income'!M92</f>
        <v>457229.231741902</v>
      </c>
      <c r="Y97" s="9"/>
      <c r="Z97" s="9" t="n">
        <f aca="false">R97+V97-N97-L97-F97</f>
        <v>8236787.4165059</v>
      </c>
      <c r="AA97" s="9"/>
      <c r="AB97" s="9" t="n">
        <f aca="false">T97-P97-D97</f>
        <v>-14384056.9100754</v>
      </c>
      <c r="AC97" s="24"/>
      <c r="AD97" s="9"/>
      <c r="AE97" s="9"/>
      <c r="AF97" s="9"/>
      <c r="AG97" s="9" t="n">
        <f aca="false">BF97/100*$AG$37</f>
        <v>7779179484.3418</v>
      </c>
      <c r="AH97" s="43" t="n">
        <f aca="false">(AG97-AG96)/AG96</f>
        <v>0.00610730690077943</v>
      </c>
      <c r="AI97" s="43" t="n">
        <f aca="false">(AG97-AG93)/AG93</f>
        <v>0.0268461849383978</v>
      </c>
      <c r="AJ97" s="43" t="n">
        <f aca="false">AB97/AG97</f>
        <v>-0.00184904551168001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13535295</v>
      </c>
      <c r="AY97" s="43" t="n">
        <f aca="false">(AW97-AW96)/AW96</f>
        <v>1.66973659314186E-005</v>
      </c>
      <c r="AZ97" s="48" t="n">
        <f aca="false">workers_and_wage_central!B85</f>
        <v>8360.57995177474</v>
      </c>
      <c r="BA97" s="43" t="n">
        <f aca="false">(AZ97-AZ96)/AZ96</f>
        <v>0.00609050783940969</v>
      </c>
      <c r="BB97" s="7"/>
      <c r="BC97" s="7"/>
      <c r="BD97" s="7"/>
      <c r="BE97" s="7"/>
      <c r="BF97" s="7" t="n">
        <f aca="false">BF96*(1+AY97)*(1+BA97)*(1-BE97)</f>
        <v>148.14268227991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0.0151294801208622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133228863.119727</v>
      </c>
      <c r="E98" s="6"/>
      <c r="F98" s="8" t="n">
        <f aca="false">'Central pensions'!I98</f>
        <v>24215922.9320414</v>
      </c>
      <c r="G98" s="6" t="n">
        <f aca="false">'Central pensions'!K98</f>
        <v>3670584.33605808</v>
      </c>
      <c r="H98" s="6" t="n">
        <f aca="false">'Central pensions'!V98</f>
        <v>20194472.0195255</v>
      </c>
      <c r="I98" s="8" t="n">
        <f aca="false">'Central pensions'!M98</f>
        <v>113523.226888395</v>
      </c>
      <c r="J98" s="6" t="n">
        <f aca="false">'Central pensions'!W98</f>
        <v>624571.299572959</v>
      </c>
      <c r="K98" s="6"/>
      <c r="L98" s="8" t="n">
        <f aca="false">'Central pensions'!N98</f>
        <v>2591460.2378834</v>
      </c>
      <c r="M98" s="8"/>
      <c r="N98" s="8" t="n">
        <f aca="false">'Central pensions'!L98</f>
        <v>1143773.53876855</v>
      </c>
      <c r="O98" s="6"/>
      <c r="P98" s="6" t="n">
        <f aca="false">'Central pensions'!X98</f>
        <v>19739804.0362133</v>
      </c>
      <c r="Q98" s="8"/>
      <c r="R98" s="8" t="n">
        <f aca="false">'Central SIPA income'!G93</f>
        <v>31095211.4430171</v>
      </c>
      <c r="S98" s="8"/>
      <c r="T98" s="6" t="n">
        <f aca="false">'Central SIPA income'!J93</f>
        <v>118895236.027214</v>
      </c>
      <c r="U98" s="6"/>
      <c r="V98" s="8" t="n">
        <f aca="false">'Central SIPA income'!F93</f>
        <v>184088.049342469</v>
      </c>
      <c r="W98" s="8"/>
      <c r="X98" s="8" t="n">
        <f aca="false">'Central SIPA income'!M93</f>
        <v>462376.105890953</v>
      </c>
      <c r="Y98" s="6"/>
      <c r="Z98" s="6" t="n">
        <f aca="false">R98+V98-N98-L98-F98</f>
        <v>3328142.7836662</v>
      </c>
      <c r="AA98" s="6"/>
      <c r="AB98" s="6" t="n">
        <f aca="false">T98-P98-D98</f>
        <v>-34073431.1287272</v>
      </c>
      <c r="AC98" s="24"/>
      <c r="AD98" s="6"/>
      <c r="AE98" s="6"/>
      <c r="AF98" s="6"/>
      <c r="AG98" s="6" t="n">
        <f aca="false">BF98/100*$AG$37</f>
        <v>7818414719.87834</v>
      </c>
      <c r="AH98" s="36" t="n">
        <f aca="false">(AG98-AG97)/AG97</f>
        <v>0.00504362132478402</v>
      </c>
      <c r="AI98" s="36"/>
      <c r="AJ98" s="36" t="n">
        <f aca="false">AB98/AG98</f>
        <v>-0.00435809973626691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0.00692777213371931</v>
      </c>
      <c r="AV98" s="5"/>
      <c r="AW98" s="40" t="n">
        <f aca="false">workers_and_wage_central!C86</f>
        <v>13584095</v>
      </c>
      <c r="AX98" s="5"/>
      <c r="AY98" s="36" t="n">
        <f aca="false">(AW98-AW97)/AW97</f>
        <v>0.0036053887262893</v>
      </c>
      <c r="AZ98" s="41" t="n">
        <f aca="false">workers_and_wage_central!B86</f>
        <v>8372.56121329848</v>
      </c>
      <c r="BA98" s="36" t="n">
        <f aca="false">(AZ98-AZ97)/AZ97</f>
        <v>0.00143306583907463</v>
      </c>
      <c r="BB98" s="5"/>
      <c r="BC98" s="5"/>
      <c r="BD98" s="5"/>
      <c r="BE98" s="5"/>
      <c r="BF98" s="5" t="n">
        <f aca="false">BF97*(1+AY98)*(1+BA98)*(1-BE98)</f>
        <v>148.889857871368</v>
      </c>
      <c r="BG98" s="5"/>
      <c r="BH98" s="5" t="n">
        <f aca="false">BH97+1</f>
        <v>67</v>
      </c>
      <c r="BI98" s="36" t="n">
        <f aca="false">T105/AG105</f>
        <v>0.0175016350699969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133525693.451306</v>
      </c>
      <c r="E99" s="9"/>
      <c r="F99" s="42" t="n">
        <f aca="false">'Central pensions'!I99</f>
        <v>24269875.3584533</v>
      </c>
      <c r="G99" s="9" t="n">
        <f aca="false">'Central pensions'!K99</f>
        <v>3740223.19456046</v>
      </c>
      <c r="H99" s="9" t="n">
        <f aca="false">'Central pensions'!V99</f>
        <v>20577604.4722206</v>
      </c>
      <c r="I99" s="42" t="n">
        <f aca="false">'Central pensions'!M99</f>
        <v>115677.006017333</v>
      </c>
      <c r="J99" s="9" t="n">
        <f aca="false">'Central pensions'!W99</f>
        <v>636420.7568728</v>
      </c>
      <c r="K99" s="9"/>
      <c r="L99" s="42" t="n">
        <f aca="false">'Central pensions'!N99</f>
        <v>2132516.89284064</v>
      </c>
      <c r="M99" s="42"/>
      <c r="N99" s="42" t="n">
        <f aca="false">'Central pensions'!L99</f>
        <v>1147006.17504826</v>
      </c>
      <c r="O99" s="9"/>
      <c r="P99" s="9" t="n">
        <f aca="false">'Central pensions'!X99</f>
        <v>17376129.8480906</v>
      </c>
      <c r="Q99" s="42"/>
      <c r="R99" s="42" t="n">
        <f aca="false">'Central SIPA income'!G94</f>
        <v>35901526.5539915</v>
      </c>
      <c r="S99" s="42"/>
      <c r="T99" s="9" t="n">
        <f aca="false">'Central SIPA income'!J94</f>
        <v>137272598.425526</v>
      </c>
      <c r="U99" s="9"/>
      <c r="V99" s="42" t="n">
        <f aca="false">'Central SIPA income'!F94</f>
        <v>180253.79201046</v>
      </c>
      <c r="W99" s="42"/>
      <c r="X99" s="42" t="n">
        <f aca="false">'Central SIPA income'!M94</f>
        <v>452745.556920008</v>
      </c>
      <c r="Y99" s="9"/>
      <c r="Z99" s="9" t="n">
        <f aca="false">R99+V99-N99-L99-F99</f>
        <v>8532381.91965976</v>
      </c>
      <c r="AA99" s="9"/>
      <c r="AB99" s="9" t="n">
        <f aca="false">T99-P99-D99</f>
        <v>-13629224.8738713</v>
      </c>
      <c r="AC99" s="24"/>
      <c r="AD99" s="9"/>
      <c r="AE99" s="9"/>
      <c r="AF99" s="9"/>
      <c r="AG99" s="9" t="n">
        <f aca="false">BF99/100*$AG$37</f>
        <v>7895506535.37541</v>
      </c>
      <c r="AH99" s="43" t="n">
        <f aca="false">(AG99-AG98)/AG98</f>
        <v>0.009860287316437</v>
      </c>
      <c r="AI99" s="43"/>
      <c r="AJ99" s="43" t="n">
        <f aca="false">AB99/AG99</f>
        <v>-0.00172620018903237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13621582</v>
      </c>
      <c r="AX99" s="7"/>
      <c r="AY99" s="43" t="n">
        <f aca="false">(AW99-AW98)/AW98</f>
        <v>0.00275962439897542</v>
      </c>
      <c r="AZ99" s="48" t="n">
        <f aca="false">workers_and_wage_central!B87</f>
        <v>8431.84833803396</v>
      </c>
      <c r="BA99" s="43" t="n">
        <f aca="false">(AZ99-AZ98)/AZ98</f>
        <v>0.00708112168129765</v>
      </c>
      <c r="BB99" s="7"/>
      <c r="BC99" s="7"/>
      <c r="BD99" s="7"/>
      <c r="BE99" s="7"/>
      <c r="BF99" s="7" t="n">
        <f aca="false">BF98*(1+AY99)*(1+BA99)*(1-BE99)</f>
        <v>150.357954648483</v>
      </c>
      <c r="BG99" s="7"/>
      <c r="BH99" s="7" t="n">
        <f aca="false">BH98+1</f>
        <v>68</v>
      </c>
      <c r="BI99" s="43" t="n">
        <f aca="false">T106/AG106</f>
        <v>0.0152601347461548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133961227.689121</v>
      </c>
      <c r="E100" s="9"/>
      <c r="F100" s="42" t="n">
        <f aca="false">'Central pensions'!I100</f>
        <v>24349038.8616929</v>
      </c>
      <c r="G100" s="9" t="n">
        <f aca="false">'Central pensions'!K100</f>
        <v>3817703.08280491</v>
      </c>
      <c r="H100" s="9" t="n">
        <f aca="false">'Central pensions'!V100</f>
        <v>21003875.9570788</v>
      </c>
      <c r="I100" s="42" t="n">
        <f aca="false">'Central pensions'!M100</f>
        <v>118073.291220771</v>
      </c>
      <c r="J100" s="9" t="n">
        <f aca="false">'Central pensions'!W100</f>
        <v>649604.411043674</v>
      </c>
      <c r="K100" s="9"/>
      <c r="L100" s="42" t="n">
        <f aca="false">'Central pensions'!N100</f>
        <v>2119449.79179066</v>
      </c>
      <c r="M100" s="42"/>
      <c r="N100" s="42" t="n">
        <f aca="false">'Central pensions'!L100</f>
        <v>1152857.03637879</v>
      </c>
      <c r="O100" s="9"/>
      <c r="P100" s="9" t="n">
        <f aca="false">'Central pensions'!X100</f>
        <v>17340514.3113812</v>
      </c>
      <c r="Q100" s="42"/>
      <c r="R100" s="42" t="n">
        <f aca="false">'Central SIPA income'!G95</f>
        <v>31468283.7151768</v>
      </c>
      <c r="S100" s="42"/>
      <c r="T100" s="9" t="n">
        <f aca="false">'Central SIPA income'!J95</f>
        <v>120321710.194624</v>
      </c>
      <c r="U100" s="9"/>
      <c r="V100" s="42" t="n">
        <f aca="false">'Central SIPA income'!F95</f>
        <v>179226.111145665</v>
      </c>
      <c r="W100" s="42"/>
      <c r="X100" s="42" t="n">
        <f aca="false">'Central SIPA income'!M95</f>
        <v>450164.318876259</v>
      </c>
      <c r="Y100" s="9"/>
      <c r="Z100" s="9" t="n">
        <f aca="false">R100+V100-N100-L100-F100</f>
        <v>4026164.13646013</v>
      </c>
      <c r="AA100" s="9"/>
      <c r="AB100" s="9" t="n">
        <f aca="false">T100-P100-D100</f>
        <v>-30980031.805878</v>
      </c>
      <c r="AC100" s="24"/>
      <c r="AD100" s="9"/>
      <c r="AE100" s="9"/>
      <c r="AF100" s="9"/>
      <c r="AG100" s="9" t="n">
        <f aca="false">BF100/100*$AG$37</f>
        <v>7949138177.2129</v>
      </c>
      <c r="AH100" s="43" t="n">
        <f aca="false">(AG100-AG99)/AG99</f>
        <v>0.00679267905069767</v>
      </c>
      <c r="AI100" s="43"/>
      <c r="AJ100" s="43" t="n">
        <f aca="false">AB100/AG100</f>
        <v>-0.00389728183297728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13670538</v>
      </c>
      <c r="AY100" s="43" t="n">
        <f aca="false">(AW100-AW99)/AW99</f>
        <v>0.00359400251747558</v>
      </c>
      <c r="AZ100" s="48" t="n">
        <f aca="false">workers_and_wage_central!B88</f>
        <v>8458.7225076114</v>
      </c>
      <c r="BA100" s="43" t="n">
        <f aca="false">(AZ100-AZ99)/AZ99</f>
        <v>0.00318722165058593</v>
      </c>
      <c r="BB100" s="7"/>
      <c r="BC100" s="7"/>
      <c r="BD100" s="7"/>
      <c r="BE100" s="7"/>
      <c r="BF100" s="7" t="n">
        <f aca="false">BF99*(1+AY100)*(1+BA100)*(1-BE100)</f>
        <v>151.37928797713</v>
      </c>
      <c r="BG100" s="7"/>
      <c r="BH100" s="0" t="n">
        <f aca="false">BH99+1</f>
        <v>69</v>
      </c>
      <c r="BI100" s="43" t="n">
        <f aca="false">T107/AG107</f>
        <v>0.0175439210086258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134654278.046988</v>
      </c>
      <c r="E101" s="9"/>
      <c r="F101" s="42" t="n">
        <f aca="false">'Central pensions'!I101</f>
        <v>24475008.9680283</v>
      </c>
      <c r="G101" s="9" t="n">
        <f aca="false">'Central pensions'!K101</f>
        <v>3905789.29650528</v>
      </c>
      <c r="H101" s="9" t="n">
        <f aca="false">'Central pensions'!V101</f>
        <v>21488500.3152234</v>
      </c>
      <c r="I101" s="42" t="n">
        <f aca="false">'Central pensions'!M101</f>
        <v>120797.60710841</v>
      </c>
      <c r="J101" s="9" t="n">
        <f aca="false">'Central pensions'!W101</f>
        <v>664592.793254332</v>
      </c>
      <c r="K101" s="9"/>
      <c r="L101" s="42" t="n">
        <f aca="false">'Central pensions'!N101</f>
        <v>2103896.54429149</v>
      </c>
      <c r="M101" s="42"/>
      <c r="N101" s="42" t="n">
        <f aca="false">'Central pensions'!L101</f>
        <v>1161041.34119361</v>
      </c>
      <c r="O101" s="9"/>
      <c r="P101" s="9" t="n">
        <f aca="false">'Central pensions'!X101</f>
        <v>17304836.0665018</v>
      </c>
      <c r="Q101" s="42"/>
      <c r="R101" s="42" t="n">
        <f aca="false">'Central SIPA income'!G96</f>
        <v>36037895.4792326</v>
      </c>
      <c r="S101" s="42"/>
      <c r="T101" s="9" t="n">
        <f aca="false">'Central SIPA income'!J96</f>
        <v>137794016.830511</v>
      </c>
      <c r="U101" s="9"/>
      <c r="V101" s="42" t="n">
        <f aca="false">'Central SIPA income'!F96</f>
        <v>181635.896084426</v>
      </c>
      <c r="W101" s="42"/>
      <c r="X101" s="42" t="n">
        <f aca="false">'Central SIPA income'!M96</f>
        <v>456217.00388215</v>
      </c>
      <c r="Y101" s="9"/>
      <c r="Z101" s="9" t="n">
        <f aca="false">R101+V101-N101-L101-F101</f>
        <v>8479584.52180355</v>
      </c>
      <c r="AA101" s="9"/>
      <c r="AB101" s="9" t="n">
        <f aca="false">T101-P101-D101</f>
        <v>-14165097.2829789</v>
      </c>
      <c r="AC101" s="24"/>
      <c r="AD101" s="9"/>
      <c r="AE101" s="9"/>
      <c r="AF101" s="9"/>
      <c r="AG101" s="9" t="n">
        <f aca="false">BF101/100*$AG$37</f>
        <v>7996948275.48054</v>
      </c>
      <c r="AH101" s="43" t="n">
        <f aca="false">(AG101-AG100)/AG100</f>
        <v>0.00601450084295856</v>
      </c>
      <c r="AI101" s="43" t="n">
        <f aca="false">(AG101-AG97)/AG97</f>
        <v>0.0279937995487923</v>
      </c>
      <c r="AJ101" s="43" t="n">
        <f aca="false">AB101/AG101</f>
        <v>-0.00177131285523136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13696307</v>
      </c>
      <c r="AY101" s="43" t="n">
        <f aca="false">(AW101-AW100)/AW100</f>
        <v>0.00188500262389088</v>
      </c>
      <c r="AZ101" s="48" t="n">
        <f aca="false">workers_and_wage_central!B89</f>
        <v>8493.58706735557</v>
      </c>
      <c r="BA101" s="43" t="n">
        <f aca="false">(AZ101-AZ100)/AZ100</f>
        <v>0.00412172874955975</v>
      </c>
      <c r="BB101" s="7"/>
      <c r="BC101" s="7"/>
      <c r="BD101" s="7"/>
      <c r="BE101" s="7"/>
      <c r="BF101" s="7" t="n">
        <f aca="false">BF100*(1+AY101)*(1+BA101)*(1-BE101)</f>
        <v>152.289758832275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0.0151562050120059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135275931.421119</v>
      </c>
      <c r="E102" s="6"/>
      <c r="F102" s="8" t="n">
        <f aca="false">'Central pensions'!I102</f>
        <v>24588001.8274275</v>
      </c>
      <c r="G102" s="6" t="n">
        <f aca="false">'Central pensions'!K102</f>
        <v>3954468.48035572</v>
      </c>
      <c r="H102" s="6" t="n">
        <f aca="false">'Central pensions'!V102</f>
        <v>21756318.8220873</v>
      </c>
      <c r="I102" s="8" t="n">
        <f aca="false">'Central pensions'!M102</f>
        <v>122303.148876981</v>
      </c>
      <c r="J102" s="6" t="n">
        <f aca="false">'Central pensions'!W102</f>
        <v>672875.83985837</v>
      </c>
      <c r="K102" s="6"/>
      <c r="L102" s="8" t="n">
        <f aca="false">'Central pensions'!N102</f>
        <v>2645188.745598</v>
      </c>
      <c r="M102" s="8"/>
      <c r="N102" s="8" t="n">
        <f aca="false">'Central pensions'!L102</f>
        <v>1167288.55308097</v>
      </c>
      <c r="O102" s="6"/>
      <c r="P102" s="6" t="n">
        <f aca="false">'Central pensions'!X102</f>
        <v>20147974.188855</v>
      </c>
      <c r="Q102" s="8"/>
      <c r="R102" s="8" t="n">
        <f aca="false">'Central SIPA income'!G97</f>
        <v>31655308.73719</v>
      </c>
      <c r="S102" s="8"/>
      <c r="T102" s="6" t="n">
        <f aca="false">'Central SIPA income'!J97</f>
        <v>121036816.576068</v>
      </c>
      <c r="U102" s="6"/>
      <c r="V102" s="8" t="n">
        <f aca="false">'Central SIPA income'!F97</f>
        <v>182560.748385882</v>
      </c>
      <c r="W102" s="8"/>
      <c r="X102" s="8" t="n">
        <f aca="false">'Central SIPA income'!M97</f>
        <v>458539.96622109</v>
      </c>
      <c r="Y102" s="6"/>
      <c r="Z102" s="6" t="n">
        <f aca="false">R102+V102-N102-L102-F102</f>
        <v>3437390.35946945</v>
      </c>
      <c r="AA102" s="6"/>
      <c r="AB102" s="6" t="n">
        <f aca="false">T102-P102-D102</f>
        <v>-34387089.0339059</v>
      </c>
      <c r="AC102" s="24"/>
      <c r="AD102" s="6"/>
      <c r="AE102" s="6"/>
      <c r="AF102" s="6"/>
      <c r="AG102" s="6" t="n">
        <f aca="false">BF102/100*$AG$37</f>
        <v>8045361894.98637</v>
      </c>
      <c r="AH102" s="36" t="n">
        <f aca="false">(AG102-AG101)/AG101</f>
        <v>0.00605401183527441</v>
      </c>
      <c r="AI102" s="36"/>
      <c r="AJ102" s="36" t="n">
        <f aca="false">AB102/AG102</f>
        <v>-0.00427415068243666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0.00467613562719523</v>
      </c>
      <c r="AV102" s="5"/>
      <c r="AW102" s="40" t="n">
        <f aca="false">workers_and_wage_central!C90</f>
        <v>13740136</v>
      </c>
      <c r="AX102" s="5"/>
      <c r="AY102" s="36" t="n">
        <f aca="false">(AW102-AW101)/AW101</f>
        <v>0.0032000596949236</v>
      </c>
      <c r="AZ102" s="41" t="n">
        <f aca="false">workers_and_wage_central!B90</f>
        <v>8517.75003540554</v>
      </c>
      <c r="BA102" s="36" t="n">
        <f aca="false">(AZ102-AZ101)/AZ101</f>
        <v>0.00284484845547042</v>
      </c>
      <c r="BB102" s="5"/>
      <c r="BC102" s="5"/>
      <c r="BD102" s="5"/>
      <c r="BE102" s="5"/>
      <c r="BF102" s="5" t="n">
        <f aca="false">BF101*(1+AY102)*(1+BA102)*(1-BE102)</f>
        <v>153.211722834636</v>
      </c>
      <c r="BG102" s="5"/>
      <c r="BH102" s="5" t="n">
        <f aca="false">BH101+1</f>
        <v>71</v>
      </c>
      <c r="BI102" s="36" t="n">
        <f aca="false">T109/AG109</f>
        <v>0.0173397962064079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136044558.133363</v>
      </c>
      <c r="E103" s="9"/>
      <c r="F103" s="42" t="n">
        <f aca="false">'Central pensions'!I103</f>
        <v>24727708.8307851</v>
      </c>
      <c r="G103" s="9" t="n">
        <f aca="false">'Central pensions'!K103</f>
        <v>4025694.54093216</v>
      </c>
      <c r="H103" s="9" t="n">
        <f aca="false">'Central pensions'!V103</f>
        <v>22148183.5922935</v>
      </c>
      <c r="I103" s="42" t="n">
        <f aca="false">'Central pensions'!M103</f>
        <v>124506.016729861</v>
      </c>
      <c r="J103" s="9" t="n">
        <f aca="false">'Central pensions'!W103</f>
        <v>684995.368833823</v>
      </c>
      <c r="K103" s="9"/>
      <c r="L103" s="42" t="n">
        <f aca="false">'Central pensions'!N103</f>
        <v>2145912.47515312</v>
      </c>
      <c r="M103" s="42"/>
      <c r="N103" s="42" t="n">
        <f aca="false">'Central pensions'!L103</f>
        <v>1174569.21884777</v>
      </c>
      <c r="O103" s="9"/>
      <c r="P103" s="9" t="n">
        <f aca="false">'Central pensions'!X103</f>
        <v>17597283.3229621</v>
      </c>
      <c r="Q103" s="42"/>
      <c r="R103" s="42" t="n">
        <f aca="false">'Central SIPA income'!G98</f>
        <v>36518850.920651</v>
      </c>
      <c r="S103" s="42"/>
      <c r="T103" s="9" t="n">
        <f aca="false">'Central SIPA income'!J98</f>
        <v>139632991.646001</v>
      </c>
      <c r="U103" s="9"/>
      <c r="V103" s="42" t="n">
        <f aca="false">'Central SIPA income'!F98</f>
        <v>187552.582533233</v>
      </c>
      <c r="W103" s="42"/>
      <c r="X103" s="42" t="n">
        <f aca="false">'Central SIPA income'!M98</f>
        <v>471078.014413517</v>
      </c>
      <c r="Y103" s="9"/>
      <c r="Z103" s="9" t="n">
        <f aca="false">R103+V103-N103-L103-F103</f>
        <v>8658212.97839827</v>
      </c>
      <c r="AA103" s="9"/>
      <c r="AB103" s="9" t="n">
        <f aca="false">T103-P103-D103</f>
        <v>-14008849.8103245</v>
      </c>
      <c r="AC103" s="24"/>
      <c r="AD103" s="9"/>
      <c r="AE103" s="9"/>
      <c r="AF103" s="9"/>
      <c r="AG103" s="9" t="n">
        <f aca="false">BF103/100*$AG$37</f>
        <v>8034177051.8681</v>
      </c>
      <c r="AH103" s="43" t="n">
        <f aca="false">(AG103-AG102)/AG102</f>
        <v>-0.00139022249890846</v>
      </c>
      <c r="AI103" s="43"/>
      <c r="AJ103" s="43" t="n">
        <f aca="false">AB103/AG103</f>
        <v>-0.00174365709392316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13715739</v>
      </c>
      <c r="AX103" s="7"/>
      <c r="AY103" s="43" t="n">
        <f aca="false">(AW103-AW102)/AW102</f>
        <v>-0.00177560105664165</v>
      </c>
      <c r="AZ103" s="48" t="n">
        <f aca="false">workers_and_wage_central!B91</f>
        <v>8521.03843251069</v>
      </c>
      <c r="BA103" s="43" t="n">
        <f aca="false">(AZ103-AZ102)/AZ102</f>
        <v>0.000386064053474424</v>
      </c>
      <c r="BB103" s="7"/>
      <c r="BC103" s="7"/>
      <c r="BD103" s="7"/>
      <c r="BE103" s="7"/>
      <c r="BF103" s="7" t="n">
        <f aca="false">BF102*(1+AY103)*(1+BA103)*(1-BE103)</f>
        <v>152.998724450455</v>
      </c>
      <c r="BG103" s="7"/>
      <c r="BH103" s="7" t="n">
        <f aca="false">BH102+1</f>
        <v>72</v>
      </c>
      <c r="BI103" s="43" t="n">
        <f aca="false">T110/AG110</f>
        <v>0.0151811906841439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136147667.988551</v>
      </c>
      <c r="E104" s="9"/>
      <c r="F104" s="42" t="n">
        <f aca="false">'Central pensions'!I104</f>
        <v>24746450.2675</v>
      </c>
      <c r="G104" s="9" t="n">
        <f aca="false">'Central pensions'!K104</f>
        <v>4113596.69626976</v>
      </c>
      <c r="H104" s="9" t="n">
        <f aca="false">'Central pensions'!V104</f>
        <v>22631795.3156322</v>
      </c>
      <c r="I104" s="42" t="n">
        <f aca="false">'Central pensions'!M104</f>
        <v>127224.640090819</v>
      </c>
      <c r="J104" s="9" t="n">
        <f aca="false">'Central pensions'!W104</f>
        <v>699952.432442241</v>
      </c>
      <c r="K104" s="9"/>
      <c r="L104" s="42" t="n">
        <f aca="false">'Central pensions'!N104</f>
        <v>2102334.58659135</v>
      </c>
      <c r="M104" s="42"/>
      <c r="N104" s="42" t="n">
        <f aca="false">'Central pensions'!L104</f>
        <v>1176539.47983708</v>
      </c>
      <c r="O104" s="9"/>
      <c r="P104" s="9" t="n">
        <f aca="false">'Central pensions'!X104</f>
        <v>17381997.2466968</v>
      </c>
      <c r="Q104" s="42"/>
      <c r="R104" s="42" t="n">
        <f aca="false">'Central SIPA income'!G99</f>
        <v>31988966.7909893</v>
      </c>
      <c r="S104" s="42"/>
      <c r="T104" s="9" t="n">
        <f aca="false">'Central SIPA income'!J99</f>
        <v>122312587.063481</v>
      </c>
      <c r="U104" s="9"/>
      <c r="V104" s="42" t="n">
        <f aca="false">'Central SIPA income'!F99</f>
        <v>188303.132621528</v>
      </c>
      <c r="W104" s="42"/>
      <c r="X104" s="42" t="n">
        <f aca="false">'Central SIPA income'!M99</f>
        <v>472963.17984572</v>
      </c>
      <c r="Y104" s="9"/>
      <c r="Z104" s="9" t="n">
        <f aca="false">R104+V104-N104-L104-F104</f>
        <v>4151945.5896824</v>
      </c>
      <c r="AA104" s="9"/>
      <c r="AB104" s="9" t="n">
        <f aca="false">T104-P104-D104</f>
        <v>-31217078.1717667</v>
      </c>
      <c r="AC104" s="24"/>
      <c r="AD104" s="9"/>
      <c r="AE104" s="9"/>
      <c r="AF104" s="9"/>
      <c r="AG104" s="9" t="n">
        <f aca="false">BF104/100*$AG$37</f>
        <v>8084387968.81214</v>
      </c>
      <c r="AH104" s="43" t="n">
        <f aca="false">(AG104-AG103)/AG103</f>
        <v>0.00624966522642884</v>
      </c>
      <c r="AI104" s="43"/>
      <c r="AJ104" s="43" t="n">
        <f aca="false">AB104/AG104</f>
        <v>-0.00386140277930693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13717762</v>
      </c>
      <c r="AY104" s="43" t="n">
        <f aca="false">(AW104-AW103)/AW103</f>
        <v>0.000147494786828475</v>
      </c>
      <c r="AZ104" s="48" t="n">
        <f aca="false">workers_and_wage_central!B92</f>
        <v>8573.02759321808</v>
      </c>
      <c r="BA104" s="43" t="n">
        <f aca="false">(AZ104-AZ103)/AZ103</f>
        <v>0.00610127053400359</v>
      </c>
      <c r="BB104" s="7"/>
      <c r="BC104" s="7"/>
      <c r="BD104" s="7"/>
      <c r="BE104" s="7"/>
      <c r="BF104" s="7" t="n">
        <f aca="false">BF103*(1+AY104)*(1+BA104)*(1-BE104)</f>
        <v>153.954915258341</v>
      </c>
      <c r="BG104" s="7"/>
      <c r="BH104" s="0" t="n">
        <f aca="false">BH103+1</f>
        <v>73</v>
      </c>
      <c r="BI104" s="43" t="n">
        <f aca="false">T111/AG111</f>
        <v>0.0174354711443137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136585830.043452</v>
      </c>
      <c r="E105" s="9"/>
      <c r="F105" s="42" t="n">
        <f aca="false">'Central pensions'!I105</f>
        <v>24826091.4076013</v>
      </c>
      <c r="G105" s="9" t="n">
        <f aca="false">'Central pensions'!K105</f>
        <v>4178343.87096538</v>
      </c>
      <c r="H105" s="9" t="n">
        <f aca="false">'Central pensions'!V105</f>
        <v>22988015.1673026</v>
      </c>
      <c r="I105" s="42" t="n">
        <f aca="false">'Central pensions'!M105</f>
        <v>129227.130029857</v>
      </c>
      <c r="J105" s="9" t="n">
        <f aca="false">'Central pensions'!W105</f>
        <v>710969.541256781</v>
      </c>
      <c r="K105" s="9"/>
      <c r="L105" s="42" t="n">
        <f aca="false">'Central pensions'!N105</f>
        <v>2126158.20026975</v>
      </c>
      <c r="M105" s="42"/>
      <c r="N105" s="42" t="n">
        <f aca="false">'Central pensions'!L105</f>
        <v>1181157.12534837</v>
      </c>
      <c r="O105" s="9"/>
      <c r="P105" s="9" t="n">
        <f aca="false">'Central pensions'!X105</f>
        <v>17531023.0145042</v>
      </c>
      <c r="Q105" s="42"/>
      <c r="R105" s="42" t="n">
        <f aca="false">'Central SIPA income'!G100</f>
        <v>37292830.3536504</v>
      </c>
      <c r="S105" s="42"/>
      <c r="T105" s="9" t="n">
        <f aca="false">'Central SIPA income'!J100</f>
        <v>142592369.090187</v>
      </c>
      <c r="U105" s="9"/>
      <c r="V105" s="42" t="n">
        <f aca="false">'Central SIPA income'!F100</f>
        <v>188838.324653108</v>
      </c>
      <c r="W105" s="42"/>
      <c r="X105" s="42" t="n">
        <f aca="false">'Central SIPA income'!M100</f>
        <v>474307.427928904</v>
      </c>
      <c r="Y105" s="9"/>
      <c r="Z105" s="9" t="n">
        <f aca="false">R105+V105-N105-L105-F105</f>
        <v>9348261.94508408</v>
      </c>
      <c r="AA105" s="9"/>
      <c r="AB105" s="9" t="n">
        <f aca="false">T105-P105-D105</f>
        <v>-11524483.9677698</v>
      </c>
      <c r="AC105" s="24"/>
      <c r="AD105" s="9"/>
      <c r="AE105" s="9"/>
      <c r="AF105" s="9"/>
      <c r="AG105" s="9" t="n">
        <f aca="false">BF105/100*$AG$37</f>
        <v>8147374146.46662</v>
      </c>
      <c r="AH105" s="43" t="n">
        <f aca="false">(AG105-AG104)/AG104</f>
        <v>0.00779108794598614</v>
      </c>
      <c r="AI105" s="43" t="n">
        <f aca="false">(AG105-AG101)/AG101</f>
        <v>0.0188104093967079</v>
      </c>
      <c r="AJ105" s="43" t="n">
        <f aca="false">AB105/AG105</f>
        <v>-0.00141450285215731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13754077</v>
      </c>
      <c r="AY105" s="43" t="n">
        <f aca="false">(AW105-AW104)/AW104</f>
        <v>0.00264729771518124</v>
      </c>
      <c r="AZ105" s="48" t="n">
        <f aca="false">workers_and_wage_central!B93</f>
        <v>8617.00901687813</v>
      </c>
      <c r="BA105" s="43" t="n">
        <f aca="false">(AZ105-AZ104)/AZ104</f>
        <v>0.00513020904013457</v>
      </c>
      <c r="BB105" s="7"/>
      <c r="BC105" s="7"/>
      <c r="BD105" s="7"/>
      <c r="BE105" s="7"/>
      <c r="BF105" s="7" t="n">
        <f aca="false">BF104*(1+AY105)*(1+BA105)*(1-BE105)</f>
        <v>155.154391542836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0.0152977834843809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137319316.3379</v>
      </c>
      <c r="E106" s="6"/>
      <c r="F106" s="8" t="n">
        <f aca="false">'Central pensions'!I106</f>
        <v>24959411.2240595</v>
      </c>
      <c r="G106" s="6" t="n">
        <f aca="false">'Central pensions'!K106</f>
        <v>4214669.79291318</v>
      </c>
      <c r="H106" s="6" t="n">
        <f aca="false">'Central pensions'!V106</f>
        <v>23187869.6719796</v>
      </c>
      <c r="I106" s="8" t="n">
        <f aca="false">'Central pensions'!M106</f>
        <v>130350.612151953</v>
      </c>
      <c r="J106" s="6" t="n">
        <f aca="false">'Central pensions'!W106</f>
        <v>717150.608411739</v>
      </c>
      <c r="K106" s="6"/>
      <c r="L106" s="8" t="n">
        <f aca="false">'Central pensions'!N106</f>
        <v>2629486.47110941</v>
      </c>
      <c r="M106" s="8"/>
      <c r="N106" s="8" t="n">
        <f aca="false">'Central pensions'!L106</f>
        <v>1188169.14730294</v>
      </c>
      <c r="O106" s="6"/>
      <c r="P106" s="6" t="n">
        <f aca="false">'Central pensions'!X106</f>
        <v>20181373.8805262</v>
      </c>
      <c r="Q106" s="8"/>
      <c r="R106" s="8" t="n">
        <f aca="false">'Central SIPA income'!G101</f>
        <v>32810606.944182</v>
      </c>
      <c r="S106" s="8"/>
      <c r="T106" s="6" t="n">
        <f aca="false">'Central SIPA income'!J101</f>
        <v>125454199.402162</v>
      </c>
      <c r="U106" s="6"/>
      <c r="V106" s="8" t="n">
        <f aca="false">'Central SIPA income'!F101</f>
        <v>179691.791191154</v>
      </c>
      <c r="W106" s="8"/>
      <c r="X106" s="8" t="n">
        <f aca="false">'Central SIPA income'!M101</f>
        <v>451333.972891244</v>
      </c>
      <c r="Y106" s="6"/>
      <c r="Z106" s="6" t="n">
        <f aca="false">R106+V106-N106-L106-F106</f>
        <v>4213231.89290134</v>
      </c>
      <c r="AA106" s="6"/>
      <c r="AB106" s="6" t="n">
        <f aca="false">T106-P106-D106</f>
        <v>-32046490.8162646</v>
      </c>
      <c r="AC106" s="24"/>
      <c r="AD106" s="6"/>
      <c r="AE106" s="6"/>
      <c r="AF106" s="6"/>
      <c r="AG106" s="6" t="n">
        <f aca="false">BF106/100*$AG$37</f>
        <v>8221041392.42764</v>
      </c>
      <c r="AH106" s="36" t="n">
        <f aca="false">(AG106-AG105)/AG105</f>
        <v>0.00904183908050519</v>
      </c>
      <c r="AI106" s="36"/>
      <c r="AJ106" s="36" t="n">
        <f aca="false">AB106/AG106</f>
        <v>-0.00389810600464589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0.00673834266858388</v>
      </c>
      <c r="AV106" s="5"/>
      <c r="AW106" s="40" t="n">
        <f aca="false">workers_and_wage_central!C94</f>
        <v>13776212</v>
      </c>
      <c r="AX106" s="5"/>
      <c r="AY106" s="36" t="n">
        <f aca="false">(AW106-AW105)/AW105</f>
        <v>0.00160934099758203</v>
      </c>
      <c r="AZ106" s="41" t="n">
        <f aca="false">workers_and_wage_central!B94</f>
        <v>8680.95201379017</v>
      </c>
      <c r="BA106" s="36" t="n">
        <f aca="false">(AZ106-AZ105)/AZ105</f>
        <v>0.00742055587812383</v>
      </c>
      <c r="BB106" s="5"/>
      <c r="BC106" s="5"/>
      <c r="BD106" s="5"/>
      <c r="BE106" s="5"/>
      <c r="BF106" s="5" t="n">
        <f aca="false">BF105*(1+AY106)*(1+BA106)*(1-BE106)</f>
        <v>156.5572725838</v>
      </c>
      <c r="BG106" s="5"/>
      <c r="BH106" s="5" t="n">
        <f aca="false">BH105+1</f>
        <v>75</v>
      </c>
      <c r="BI106" s="36" t="n">
        <f aca="false">T113/AG113</f>
        <v>0.0177376833881369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138271621.998272</v>
      </c>
      <c r="E107" s="9"/>
      <c r="F107" s="42" t="n">
        <f aca="false">'Central pensions'!I107</f>
        <v>25132504.0504885</v>
      </c>
      <c r="G107" s="9" t="n">
        <f aca="false">'Central pensions'!K107</f>
        <v>4235887.11486818</v>
      </c>
      <c r="H107" s="9" t="n">
        <f aca="false">'Central pensions'!V107</f>
        <v>23304601.117254</v>
      </c>
      <c r="I107" s="42" t="n">
        <f aca="false">'Central pensions'!M107</f>
        <v>131006.817985614</v>
      </c>
      <c r="J107" s="9" t="n">
        <f aca="false">'Central pensions'!W107</f>
        <v>720760.859296516</v>
      </c>
      <c r="K107" s="9"/>
      <c r="L107" s="42" t="n">
        <f aca="false">'Central pensions'!N107</f>
        <v>2144398.81162084</v>
      </c>
      <c r="M107" s="42"/>
      <c r="N107" s="42" t="n">
        <f aca="false">'Central pensions'!L107</f>
        <v>1197017.21103435</v>
      </c>
      <c r="O107" s="9"/>
      <c r="P107" s="9" t="n">
        <f aca="false">'Central pensions'!X107</f>
        <v>17712931.1454797</v>
      </c>
      <c r="Q107" s="42"/>
      <c r="R107" s="42" t="n">
        <f aca="false">'Central SIPA income'!G102</f>
        <v>37918510.3267082</v>
      </c>
      <c r="S107" s="42"/>
      <c r="T107" s="9" t="n">
        <f aca="false">'Central SIPA income'!J102</f>
        <v>144984710.69592</v>
      </c>
      <c r="U107" s="9"/>
      <c r="V107" s="42" t="n">
        <f aca="false">'Central SIPA income'!F102</f>
        <v>189103.131030189</v>
      </c>
      <c r="W107" s="42"/>
      <c r="X107" s="42" t="n">
        <f aca="false">'Central SIPA income'!M102</f>
        <v>474972.545202334</v>
      </c>
      <c r="Y107" s="9"/>
      <c r="Z107" s="9" t="n">
        <f aca="false">R107+V107-N107-L107-F107</f>
        <v>9633693.38459472</v>
      </c>
      <c r="AA107" s="9"/>
      <c r="AB107" s="9" t="n">
        <f aca="false">T107-P107-D107</f>
        <v>-10999842.4478316</v>
      </c>
      <c r="AC107" s="24"/>
      <c r="AD107" s="9"/>
      <c r="AE107" s="9"/>
      <c r="AF107" s="9"/>
      <c r="AG107" s="9" t="n">
        <f aca="false">BF107/100*$AG$37</f>
        <v>8264099606.04791</v>
      </c>
      <c r="AH107" s="43" t="n">
        <f aca="false">(AG107-AG106)/AG106</f>
        <v>0.00523756195412478</v>
      </c>
      <c r="AI107" s="43"/>
      <c r="AJ107" s="43" t="n">
        <f aca="false">AB107/AG107</f>
        <v>-0.00133103943226696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13807917</v>
      </c>
      <c r="AX107" s="7"/>
      <c r="AY107" s="43" t="n">
        <f aca="false">(AW107-AW106)/AW106</f>
        <v>0.00230143090132469</v>
      </c>
      <c r="AZ107" s="48" t="n">
        <f aca="false">workers_and_wage_central!B95</f>
        <v>8706.38190143648</v>
      </c>
      <c r="BA107" s="43" t="n">
        <f aca="false">(AZ107-AZ106)/AZ106</f>
        <v>0.00292938926582156</v>
      </c>
      <c r="BB107" s="7"/>
      <c r="BC107" s="7"/>
      <c r="BD107" s="7"/>
      <c r="BE107" s="7"/>
      <c r="BF107" s="7" t="n">
        <f aca="false">BF106*(1+AY107)*(1+BA107)*(1-BE107)</f>
        <v>157.377250998326</v>
      </c>
      <c r="BG107" s="7"/>
      <c r="BH107" s="7" t="n">
        <f aca="false">BH106+1</f>
        <v>76</v>
      </c>
      <c r="BI107" s="43" t="n">
        <f aca="false">T114/AG114</f>
        <v>0.0155760602873032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138223930.166104</v>
      </c>
      <c r="E108" s="9"/>
      <c r="F108" s="42" t="n">
        <f aca="false">'Central pensions'!I108</f>
        <v>25123835.495453</v>
      </c>
      <c r="G108" s="9" t="n">
        <f aca="false">'Central pensions'!K108</f>
        <v>4332682.91321908</v>
      </c>
      <c r="H108" s="9" t="n">
        <f aca="false">'Central pensions'!V108</f>
        <v>23837143.040403</v>
      </c>
      <c r="I108" s="42" t="n">
        <f aca="false">'Central pensions'!M108</f>
        <v>134000.502470694</v>
      </c>
      <c r="J108" s="9" t="n">
        <f aca="false">'Central pensions'!W108</f>
        <v>737231.228053703</v>
      </c>
      <c r="K108" s="9"/>
      <c r="L108" s="42" t="n">
        <f aca="false">'Central pensions'!N108</f>
        <v>2078831.7749045</v>
      </c>
      <c r="M108" s="42"/>
      <c r="N108" s="42" t="n">
        <f aca="false">'Central pensions'!L108</f>
        <v>1196462.62157333</v>
      </c>
      <c r="O108" s="9"/>
      <c r="P108" s="9" t="n">
        <f aca="false">'Central pensions'!X108</f>
        <v>17369652.2926818</v>
      </c>
      <c r="Q108" s="42"/>
      <c r="R108" s="42" t="n">
        <f aca="false">'Central SIPA income'!G103</f>
        <v>32970769.4086893</v>
      </c>
      <c r="S108" s="42"/>
      <c r="T108" s="9" t="n">
        <f aca="false">'Central SIPA income'!J103</f>
        <v>126066594.466758</v>
      </c>
      <c r="U108" s="9"/>
      <c r="V108" s="42" t="n">
        <f aca="false">'Central SIPA income'!F103</f>
        <v>189176.86154843</v>
      </c>
      <c r="W108" s="42"/>
      <c r="X108" s="42" t="n">
        <f aca="false">'Central SIPA income'!M103</f>
        <v>475157.735007057</v>
      </c>
      <c r="Y108" s="9"/>
      <c r="Z108" s="9" t="n">
        <f aca="false">R108+V108-N108-L108-F108</f>
        <v>4760816.37830685</v>
      </c>
      <c r="AA108" s="9"/>
      <c r="AB108" s="9" t="n">
        <f aca="false">T108-P108-D108</f>
        <v>-29526987.9920278</v>
      </c>
      <c r="AC108" s="24"/>
      <c r="AD108" s="9"/>
      <c r="AE108" s="9"/>
      <c r="AF108" s="9"/>
      <c r="AG108" s="9" t="n">
        <f aca="false">BF108/100*$AG$37</f>
        <v>8317820613.20068</v>
      </c>
      <c r="AH108" s="43" t="n">
        <f aca="false">(AG108-AG107)/AG107</f>
        <v>0.00650052754851325</v>
      </c>
      <c r="AI108" s="43"/>
      <c r="AJ108" s="43" t="n">
        <f aca="false">AB108/AG108</f>
        <v>-0.00354984669243376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13815304</v>
      </c>
      <c r="AY108" s="43" t="n">
        <f aca="false">(AW108-AW107)/AW107</f>
        <v>0.000534982937687126</v>
      </c>
      <c r="AZ108" s="48" t="n">
        <f aca="false">workers_and_wage_central!B96</f>
        <v>8758.29243981607</v>
      </c>
      <c r="BA108" s="43" t="n">
        <f aca="false">(AZ108-AZ107)/AZ107</f>
        <v>0.00596235485271162</v>
      </c>
      <c r="BB108" s="7"/>
      <c r="BC108" s="7"/>
      <c r="BD108" s="7"/>
      <c r="BE108" s="7"/>
      <c r="BF108" s="7" t="n">
        <f aca="false">BF107*(1+AY108)*(1+BA108)*(1-BE108)</f>
        <v>158.40028615395</v>
      </c>
      <c r="BG108" s="7"/>
      <c r="BH108" s="0" t="n">
        <f aca="false">BH107+1</f>
        <v>77</v>
      </c>
      <c r="BI108" s="43" t="n">
        <f aca="false">T115/AG115</f>
        <v>0.0179095047302993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138100374.89502</v>
      </c>
      <c r="E109" s="9"/>
      <c r="F109" s="42" t="n">
        <f aca="false">'Central pensions'!I109</f>
        <v>25101377.8623818</v>
      </c>
      <c r="G109" s="9" t="n">
        <f aca="false">'Central pensions'!K109</f>
        <v>4379807.46218666</v>
      </c>
      <c r="H109" s="9" t="n">
        <f aca="false">'Central pensions'!V109</f>
        <v>24096408.4048328</v>
      </c>
      <c r="I109" s="42" t="n">
        <f aca="false">'Central pensions'!M109</f>
        <v>135457.96274804</v>
      </c>
      <c r="J109" s="9" t="n">
        <f aca="false">'Central pensions'!W109</f>
        <v>745249.744479363</v>
      </c>
      <c r="K109" s="9"/>
      <c r="L109" s="42" t="n">
        <f aca="false">'Central pensions'!N109</f>
        <v>2061115.11239473</v>
      </c>
      <c r="M109" s="42"/>
      <c r="N109" s="42" t="n">
        <f aca="false">'Central pensions'!L109</f>
        <v>1196117.26641347</v>
      </c>
      <c r="O109" s="9"/>
      <c r="P109" s="9" t="n">
        <f aca="false">'Central pensions'!X109</f>
        <v>17275820.4045038</v>
      </c>
      <c r="Q109" s="42"/>
      <c r="R109" s="42" t="n">
        <f aca="false">'Central SIPA income'!G104</f>
        <v>37953816.1664344</v>
      </c>
      <c r="S109" s="42"/>
      <c r="T109" s="9" t="n">
        <f aca="false">'Central SIPA income'!J104</f>
        <v>145119705.634131</v>
      </c>
      <c r="U109" s="9"/>
      <c r="V109" s="42" t="n">
        <f aca="false">'Central SIPA income'!F104</f>
        <v>188347.979577614</v>
      </c>
      <c r="W109" s="42"/>
      <c r="X109" s="42" t="n">
        <f aca="false">'Central SIPA income'!M104</f>
        <v>473075.822469671</v>
      </c>
      <c r="Y109" s="9"/>
      <c r="Z109" s="9" t="n">
        <f aca="false">R109+V109-N109-L109-F109</f>
        <v>9783553.90482201</v>
      </c>
      <c r="AA109" s="9"/>
      <c r="AB109" s="9" t="n">
        <f aca="false">T109-P109-D109</f>
        <v>-10256489.6653928</v>
      </c>
      <c r="AC109" s="24"/>
      <c r="AD109" s="9"/>
      <c r="AE109" s="9"/>
      <c r="AF109" s="9"/>
      <c r="AG109" s="9" t="n">
        <f aca="false">BF109/100*$AG$37</f>
        <v>8369170197.0812</v>
      </c>
      <c r="AH109" s="43" t="n">
        <f aca="false">(AG109-AG108)/AG108</f>
        <v>0.00617344209119228</v>
      </c>
      <c r="AI109" s="43" t="n">
        <f aca="false">(AG109-AG105)/AG105</f>
        <v>0.0272230103377251</v>
      </c>
      <c r="AJ109" s="43" t="n">
        <f aca="false">AB109/AG109</f>
        <v>-0.00122550855387907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13797544</v>
      </c>
      <c r="AY109" s="43" t="n">
        <f aca="false">(AW109-AW108)/AW108</f>
        <v>-0.00128553088661675</v>
      </c>
      <c r="AZ109" s="48" t="n">
        <f aca="false">workers_and_wage_central!B97</f>
        <v>8823.70439554585</v>
      </c>
      <c r="BA109" s="43" t="n">
        <f aca="false">(AZ109-AZ108)/AZ108</f>
        <v>0.0074685740604425</v>
      </c>
      <c r="BB109" s="7"/>
      <c r="BC109" s="7"/>
      <c r="BD109" s="7"/>
      <c r="BE109" s="7"/>
      <c r="BF109" s="7" t="n">
        <f aca="false">BF108*(1+AY109)*(1+BA109)*(1-BE109)</f>
        <v>159.37816114775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0.0155525761117434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138692164.720954</v>
      </c>
      <c r="E110" s="6"/>
      <c r="F110" s="8" t="n">
        <f aca="false">'Central pensions'!I110</f>
        <v>25208942.6683946</v>
      </c>
      <c r="G110" s="6" t="n">
        <f aca="false">'Central pensions'!K110</f>
        <v>4501984.52440781</v>
      </c>
      <c r="H110" s="6" t="n">
        <f aca="false">'Central pensions'!V110</f>
        <v>24768590.5531124</v>
      </c>
      <c r="I110" s="8" t="n">
        <f aca="false">'Central pensions'!M110</f>
        <v>139236.634775498</v>
      </c>
      <c r="J110" s="6" t="n">
        <f aca="false">'Central pensions'!W110</f>
        <v>766038.883085943</v>
      </c>
      <c r="K110" s="6"/>
      <c r="L110" s="8" t="n">
        <f aca="false">'Central pensions'!N110</f>
        <v>2575644.67490425</v>
      </c>
      <c r="M110" s="8"/>
      <c r="N110" s="8" t="n">
        <f aca="false">'Central pensions'!L110</f>
        <v>1202466.9216326</v>
      </c>
      <c r="O110" s="6"/>
      <c r="P110" s="6" t="n">
        <f aca="false">'Central pensions'!X110</f>
        <v>19980650.6799008</v>
      </c>
      <c r="Q110" s="8"/>
      <c r="R110" s="8" t="n">
        <f aca="false">'Central SIPA income'!G105</f>
        <v>33307286.8200555</v>
      </c>
      <c r="S110" s="8"/>
      <c r="T110" s="6" t="n">
        <f aca="false">'Central SIPA income'!J105</f>
        <v>127353297.955653</v>
      </c>
      <c r="U110" s="6"/>
      <c r="V110" s="8" t="n">
        <f aca="false">'Central SIPA income'!F105</f>
        <v>191242.675391473</v>
      </c>
      <c r="W110" s="8"/>
      <c r="X110" s="8" t="n">
        <f aca="false">'Central SIPA income'!M105</f>
        <v>480346.463790123</v>
      </c>
      <c r="Y110" s="6"/>
      <c r="Z110" s="6" t="n">
        <f aca="false">R110+V110-N110-L110-F110</f>
        <v>4511475.23051547</v>
      </c>
      <c r="AA110" s="6"/>
      <c r="AB110" s="6" t="n">
        <f aca="false">T110-P110-D110</f>
        <v>-31319517.4452011</v>
      </c>
      <c r="AC110" s="24"/>
      <c r="AD110" s="6"/>
      <c r="AE110" s="6"/>
      <c r="AF110" s="6"/>
      <c r="AG110" s="6" t="n">
        <f aca="false">BF110/100*$AG$37</f>
        <v>8388887314.92377</v>
      </c>
      <c r="AH110" s="36" t="n">
        <f aca="false">(AG110-AG109)/AG109</f>
        <v>0.00235592267551722</v>
      </c>
      <c r="AI110" s="36"/>
      <c r="AJ110" s="36" t="n">
        <f aca="false">AB110/AG110</f>
        <v>-0.0037334531111753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0.00202727604937043</v>
      </c>
      <c r="AV110" s="5"/>
      <c r="AW110" s="40" t="n">
        <f aca="false">workers_and_wage_central!C98</f>
        <v>13816278</v>
      </c>
      <c r="AX110" s="5"/>
      <c r="AY110" s="36" t="n">
        <f aca="false">(AW110-AW109)/AW109</f>
        <v>0.00135777787699028</v>
      </c>
      <c r="AZ110" s="41" t="n">
        <f aca="false">workers_and_wage_central!B98</f>
        <v>8832.49978800271</v>
      </c>
      <c r="BA110" s="36" t="n">
        <f aca="false">(AZ110-AZ109)/AZ109</f>
        <v>0.000996791377247299</v>
      </c>
      <c r="BB110" s="5"/>
      <c r="BC110" s="5"/>
      <c r="BD110" s="5"/>
      <c r="BE110" s="5"/>
      <c r="BF110" s="5" t="n">
        <f aca="false">BF109*(1+AY110)*(1+BA110)*(1-BE110)</f>
        <v>159.75364377158</v>
      </c>
      <c r="BG110" s="5"/>
      <c r="BH110" s="5" t="n">
        <f aca="false">BH109+1</f>
        <v>79</v>
      </c>
      <c r="BI110" s="36" t="n">
        <f aca="false">T117/AG117</f>
        <v>0.0178614814397493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139932420.748565</v>
      </c>
      <c r="E111" s="9"/>
      <c r="F111" s="42" t="n">
        <f aca="false">'Central pensions'!I111</f>
        <v>25434373.8826026</v>
      </c>
      <c r="G111" s="9" t="n">
        <f aca="false">'Central pensions'!K111</f>
        <v>4562588.73153129</v>
      </c>
      <c r="H111" s="9" t="n">
        <f aca="false">'Central pensions'!V111</f>
        <v>25102017.0195739</v>
      </c>
      <c r="I111" s="42" t="n">
        <f aca="false">'Central pensions'!M111</f>
        <v>141110.991696845</v>
      </c>
      <c r="J111" s="9" t="n">
        <f aca="false">'Central pensions'!W111</f>
        <v>776351.041842495</v>
      </c>
      <c r="K111" s="9"/>
      <c r="L111" s="42" t="n">
        <f aca="false">'Central pensions'!N111</f>
        <v>1988378.55838254</v>
      </c>
      <c r="M111" s="42"/>
      <c r="N111" s="42" t="n">
        <f aca="false">'Central pensions'!L111</f>
        <v>1213587.26482796</v>
      </c>
      <c r="O111" s="9"/>
      <c r="P111" s="9" t="n">
        <f aca="false">'Central pensions'!X111</f>
        <v>16994504.8567532</v>
      </c>
      <c r="Q111" s="42"/>
      <c r="R111" s="42" t="n">
        <f aca="false">'Central SIPA income'!G106</f>
        <v>38304712.819881</v>
      </c>
      <c r="S111" s="42"/>
      <c r="T111" s="9" t="n">
        <f aca="false">'Central SIPA income'!J106</f>
        <v>146461389.401393</v>
      </c>
      <c r="U111" s="9"/>
      <c r="V111" s="42" t="n">
        <f aca="false">'Central SIPA income'!F106</f>
        <v>198614.178726273</v>
      </c>
      <c r="W111" s="42"/>
      <c r="X111" s="42" t="n">
        <f aca="false">'Central SIPA income'!M106</f>
        <v>498861.554903758</v>
      </c>
      <c r="Y111" s="9"/>
      <c r="Z111" s="9" t="n">
        <f aca="false">R111+V111-N111-L111-F111</f>
        <v>9866987.29279413</v>
      </c>
      <c r="AA111" s="9"/>
      <c r="AB111" s="9" t="n">
        <f aca="false">T111-P111-D111</f>
        <v>-10465536.2039248</v>
      </c>
      <c r="AC111" s="24"/>
      <c r="AD111" s="9"/>
      <c r="AE111" s="9"/>
      <c r="AF111" s="9"/>
      <c r="AG111" s="9" t="n">
        <f aca="false">BF111/100*$AG$37</f>
        <v>8400196828.01395</v>
      </c>
      <c r="AH111" s="43" t="n">
        <f aca="false">(AG111-AG110)/AG110</f>
        <v>0.00134815413124807</v>
      </c>
      <c r="AI111" s="43"/>
      <c r="AJ111" s="43" t="n">
        <f aca="false">AB111/AG111</f>
        <v>-0.00124586797407212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13824098</v>
      </c>
      <c r="AX111" s="7"/>
      <c r="AY111" s="43" t="n">
        <f aca="false">(AW111-AW110)/AW110</f>
        <v>0.000565999033893209</v>
      </c>
      <c r="AZ111" s="48" t="n">
        <f aca="false">workers_and_wage_central!B99</f>
        <v>8839.40426480708</v>
      </c>
      <c r="BA111" s="43" t="n">
        <f aca="false">(AZ111-AZ110)/AZ110</f>
        <v>0.000781712648750901</v>
      </c>
      <c r="BB111" s="7"/>
      <c r="BC111" s="7"/>
      <c r="BD111" s="7"/>
      <c r="BE111" s="7"/>
      <c r="BF111" s="7" t="n">
        <f aca="false">BF110*(1+AY111)*(1+BA111)*(1-BE111)</f>
        <v>159.969016306412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140540011.309012</v>
      </c>
      <c r="E112" s="9"/>
      <c r="F112" s="42" t="n">
        <f aca="false">'Central pensions'!I112</f>
        <v>25544810.65915</v>
      </c>
      <c r="G112" s="9" t="n">
        <f aca="false">'Central pensions'!K112</f>
        <v>4602379.39309786</v>
      </c>
      <c r="H112" s="9" t="n">
        <f aca="false">'Central pensions'!V112</f>
        <v>25320933.49937</v>
      </c>
      <c r="I112" s="42" t="n">
        <f aca="false">'Central pensions'!M112</f>
        <v>142341.630714366</v>
      </c>
      <c r="J112" s="9" t="n">
        <f aca="false">'Central pensions'!W112</f>
        <v>783121.654619686</v>
      </c>
      <c r="K112" s="9"/>
      <c r="L112" s="42" t="n">
        <f aca="false">'Central pensions'!N112</f>
        <v>2014098.9081869</v>
      </c>
      <c r="M112" s="42"/>
      <c r="N112" s="42" t="n">
        <f aca="false">'Central pensions'!L112</f>
        <v>1219825.42735719</v>
      </c>
      <c r="O112" s="9"/>
      <c r="P112" s="9" t="n">
        <f aca="false">'Central pensions'!X112</f>
        <v>17162288.4038377</v>
      </c>
      <c r="Q112" s="42"/>
      <c r="R112" s="42" t="n">
        <f aca="false">'Central SIPA income'!G107</f>
        <v>33704467.8731286</v>
      </c>
      <c r="S112" s="42"/>
      <c r="T112" s="9" t="n">
        <f aca="false">'Central SIPA income'!J107</f>
        <v>128871954.136435</v>
      </c>
      <c r="U112" s="9"/>
      <c r="V112" s="42" t="n">
        <f aca="false">'Central SIPA income'!F107</f>
        <v>194431.522029889</v>
      </c>
      <c r="W112" s="42"/>
      <c r="X112" s="42" t="n">
        <f aca="false">'Central SIPA income'!M107</f>
        <v>488355.927175828</v>
      </c>
      <c r="Y112" s="9"/>
      <c r="Z112" s="9" t="n">
        <f aca="false">R112+V112-N112-L112-F112</f>
        <v>5120164.40046439</v>
      </c>
      <c r="AA112" s="9"/>
      <c r="AB112" s="9" t="n">
        <f aca="false">T112-P112-D112</f>
        <v>-28830345.5764138</v>
      </c>
      <c r="AC112" s="24"/>
      <c r="AD112" s="9"/>
      <c r="AE112" s="9"/>
      <c r="AF112" s="9"/>
      <c r="AG112" s="9" t="n">
        <f aca="false">BF112/100*$AG$37</f>
        <v>8424223958.19721</v>
      </c>
      <c r="AH112" s="43" t="n">
        <f aca="false">(AG112-AG111)/AG111</f>
        <v>0.00286030561844955</v>
      </c>
      <c r="AI112" s="43"/>
      <c r="AJ112" s="43" t="n">
        <f aca="false">AB112/AG112</f>
        <v>-0.00342231471046783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13874054</v>
      </c>
      <c r="AY112" s="43" t="n">
        <f aca="false">(AW112-AW111)/AW111</f>
        <v>0.0036136896598968</v>
      </c>
      <c r="AZ112" s="48" t="n">
        <f aca="false">workers_and_wage_central!B100</f>
        <v>8832.7687772907</v>
      </c>
      <c r="BA112" s="43" t="n">
        <f aca="false">(AZ112-AZ111)/AZ111</f>
        <v>-0.000750671348158593</v>
      </c>
      <c r="BB112" s="7"/>
      <c r="BC112" s="7"/>
      <c r="BD112" s="7"/>
      <c r="BE112" s="7"/>
      <c r="BF112" s="7" t="n">
        <f aca="false">BF111*(1+AY112)*(1+BA112)*(1-BE112)</f>
        <v>160.426576582531</v>
      </c>
      <c r="BG112" s="7"/>
      <c r="BH112" s="0" t="n">
        <f aca="false">BH111+1</f>
        <v>81</v>
      </c>
      <c r="BI112" s="43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140769555.083557</v>
      </c>
      <c r="E113" s="9"/>
      <c r="F113" s="42" t="n">
        <f aca="false">'Central pensions'!I113</f>
        <v>25586532.9573349</v>
      </c>
      <c r="G113" s="9" t="n">
        <f aca="false">'Central pensions'!K113</f>
        <v>4689640.63039024</v>
      </c>
      <c r="H113" s="9" t="n">
        <f aca="false">'Central pensions'!V113</f>
        <v>25801019.0807253</v>
      </c>
      <c r="I113" s="42" t="n">
        <f aca="false">'Central pensions'!M113</f>
        <v>145040.431867738</v>
      </c>
      <c r="J113" s="9" t="n">
        <f aca="false">'Central pensions'!W113</f>
        <v>797969.662290466</v>
      </c>
      <c r="K113" s="9"/>
      <c r="L113" s="42" t="n">
        <f aca="false">'Central pensions'!N113</f>
        <v>2045847.57627487</v>
      </c>
      <c r="M113" s="42"/>
      <c r="N113" s="42" t="n">
        <f aca="false">'Central pensions'!L113</f>
        <v>1223021.97655884</v>
      </c>
      <c r="O113" s="9"/>
      <c r="P113" s="9" t="n">
        <f aca="false">'Central pensions'!X113</f>
        <v>17344618.864046</v>
      </c>
      <c r="Q113" s="42"/>
      <c r="R113" s="42" t="n">
        <f aca="false">'Central SIPA income'!G108</f>
        <v>39140485.6597708</v>
      </c>
      <c r="S113" s="42"/>
      <c r="T113" s="9" t="n">
        <f aca="false">'Central SIPA income'!J108</f>
        <v>149657039.292564</v>
      </c>
      <c r="U113" s="9"/>
      <c r="V113" s="42" t="n">
        <f aca="false">'Central SIPA income'!F108</f>
        <v>188023.592801164</v>
      </c>
      <c r="W113" s="42"/>
      <c r="X113" s="42" t="n">
        <f aca="false">'Central SIPA income'!M108</f>
        <v>472261.056410532</v>
      </c>
      <c r="Y113" s="9"/>
      <c r="Z113" s="9" t="n">
        <f aca="false">R113+V113-N113-L113-F113</f>
        <v>10473106.7424033</v>
      </c>
      <c r="AA113" s="9"/>
      <c r="AB113" s="9" t="n">
        <f aca="false">T113-P113-D113</f>
        <v>-8457134.6550383</v>
      </c>
      <c r="AC113" s="24"/>
      <c r="AD113" s="9"/>
      <c r="AE113" s="9"/>
      <c r="AF113" s="9"/>
      <c r="AG113" s="9" t="n">
        <f aca="false">BF113/100*$AG$37</f>
        <v>8437237040.35988</v>
      </c>
      <c r="AH113" s="43" t="n">
        <f aca="false">(AG113-AG112)/AG112</f>
        <v>0.0015447217722669</v>
      </c>
      <c r="AI113" s="43" t="n">
        <f aca="false">(AG113-AG109)/AG109</f>
        <v>0.00813304565157778</v>
      </c>
      <c r="AJ113" s="43" t="n">
        <f aca="false">AB113/AG113</f>
        <v>-0.00100235830931183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13882904</v>
      </c>
      <c r="AY113" s="43" t="n">
        <f aca="false">(AW113-AW112)/AW112</f>
        <v>0.000637881328701762</v>
      </c>
      <c r="AZ113" s="48" t="n">
        <f aca="false">workers_and_wage_central!B101</f>
        <v>8840.77358313042</v>
      </c>
      <c r="BA113" s="43" t="n">
        <f aca="false">(AZ113-AZ112)/AZ112</f>
        <v>0.000906262355729402</v>
      </c>
      <c r="BB113" s="7"/>
      <c r="BC113" s="7"/>
      <c r="BD113" s="7"/>
      <c r="BE113" s="7"/>
      <c r="BF113" s="7" t="n">
        <f aca="false">BF112*(1+AY113)*(1+BA113)*(1-BE113)</f>
        <v>160.674391008229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141215637.045192</v>
      </c>
      <c r="E114" s="6"/>
      <c r="F114" s="8" t="n">
        <f aca="false">'Central pensions'!I114</f>
        <v>25667613.6342347</v>
      </c>
      <c r="G114" s="6" t="n">
        <f aca="false">'Central pensions'!K114</f>
        <v>4788304.53238379</v>
      </c>
      <c r="H114" s="6" t="n">
        <f aca="false">'Central pensions'!V114</f>
        <v>26343838.7589364</v>
      </c>
      <c r="I114" s="8" t="n">
        <f aca="false">'Central pensions'!M114</f>
        <v>148091.892754138</v>
      </c>
      <c r="J114" s="6" t="n">
        <f aca="false">'Central pensions'!W114</f>
        <v>814757.899760919</v>
      </c>
      <c r="K114" s="6"/>
      <c r="L114" s="8" t="n">
        <f aca="false">'Central pensions'!N114</f>
        <v>2504098.23730362</v>
      </c>
      <c r="M114" s="8"/>
      <c r="N114" s="8" t="n">
        <f aca="false">'Central pensions'!L114</f>
        <v>1228583.67617304</v>
      </c>
      <c r="O114" s="6"/>
      <c r="P114" s="6" t="n">
        <f aca="false">'Central pensions'!X114</f>
        <v>19753082.5528668</v>
      </c>
      <c r="Q114" s="8"/>
      <c r="R114" s="8" t="n">
        <f aca="false">'Central SIPA income'!G109</f>
        <v>34363382.6935688</v>
      </c>
      <c r="S114" s="8"/>
      <c r="T114" s="6" t="n">
        <f aca="false">'Central SIPA income'!J109</f>
        <v>131391372.061656</v>
      </c>
      <c r="U114" s="6"/>
      <c r="V114" s="8" t="n">
        <f aca="false">'Central SIPA income'!F109</f>
        <v>188437.447268221</v>
      </c>
      <c r="W114" s="8"/>
      <c r="X114" s="8" t="n">
        <f aca="false">'Central SIPA income'!M109</f>
        <v>473300.539514224</v>
      </c>
      <c r="Y114" s="6"/>
      <c r="Z114" s="6" t="n">
        <f aca="false">R114+V114-N114-L114-F114</f>
        <v>5151524.59312562</v>
      </c>
      <c r="AA114" s="6"/>
      <c r="AB114" s="6" t="n">
        <f aca="false">T114-P114-D114</f>
        <v>-29577347.536403</v>
      </c>
      <c r="AC114" s="24"/>
      <c r="AD114" s="6"/>
      <c r="AE114" s="6"/>
      <c r="AF114" s="6"/>
      <c r="AG114" s="6" t="n">
        <f aca="false">BF114/100*$AG$37</f>
        <v>8435468895.09408</v>
      </c>
      <c r="AH114" s="36" t="n">
        <f aca="false">(AG114-AG113)/AG113</f>
        <v>-0.000209564488628841</v>
      </c>
      <c r="AI114" s="36"/>
      <c r="AJ114" s="36" t="n">
        <f aca="false">AB114/AG114</f>
        <v>-0.00350630746248198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0.00467829003780502</v>
      </c>
      <c r="AV114" s="5"/>
      <c r="AW114" s="40" t="n">
        <f aca="false">workers_and_wage_central!C102</f>
        <v>13878875</v>
      </c>
      <c r="AX114" s="5"/>
      <c r="AY114" s="36" t="n">
        <f aca="false">(AW114-AW113)/AW113</f>
        <v>-0.000290213056288511</v>
      </c>
      <c r="AZ114" s="41" t="n">
        <f aca="false">workers_and_wage_central!B102</f>
        <v>8841.48678583764</v>
      </c>
      <c r="BA114" s="36" t="n">
        <f aca="false">(AZ114-AZ113)/AZ113</f>
        <v>8.06719797214538E-005</v>
      </c>
      <c r="BB114" s="5"/>
      <c r="BC114" s="5"/>
      <c r="BD114" s="5"/>
      <c r="BE114" s="5"/>
      <c r="BF114" s="5" t="n">
        <f aca="false">BF113*(1+AY114)*(1+BA114)*(1-BE114)</f>
        <v>160.640719361641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142084263.23829</v>
      </c>
      <c r="E115" s="9"/>
      <c r="F115" s="42" t="n">
        <f aca="false">'Central pensions'!I115</f>
        <v>25825496.7269539</v>
      </c>
      <c r="G115" s="9" t="n">
        <f aca="false">'Central pensions'!K115</f>
        <v>4822600.06053981</v>
      </c>
      <c r="H115" s="9" t="n">
        <f aca="false">'Central pensions'!V115</f>
        <v>26532522.6360341</v>
      </c>
      <c r="I115" s="42" t="n">
        <f aca="false">'Central pensions'!M115</f>
        <v>149152.579191953</v>
      </c>
      <c r="J115" s="9" t="n">
        <f aca="false">'Central pensions'!W115</f>
        <v>820593.483588685</v>
      </c>
      <c r="K115" s="9"/>
      <c r="L115" s="42" t="n">
        <f aca="false">'Central pensions'!N115</f>
        <v>2064737.39574627</v>
      </c>
      <c r="M115" s="42"/>
      <c r="N115" s="42" t="n">
        <f aca="false">'Central pensions'!L115</f>
        <v>1236670.62878347</v>
      </c>
      <c r="O115" s="9"/>
      <c r="P115" s="9" t="n">
        <f aca="false">'Central pensions'!X115</f>
        <v>17517729.084618</v>
      </c>
      <c r="Q115" s="42"/>
      <c r="R115" s="42" t="n">
        <f aca="false">'Central SIPA income'!G110</f>
        <v>39724075.3129059</v>
      </c>
      <c r="S115" s="42"/>
      <c r="T115" s="9" t="n">
        <f aca="false">'Central SIPA income'!J110</f>
        <v>151888444.912034</v>
      </c>
      <c r="U115" s="9"/>
      <c r="V115" s="42" t="n">
        <f aca="false">'Central SIPA income'!F110</f>
        <v>187846.27110365</v>
      </c>
      <c r="W115" s="42"/>
      <c r="X115" s="42" t="n">
        <f aca="false">'Central SIPA income'!M110</f>
        <v>471815.675429638</v>
      </c>
      <c r="Y115" s="9"/>
      <c r="Z115" s="9" t="n">
        <f aca="false">R115+V115-N115-L115-F115</f>
        <v>10785016.8325259</v>
      </c>
      <c r="AA115" s="9"/>
      <c r="AB115" s="9" t="n">
        <f aca="false">T115-P115-D115</f>
        <v>-7713547.41087392</v>
      </c>
      <c r="AC115" s="24"/>
      <c r="AD115" s="9"/>
      <c r="AE115" s="9"/>
      <c r="AF115" s="9"/>
      <c r="AG115" s="9" t="n">
        <f aca="false">BF115/100*$AG$37</f>
        <v>8480884714.53199</v>
      </c>
      <c r="AH115" s="43" t="n">
        <f aca="false">(AG115-AG114)/AG114</f>
        <v>0.00538391167138594</v>
      </c>
      <c r="AI115" s="43"/>
      <c r="AJ115" s="43" t="n">
        <f aca="false">AB115/AG115</f>
        <v>-0.000909521549993099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13869127</v>
      </c>
      <c r="AX115" s="7"/>
      <c r="AY115" s="43" t="n">
        <f aca="false">(AW115-AW114)/AW114</f>
        <v>-0.000702362403292774</v>
      </c>
      <c r="AZ115" s="48" t="n">
        <f aca="false">workers_and_wage_central!B103</f>
        <v>8895.3363195318</v>
      </c>
      <c r="BA115" s="43" t="n">
        <f aca="false">(AZ115-AZ114)/AZ114</f>
        <v>0.00609055184931297</v>
      </c>
      <c r="BB115" s="7"/>
      <c r="BC115" s="7"/>
      <c r="BD115" s="7"/>
      <c r="BE115" s="7"/>
      <c r="BF115" s="7" t="n">
        <f aca="false">BF114*(1+AY115)*(1+BA115)*(1-BE115)</f>
        <v>161.505594805512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142745321.145023</v>
      </c>
      <c r="E116" s="9"/>
      <c r="F116" s="42" t="n">
        <f aca="false">'Central pensions'!I116</f>
        <v>25945651.8265938</v>
      </c>
      <c r="G116" s="9" t="n">
        <f aca="false">'Central pensions'!K116</f>
        <v>4903809.68424107</v>
      </c>
      <c r="H116" s="9" t="n">
        <f aca="false">'Central pensions'!V116</f>
        <v>26979314.0249258</v>
      </c>
      <c r="I116" s="42" t="n">
        <f aca="false">'Central pensions'!M116</f>
        <v>151664.217038385</v>
      </c>
      <c r="J116" s="9" t="n">
        <f aca="false">'Central pensions'!W116</f>
        <v>834411.773966783</v>
      </c>
      <c r="K116" s="9"/>
      <c r="L116" s="42" t="n">
        <f aca="false">'Central pensions'!N116</f>
        <v>2008081.4345201</v>
      </c>
      <c r="M116" s="42"/>
      <c r="N116" s="42" t="n">
        <f aca="false">'Central pensions'!L116</f>
        <v>1243692.50054173</v>
      </c>
      <c r="O116" s="9"/>
      <c r="P116" s="9" t="n">
        <f aca="false">'Central pensions'!X116</f>
        <v>17262373.2991111</v>
      </c>
      <c r="Q116" s="42"/>
      <c r="R116" s="42" t="n">
        <f aca="false">'Central SIPA income'!G111</f>
        <v>34751614.4246539</v>
      </c>
      <c r="S116" s="42"/>
      <c r="T116" s="9" t="n">
        <f aca="false">'Central SIPA income'!J111</f>
        <v>132875809.734164</v>
      </c>
      <c r="U116" s="9"/>
      <c r="V116" s="42" t="n">
        <f aca="false">'Central SIPA income'!F111</f>
        <v>190417.369934567</v>
      </c>
      <c r="W116" s="42"/>
      <c r="X116" s="42" t="n">
        <f aca="false">'Central SIPA income'!M111</f>
        <v>478273.534424543</v>
      </c>
      <c r="Y116" s="9"/>
      <c r="Z116" s="9" t="n">
        <f aca="false">R116+V116-N116-L116-F116</f>
        <v>5744606.03293281</v>
      </c>
      <c r="AA116" s="9"/>
      <c r="AB116" s="9" t="n">
        <f aca="false">T116-P116-D116</f>
        <v>-27131884.7099698</v>
      </c>
      <c r="AC116" s="24"/>
      <c r="AD116" s="9"/>
      <c r="AE116" s="9"/>
      <c r="AF116" s="9"/>
      <c r="AG116" s="9" t="n">
        <f aca="false">BF116/100*$AG$37</f>
        <v>8543652754.33904</v>
      </c>
      <c r="AH116" s="43" t="n">
        <f aca="false">(AG116-AG115)/AG115</f>
        <v>0.00740111933127623</v>
      </c>
      <c r="AI116" s="43"/>
      <c r="AJ116" s="43" t="n">
        <f aca="false">AB116/AG116</f>
        <v>-0.00317567737010266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13921910</v>
      </c>
      <c r="AY116" s="43" t="n">
        <f aca="false">(AW116-AW115)/AW115</f>
        <v>0.00380579109269098</v>
      </c>
      <c r="AZ116" s="48" t="n">
        <f aca="false">workers_and_wage_central!B104</f>
        <v>8927.19671936722</v>
      </c>
      <c r="BA116" s="43" t="n">
        <f aca="false">(AZ116-AZ115)/AZ115</f>
        <v>0.00358169704786362</v>
      </c>
      <c r="BB116" s="7"/>
      <c r="BC116" s="7"/>
      <c r="BD116" s="7"/>
      <c r="BE116" s="7"/>
      <c r="BF116" s="7" t="n">
        <f aca="false">BF115*(1+AY116)*(1+BA116)*(1-BE116)</f>
        <v>162.700916985337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143845006.734871</v>
      </c>
      <c r="E117" s="9"/>
      <c r="F117" s="42" t="n">
        <f aca="false">'Central pensions'!I117</f>
        <v>26145532.6997746</v>
      </c>
      <c r="G117" s="9" t="n">
        <f aca="false">'Central pensions'!K117</f>
        <v>5008301.78301181</v>
      </c>
      <c r="H117" s="9" t="n">
        <f aca="false">'Central pensions'!V117</f>
        <v>27554198.722209</v>
      </c>
      <c r="I117" s="42" t="n">
        <f aca="false">'Central pensions'!M117</f>
        <v>154895.931433355</v>
      </c>
      <c r="J117" s="9" t="n">
        <f aca="false">'Central pensions'!W117</f>
        <v>852191.713058008</v>
      </c>
      <c r="K117" s="9"/>
      <c r="L117" s="42" t="n">
        <f aca="false">'Central pensions'!N117</f>
        <v>2036558.10455911</v>
      </c>
      <c r="M117" s="42"/>
      <c r="N117" s="42" t="n">
        <f aca="false">'Central pensions'!L117</f>
        <v>1255221.39563304</v>
      </c>
      <c r="O117" s="9"/>
      <c r="P117" s="9" t="n">
        <f aca="false">'Central pensions'!X117</f>
        <v>17473567.4545344</v>
      </c>
      <c r="Q117" s="42"/>
      <c r="R117" s="42" t="n">
        <f aca="false">'Central SIPA income'!G112</f>
        <v>40155731.8868558</v>
      </c>
      <c r="S117" s="42"/>
      <c r="T117" s="9" t="n">
        <f aca="false">'Central SIPA income'!J112</f>
        <v>153538921.234941</v>
      </c>
      <c r="U117" s="9"/>
      <c r="V117" s="42" t="n">
        <f aca="false">'Central SIPA income'!F112</f>
        <v>193606.196786148</v>
      </c>
      <c r="W117" s="42"/>
      <c r="X117" s="42" t="n">
        <f aca="false">'Central SIPA income'!M112</f>
        <v>486282.94811142</v>
      </c>
      <c r="Y117" s="9"/>
      <c r="Z117" s="9" t="n">
        <f aca="false">R117+V117-N117-L117-F117</f>
        <v>10912025.8836753</v>
      </c>
      <c r="AA117" s="9"/>
      <c r="AB117" s="9" t="n">
        <f aca="false">T117-P117-D117</f>
        <v>-7779652.95446497</v>
      </c>
      <c r="AC117" s="24"/>
      <c r="AD117" s="9"/>
      <c r="AE117" s="9"/>
      <c r="AF117" s="9"/>
      <c r="AG117" s="9" t="n">
        <f aca="false">BF117/100*$AG$37</f>
        <v>8596091077.48768</v>
      </c>
      <c r="AH117" s="43" t="n">
        <f aca="false">(AG117-AG116)/AG116</f>
        <v>0.00613769363718674</v>
      </c>
      <c r="AI117" s="43" t="n">
        <f aca="false">(AG117-AG113)/AG113</f>
        <v>0.0188277319183886</v>
      </c>
      <c r="AJ117" s="43" t="n">
        <f aca="false">AB117/AG117</f>
        <v>-0.000905022164648665</v>
      </c>
      <c r="AK117" s="50"/>
      <c r="AL117" s="55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13930707</v>
      </c>
      <c r="AY117" s="43" t="n">
        <f aca="false">(AW117-AW116)/AW116</f>
        <v>0.000631881688647607</v>
      </c>
      <c r="AZ117" s="48" t="n">
        <f aca="false">workers_and_wage_central!B105</f>
        <v>8976.31714743264</v>
      </c>
      <c r="BA117" s="43" t="n">
        <f aca="false">(AZ117-AZ116)/AZ116</f>
        <v>0.00550233512372964</v>
      </c>
      <c r="BB117" s="7"/>
      <c r="BC117" s="7"/>
      <c r="BD117" s="7"/>
      <c r="BE117" s="7"/>
      <c r="BF117" s="7" t="n">
        <f aca="false">BF116*(1+AY117)*(1+BA117)*(1-BE117)</f>
        <v>163.699525368282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0.0258846745956461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0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0.0230623756690651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0.0105704706175122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5230375545.84321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5165910920.69201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5158692836.07093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5170237762.38898</v>
      </c>
      <c r="AJ154" s="27" t="n">
        <f aca="false">(AG154-AG150)/AG150</f>
        <v>-0.015406584091701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5182683753.99249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5212055943.41598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5270247001.02145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5303723563.29975</v>
      </c>
      <c r="AJ158" s="27" t="n">
        <f aca="false">(AG158-AG154)/AG154</f>
        <v>0.0258181165055536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5367543385.65375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5401415244.72964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5462034895.8995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5538765552.85474</v>
      </c>
      <c r="AJ162" s="27" t="n">
        <f aca="false">(AG162-AG158)/AG158</f>
        <v>0.0443164103011345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5620861404.83666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5639450470.10179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5667258891.31372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5711909491.36042</v>
      </c>
      <c r="AJ166" s="27" t="n">
        <f aca="false">(AG166-AG162)/AG162</f>
        <v>0.0312603840789839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5753492032.13395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5799841639.12972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5835033108.44637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5926114639.76658</v>
      </c>
      <c r="AJ170" s="27" t="n">
        <f aca="false">(AG170-AG166)/AG166</f>
        <v>0.037501495555936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5961328548.86606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6043680416.78034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6074194127.96373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6103179167.40324</v>
      </c>
      <c r="AJ174" s="27" t="n">
        <f aca="false">(AG174-AG170)/AG170</f>
        <v>0.0298786875381184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6166822204.04006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6210413448.02124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6254056275.12579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6309601029.10065</v>
      </c>
      <c r="AJ178" s="27" t="n">
        <f aca="false">(AG178-AG174)/AG174</f>
        <v>0.0338220222666736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6392936262.86695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6417110731.28554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6468512371.34374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6533146848.57772</v>
      </c>
      <c r="AJ182" s="27" t="n">
        <f aca="false">(AG182-AG178)/AG178</f>
        <v>0.0354294698580859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6603308489.83458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6639076779.62957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6712907457.09481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6761395310.93103</v>
      </c>
      <c r="AJ186" s="27" t="n">
        <f aca="false">(AG186-AG182)/AG182</f>
        <v>0.0349369863625523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6810366021.99242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6815618793.77942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6847732358.70462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6905585427.02773</v>
      </c>
      <c r="AJ190" s="27" t="n">
        <f aca="false">(AG190-AG186)/AG186</f>
        <v>0.0213254971002207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6962789890.04232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6997336625.10611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7037925970.61179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7085402784.36098</v>
      </c>
      <c r="AJ194" s="27" t="n">
        <f aca="false">(AG194-AG190)/AG190</f>
        <v>0.0260394081332282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7135406827.22084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7175330994.27754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7231311390.16649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7262779713.78282</v>
      </c>
      <c r="AJ198" s="27" t="n">
        <f aca="false">(AG198-AG194)/AG194</f>
        <v>0.025034134941961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7325803152.77883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7361022195.51588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7433849466.18654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7470321321.76033</v>
      </c>
      <c r="AJ202" s="27" t="n">
        <f aca="false">(AG202-AG198)/AG198</f>
        <v>0.0285760571236444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7474322287.36954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7533902664.74729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7516181335.02243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7575798204.6829</v>
      </c>
      <c r="AJ206" s="27" t="n">
        <f aca="false">(AG206-AG202)/AG202</f>
        <v>0.014119457300361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7641514484.40901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7708234706.83384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7731958043.62543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7779179484.3418</v>
      </c>
      <c r="AJ210" s="27" t="n">
        <f aca="false">(AG210-AG206)/AG206</f>
        <v>0.0268461849383978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7818414719.87834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7895506535.37541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7949138177.2129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7996948275.48054</v>
      </c>
      <c r="AJ214" s="27" t="n">
        <f aca="false">(AG214-AG210)/AG210</f>
        <v>0.0279937995487923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8045361894.98637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8034177051.8681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8084387968.81214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8147374146.46662</v>
      </c>
      <c r="AJ218" s="27" t="n">
        <f aca="false">(AG218-AG214)/AG214</f>
        <v>0.0188104093967079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8221041392.42764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8264099606.04791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8317820613.20068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8369170197.0812</v>
      </c>
      <c r="AJ222" s="27" t="n">
        <f aca="false">(AG222-AG218)/AG218</f>
        <v>0.0272230103377251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8388887314.92377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8400196828.01395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8424223958.19721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8437237040.35988</v>
      </c>
      <c r="AJ226" s="27" t="n">
        <f aca="false">(AG226-AG222)/AG222</f>
        <v>0.00813304565157778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8435468895.09408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8480884714.53199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8543652754.33904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8596091077.48768</v>
      </c>
      <c r="AJ230" s="27" t="n">
        <f aca="false">(AG230-AG226)/AG226</f>
        <v>0.0188277319183886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184</v>
      </c>
      <c r="C1" s="0" t="s">
        <v>185</v>
      </c>
      <c r="D1" s="0" t="s">
        <v>186</v>
      </c>
      <c r="E1" s="0" t="s">
        <v>187</v>
      </c>
      <c r="F1" s="0" t="s">
        <v>188</v>
      </c>
      <c r="G1" s="0" t="s">
        <v>189</v>
      </c>
      <c r="H1" s="0" t="s">
        <v>190</v>
      </c>
      <c r="I1" s="0" t="s">
        <v>191</v>
      </c>
      <c r="J1" s="0" t="s">
        <v>192</v>
      </c>
    </row>
    <row r="2" customFormat="false" ht="12.8" hidden="false" customHeight="false" outlineLevel="0" collapsed="false">
      <c r="A2" s="0" t="n">
        <v>49</v>
      </c>
      <c r="B2" s="128" t="n">
        <v>2734350.16043429</v>
      </c>
      <c r="C2" s="128" t="n">
        <v>769150.970156744</v>
      </c>
      <c r="D2" s="128" t="n">
        <v>1347875.48370656</v>
      </c>
      <c r="E2" s="128" t="n">
        <v>183870.104000691</v>
      </c>
      <c r="F2" s="128" t="n">
        <v>338093.926038193</v>
      </c>
      <c r="G2" s="128" t="n">
        <v>31526.3823338806</v>
      </c>
      <c r="H2" s="128" t="n">
        <v>24077.1305853279</v>
      </c>
      <c r="I2" s="128" t="n">
        <v>31658.6935432472</v>
      </c>
      <c r="J2" s="128" t="n">
        <v>9202.30324894151</v>
      </c>
    </row>
    <row r="3" customFormat="false" ht="12.8" hidden="false" customHeight="false" outlineLevel="0" collapsed="false">
      <c r="A3" s="0" t="n">
        <v>50</v>
      </c>
      <c r="B3" s="128" t="n">
        <v>2477379.0710721</v>
      </c>
      <c r="C3" s="128" t="n">
        <v>691195.429516271</v>
      </c>
      <c r="D3" s="128" t="n">
        <v>1268052.4844006</v>
      </c>
      <c r="E3" s="128" t="n">
        <v>184400.119829744</v>
      </c>
      <c r="F3" s="128" t="n">
        <v>245542.076304456</v>
      </c>
      <c r="G3" s="128" t="n">
        <v>20998.5084501751</v>
      </c>
      <c r="H3" s="128" t="n">
        <v>29210.9064576864</v>
      </c>
      <c r="I3" s="128" t="n">
        <v>27931.6708723083</v>
      </c>
      <c r="J3" s="128" t="n">
        <v>10914.7131947921</v>
      </c>
    </row>
    <row r="4" customFormat="false" ht="12.8" hidden="false" customHeight="false" outlineLevel="0" collapsed="false">
      <c r="A4" s="0" t="n">
        <v>51</v>
      </c>
      <c r="B4" s="128" t="n">
        <v>2917699.64699186</v>
      </c>
      <c r="C4" s="128" t="n">
        <v>904566.572509716</v>
      </c>
      <c r="D4" s="128" t="n">
        <v>1553931.86249794</v>
      </c>
      <c r="E4" s="128" t="n">
        <v>353100.647166009</v>
      </c>
      <c r="F4" s="128" t="n">
        <v>0</v>
      </c>
      <c r="G4" s="128" t="n">
        <v>3427.68829186488</v>
      </c>
      <c r="H4" s="128" t="n">
        <v>28272.2424773039</v>
      </c>
      <c r="I4" s="128" t="n">
        <v>68274.6358079497</v>
      </c>
      <c r="J4" s="128" t="n">
        <v>7563.11359751674</v>
      </c>
    </row>
    <row r="5" customFormat="false" ht="12.8" hidden="false" customHeight="false" outlineLevel="0" collapsed="false">
      <c r="A5" s="0" t="n">
        <v>52</v>
      </c>
      <c r="B5" s="128" t="n">
        <v>2756313.56138864</v>
      </c>
      <c r="C5" s="128" t="n">
        <v>868035.636248455</v>
      </c>
      <c r="D5" s="128" t="n">
        <v>1446456.09856422</v>
      </c>
      <c r="E5" s="128" t="n">
        <v>332075.995672236</v>
      </c>
      <c r="F5" s="128" t="n">
        <v>0</v>
      </c>
      <c r="G5" s="128" t="n">
        <v>7651.38230010397</v>
      </c>
      <c r="H5" s="128" t="n">
        <v>38436.7963471556</v>
      </c>
      <c r="I5" s="128" t="n">
        <v>54213.3977020749</v>
      </c>
      <c r="J5" s="128" t="n">
        <v>10193.2630571491</v>
      </c>
    </row>
    <row r="6" customFormat="false" ht="12.8" hidden="false" customHeight="false" outlineLevel="0" collapsed="false">
      <c r="A6" s="0" t="n">
        <v>53</v>
      </c>
      <c r="B6" s="128" t="n">
        <v>2795174.27854746</v>
      </c>
      <c r="C6" s="128" t="n">
        <v>651983.941091058</v>
      </c>
      <c r="D6" s="128" t="n">
        <v>1253642.50840363</v>
      </c>
      <c r="E6" s="128" t="n">
        <v>284415.403588367</v>
      </c>
      <c r="F6" s="128" t="n">
        <v>535174.73604387</v>
      </c>
      <c r="G6" s="128" t="n">
        <v>2963.34551881839</v>
      </c>
      <c r="H6" s="128" t="n">
        <v>21138.0436511109</v>
      </c>
      <c r="I6" s="128" t="n">
        <v>39227.9750118616</v>
      </c>
      <c r="J6" s="128" t="n">
        <v>7113.02391421705</v>
      </c>
    </row>
    <row r="7" customFormat="false" ht="12.8" hidden="false" customHeight="false" outlineLevel="0" collapsed="false">
      <c r="A7" s="0" t="n">
        <v>54</v>
      </c>
      <c r="B7" s="128" t="n">
        <v>2827291.46962747</v>
      </c>
      <c r="C7" s="128" t="n">
        <v>1170083.2953331</v>
      </c>
      <c r="D7" s="128" t="n">
        <v>1281417.83113838</v>
      </c>
      <c r="E7" s="128" t="n">
        <v>283463.506387765</v>
      </c>
      <c r="F7" s="128" t="n">
        <v>0</v>
      </c>
      <c r="G7" s="128" t="n">
        <v>4262.27989327429</v>
      </c>
      <c r="H7" s="128" t="n">
        <v>40692.4994081849</v>
      </c>
      <c r="I7" s="128" t="n">
        <v>41562.537068552</v>
      </c>
      <c r="J7" s="128" t="n">
        <v>6701.73710393453</v>
      </c>
    </row>
    <row r="8" customFormat="false" ht="12.8" hidden="false" customHeight="false" outlineLevel="0" collapsed="false">
      <c r="A8" s="0" t="n">
        <v>55</v>
      </c>
      <c r="B8" s="128" t="n">
        <v>2477332.11619084</v>
      </c>
      <c r="C8" s="128" t="n">
        <v>912108.961680962</v>
      </c>
      <c r="D8" s="128" t="n">
        <v>1195744.49461844</v>
      </c>
      <c r="E8" s="128" t="n">
        <v>265506.850230414</v>
      </c>
      <c r="F8" s="128" t="n">
        <v>0</v>
      </c>
      <c r="G8" s="128" t="n">
        <v>3313.79219433679</v>
      </c>
      <c r="H8" s="128" t="n">
        <v>44329.3532834185</v>
      </c>
      <c r="I8" s="128" t="n">
        <v>50876.2046295664</v>
      </c>
      <c r="J8" s="128" t="n">
        <v>5933.34745344313</v>
      </c>
    </row>
    <row r="9" customFormat="false" ht="12.8" hidden="false" customHeight="false" outlineLevel="0" collapsed="false">
      <c r="A9" s="0" t="n">
        <v>56</v>
      </c>
      <c r="B9" s="128" t="n">
        <v>3910348.4398605</v>
      </c>
      <c r="C9" s="128" t="n">
        <v>2134725.58721156</v>
      </c>
      <c r="D9" s="128" t="n">
        <v>1259565.93983801</v>
      </c>
      <c r="E9" s="128" t="n">
        <v>345441.107184082</v>
      </c>
      <c r="F9" s="128" t="n">
        <v>0</v>
      </c>
      <c r="G9" s="128" t="n">
        <v>6017.20836578514</v>
      </c>
      <c r="H9" s="128" t="n">
        <v>88039.7773410462</v>
      </c>
      <c r="I9" s="128" t="n">
        <v>63419.9744560475</v>
      </c>
      <c r="J9" s="128" t="n">
        <v>13138.8454639734</v>
      </c>
    </row>
    <row r="10" customFormat="false" ht="12.8" hidden="false" customHeight="false" outlineLevel="0" collapsed="false">
      <c r="A10" s="0" t="n">
        <v>57</v>
      </c>
      <c r="B10" s="128" t="n">
        <v>4298955.28184956</v>
      </c>
      <c r="C10" s="128" t="n">
        <v>1860159.28305272</v>
      </c>
      <c r="D10" s="128" t="n">
        <v>1247158.55143378</v>
      </c>
      <c r="E10" s="128" t="n">
        <v>324705.61349667</v>
      </c>
      <c r="F10" s="128" t="n">
        <v>748947.797476514</v>
      </c>
      <c r="G10" s="128" t="n">
        <v>5410.31196281292</v>
      </c>
      <c r="H10" s="128" t="n">
        <v>73375.6709614865</v>
      </c>
      <c r="I10" s="128" t="n">
        <v>29279.8648550301</v>
      </c>
      <c r="J10" s="128" t="n">
        <v>10554.2742020238</v>
      </c>
    </row>
    <row r="11" customFormat="false" ht="12.8" hidden="false" customHeight="false" outlineLevel="0" collapsed="false">
      <c r="A11" s="0" t="n">
        <v>58</v>
      </c>
      <c r="B11" s="128" t="n">
        <v>3938877.93859074</v>
      </c>
      <c r="C11" s="128" t="n">
        <v>2230764.05068608</v>
      </c>
      <c r="D11" s="128" t="n">
        <v>1220883.19620096</v>
      </c>
      <c r="E11" s="128" t="n">
        <v>356978.103767779</v>
      </c>
      <c r="F11" s="128" t="n">
        <v>0</v>
      </c>
      <c r="G11" s="128" t="n">
        <v>9241.43146997252</v>
      </c>
      <c r="H11" s="128" t="n">
        <v>64519.83033329</v>
      </c>
      <c r="I11" s="128" t="n">
        <v>48573.1089921066</v>
      </c>
      <c r="J11" s="128" t="n">
        <v>8445.26291397342</v>
      </c>
    </row>
    <row r="12" customFormat="false" ht="12.8" hidden="false" customHeight="false" outlineLevel="0" collapsed="false">
      <c r="A12" s="0" t="n">
        <v>59</v>
      </c>
      <c r="B12" s="128" t="n">
        <v>3599109.6687936</v>
      </c>
      <c r="C12" s="128" t="n">
        <v>1918501.09778747</v>
      </c>
      <c r="D12" s="128" t="n">
        <v>1188096.3688738</v>
      </c>
      <c r="E12" s="128" t="n">
        <v>338899.429955525</v>
      </c>
      <c r="F12" s="128" t="n">
        <v>0</v>
      </c>
      <c r="G12" s="128" t="n">
        <v>6384.15770926033</v>
      </c>
      <c r="H12" s="128" t="n">
        <v>87888.1027564367</v>
      </c>
      <c r="I12" s="128" t="n">
        <v>49450.610055503</v>
      </c>
      <c r="J12" s="128" t="n">
        <v>10394.7851948797</v>
      </c>
    </row>
    <row r="13" customFormat="false" ht="12.8" hidden="false" customHeight="false" outlineLevel="0" collapsed="false">
      <c r="A13" s="0" t="n">
        <v>60</v>
      </c>
      <c r="B13" s="128" t="n">
        <v>4011961.89295399</v>
      </c>
      <c r="C13" s="128" t="n">
        <v>2267425.78760671</v>
      </c>
      <c r="D13" s="128" t="n">
        <v>1215955.532242</v>
      </c>
      <c r="E13" s="128" t="n">
        <v>356955.85452758</v>
      </c>
      <c r="F13" s="128" t="n">
        <v>0</v>
      </c>
      <c r="G13" s="128" t="n">
        <v>8826.33476454865</v>
      </c>
      <c r="H13" s="128" t="n">
        <v>94195.9994458094</v>
      </c>
      <c r="I13" s="128" t="n">
        <v>57454.1403555487</v>
      </c>
      <c r="J13" s="128" t="n">
        <v>11693.7191805119</v>
      </c>
    </row>
    <row r="14" customFormat="false" ht="12.8" hidden="false" customHeight="false" outlineLevel="0" collapsed="false">
      <c r="A14" s="0" t="n">
        <v>61</v>
      </c>
      <c r="B14" s="128" t="n">
        <v>4266309.08811414</v>
      </c>
      <c r="C14" s="128" t="n">
        <v>1928232.33057195</v>
      </c>
      <c r="D14" s="128" t="n">
        <v>1138999.25175111</v>
      </c>
      <c r="E14" s="128" t="n">
        <v>330167.470120155</v>
      </c>
      <c r="F14" s="128" t="n">
        <v>751592.026007215</v>
      </c>
      <c r="G14" s="128" t="n">
        <v>7111.38473049712</v>
      </c>
      <c r="H14" s="128" t="n">
        <v>70362.4095334242</v>
      </c>
      <c r="I14" s="128" t="n">
        <v>30362.2381592399</v>
      </c>
      <c r="J14" s="128" t="n">
        <v>9401.88872724604</v>
      </c>
    </row>
    <row r="15" customFormat="false" ht="12.8" hidden="false" customHeight="false" outlineLevel="0" collapsed="false">
      <c r="A15" s="0" t="n">
        <v>62</v>
      </c>
      <c r="B15" s="128" t="n">
        <v>3381171.90764194</v>
      </c>
      <c r="C15" s="128" t="n">
        <v>1760055.19447752</v>
      </c>
      <c r="D15" s="128" t="n">
        <v>1203221.78024999</v>
      </c>
      <c r="E15" s="128" t="n">
        <v>303010.352639536</v>
      </c>
      <c r="F15" s="128" t="n">
        <v>0</v>
      </c>
      <c r="G15" s="128" t="n">
        <v>5731.17480185237</v>
      </c>
      <c r="H15" s="128" t="n">
        <v>61480.5115327529</v>
      </c>
      <c r="I15" s="128" t="n">
        <v>40145.2110637175</v>
      </c>
      <c r="J15" s="128" t="n">
        <v>7527.68287658078</v>
      </c>
    </row>
    <row r="16" customFormat="false" ht="12.8" hidden="false" customHeight="false" outlineLevel="0" collapsed="false">
      <c r="A16" s="0" t="n">
        <v>63</v>
      </c>
      <c r="B16" s="128" t="n">
        <v>3202284.51980686</v>
      </c>
      <c r="C16" s="128" t="n">
        <v>1650605.48746751</v>
      </c>
      <c r="D16" s="128" t="n">
        <v>1128289.4808683</v>
      </c>
      <c r="E16" s="128" t="n">
        <v>304202.814454594</v>
      </c>
      <c r="F16" s="128" t="n">
        <v>0</v>
      </c>
      <c r="G16" s="128" t="n">
        <v>6998.37353569656</v>
      </c>
      <c r="H16" s="128" t="n">
        <v>59194.5034707977</v>
      </c>
      <c r="I16" s="128" t="n">
        <v>44619.146161517</v>
      </c>
      <c r="J16" s="128" t="n">
        <v>8301.32822020951</v>
      </c>
    </row>
    <row r="17" customFormat="false" ht="12.8" hidden="false" customHeight="false" outlineLevel="0" collapsed="false">
      <c r="A17" s="0" t="n">
        <v>64</v>
      </c>
      <c r="B17" s="128" t="n">
        <v>3094422.08481611</v>
      </c>
      <c r="C17" s="128" t="n">
        <v>1631090.2463114</v>
      </c>
      <c r="D17" s="128" t="n">
        <v>1067520.76442157</v>
      </c>
      <c r="E17" s="128" t="n">
        <v>290199.663974963</v>
      </c>
      <c r="F17" s="128" t="n">
        <v>0</v>
      </c>
      <c r="G17" s="128" t="n">
        <v>8729.53215178949</v>
      </c>
      <c r="H17" s="128" t="n">
        <v>45863.2774661453</v>
      </c>
      <c r="I17" s="128" t="n">
        <v>43419.2574784731</v>
      </c>
      <c r="J17" s="128" t="n">
        <v>7638.26046064531</v>
      </c>
    </row>
    <row r="18" customFormat="false" ht="12.8" hidden="false" customHeight="false" outlineLevel="0" collapsed="false">
      <c r="A18" s="0" t="n">
        <v>65</v>
      </c>
      <c r="B18" s="128" t="n">
        <v>3259346.22416976</v>
      </c>
      <c r="C18" s="128" t="n">
        <v>1392902.4701724</v>
      </c>
      <c r="D18" s="128" t="n">
        <v>924786.691670261</v>
      </c>
      <c r="E18" s="128" t="n">
        <v>262146.667052426</v>
      </c>
      <c r="F18" s="128" t="n">
        <v>581421.041417124</v>
      </c>
      <c r="G18" s="128" t="n">
        <v>3600.51911967029</v>
      </c>
      <c r="H18" s="128" t="n">
        <v>56100.7023378871</v>
      </c>
      <c r="I18" s="128" t="n">
        <v>31390.9564292344</v>
      </c>
      <c r="J18" s="128" t="n">
        <v>7538.08246468047</v>
      </c>
    </row>
    <row r="19" customFormat="false" ht="12.8" hidden="false" customHeight="false" outlineLevel="0" collapsed="false">
      <c r="A19" s="0" t="n">
        <v>66</v>
      </c>
      <c r="B19" s="128" t="n">
        <v>2983961.94757354</v>
      </c>
      <c r="C19" s="128" t="n">
        <v>1319457.73217813</v>
      </c>
      <c r="D19" s="128" t="n">
        <v>1303521.122</v>
      </c>
      <c r="E19" s="128" t="n">
        <v>262100.962664791</v>
      </c>
      <c r="F19" s="128" t="n">
        <v>0</v>
      </c>
      <c r="G19" s="128" t="n">
        <v>6226.83379834132</v>
      </c>
      <c r="H19" s="128" t="n">
        <v>57000.3904733406</v>
      </c>
      <c r="I19" s="128" t="n">
        <v>28836.2203932277</v>
      </c>
      <c r="J19" s="128" t="n">
        <v>6853.96452501441</v>
      </c>
    </row>
    <row r="20" customFormat="false" ht="12.8" hidden="false" customHeight="false" outlineLevel="0" collapsed="false">
      <c r="A20" s="0" t="n">
        <v>67</v>
      </c>
      <c r="B20" s="128" t="n">
        <v>2898475.53432219</v>
      </c>
      <c r="C20" s="128" t="n">
        <v>1328813.60378935</v>
      </c>
      <c r="D20" s="128" t="n">
        <v>1217859.45838</v>
      </c>
      <c r="E20" s="128" t="n">
        <v>261585.419926763</v>
      </c>
      <c r="F20" s="128" t="n">
        <v>0</v>
      </c>
      <c r="G20" s="128" t="n">
        <v>7957.97754310913</v>
      </c>
      <c r="H20" s="128" t="n">
        <v>44365.5635833252</v>
      </c>
      <c r="I20" s="128" t="n">
        <v>32640.3289225184</v>
      </c>
      <c r="J20" s="128" t="n">
        <v>6036.88248485005</v>
      </c>
    </row>
    <row r="21" customFormat="false" ht="12.8" hidden="false" customHeight="false" outlineLevel="0" collapsed="false">
      <c r="A21" s="0" t="n">
        <v>68</v>
      </c>
      <c r="B21" s="128" t="n">
        <v>3099126.45636561</v>
      </c>
      <c r="C21" s="128" t="n">
        <v>1415633.72806566</v>
      </c>
      <c r="D21" s="128" t="n">
        <v>1329992.93142</v>
      </c>
      <c r="E21" s="128" t="n">
        <v>267548.65829524</v>
      </c>
      <c r="F21" s="128" t="n">
        <v>0</v>
      </c>
      <c r="G21" s="128" t="n">
        <v>3839.76539847142</v>
      </c>
      <c r="H21" s="128" t="n">
        <v>45504.9043145783</v>
      </c>
      <c r="I21" s="128" t="n">
        <v>30887.7706297744</v>
      </c>
      <c r="J21" s="128" t="n">
        <v>5875.63120614656</v>
      </c>
    </row>
    <row r="22" customFormat="false" ht="12.8" hidden="false" customHeight="false" outlineLevel="0" collapsed="false">
      <c r="A22" s="0" t="n">
        <v>69</v>
      </c>
      <c r="B22" s="128" t="n">
        <v>3405935.7178099</v>
      </c>
      <c r="C22" s="128" t="n">
        <v>1341330.10057491</v>
      </c>
      <c r="D22" s="128" t="n">
        <v>1146912.9419398</v>
      </c>
      <c r="E22" s="128" t="n">
        <v>260030.743273067</v>
      </c>
      <c r="F22" s="128" t="n">
        <v>560332.934656372</v>
      </c>
      <c r="G22" s="128" t="n">
        <v>6639.12531244027</v>
      </c>
      <c r="H22" s="128" t="n">
        <v>53458.12864646</v>
      </c>
      <c r="I22" s="128" t="n">
        <v>30651.5823236356</v>
      </c>
      <c r="J22" s="128" t="n">
        <v>6820.90440365578</v>
      </c>
    </row>
    <row r="23" customFormat="false" ht="12.8" hidden="false" customHeight="false" outlineLevel="0" collapsed="false">
      <c r="A23" s="0" t="n">
        <v>70</v>
      </c>
      <c r="B23" s="128" t="n">
        <v>2525999.02082389</v>
      </c>
      <c r="C23" s="128" t="n">
        <v>1269267.71136764</v>
      </c>
      <c r="D23" s="128" t="n">
        <v>921758.417616837</v>
      </c>
      <c r="E23" s="128" t="n">
        <v>246952.250107975</v>
      </c>
      <c r="F23" s="128" t="n">
        <v>0</v>
      </c>
      <c r="G23" s="128" t="n">
        <v>2635.89344430026</v>
      </c>
      <c r="H23" s="128" t="n">
        <v>41757.8414620604</v>
      </c>
      <c r="I23" s="128" t="n">
        <v>38238.0847442083</v>
      </c>
      <c r="J23" s="128" t="n">
        <v>5423.20253057625</v>
      </c>
    </row>
    <row r="24" customFormat="false" ht="12.8" hidden="false" customHeight="false" outlineLevel="0" collapsed="false">
      <c r="A24" s="0" t="n">
        <v>71</v>
      </c>
      <c r="B24" s="128" t="n">
        <v>2488087.78854966</v>
      </c>
      <c r="C24" s="128" t="n">
        <v>1250119.8221017</v>
      </c>
      <c r="D24" s="128" t="n">
        <v>903426.796720713</v>
      </c>
      <c r="E24" s="128" t="n">
        <v>247495.702142313</v>
      </c>
      <c r="F24" s="128" t="n">
        <v>0</v>
      </c>
      <c r="G24" s="128" t="n">
        <v>5805.29133199326</v>
      </c>
      <c r="H24" s="128" t="n">
        <v>47274.4489587407</v>
      </c>
      <c r="I24" s="128" t="n">
        <v>26472.9970234001</v>
      </c>
      <c r="J24" s="128" t="n">
        <v>7609.9656522001</v>
      </c>
    </row>
    <row r="25" customFormat="false" ht="12.8" hidden="false" customHeight="false" outlineLevel="0" collapsed="false">
      <c r="A25" s="0" t="n">
        <v>72</v>
      </c>
      <c r="B25" s="128" t="n">
        <v>2440069.97047463</v>
      </c>
      <c r="C25" s="128" t="n">
        <v>1183255.42999445</v>
      </c>
      <c r="D25" s="128" t="n">
        <v>918419.073468008</v>
      </c>
      <c r="E25" s="128" t="n">
        <v>242864.897572854</v>
      </c>
      <c r="F25" s="128" t="n">
        <v>0</v>
      </c>
      <c r="G25" s="128" t="n">
        <v>6031.34035762378</v>
      </c>
      <c r="H25" s="128" t="n">
        <v>36013.3168000796</v>
      </c>
      <c r="I25" s="128" t="n">
        <v>47737.3185668014</v>
      </c>
      <c r="J25" s="128" t="n">
        <v>5864.52055827273</v>
      </c>
    </row>
    <row r="26" customFormat="false" ht="12.8" hidden="false" customHeight="false" outlineLevel="0" collapsed="false">
      <c r="A26" s="0" t="n">
        <v>73</v>
      </c>
      <c r="B26" s="128" t="n">
        <v>2993575.4548451</v>
      </c>
      <c r="C26" s="128" t="n">
        <v>1219225.89824446</v>
      </c>
      <c r="D26" s="128" t="n">
        <v>894760.599591655</v>
      </c>
      <c r="E26" s="128" t="n">
        <v>244659.332574862</v>
      </c>
      <c r="F26" s="128" t="n">
        <v>539536.836537095</v>
      </c>
      <c r="G26" s="128" t="n">
        <v>4674.59091185236</v>
      </c>
      <c r="H26" s="128" t="n">
        <v>39287.7588012869</v>
      </c>
      <c r="I26" s="128" t="n">
        <v>45783.1360781007</v>
      </c>
      <c r="J26" s="128" t="n">
        <v>5847.83346821465</v>
      </c>
    </row>
    <row r="27" customFormat="false" ht="12.8" hidden="false" customHeight="false" outlineLevel="0" collapsed="false">
      <c r="A27" s="0" t="n">
        <v>74</v>
      </c>
      <c r="B27" s="128" t="n">
        <v>2714204.96872357</v>
      </c>
      <c r="C27" s="128" t="n">
        <v>1394198.60564695</v>
      </c>
      <c r="D27" s="128" t="n">
        <v>943294.346645628</v>
      </c>
      <c r="E27" s="128" t="n">
        <v>256241.979542077</v>
      </c>
      <c r="F27" s="128" t="n">
        <v>0</v>
      </c>
      <c r="G27" s="128" t="n">
        <v>5995.68635188947</v>
      </c>
      <c r="H27" s="128" t="n">
        <v>55623.6660683145</v>
      </c>
      <c r="I27" s="128" t="n">
        <v>52644.5500293165</v>
      </c>
      <c r="J27" s="128" t="n">
        <v>6145.25475314689</v>
      </c>
    </row>
    <row r="28" customFormat="false" ht="12.8" hidden="false" customHeight="false" outlineLevel="0" collapsed="false">
      <c r="A28" s="0" t="n">
        <v>75</v>
      </c>
      <c r="B28" s="128" t="n">
        <v>2586523.55262453</v>
      </c>
      <c r="C28" s="128" t="n">
        <v>1297891.51453871</v>
      </c>
      <c r="D28" s="128" t="n">
        <v>929161.832521753</v>
      </c>
      <c r="E28" s="128" t="n">
        <v>253348.260238044</v>
      </c>
      <c r="F28" s="128" t="n">
        <v>0</v>
      </c>
      <c r="G28" s="128" t="n">
        <v>4006.94716698273</v>
      </c>
      <c r="H28" s="128" t="n">
        <v>58655.1542057616</v>
      </c>
      <c r="I28" s="128" t="n">
        <v>35606.8491424232</v>
      </c>
      <c r="J28" s="128" t="n">
        <v>7792.47664593796</v>
      </c>
    </row>
    <row r="29" customFormat="false" ht="12.8" hidden="false" customHeight="false" outlineLevel="0" collapsed="false">
      <c r="A29" s="0" t="n">
        <v>76</v>
      </c>
      <c r="B29" s="128" t="n">
        <v>2600338.0526546</v>
      </c>
      <c r="C29" s="128" t="n">
        <v>1334126.59640407</v>
      </c>
      <c r="D29" s="128" t="n">
        <v>916324.318942346</v>
      </c>
      <c r="E29" s="128" t="n">
        <v>253934.982487902</v>
      </c>
      <c r="F29" s="128" t="n">
        <v>0</v>
      </c>
      <c r="G29" s="128" t="n">
        <v>6221.69730103525</v>
      </c>
      <c r="H29" s="128" t="n">
        <v>53980.8273349742</v>
      </c>
      <c r="I29" s="128" t="n">
        <v>27370.7770785826</v>
      </c>
      <c r="J29" s="128" t="n">
        <v>8415.33990199055</v>
      </c>
    </row>
    <row r="30" customFormat="false" ht="12.8" hidden="false" customHeight="false" outlineLevel="0" collapsed="false">
      <c r="A30" s="0" t="n">
        <v>77</v>
      </c>
      <c r="B30" s="128" t="n">
        <v>3189411.46350695</v>
      </c>
      <c r="C30" s="128" t="n">
        <v>1282576.17313917</v>
      </c>
      <c r="D30" s="128" t="n">
        <v>974922.037243349</v>
      </c>
      <c r="E30" s="128" t="n">
        <v>255640.647704752</v>
      </c>
      <c r="F30" s="128" t="n">
        <v>573460.307329154</v>
      </c>
      <c r="G30" s="128" t="n">
        <v>6510.71544699614</v>
      </c>
      <c r="H30" s="128" t="n">
        <v>55104.5370506207</v>
      </c>
      <c r="I30" s="128" t="n">
        <v>34617.2383566777</v>
      </c>
      <c r="J30" s="128" t="n">
        <v>6666.09183678243</v>
      </c>
    </row>
    <row r="31" customFormat="false" ht="12.8" hidden="false" customHeight="false" outlineLevel="0" collapsed="false">
      <c r="A31" s="0" t="n">
        <v>78</v>
      </c>
      <c r="B31" s="128" t="n">
        <v>2663518.93236872</v>
      </c>
      <c r="C31" s="128" t="n">
        <v>1412947.10542992</v>
      </c>
      <c r="D31" s="128" t="n">
        <v>882941.415069289</v>
      </c>
      <c r="E31" s="128" t="n">
        <v>254289.818170558</v>
      </c>
      <c r="F31" s="128" t="n">
        <v>0</v>
      </c>
      <c r="G31" s="128" t="n">
        <v>6508.45888099283</v>
      </c>
      <c r="H31" s="128" t="n">
        <v>63339.7205099982</v>
      </c>
      <c r="I31" s="128" t="n">
        <v>34931.6672476747</v>
      </c>
      <c r="J31" s="128" t="n">
        <v>8616.94594052855</v>
      </c>
    </row>
    <row r="32" customFormat="false" ht="12.8" hidden="false" customHeight="false" outlineLevel="0" collapsed="false">
      <c r="A32" s="0" t="n">
        <v>79</v>
      </c>
      <c r="B32" s="128" t="n">
        <v>2721816.71542355</v>
      </c>
      <c r="C32" s="128" t="n">
        <v>1446112.45295071</v>
      </c>
      <c r="D32" s="128" t="n">
        <v>894224.732952466</v>
      </c>
      <c r="E32" s="128" t="n">
        <v>258226.714438575</v>
      </c>
      <c r="F32" s="128" t="n">
        <v>0</v>
      </c>
      <c r="G32" s="128" t="n">
        <v>9450.72976462958</v>
      </c>
      <c r="H32" s="128" t="n">
        <v>55013.6857602261</v>
      </c>
      <c r="I32" s="128" t="n">
        <v>49696.4612560855</v>
      </c>
      <c r="J32" s="128" t="n">
        <v>9249.07475954178</v>
      </c>
    </row>
    <row r="33" customFormat="false" ht="12.8" hidden="false" customHeight="false" outlineLevel="0" collapsed="false">
      <c r="A33" s="0" t="n">
        <v>80</v>
      </c>
      <c r="B33" s="128" t="n">
        <v>2745367.33114621</v>
      </c>
      <c r="C33" s="128" t="n">
        <v>1498848.27655438</v>
      </c>
      <c r="D33" s="128" t="n">
        <v>884660.489734192</v>
      </c>
      <c r="E33" s="128" t="n">
        <v>260333.844007134</v>
      </c>
      <c r="F33" s="128" t="n">
        <v>0</v>
      </c>
      <c r="G33" s="128" t="n">
        <v>5752.70351368666</v>
      </c>
      <c r="H33" s="128" t="n">
        <v>55492.7520736005</v>
      </c>
      <c r="I33" s="128" t="n">
        <v>32570.3724908116</v>
      </c>
      <c r="J33" s="128" t="n">
        <v>7766.33630778789</v>
      </c>
    </row>
    <row r="34" customFormat="false" ht="12.8" hidden="false" customHeight="false" outlineLevel="0" collapsed="false">
      <c r="A34" s="0" t="n">
        <v>81</v>
      </c>
      <c r="B34" s="128" t="n">
        <v>3286002.57952429</v>
      </c>
      <c r="C34" s="128" t="n">
        <v>1438372.45336334</v>
      </c>
      <c r="D34" s="128" t="n">
        <v>892285.259776878</v>
      </c>
      <c r="E34" s="128" t="n">
        <v>262951.507437119</v>
      </c>
      <c r="F34" s="128" t="n">
        <v>586104.78142879</v>
      </c>
      <c r="G34" s="128" t="n">
        <v>7609.56196567598</v>
      </c>
      <c r="H34" s="128" t="n">
        <v>57961.2806323343</v>
      </c>
      <c r="I34" s="128" t="n">
        <v>33110.1278415399</v>
      </c>
      <c r="J34" s="128" t="n">
        <v>7819.47825571667</v>
      </c>
    </row>
    <row r="35" customFormat="false" ht="12.8" hidden="false" customHeight="false" outlineLevel="0" collapsed="false">
      <c r="A35" s="0" t="n">
        <v>82</v>
      </c>
      <c r="B35" s="128" t="n">
        <v>2775336.96494686</v>
      </c>
      <c r="C35" s="128" t="n">
        <v>1473231.95102191</v>
      </c>
      <c r="D35" s="128" t="n">
        <v>934006.651489788</v>
      </c>
      <c r="E35" s="128" t="n">
        <v>263763.455837966</v>
      </c>
      <c r="F35" s="128" t="n">
        <v>0</v>
      </c>
      <c r="G35" s="128" t="n">
        <v>8741.77027647689</v>
      </c>
      <c r="H35" s="128" t="n">
        <v>49260.810245008</v>
      </c>
      <c r="I35" s="128" t="n">
        <v>39187.4397983772</v>
      </c>
      <c r="J35" s="128" t="n">
        <v>7235.44465461175</v>
      </c>
    </row>
    <row r="36" customFormat="false" ht="12.8" hidden="false" customHeight="false" outlineLevel="0" collapsed="false">
      <c r="A36" s="0" t="n">
        <v>83</v>
      </c>
      <c r="B36" s="128" t="n">
        <v>2772575.65186912</v>
      </c>
      <c r="C36" s="128" t="n">
        <v>1506768.43027402</v>
      </c>
      <c r="D36" s="128" t="n">
        <v>906963.446922578</v>
      </c>
      <c r="E36" s="128" t="n">
        <v>261753.743490297</v>
      </c>
      <c r="F36" s="128" t="n">
        <v>0</v>
      </c>
      <c r="G36" s="128" t="n">
        <v>5272.54300124875</v>
      </c>
      <c r="H36" s="128" t="n">
        <v>35682.7675676851</v>
      </c>
      <c r="I36" s="128" t="n">
        <v>50312.39719366</v>
      </c>
      <c r="J36" s="128" t="n">
        <v>5756.06679405204</v>
      </c>
    </row>
    <row r="37" customFormat="false" ht="12.8" hidden="false" customHeight="false" outlineLevel="0" collapsed="false">
      <c r="A37" s="0" t="n">
        <v>84</v>
      </c>
      <c r="B37" s="128" t="n">
        <v>2771037.80282552</v>
      </c>
      <c r="C37" s="128" t="n">
        <v>1475877.69448466</v>
      </c>
      <c r="D37" s="128" t="n">
        <v>921908.918499401</v>
      </c>
      <c r="E37" s="128" t="n">
        <v>260807.182579585</v>
      </c>
      <c r="F37" s="128" t="n">
        <v>0</v>
      </c>
      <c r="G37" s="128" t="n">
        <v>5096.5631803491</v>
      </c>
      <c r="H37" s="128" t="n">
        <v>46836.4775761392</v>
      </c>
      <c r="I37" s="128" t="n">
        <v>53027.267297226</v>
      </c>
      <c r="J37" s="128" t="n">
        <v>7413.91141859611</v>
      </c>
    </row>
    <row r="38" customFormat="false" ht="12.8" hidden="false" customHeight="false" outlineLevel="0" collapsed="false">
      <c r="A38" s="0" t="n">
        <v>85</v>
      </c>
      <c r="B38" s="128" t="n">
        <v>3344804.80259384</v>
      </c>
      <c r="C38" s="128" t="n">
        <v>1466888.68978582</v>
      </c>
      <c r="D38" s="128" t="n">
        <v>904811.72644718</v>
      </c>
      <c r="E38" s="128" t="n">
        <v>265010.728232759</v>
      </c>
      <c r="F38" s="128" t="n">
        <v>594325.052592769</v>
      </c>
      <c r="G38" s="128" t="n">
        <v>6247.96030470595</v>
      </c>
      <c r="H38" s="128" t="n">
        <v>54044.5739769488</v>
      </c>
      <c r="I38" s="128" t="n">
        <v>46660.8613529649</v>
      </c>
      <c r="J38" s="128" t="n">
        <v>6744.59058382325</v>
      </c>
    </row>
    <row r="39" customFormat="false" ht="12.8" hidden="false" customHeight="false" outlineLevel="0" collapsed="false">
      <c r="A39" s="0" t="n">
        <v>86</v>
      </c>
      <c r="B39" s="128" t="n">
        <v>2808143.8890133</v>
      </c>
      <c r="C39" s="128" t="n">
        <v>1480987.82136874</v>
      </c>
      <c r="D39" s="128" t="n">
        <v>940863.899278087</v>
      </c>
      <c r="E39" s="128" t="n">
        <v>263364.732244895</v>
      </c>
      <c r="F39" s="128" t="n">
        <v>0</v>
      </c>
      <c r="G39" s="128" t="n">
        <v>8023.01787926463</v>
      </c>
      <c r="H39" s="128" t="n">
        <v>56954.4911201242</v>
      </c>
      <c r="I39" s="128" t="n">
        <v>50047.9815076342</v>
      </c>
      <c r="J39" s="128" t="n">
        <v>8001.36488987038</v>
      </c>
    </row>
    <row r="40" customFormat="false" ht="12.8" hidden="false" customHeight="false" outlineLevel="0" collapsed="false">
      <c r="A40" s="0" t="n">
        <v>87</v>
      </c>
      <c r="B40" s="128" t="n">
        <v>2754317.39659524</v>
      </c>
      <c r="C40" s="128" t="n">
        <v>1478733.5437198</v>
      </c>
      <c r="D40" s="128" t="n">
        <v>894952.146386651</v>
      </c>
      <c r="E40" s="128" t="n">
        <v>264154.987040491</v>
      </c>
      <c r="F40" s="128" t="n">
        <v>0</v>
      </c>
      <c r="G40" s="128" t="n">
        <v>8879.24537776712</v>
      </c>
      <c r="H40" s="128" t="n">
        <v>54059.5864692012</v>
      </c>
      <c r="I40" s="128" t="n">
        <v>46457.5381657255</v>
      </c>
      <c r="J40" s="128" t="n">
        <v>7080.34943560188</v>
      </c>
    </row>
    <row r="41" customFormat="false" ht="12.8" hidden="false" customHeight="false" outlineLevel="0" collapsed="false">
      <c r="A41" s="0" t="n">
        <v>88</v>
      </c>
      <c r="B41" s="128" t="n">
        <v>2778794.16464829</v>
      </c>
      <c r="C41" s="128" t="n">
        <v>1491630.71967616</v>
      </c>
      <c r="D41" s="128" t="n">
        <v>906000.889988221</v>
      </c>
      <c r="E41" s="128" t="n">
        <v>266367.574128982</v>
      </c>
      <c r="F41" s="128" t="n">
        <v>0</v>
      </c>
      <c r="G41" s="128" t="n">
        <v>7162.07408366797</v>
      </c>
      <c r="H41" s="128" t="n">
        <v>59591.7273087753</v>
      </c>
      <c r="I41" s="128" t="n">
        <v>39589.0959211099</v>
      </c>
      <c r="J41" s="128" t="n">
        <v>8238.27954312626</v>
      </c>
    </row>
    <row r="42" customFormat="false" ht="12.8" hidden="false" customHeight="false" outlineLevel="0" collapsed="false">
      <c r="A42" s="0" t="n">
        <v>89</v>
      </c>
      <c r="B42" s="128" t="n">
        <v>3323361.32131411</v>
      </c>
      <c r="C42" s="128" t="n">
        <v>1514799.88038238</v>
      </c>
      <c r="D42" s="128" t="n">
        <v>857025.862503269</v>
      </c>
      <c r="E42" s="128" t="n">
        <v>268182.646771466</v>
      </c>
      <c r="F42" s="128" t="n">
        <v>586162.089294996</v>
      </c>
      <c r="G42" s="128" t="n">
        <v>7704.50701054473</v>
      </c>
      <c r="H42" s="128" t="n">
        <v>55190.2694431633</v>
      </c>
      <c r="I42" s="128" t="n">
        <v>27402.2218639147</v>
      </c>
      <c r="J42" s="128" t="n">
        <v>6699.96878907085</v>
      </c>
    </row>
    <row r="43" customFormat="false" ht="12.8" hidden="false" customHeight="false" outlineLevel="0" collapsed="false">
      <c r="A43" s="0" t="n">
        <v>90</v>
      </c>
      <c r="B43" s="128" t="n">
        <v>2836904.59360783</v>
      </c>
      <c r="C43" s="128" t="n">
        <v>1536306.06166016</v>
      </c>
      <c r="D43" s="128" t="n">
        <v>906173.640046891</v>
      </c>
      <c r="E43" s="128" t="n">
        <v>270411.513092788</v>
      </c>
      <c r="F43" s="128" t="n">
        <v>0</v>
      </c>
      <c r="G43" s="128" t="n">
        <v>6210.29316257481</v>
      </c>
      <c r="H43" s="128" t="n">
        <v>57177.3149230228</v>
      </c>
      <c r="I43" s="128" t="n">
        <v>53352.7537379506</v>
      </c>
      <c r="J43" s="128" t="n">
        <v>7195.31341619415</v>
      </c>
    </row>
    <row r="44" customFormat="false" ht="12.8" hidden="false" customHeight="false" outlineLevel="0" collapsed="false">
      <c r="A44" s="0" t="n">
        <v>91</v>
      </c>
      <c r="B44" s="128" t="n">
        <v>2814876.54767466</v>
      </c>
      <c r="C44" s="128" t="n">
        <v>1583931.53666632</v>
      </c>
      <c r="D44" s="128" t="n">
        <v>862225.168192479</v>
      </c>
      <c r="E44" s="128" t="n">
        <v>267900.17919031</v>
      </c>
      <c r="F44" s="128" t="n">
        <v>0</v>
      </c>
      <c r="G44" s="128" t="n">
        <v>6382.46274278852</v>
      </c>
      <c r="H44" s="128" t="n">
        <v>51108.4080273527</v>
      </c>
      <c r="I44" s="128" t="n">
        <v>35103.7824892106</v>
      </c>
      <c r="J44" s="128" t="n">
        <v>8225.01036619861</v>
      </c>
    </row>
    <row r="45" customFormat="false" ht="12.8" hidden="false" customHeight="false" outlineLevel="0" collapsed="false">
      <c r="A45" s="0" t="n">
        <v>92</v>
      </c>
      <c r="B45" s="128" t="n">
        <v>2800244.42586328</v>
      </c>
      <c r="C45" s="128" t="n">
        <v>1537407.93502245</v>
      </c>
      <c r="D45" s="128" t="n">
        <v>894825.75581355</v>
      </c>
      <c r="E45" s="128" t="n">
        <v>269969.611092477</v>
      </c>
      <c r="F45" s="128" t="n">
        <v>0</v>
      </c>
      <c r="G45" s="128" t="n">
        <v>7250.91283769644</v>
      </c>
      <c r="H45" s="128" t="n">
        <v>54328.9764431868</v>
      </c>
      <c r="I45" s="128" t="n">
        <v>28222.709216503</v>
      </c>
      <c r="J45" s="128" t="n">
        <v>8229.83671076973</v>
      </c>
    </row>
    <row r="46" customFormat="false" ht="12.8" hidden="false" customHeight="false" outlineLevel="0" collapsed="false">
      <c r="A46" s="0" t="n">
        <v>93</v>
      </c>
      <c r="B46" s="128" t="n">
        <v>3365901.7054506</v>
      </c>
      <c r="C46" s="128" t="n">
        <v>1549968.02562816</v>
      </c>
      <c r="D46" s="128" t="n">
        <v>850072.969721857</v>
      </c>
      <c r="E46" s="128" t="n">
        <v>271180.632403837</v>
      </c>
      <c r="F46" s="128" t="n">
        <v>596505.158743257</v>
      </c>
      <c r="G46" s="128" t="n">
        <v>5250.0785288296</v>
      </c>
      <c r="H46" s="128" t="n">
        <v>51678.5658978476</v>
      </c>
      <c r="I46" s="128" t="n">
        <v>34587.7241489732</v>
      </c>
      <c r="J46" s="128" t="n">
        <v>6764.88345418667</v>
      </c>
    </row>
    <row r="47" customFormat="false" ht="12.8" hidden="false" customHeight="false" outlineLevel="0" collapsed="false">
      <c r="A47" s="0" t="n">
        <v>94</v>
      </c>
      <c r="B47" s="128" t="n">
        <v>2825970.02720743</v>
      </c>
      <c r="C47" s="128" t="n">
        <v>1602114.17895627</v>
      </c>
      <c r="D47" s="128" t="n">
        <v>827226.451065999</v>
      </c>
      <c r="E47" s="128" t="n">
        <v>271063.91349272</v>
      </c>
      <c r="F47" s="128" t="n">
        <v>0</v>
      </c>
      <c r="G47" s="128" t="n">
        <v>8782.431362309</v>
      </c>
      <c r="H47" s="128" t="n">
        <v>65028.9939173512</v>
      </c>
      <c r="I47" s="128" t="n">
        <v>43461.5647515301</v>
      </c>
      <c r="J47" s="128" t="n">
        <v>8429.17967551097</v>
      </c>
    </row>
    <row r="48" customFormat="false" ht="12.8" hidden="false" customHeight="false" outlineLevel="0" collapsed="false">
      <c r="A48" s="0" t="n">
        <v>95</v>
      </c>
      <c r="B48" s="128" t="n">
        <v>2772747.76827548</v>
      </c>
      <c r="C48" s="128" t="n">
        <v>1530078.32676817</v>
      </c>
      <c r="D48" s="128" t="n">
        <v>864912.237693686</v>
      </c>
      <c r="E48" s="128" t="n">
        <v>267902.350943681</v>
      </c>
      <c r="F48" s="128" t="n">
        <v>0</v>
      </c>
      <c r="G48" s="128" t="n">
        <v>6069.66132180688</v>
      </c>
      <c r="H48" s="128" t="n">
        <v>51335.0966041736</v>
      </c>
      <c r="I48" s="128" t="n">
        <v>44804.0232490432</v>
      </c>
      <c r="J48" s="128" t="n">
        <v>7791.6461688187</v>
      </c>
    </row>
    <row r="49" customFormat="false" ht="12.8" hidden="false" customHeight="false" outlineLevel="0" collapsed="false">
      <c r="A49" s="0" t="n">
        <v>96</v>
      </c>
      <c r="B49" s="128" t="n">
        <v>2716718.08732536</v>
      </c>
      <c r="C49" s="128" t="n">
        <v>1454201.20511406</v>
      </c>
      <c r="D49" s="128" t="n">
        <v>900898.079342069</v>
      </c>
      <c r="E49" s="128" t="n">
        <v>266146.811693992</v>
      </c>
      <c r="F49" s="128" t="n">
        <v>0</v>
      </c>
      <c r="G49" s="128" t="n">
        <v>4115.06104041102</v>
      </c>
      <c r="H49" s="128" t="n">
        <v>49425.4212157209</v>
      </c>
      <c r="I49" s="128" t="n">
        <v>36456.1555533438</v>
      </c>
      <c r="J49" s="128" t="n">
        <v>6146.80589267398</v>
      </c>
    </row>
    <row r="50" customFormat="false" ht="12.8" hidden="false" customHeight="false" outlineLevel="0" collapsed="false">
      <c r="A50" s="0" t="n">
        <v>97</v>
      </c>
      <c r="B50" s="128" t="n">
        <v>3298960.05970184</v>
      </c>
      <c r="C50" s="128" t="n">
        <v>1421112.97833611</v>
      </c>
      <c r="D50" s="128" t="n">
        <v>929349.52610742</v>
      </c>
      <c r="E50" s="128" t="n">
        <v>264080.418192877</v>
      </c>
      <c r="F50" s="128" t="n">
        <v>587920.037083383</v>
      </c>
      <c r="G50" s="128" t="n">
        <v>5446.54859508261</v>
      </c>
      <c r="H50" s="128" t="n">
        <v>50332.4038164754</v>
      </c>
      <c r="I50" s="128" t="n">
        <v>40008.7183251054</v>
      </c>
      <c r="J50" s="128" t="n">
        <v>7497.62741023983</v>
      </c>
    </row>
    <row r="51" customFormat="false" ht="12.8" hidden="false" customHeight="false" outlineLevel="0" collapsed="false">
      <c r="A51" s="0" t="n">
        <v>98</v>
      </c>
      <c r="B51" s="128" t="n">
        <v>2720131.52093799</v>
      </c>
      <c r="C51" s="128" t="n">
        <v>1490376.45665052</v>
      </c>
      <c r="D51" s="128" t="n">
        <v>859502.712227031</v>
      </c>
      <c r="E51" s="128" t="n">
        <v>263340.850088211</v>
      </c>
      <c r="F51" s="128" t="n">
        <v>0</v>
      </c>
      <c r="G51" s="128" t="n">
        <v>4608.0627144321</v>
      </c>
      <c r="H51" s="128" t="n">
        <v>57454.4822141927</v>
      </c>
      <c r="I51" s="128" t="n">
        <v>38357.5977172678</v>
      </c>
      <c r="J51" s="128" t="n">
        <v>7447.53250783399</v>
      </c>
    </row>
    <row r="52" customFormat="false" ht="12.8" hidden="false" customHeight="false" outlineLevel="0" collapsed="false">
      <c r="A52" s="0" t="n">
        <v>99</v>
      </c>
      <c r="B52" s="128" t="n">
        <v>2718303.52556234</v>
      </c>
      <c r="C52" s="128" t="n">
        <v>1531681.96159676</v>
      </c>
      <c r="D52" s="128" t="n">
        <v>817058.934609415</v>
      </c>
      <c r="E52" s="128" t="n">
        <v>265919.712981197</v>
      </c>
      <c r="F52" s="128" t="n">
        <v>0</v>
      </c>
      <c r="G52" s="128" t="n">
        <v>7763.69560711828</v>
      </c>
      <c r="H52" s="128" t="n">
        <v>52529.7624470655</v>
      </c>
      <c r="I52" s="128" t="n">
        <v>40800.7998720308</v>
      </c>
      <c r="J52" s="128" t="n">
        <v>8321.54279415854</v>
      </c>
    </row>
    <row r="53" customFormat="false" ht="12.8" hidden="false" customHeight="false" outlineLevel="0" collapsed="false">
      <c r="A53" s="0" t="n">
        <v>100</v>
      </c>
      <c r="B53" s="128" t="n">
        <v>2649455.62836752</v>
      </c>
      <c r="C53" s="128" t="n">
        <v>1472303.56550801</v>
      </c>
      <c r="D53" s="128" t="n">
        <v>821531.739491838</v>
      </c>
      <c r="E53" s="128" t="n">
        <v>267863.188650117</v>
      </c>
      <c r="F53" s="128" t="n">
        <v>0</v>
      </c>
      <c r="G53" s="128" t="n">
        <v>4736.47577989515</v>
      </c>
      <c r="H53" s="128" t="n">
        <v>48768.864578345</v>
      </c>
      <c r="I53" s="128" t="n">
        <v>33287.6900614617</v>
      </c>
      <c r="J53" s="128" t="n">
        <v>6639.27544902685</v>
      </c>
    </row>
    <row r="54" customFormat="false" ht="12.8" hidden="false" customHeight="false" outlineLevel="0" collapsed="false">
      <c r="A54" s="0" t="n">
        <v>101</v>
      </c>
      <c r="B54" s="128" t="n">
        <v>3261022.25207273</v>
      </c>
      <c r="C54" s="128" t="n">
        <v>1492376.57301137</v>
      </c>
      <c r="D54" s="128" t="n">
        <v>828342.529599916</v>
      </c>
      <c r="E54" s="128" t="n">
        <v>267934.686423252</v>
      </c>
      <c r="F54" s="128" t="n">
        <v>588324.019526227</v>
      </c>
      <c r="G54" s="128" t="n">
        <v>6450.1564541517</v>
      </c>
      <c r="H54" s="128" t="n">
        <v>44721.1741159611</v>
      </c>
      <c r="I54" s="128" t="n">
        <v>32933.1967803418</v>
      </c>
      <c r="J54" s="128" t="n">
        <v>7263.69477936559</v>
      </c>
    </row>
    <row r="55" customFormat="false" ht="12.8" hidden="false" customHeight="false" outlineLevel="0" collapsed="false">
      <c r="A55" s="0" t="n">
        <v>102</v>
      </c>
      <c r="B55" s="128" t="n">
        <v>2623228.57232787</v>
      </c>
      <c r="C55" s="128" t="n">
        <v>1458283.41905785</v>
      </c>
      <c r="D55" s="128" t="n">
        <v>821758.324327169</v>
      </c>
      <c r="E55" s="128" t="n">
        <v>267983.977936699</v>
      </c>
      <c r="F55" s="128" t="n">
        <v>0</v>
      </c>
      <c r="G55" s="128" t="n">
        <v>9170.97437202724</v>
      </c>
      <c r="H55" s="128" t="n">
        <v>41322.0870286282</v>
      </c>
      <c r="I55" s="128" t="n">
        <v>23612.8760552429</v>
      </c>
      <c r="J55" s="128" t="n">
        <v>6867.54111302437</v>
      </c>
    </row>
    <row r="56" customFormat="false" ht="12.8" hidden="false" customHeight="false" outlineLevel="0" collapsed="false">
      <c r="A56" s="0" t="n">
        <v>103</v>
      </c>
      <c r="B56" s="128" t="n">
        <v>2604663.55415014</v>
      </c>
      <c r="C56" s="128" t="n">
        <v>1463525.79717836</v>
      </c>
      <c r="D56" s="128" t="n">
        <v>799438.75637048</v>
      </c>
      <c r="E56" s="128" t="n">
        <v>265214.353674334</v>
      </c>
      <c r="F56" s="128" t="n">
        <v>0</v>
      </c>
      <c r="G56" s="128" t="n">
        <v>6200.08570271953</v>
      </c>
      <c r="H56" s="128" t="n">
        <v>47357.437172415</v>
      </c>
      <c r="I56" s="128" t="n">
        <v>21705.0016045258</v>
      </c>
      <c r="J56" s="128" t="n">
        <v>7951.31746892999</v>
      </c>
    </row>
    <row r="57" customFormat="false" ht="12.8" hidden="false" customHeight="false" outlineLevel="0" collapsed="false">
      <c r="A57" s="0" t="n">
        <v>104</v>
      </c>
      <c r="B57" s="128" t="n">
        <v>2633155.13932213</v>
      </c>
      <c r="C57" s="128" t="n">
        <v>1513142.92502661</v>
      </c>
      <c r="D57" s="128" t="n">
        <v>776234.944585348</v>
      </c>
      <c r="E57" s="128" t="n">
        <v>263034.159383695</v>
      </c>
      <c r="F57" s="128" t="n">
        <v>0</v>
      </c>
      <c r="G57" s="128" t="n">
        <v>4901.21378446101</v>
      </c>
      <c r="H57" s="128" t="n">
        <v>50667.8774936548</v>
      </c>
      <c r="I57" s="128" t="n">
        <v>24894.7425270484</v>
      </c>
      <c r="J57" s="128" t="n">
        <v>6773.68187021674</v>
      </c>
    </row>
    <row r="58" customFormat="false" ht="12.8" hidden="false" customHeight="false" outlineLevel="0" collapsed="false">
      <c r="A58" s="0" t="n">
        <v>105</v>
      </c>
      <c r="B58" s="128" t="n">
        <v>3217000.36208199</v>
      </c>
      <c r="C58" s="128" t="n">
        <v>1544693.89315683</v>
      </c>
      <c r="D58" s="128" t="n">
        <v>741039.411903827</v>
      </c>
      <c r="E58" s="128" t="n">
        <v>259235.741948315</v>
      </c>
      <c r="F58" s="128" t="n">
        <v>588225.074107676</v>
      </c>
      <c r="G58" s="128" t="n">
        <v>5119.75953544044</v>
      </c>
      <c r="H58" s="128" t="n">
        <v>55078.3412845784</v>
      </c>
      <c r="I58" s="128" t="n">
        <v>22500.7677223982</v>
      </c>
      <c r="J58" s="128" t="n">
        <v>8573.50754566742</v>
      </c>
    </row>
    <row r="59" customFormat="false" ht="12.8" hidden="false" customHeight="false" outlineLevel="0" collapsed="false">
      <c r="A59" s="0" t="n">
        <v>106</v>
      </c>
      <c r="B59" s="128" t="n">
        <v>2603003.30706107</v>
      </c>
      <c r="C59" s="128" t="n">
        <v>1492531.75343224</v>
      </c>
      <c r="D59" s="128" t="n">
        <v>764145.237110198</v>
      </c>
      <c r="E59" s="128" t="n">
        <v>259954.830563454</v>
      </c>
      <c r="F59" s="128" t="n">
        <v>0</v>
      </c>
      <c r="G59" s="128" t="n">
        <v>6306.15787498448</v>
      </c>
      <c r="H59" s="128" t="n">
        <v>48488.68867228</v>
      </c>
      <c r="I59" s="128" t="n">
        <v>24453.3265391007</v>
      </c>
      <c r="J59" s="128" t="n">
        <v>6910.29902502226</v>
      </c>
    </row>
    <row r="60" customFormat="false" ht="12.8" hidden="false" customHeight="false" outlineLevel="0" collapsed="false">
      <c r="A60" s="0" t="n">
        <v>107</v>
      </c>
      <c r="B60" s="128" t="n">
        <v>2522509.98723107</v>
      </c>
      <c r="C60" s="128" t="n">
        <v>1382548.62407183</v>
      </c>
      <c r="D60" s="128" t="n">
        <v>792356.276855882</v>
      </c>
      <c r="E60" s="128" t="n">
        <v>256689.785761137</v>
      </c>
      <c r="F60" s="128" t="n">
        <v>0</v>
      </c>
      <c r="G60" s="128" t="n">
        <v>8705.74469172385</v>
      </c>
      <c r="H60" s="128" t="n">
        <v>48058.1383446572</v>
      </c>
      <c r="I60" s="128" t="n">
        <v>28445.8573115013</v>
      </c>
      <c r="J60" s="128" t="n">
        <v>6398.00854204212</v>
      </c>
    </row>
    <row r="61" customFormat="false" ht="12.8" hidden="false" customHeight="false" outlineLevel="0" collapsed="false">
      <c r="A61" s="0" t="n">
        <v>108</v>
      </c>
      <c r="B61" s="128" t="n">
        <v>2541885.42100067</v>
      </c>
      <c r="C61" s="128" t="n">
        <v>1399801.53254438</v>
      </c>
      <c r="D61" s="128" t="n">
        <v>805455.742260195</v>
      </c>
      <c r="E61" s="128" t="n">
        <v>257293.077215157</v>
      </c>
      <c r="F61" s="128" t="n">
        <v>0</v>
      </c>
      <c r="G61" s="128" t="n">
        <v>8071.01762379444</v>
      </c>
      <c r="H61" s="128" t="n">
        <v>46905.0485163032</v>
      </c>
      <c r="I61" s="128" t="n">
        <v>24001.8598985078</v>
      </c>
      <c r="J61" s="128" t="n">
        <v>6167.36695012689</v>
      </c>
    </row>
    <row r="62" customFormat="false" ht="12.8" hidden="false" customHeight="false" outlineLevel="0" collapsed="false">
      <c r="A62" s="0" t="n">
        <v>109</v>
      </c>
      <c r="B62" s="128" t="n">
        <v>3127925.94550446</v>
      </c>
      <c r="C62" s="128" t="n">
        <v>1377940.71051881</v>
      </c>
      <c r="D62" s="128" t="n">
        <v>827235.153190976</v>
      </c>
      <c r="E62" s="128" t="n">
        <v>254916.928598919</v>
      </c>
      <c r="F62" s="128" t="n">
        <v>581069.315530445</v>
      </c>
      <c r="G62" s="128" t="n">
        <v>7557.27892314405</v>
      </c>
      <c r="H62" s="128" t="n">
        <v>56304.9751898818</v>
      </c>
      <c r="I62" s="128" t="n">
        <v>21293.2852669696</v>
      </c>
      <c r="J62" s="128" t="n">
        <v>8515.74397608784</v>
      </c>
    </row>
    <row r="63" customFormat="false" ht="12.8" hidden="false" customHeight="false" outlineLevel="0" collapsed="false">
      <c r="A63" s="0" t="n">
        <v>110</v>
      </c>
      <c r="B63" s="128" t="n">
        <v>2501260.39614019</v>
      </c>
      <c r="C63" s="128" t="n">
        <v>1302206.08294234</v>
      </c>
      <c r="D63" s="128" t="n">
        <v>854200.7744756</v>
      </c>
      <c r="E63" s="128" t="n">
        <v>253696.913386786</v>
      </c>
      <c r="F63" s="128" t="n">
        <v>0</v>
      </c>
      <c r="G63" s="128" t="n">
        <v>4017.70065273315</v>
      </c>
      <c r="H63" s="128" t="n">
        <v>53325.0434294111</v>
      </c>
      <c r="I63" s="128" t="n">
        <v>32348.4697180263</v>
      </c>
      <c r="J63" s="128" t="n">
        <v>6644.05314547177</v>
      </c>
    </row>
    <row r="64" customFormat="false" ht="12.8" hidden="false" customHeight="false" outlineLevel="0" collapsed="false">
      <c r="A64" s="0" t="n">
        <v>111</v>
      </c>
      <c r="B64" s="128" t="n">
        <v>2500309.62091706</v>
      </c>
      <c r="C64" s="128" t="n">
        <v>1398908.53728264</v>
      </c>
      <c r="D64" s="128" t="n">
        <v>766508.572244805</v>
      </c>
      <c r="E64" s="128" t="n">
        <v>254005.230646821</v>
      </c>
      <c r="F64" s="128" t="n">
        <v>0</v>
      </c>
      <c r="G64" s="128" t="n">
        <v>5708.67615527818</v>
      </c>
      <c r="H64" s="128" t="n">
        <v>48486.2377080274</v>
      </c>
      <c r="I64" s="128" t="n">
        <v>24081.436275035</v>
      </c>
      <c r="J64" s="128" t="n">
        <v>8095.53739423449</v>
      </c>
    </row>
    <row r="65" customFormat="false" ht="12.8" hidden="false" customHeight="false" outlineLevel="0" collapsed="false">
      <c r="A65" s="0" t="n">
        <v>112</v>
      </c>
      <c r="B65" s="128" t="n">
        <v>2523079.79034539</v>
      </c>
      <c r="C65" s="128" t="n">
        <v>1390479.03713874</v>
      </c>
      <c r="D65" s="128" t="n">
        <v>801925.658234983</v>
      </c>
      <c r="E65" s="128" t="n">
        <v>253049.181926032</v>
      </c>
      <c r="F65" s="128" t="n">
        <v>0</v>
      </c>
      <c r="G65" s="128" t="n">
        <v>6361.62197842008</v>
      </c>
      <c r="H65" s="128" t="n">
        <v>50433.0092290768</v>
      </c>
      <c r="I65" s="128" t="n">
        <v>17155.1921976505</v>
      </c>
      <c r="J65" s="128" t="n">
        <v>8755.73598622287</v>
      </c>
    </row>
    <row r="66" customFormat="false" ht="12.8" hidden="false" customHeight="false" outlineLevel="0" collapsed="false">
      <c r="A66" s="0" t="n">
        <v>113</v>
      </c>
      <c r="B66" s="128" t="n">
        <v>3021949.26406725</v>
      </c>
      <c r="C66" s="128" t="n">
        <v>1349545.94128394</v>
      </c>
      <c r="D66" s="128" t="n">
        <v>754299.3352922</v>
      </c>
      <c r="E66" s="128" t="n">
        <v>252828.095516178</v>
      </c>
      <c r="F66" s="128" t="n">
        <v>560332.709531266</v>
      </c>
      <c r="G66" s="128" t="n">
        <v>9179.41317609129</v>
      </c>
      <c r="H66" s="128" t="n">
        <v>66708.4441968363</v>
      </c>
      <c r="I66" s="128" t="n">
        <v>26362.9429276723</v>
      </c>
      <c r="J66" s="128" t="n">
        <v>9641.68354981873</v>
      </c>
    </row>
    <row r="67" customFormat="false" ht="12.8" hidden="false" customHeight="false" outlineLevel="0" collapsed="false">
      <c r="A67" s="0" t="n">
        <v>114</v>
      </c>
      <c r="B67" s="128" t="n">
        <v>2451091.85328868</v>
      </c>
      <c r="C67" s="128" t="n">
        <v>1383481.22180772</v>
      </c>
      <c r="D67" s="128" t="n">
        <v>749565.797810147</v>
      </c>
      <c r="E67" s="128" t="n">
        <v>250792.275593079</v>
      </c>
      <c r="F67" s="128" t="n">
        <v>0</v>
      </c>
      <c r="G67" s="128" t="n">
        <v>5967.46347139813</v>
      </c>
      <c r="H67" s="128" t="n">
        <v>36684.1393754031</v>
      </c>
      <c r="I67" s="128" t="n">
        <v>23692.9416868581</v>
      </c>
      <c r="J67" s="128" t="n">
        <v>5186.41424232546</v>
      </c>
    </row>
    <row r="68" customFormat="false" ht="12.8" hidden="false" customHeight="false" outlineLevel="0" collapsed="false">
      <c r="A68" s="0" t="n">
        <v>115</v>
      </c>
      <c r="B68" s="128" t="n">
        <v>2409263.78265275</v>
      </c>
      <c r="C68" s="128" t="n">
        <v>1384694.28693384</v>
      </c>
      <c r="D68" s="128" t="n">
        <v>692904.933972184</v>
      </c>
      <c r="E68" s="128" t="n">
        <v>250872.16536819</v>
      </c>
      <c r="F68" s="128" t="n">
        <v>0</v>
      </c>
      <c r="G68" s="128" t="n">
        <v>8261.54473745368</v>
      </c>
      <c r="H68" s="128" t="n">
        <v>46635.5925962024</v>
      </c>
      <c r="I68" s="128" t="n">
        <v>24523.2585340766</v>
      </c>
      <c r="J68" s="128" t="n">
        <v>6589.60524113197</v>
      </c>
    </row>
    <row r="69" customFormat="false" ht="12.8" hidden="false" customHeight="false" outlineLevel="0" collapsed="false">
      <c r="A69" s="0" t="n">
        <v>116</v>
      </c>
      <c r="B69" s="128" t="n">
        <v>2408228.54767698</v>
      </c>
      <c r="C69" s="128" t="n">
        <v>1395896.17026799</v>
      </c>
      <c r="D69" s="128" t="n">
        <v>678149.344302463</v>
      </c>
      <c r="E69" s="128" t="n">
        <v>253503.628699679</v>
      </c>
      <c r="F69" s="128" t="n">
        <v>0</v>
      </c>
      <c r="G69" s="128" t="n">
        <v>9203.05855449735</v>
      </c>
      <c r="H69" s="128" t="n">
        <v>46146.0607819976</v>
      </c>
      <c r="I69" s="128" t="n">
        <v>22781.7151322764</v>
      </c>
      <c r="J69" s="128" t="n">
        <v>7806.90390346287</v>
      </c>
    </row>
    <row r="70" customFormat="false" ht="12.8" hidden="false" customHeight="false" outlineLevel="0" collapsed="false">
      <c r="A70" s="0" t="n">
        <v>117</v>
      </c>
      <c r="B70" s="128" t="n">
        <v>3012476.60734533</v>
      </c>
      <c r="C70" s="128" t="n">
        <v>1395277.34286269</v>
      </c>
      <c r="D70" s="128" t="n">
        <v>706933.024047507</v>
      </c>
      <c r="E70" s="128" t="n">
        <v>253548.538611312</v>
      </c>
      <c r="F70" s="128" t="n">
        <v>562227.765127985</v>
      </c>
      <c r="G70" s="128" t="n">
        <v>10336.6275270057</v>
      </c>
      <c r="H70" s="128" t="n">
        <v>57801.5940145047</v>
      </c>
      <c r="I70" s="128" t="n">
        <v>23362.2543919694</v>
      </c>
      <c r="J70" s="128" t="n">
        <v>9126.85193668687</v>
      </c>
    </row>
    <row r="71" customFormat="false" ht="12.8" hidden="false" customHeight="false" outlineLevel="0" collapsed="false">
      <c r="A71" s="0" t="n">
        <v>118</v>
      </c>
      <c r="B71" s="128" t="n">
        <v>2385147.26699555</v>
      </c>
      <c r="C71" s="128" t="n">
        <v>1347022.45183124</v>
      </c>
      <c r="D71" s="128" t="n">
        <v>702059.68624628</v>
      </c>
      <c r="E71" s="128" t="n">
        <v>252231.471833753</v>
      </c>
      <c r="F71" s="128" t="n">
        <v>0</v>
      </c>
      <c r="G71" s="128" t="n">
        <v>8313.41522782608</v>
      </c>
      <c r="H71" s="128" t="n">
        <v>46046.6727831538</v>
      </c>
      <c r="I71" s="128" t="n">
        <v>29209.3620505516</v>
      </c>
      <c r="J71" s="128" t="n">
        <v>6236.10528456208</v>
      </c>
    </row>
    <row r="72" customFormat="false" ht="12.8" hidden="false" customHeight="false" outlineLevel="0" collapsed="false">
      <c r="A72" s="0" t="n">
        <v>119</v>
      </c>
      <c r="B72" s="128" t="n">
        <v>2399805.91307788</v>
      </c>
      <c r="C72" s="128" t="n">
        <v>1322970.92020586</v>
      </c>
      <c r="D72" s="128" t="n">
        <v>742599.438761089</v>
      </c>
      <c r="E72" s="128" t="n">
        <v>251394.730241178</v>
      </c>
      <c r="F72" s="128" t="n">
        <v>0</v>
      </c>
      <c r="G72" s="128" t="n">
        <v>6613.02768291525</v>
      </c>
      <c r="H72" s="128" t="n">
        <v>45600.6575107908</v>
      </c>
      <c r="I72" s="128" t="n">
        <v>24995.0003746722</v>
      </c>
      <c r="J72" s="128" t="n">
        <v>6788.54899006225</v>
      </c>
    </row>
    <row r="73" customFormat="false" ht="12.8" hidden="false" customHeight="false" outlineLevel="0" collapsed="false">
      <c r="A73" s="0" t="n">
        <v>120</v>
      </c>
      <c r="B73" s="128" t="n">
        <v>2377267.28710295</v>
      </c>
      <c r="C73" s="128" t="n">
        <v>1344324.76559081</v>
      </c>
      <c r="D73" s="128" t="n">
        <v>696760.578345931</v>
      </c>
      <c r="E73" s="128" t="n">
        <v>251033.948909894</v>
      </c>
      <c r="F73" s="128" t="n">
        <v>0</v>
      </c>
      <c r="G73" s="128" t="n">
        <v>7310.10656444946</v>
      </c>
      <c r="H73" s="128" t="n">
        <v>48668.1872222001</v>
      </c>
      <c r="I73" s="128" t="n">
        <v>28599.6363759559</v>
      </c>
      <c r="J73" s="128" t="n">
        <v>6352.48133143325</v>
      </c>
    </row>
    <row r="74" customFormat="false" ht="12.8" hidden="false" customHeight="false" outlineLevel="0" collapsed="false">
      <c r="A74" s="0" t="n">
        <v>121</v>
      </c>
      <c r="B74" s="128" t="n">
        <v>2946293.99595434</v>
      </c>
      <c r="C74" s="128" t="n">
        <v>1357258.43656916</v>
      </c>
      <c r="D74" s="128" t="n">
        <v>690794.158543697</v>
      </c>
      <c r="E74" s="128" t="n">
        <v>251366.860662794</v>
      </c>
      <c r="F74" s="128" t="n">
        <v>554374.659362219</v>
      </c>
      <c r="G74" s="128" t="n">
        <v>5786.8295885762</v>
      </c>
      <c r="H74" s="128" t="n">
        <v>60080.6531013772</v>
      </c>
      <c r="I74" s="128" t="n">
        <v>22706.5109772394</v>
      </c>
      <c r="J74" s="128" t="n">
        <v>10236.4438708605</v>
      </c>
    </row>
    <row r="75" customFormat="false" ht="12.8" hidden="false" customHeight="false" outlineLevel="0" collapsed="false">
      <c r="A75" s="0" t="n">
        <v>122</v>
      </c>
      <c r="B75" s="128" t="n">
        <v>2334284.64920578</v>
      </c>
      <c r="C75" s="128" t="n">
        <v>1340600.67461661</v>
      </c>
      <c r="D75" s="128" t="n">
        <v>667477.694801967</v>
      </c>
      <c r="E75" s="128" t="n">
        <v>250195.604985499</v>
      </c>
      <c r="F75" s="128" t="n">
        <v>0</v>
      </c>
      <c r="G75" s="128" t="n">
        <v>5364.47068815215</v>
      </c>
      <c r="H75" s="128" t="n">
        <v>43309.1702590517</v>
      </c>
      <c r="I75" s="128" t="n">
        <v>23678.5004412323</v>
      </c>
      <c r="J75" s="128" t="n">
        <v>8719.01792584763</v>
      </c>
    </row>
    <row r="76" customFormat="false" ht="12.8" hidden="false" customHeight="false" outlineLevel="0" collapsed="false">
      <c r="A76" s="0" t="n">
        <v>123</v>
      </c>
      <c r="B76" s="128" t="n">
        <v>2297461.77945</v>
      </c>
      <c r="C76" s="128" t="n">
        <v>1306919.15109467</v>
      </c>
      <c r="D76" s="128" t="n">
        <v>673928.668498308</v>
      </c>
      <c r="E76" s="128" t="n">
        <v>248811.974749134</v>
      </c>
      <c r="F76" s="128" t="n">
        <v>0</v>
      </c>
      <c r="G76" s="128" t="n">
        <v>6636.86707232987</v>
      </c>
      <c r="H76" s="128" t="n">
        <v>35740.284248251</v>
      </c>
      <c r="I76" s="128" t="n">
        <v>22939.0403991877</v>
      </c>
      <c r="J76" s="128" t="n">
        <v>6737.75980906494</v>
      </c>
    </row>
    <row r="77" customFormat="false" ht="12.8" hidden="false" customHeight="false" outlineLevel="0" collapsed="false">
      <c r="A77" s="0" t="n">
        <v>124</v>
      </c>
      <c r="B77" s="128" t="n">
        <v>2296123.36639738</v>
      </c>
      <c r="C77" s="128" t="n">
        <v>1326727.35763199</v>
      </c>
      <c r="D77" s="128" t="n">
        <v>640756.550705294</v>
      </c>
      <c r="E77" s="128" t="n">
        <v>249951.485746633</v>
      </c>
      <c r="F77" s="128" t="n">
        <v>0</v>
      </c>
      <c r="G77" s="128" t="n">
        <v>5412.79855612262</v>
      </c>
      <c r="H77" s="128" t="n">
        <v>51314.7501355867</v>
      </c>
      <c r="I77" s="128" t="n">
        <v>18337.8334498553</v>
      </c>
      <c r="J77" s="128" t="n">
        <v>7220.23525520461</v>
      </c>
    </row>
    <row r="78" customFormat="false" ht="12.8" hidden="false" customHeight="false" outlineLevel="0" collapsed="false">
      <c r="A78" s="0" t="n">
        <v>125</v>
      </c>
      <c r="B78" s="128" t="n">
        <v>2895334.2938658</v>
      </c>
      <c r="C78" s="128" t="n">
        <v>1279174.07896991</v>
      </c>
      <c r="D78" s="128" t="n">
        <v>729585.086870415</v>
      </c>
      <c r="E78" s="128" t="n">
        <v>246494.8249307</v>
      </c>
      <c r="F78" s="128" t="n">
        <v>550232.999502763</v>
      </c>
      <c r="G78" s="128" t="n">
        <v>6813.44155603448</v>
      </c>
      <c r="H78" s="128" t="n">
        <v>58266.9428804629</v>
      </c>
      <c r="I78" s="128" t="n">
        <v>21013.8057993168</v>
      </c>
      <c r="J78" s="128" t="n">
        <v>10072.7370653876</v>
      </c>
    </row>
    <row r="79" customFormat="false" ht="12.8" hidden="false" customHeight="false" outlineLevel="0" collapsed="false">
      <c r="A79" s="0" t="n">
        <v>126</v>
      </c>
      <c r="B79" s="128" t="n">
        <v>2282339.2818543</v>
      </c>
      <c r="C79" s="128" t="n">
        <v>1364328.82049236</v>
      </c>
      <c r="D79" s="128" t="n">
        <v>577974.523575542</v>
      </c>
      <c r="E79" s="128" t="n">
        <v>245334.919141146</v>
      </c>
      <c r="F79" s="128" t="n">
        <v>0</v>
      </c>
      <c r="G79" s="128" t="n">
        <v>7728.98577233774</v>
      </c>
      <c r="H79" s="128" t="n">
        <v>56485.7775387984</v>
      </c>
      <c r="I79" s="128" t="n">
        <v>21782.0538437233</v>
      </c>
      <c r="J79" s="128" t="n">
        <v>8540.93414026399</v>
      </c>
    </row>
    <row r="80" customFormat="false" ht="12.8" hidden="false" customHeight="false" outlineLevel="0" collapsed="false">
      <c r="A80" s="0" t="n">
        <v>127</v>
      </c>
      <c r="B80" s="128" t="n">
        <v>2289902.55564299</v>
      </c>
      <c r="C80" s="128" t="n">
        <v>1380036.61291693</v>
      </c>
      <c r="D80" s="128" t="n">
        <v>578744.818751193</v>
      </c>
      <c r="E80" s="128" t="n">
        <v>243191.590512302</v>
      </c>
      <c r="F80" s="128" t="n">
        <v>0</v>
      </c>
      <c r="G80" s="128" t="n">
        <v>9209.17826351357</v>
      </c>
      <c r="H80" s="128" t="n">
        <v>46844.3000377366</v>
      </c>
      <c r="I80" s="128" t="n">
        <v>25716.0728209999</v>
      </c>
      <c r="J80" s="128" t="n">
        <v>6969.05527604522</v>
      </c>
    </row>
    <row r="81" customFormat="false" ht="12.8" hidden="false" customHeight="false" outlineLevel="0" collapsed="false">
      <c r="A81" s="0" t="n">
        <v>128</v>
      </c>
      <c r="B81" s="128" t="n">
        <v>2286077.89689113</v>
      </c>
      <c r="C81" s="128" t="n">
        <v>1412307.78826659</v>
      </c>
      <c r="D81" s="128" t="n">
        <v>547441.658665433</v>
      </c>
      <c r="E81" s="128" t="n">
        <v>242127.819841952</v>
      </c>
      <c r="F81" s="128" t="n">
        <v>0</v>
      </c>
      <c r="G81" s="128" t="n">
        <v>8187.93047477029</v>
      </c>
      <c r="H81" s="128" t="n">
        <v>42995.5200563196</v>
      </c>
      <c r="I81" s="128" t="n">
        <v>26797.2130568382</v>
      </c>
      <c r="J81" s="128" t="n">
        <v>6681.17866270467</v>
      </c>
    </row>
    <row r="82" customFormat="false" ht="12.8" hidden="false" customHeight="false" outlineLevel="0" collapsed="false">
      <c r="A82" s="0" t="n">
        <v>129</v>
      </c>
      <c r="B82" s="128" t="n">
        <v>2738468.21887971</v>
      </c>
      <c r="C82" s="128" t="n">
        <v>1317580.87407193</v>
      </c>
      <c r="D82" s="128" t="n">
        <v>579588.712142271</v>
      </c>
      <c r="E82" s="128" t="n">
        <v>238909.900394656</v>
      </c>
      <c r="F82" s="128" t="n">
        <v>523450.36279662</v>
      </c>
      <c r="G82" s="128" t="n">
        <v>4967.56857688831</v>
      </c>
      <c r="H82" s="128" t="n">
        <v>48222.3497611198</v>
      </c>
      <c r="I82" s="128" t="n">
        <v>22621.3560109228</v>
      </c>
      <c r="J82" s="128" t="n">
        <v>7166.28734644556</v>
      </c>
    </row>
    <row r="83" customFormat="false" ht="12.8" hidden="false" customHeight="false" outlineLevel="0" collapsed="false">
      <c r="A83" s="0" t="n">
        <v>130</v>
      </c>
      <c r="B83" s="128" t="n">
        <v>2250504.8428421</v>
      </c>
      <c r="C83" s="128" t="n">
        <v>1295911.20122121</v>
      </c>
      <c r="D83" s="128" t="n">
        <v>637928.44940747</v>
      </c>
      <c r="E83" s="128" t="n">
        <v>238293.176638668</v>
      </c>
      <c r="F83" s="128" t="n">
        <v>0</v>
      </c>
      <c r="G83" s="128" t="n">
        <v>6658.35725099128</v>
      </c>
      <c r="H83" s="128" t="n">
        <v>45447.3024297535</v>
      </c>
      <c r="I83" s="128" t="n">
        <v>20543.8568513059</v>
      </c>
      <c r="J83" s="128" t="n">
        <v>8625.70737603887</v>
      </c>
    </row>
    <row r="84" customFormat="false" ht="12.8" hidden="false" customHeight="false" outlineLevel="0" collapsed="false">
      <c r="A84" s="0" t="n">
        <v>131</v>
      </c>
      <c r="B84" s="128" t="n">
        <v>2175143.80986944</v>
      </c>
      <c r="C84" s="128" t="n">
        <v>1230745.21370841</v>
      </c>
      <c r="D84" s="128" t="n">
        <v>629163.45827263</v>
      </c>
      <c r="E84" s="128" t="n">
        <v>236598.68035329</v>
      </c>
      <c r="F84" s="128" t="n">
        <v>0</v>
      </c>
      <c r="G84" s="128" t="n">
        <v>4565.14120950654</v>
      </c>
      <c r="H84" s="128" t="n">
        <v>45481.9848387805</v>
      </c>
      <c r="I84" s="128" t="n">
        <v>22216.3935223129</v>
      </c>
      <c r="J84" s="128" t="n">
        <v>8881.40082854893</v>
      </c>
    </row>
    <row r="85" customFormat="false" ht="12.8" hidden="false" customHeight="false" outlineLevel="0" collapsed="false">
      <c r="A85" s="0" t="n">
        <v>132</v>
      </c>
      <c r="B85" s="128" t="n">
        <v>2152062.50744097</v>
      </c>
      <c r="C85" s="128" t="n">
        <v>1232282.88615028</v>
      </c>
      <c r="D85" s="128" t="n">
        <v>597319.921098233</v>
      </c>
      <c r="E85" s="128" t="n">
        <v>234359.824777221</v>
      </c>
      <c r="F85" s="128" t="n">
        <v>0</v>
      </c>
      <c r="G85" s="128" t="n">
        <v>6581.54218433426</v>
      </c>
      <c r="H85" s="128" t="n">
        <v>38227.9786703569</v>
      </c>
      <c r="I85" s="128" t="n">
        <v>36514.7156053568</v>
      </c>
      <c r="J85" s="128" t="n">
        <v>7472.43581572963</v>
      </c>
    </row>
    <row r="86" customFormat="false" ht="12.8" hidden="false" customHeight="false" outlineLevel="0" collapsed="false">
      <c r="A86" s="0" t="n">
        <v>133</v>
      </c>
      <c r="B86" s="128" t="n">
        <v>2596422.25409691</v>
      </c>
      <c r="C86" s="128" t="n">
        <v>1200340.75429098</v>
      </c>
      <c r="D86" s="128" t="n">
        <v>575200.958957265</v>
      </c>
      <c r="E86" s="128" t="n">
        <v>236059.498578284</v>
      </c>
      <c r="F86" s="128" t="n">
        <v>510174.95416016</v>
      </c>
      <c r="G86" s="128" t="n">
        <v>7294.67819522059</v>
      </c>
      <c r="H86" s="128" t="n">
        <v>43641.7961504055</v>
      </c>
      <c r="I86" s="128" t="n">
        <v>11384.6966074877</v>
      </c>
      <c r="J86" s="128" t="n">
        <v>7362.90094360283</v>
      </c>
    </row>
    <row r="87" customFormat="false" ht="12.8" hidden="false" customHeight="false" outlineLevel="0" collapsed="false">
      <c r="A87" s="0" t="n">
        <v>134</v>
      </c>
      <c r="B87" s="128" t="n">
        <v>2134305.08091679</v>
      </c>
      <c r="C87" s="128" t="n">
        <v>1280245.52063939</v>
      </c>
      <c r="D87" s="128" t="n">
        <v>541934.381269743</v>
      </c>
      <c r="E87" s="128" t="n">
        <v>234602.920531302</v>
      </c>
      <c r="F87" s="128" t="n">
        <v>0</v>
      </c>
      <c r="G87" s="128" t="n">
        <v>8114.18032561828</v>
      </c>
      <c r="H87" s="128" t="n">
        <v>41803.3868745146</v>
      </c>
      <c r="I87" s="128" t="n">
        <v>18088.6085169762</v>
      </c>
      <c r="J87" s="128" t="n">
        <v>7727.89468310131</v>
      </c>
    </row>
    <row r="88" customFormat="false" ht="12.8" hidden="false" customHeight="false" outlineLevel="0" collapsed="false">
      <c r="A88" s="0" t="n">
        <v>135</v>
      </c>
      <c r="B88" s="128" t="n">
        <v>2123152.82410843</v>
      </c>
      <c r="C88" s="128" t="n">
        <v>1202286.61533646</v>
      </c>
      <c r="D88" s="128" t="n">
        <v>588136.056408281</v>
      </c>
      <c r="E88" s="128" t="n">
        <v>231857.374114261</v>
      </c>
      <c r="F88" s="128" t="n">
        <v>0</v>
      </c>
      <c r="G88" s="128" t="n">
        <v>6383.57235128413</v>
      </c>
      <c r="H88" s="128" t="n">
        <v>61243.8094984049</v>
      </c>
      <c r="I88" s="128" t="n">
        <v>20584.5206402826</v>
      </c>
      <c r="J88" s="128" t="n">
        <v>8957.84344167829</v>
      </c>
    </row>
    <row r="89" customFormat="false" ht="12.8" hidden="false" customHeight="false" outlineLevel="0" collapsed="false">
      <c r="A89" s="0" t="n">
        <v>136</v>
      </c>
      <c r="B89" s="128" t="n">
        <v>2104570.65549977</v>
      </c>
      <c r="C89" s="128" t="n">
        <v>1211580.43596535</v>
      </c>
      <c r="D89" s="128" t="n">
        <v>571814.61258592</v>
      </c>
      <c r="E89" s="128" t="n">
        <v>232048.818307219</v>
      </c>
      <c r="F89" s="128" t="n">
        <v>0</v>
      </c>
      <c r="G89" s="128" t="n">
        <v>6788.51195877247</v>
      </c>
      <c r="H89" s="128" t="n">
        <v>47476.5161644482</v>
      </c>
      <c r="I89" s="128" t="n">
        <v>28111.2431119379</v>
      </c>
      <c r="J89" s="128" t="n">
        <v>6076.40619784383</v>
      </c>
    </row>
    <row r="90" customFormat="false" ht="12.8" hidden="false" customHeight="false" outlineLevel="0" collapsed="false">
      <c r="A90" s="0" t="n">
        <v>137</v>
      </c>
      <c r="B90" s="128" t="n">
        <v>2647406.89367215</v>
      </c>
      <c r="C90" s="128" t="n">
        <v>1242692.58220148</v>
      </c>
      <c r="D90" s="128" t="n">
        <v>571700.872393625</v>
      </c>
      <c r="E90" s="128" t="n">
        <v>229878.871355375</v>
      </c>
      <c r="F90" s="128" t="n">
        <v>512398.233105979</v>
      </c>
      <c r="G90" s="128" t="n">
        <v>6753.00937044862</v>
      </c>
      <c r="H90" s="128" t="n">
        <v>57714.9120648094</v>
      </c>
      <c r="I90" s="128" t="n">
        <v>16925.637396328</v>
      </c>
      <c r="J90" s="128" t="n">
        <v>7124.62770996092</v>
      </c>
    </row>
    <row r="91" customFormat="false" ht="12.8" hidden="false" customHeight="false" outlineLevel="0" collapsed="false">
      <c r="A91" s="0" t="n">
        <v>138</v>
      </c>
      <c r="B91" s="128" t="n">
        <v>2145336.52324147</v>
      </c>
      <c r="C91" s="128" t="n">
        <v>1238251.82501169</v>
      </c>
      <c r="D91" s="128" t="n">
        <v>575461.492978219</v>
      </c>
      <c r="E91" s="128" t="n">
        <v>227997.738680047</v>
      </c>
      <c r="F91" s="128" t="n">
        <v>0</v>
      </c>
      <c r="G91" s="128" t="n">
        <v>6889.11863061442</v>
      </c>
      <c r="H91" s="128" t="n">
        <v>58343.1322481184</v>
      </c>
      <c r="I91" s="128" t="n">
        <v>28735.7414386614</v>
      </c>
      <c r="J91" s="128" t="n">
        <v>10233.4261657613</v>
      </c>
    </row>
    <row r="92" customFormat="false" ht="12.8" hidden="false" customHeight="false" outlineLevel="0" collapsed="false">
      <c r="A92" s="0" t="n">
        <v>139</v>
      </c>
      <c r="B92" s="128" t="n">
        <v>2103878.44029747</v>
      </c>
      <c r="C92" s="128" t="n">
        <v>1269951.85302134</v>
      </c>
      <c r="D92" s="128" t="n">
        <v>526946.609855726</v>
      </c>
      <c r="E92" s="128" t="n">
        <v>227357.961242044</v>
      </c>
      <c r="F92" s="128" t="n">
        <v>0</v>
      </c>
      <c r="G92" s="128" t="n">
        <v>9674.46673059</v>
      </c>
      <c r="H92" s="128" t="n">
        <v>46836.995593649</v>
      </c>
      <c r="I92" s="128" t="n">
        <v>14161.8232696847</v>
      </c>
      <c r="J92" s="128" t="n">
        <v>7404.87687831423</v>
      </c>
    </row>
    <row r="93" customFormat="false" ht="12.8" hidden="false" customHeight="false" outlineLevel="0" collapsed="false">
      <c r="A93" s="0" t="n">
        <v>140</v>
      </c>
      <c r="B93" s="128" t="n">
        <v>2126934.81242817</v>
      </c>
      <c r="C93" s="128" t="n">
        <v>1237891.17784524</v>
      </c>
      <c r="D93" s="128" t="n">
        <v>555365.256908587</v>
      </c>
      <c r="E93" s="128" t="n">
        <v>231282.387129253</v>
      </c>
      <c r="F93" s="128" t="n">
        <v>0</v>
      </c>
      <c r="G93" s="128" t="n">
        <v>8776.17092211115</v>
      </c>
      <c r="H93" s="128" t="n">
        <v>61905.1364826685</v>
      </c>
      <c r="I93" s="128" t="n">
        <v>22967.3700429962</v>
      </c>
      <c r="J93" s="128" t="n">
        <v>7970.70093889568</v>
      </c>
    </row>
    <row r="94" customFormat="false" ht="12.8" hidden="false" customHeight="false" outlineLevel="0" collapsed="false">
      <c r="A94" s="0" t="n">
        <v>141</v>
      </c>
      <c r="B94" s="128" t="n">
        <v>2631779.49562452</v>
      </c>
      <c r="C94" s="128" t="n">
        <v>1243775.89402994</v>
      </c>
      <c r="D94" s="128" t="n">
        <v>567320.243475019</v>
      </c>
      <c r="E94" s="128" t="n">
        <v>231983.844114612</v>
      </c>
      <c r="F94" s="128" t="n">
        <v>509103.558903847</v>
      </c>
      <c r="G94" s="128" t="n">
        <v>10231.3281104458</v>
      </c>
      <c r="H94" s="128" t="n">
        <v>38129.9368947285</v>
      </c>
      <c r="I94" s="128" t="n">
        <v>23142.5339820586</v>
      </c>
      <c r="J94" s="128" t="n">
        <v>5799.1315987521</v>
      </c>
    </row>
    <row r="95" customFormat="false" ht="12.8" hidden="false" customHeight="false" outlineLevel="0" collapsed="false">
      <c r="A95" s="0" t="n">
        <v>142</v>
      </c>
      <c r="B95" s="128" t="n">
        <v>2142452.77059735</v>
      </c>
      <c r="C95" s="128" t="n">
        <v>1268680.4155348</v>
      </c>
      <c r="D95" s="128" t="n">
        <v>544401.584582549</v>
      </c>
      <c r="E95" s="128" t="n">
        <v>232892.717041295</v>
      </c>
      <c r="F95" s="128" t="n">
        <v>0</v>
      </c>
      <c r="G95" s="128" t="n">
        <v>7307.94730646332</v>
      </c>
      <c r="H95" s="128" t="n">
        <v>62463.1187855788</v>
      </c>
      <c r="I95" s="128" t="n">
        <v>19512.2324380105</v>
      </c>
      <c r="J95" s="128" t="n">
        <v>9140.79593214254</v>
      </c>
    </row>
    <row r="96" customFormat="false" ht="12.8" hidden="false" customHeight="false" outlineLevel="0" collapsed="false">
      <c r="A96" s="0" t="n">
        <v>143</v>
      </c>
      <c r="B96" s="128" t="n">
        <v>2079131.24557928</v>
      </c>
      <c r="C96" s="128" t="n">
        <v>1244651.38788688</v>
      </c>
      <c r="D96" s="128" t="n">
        <v>516649.067595643</v>
      </c>
      <c r="E96" s="128" t="n">
        <v>236305.98752654</v>
      </c>
      <c r="F96" s="128" t="n">
        <v>0</v>
      </c>
      <c r="G96" s="128" t="n">
        <v>10758.2389166931</v>
      </c>
      <c r="H96" s="128" t="n">
        <v>44746.2400437685</v>
      </c>
      <c r="I96" s="128" t="n">
        <v>18807.9638506963</v>
      </c>
      <c r="J96" s="128" t="n">
        <v>6912.88908428732</v>
      </c>
    </row>
    <row r="97" customFormat="false" ht="12.8" hidden="false" customHeight="false" outlineLevel="0" collapsed="false">
      <c r="A97" s="0" t="n">
        <v>144</v>
      </c>
      <c r="B97" s="128" t="n">
        <v>2062932.27440865</v>
      </c>
      <c r="C97" s="128" t="n">
        <v>1180359.64291753</v>
      </c>
      <c r="D97" s="128" t="n">
        <v>556046.619592197</v>
      </c>
      <c r="E97" s="128" t="n">
        <v>237297.975338933</v>
      </c>
      <c r="F97" s="128" t="n">
        <v>0</v>
      </c>
      <c r="G97" s="128" t="n">
        <v>7322.91170054794</v>
      </c>
      <c r="H97" s="128" t="n">
        <v>47501.2441381281</v>
      </c>
      <c r="I97" s="128" t="n">
        <v>23648.3966186843</v>
      </c>
      <c r="J97" s="128" t="n">
        <v>8938.32208871231</v>
      </c>
    </row>
    <row r="98" customFormat="false" ht="12.8" hidden="false" customHeight="false" outlineLevel="0" collapsed="false">
      <c r="A98" s="0" t="n">
        <v>145</v>
      </c>
      <c r="B98" s="128" t="n">
        <v>2581298.6745029</v>
      </c>
      <c r="C98" s="128" t="n">
        <v>1278259.92830627</v>
      </c>
      <c r="D98" s="128" t="n">
        <v>477092.963336752</v>
      </c>
      <c r="E98" s="128" t="n">
        <v>237520.158836379</v>
      </c>
      <c r="F98" s="128" t="n">
        <v>497912.73817143</v>
      </c>
      <c r="G98" s="128" t="n">
        <v>5809.23103378573</v>
      </c>
      <c r="H98" s="128" t="n">
        <v>49185.3019274495</v>
      </c>
      <c r="I98" s="128" t="n">
        <v>22902.4489029587</v>
      </c>
      <c r="J98" s="128" t="n">
        <v>6961.90438922779</v>
      </c>
    </row>
    <row r="99" customFormat="false" ht="12.8" hidden="false" customHeight="false" outlineLevel="0" collapsed="false">
      <c r="A99" s="0" t="n">
        <v>146</v>
      </c>
      <c r="B99" s="128" t="n">
        <v>1989588.79195355</v>
      </c>
      <c r="C99" s="128" t="n">
        <v>1192217.43817093</v>
      </c>
      <c r="D99" s="128" t="n">
        <v>479608.767918973</v>
      </c>
      <c r="E99" s="128" t="n">
        <v>239707.672960959</v>
      </c>
      <c r="F99" s="128" t="n">
        <v>0</v>
      </c>
      <c r="G99" s="128" t="n">
        <v>8562.8292580152</v>
      </c>
      <c r="H99" s="128" t="n">
        <v>42839.8702911378</v>
      </c>
      <c r="I99" s="128" t="n">
        <v>18399.1309955536</v>
      </c>
      <c r="J99" s="128" t="n">
        <v>7042.84878697096</v>
      </c>
    </row>
    <row r="100" customFormat="false" ht="12.8" hidden="false" customHeight="false" outlineLevel="0" collapsed="false">
      <c r="A100" s="0" t="n">
        <v>147</v>
      </c>
      <c r="B100" s="128" t="n">
        <v>2011469.48186202</v>
      </c>
      <c r="C100" s="128" t="n">
        <v>1239195.11272435</v>
      </c>
      <c r="D100" s="128" t="n">
        <v>465476.732310476</v>
      </c>
      <c r="E100" s="128" t="n">
        <v>239609.068972303</v>
      </c>
      <c r="F100" s="128" t="n">
        <v>0</v>
      </c>
      <c r="G100" s="128" t="n">
        <v>8520.58123865739</v>
      </c>
      <c r="H100" s="128" t="n">
        <v>38276.1250998429</v>
      </c>
      <c r="I100" s="128" t="n">
        <v>16903.5011986138</v>
      </c>
      <c r="J100" s="128" t="n">
        <v>6117.78664265807</v>
      </c>
    </row>
    <row r="101" customFormat="false" ht="12.8" hidden="false" customHeight="false" outlineLevel="0" collapsed="false">
      <c r="A101" s="0" t="n">
        <v>148</v>
      </c>
      <c r="B101" s="128" t="n">
        <v>2046810.62339472</v>
      </c>
      <c r="C101" s="128" t="n">
        <v>1239738.46366487</v>
      </c>
      <c r="D101" s="128" t="n">
        <v>476377.264500426</v>
      </c>
      <c r="E101" s="128" t="n">
        <v>239739.144125606</v>
      </c>
      <c r="F101" s="128" t="n">
        <v>0</v>
      </c>
      <c r="G101" s="128" t="n">
        <v>4410.15311616526</v>
      </c>
      <c r="H101" s="128" t="n">
        <v>56595.6038746248</v>
      </c>
      <c r="I101" s="128" t="n">
        <v>20062.1229025492</v>
      </c>
      <c r="J101" s="128" t="n">
        <v>8924.82409063303</v>
      </c>
    </row>
    <row r="102" customFormat="false" ht="12.8" hidden="false" customHeight="false" outlineLevel="0" collapsed="false">
      <c r="A102" s="0" t="n">
        <v>149</v>
      </c>
      <c r="B102" s="128" t="n">
        <v>2503534.74000935</v>
      </c>
      <c r="C102" s="128" t="n">
        <v>1254245.55956126</v>
      </c>
      <c r="D102" s="128" t="n">
        <v>443515.459468496</v>
      </c>
      <c r="E102" s="128" t="n">
        <v>239557.208325246</v>
      </c>
      <c r="F102" s="128" t="n">
        <v>481266.905835971</v>
      </c>
      <c r="G102" s="128" t="n">
        <v>8862.54728680909</v>
      </c>
      <c r="H102" s="128" t="n">
        <v>55534.7020068303</v>
      </c>
      <c r="I102" s="128" t="n">
        <v>14144.5704192139</v>
      </c>
      <c r="J102" s="128" t="n">
        <v>6971.28439979387</v>
      </c>
    </row>
    <row r="103" customFormat="false" ht="12.8" hidden="false" customHeight="false" outlineLevel="0" collapsed="false">
      <c r="A103" s="0" t="n">
        <v>150</v>
      </c>
      <c r="B103" s="128" t="n">
        <v>2067199.12153414</v>
      </c>
      <c r="C103" s="128" t="n">
        <v>1273355.97468587</v>
      </c>
      <c r="D103" s="128" t="n">
        <v>469990.021898169</v>
      </c>
      <c r="E103" s="128" t="n">
        <v>239196.729657216</v>
      </c>
      <c r="F103" s="128" t="n">
        <v>0</v>
      </c>
      <c r="G103" s="128" t="n">
        <v>9490.90610042697</v>
      </c>
      <c r="H103" s="128" t="n">
        <v>54965.9085093063</v>
      </c>
      <c r="I103" s="128" t="n">
        <v>10917.9718678367</v>
      </c>
      <c r="J103" s="128" t="n">
        <v>6819.8830274512</v>
      </c>
    </row>
    <row r="104" customFormat="false" ht="12.8" hidden="false" customHeight="false" outlineLevel="0" collapsed="false">
      <c r="A104" s="0" t="n">
        <v>151</v>
      </c>
      <c r="B104" s="128" t="n">
        <v>2006179.99803583</v>
      </c>
      <c r="C104" s="128" t="n">
        <v>1233150.67062789</v>
      </c>
      <c r="D104" s="128" t="n">
        <v>445773.64272119</v>
      </c>
      <c r="E104" s="128" t="n">
        <v>236722.111120041</v>
      </c>
      <c r="F104" s="128" t="n">
        <v>0</v>
      </c>
      <c r="G104" s="128" t="n">
        <v>10342.9664542651</v>
      </c>
      <c r="H104" s="128" t="n">
        <v>53295.5211789277</v>
      </c>
      <c r="I104" s="128" t="n">
        <v>21602.0854595169</v>
      </c>
      <c r="J104" s="128" t="n">
        <v>7194.43695826561</v>
      </c>
    </row>
    <row r="105" customFormat="false" ht="12.8" hidden="false" customHeight="false" outlineLevel="0" collapsed="false">
      <c r="A105" s="0" t="n">
        <v>152</v>
      </c>
      <c r="B105" s="128" t="n">
        <v>2033516.28770041</v>
      </c>
      <c r="C105" s="128" t="n">
        <v>1196606.27218727</v>
      </c>
      <c r="D105" s="128" t="n">
        <v>517374.66533287</v>
      </c>
      <c r="E105" s="128" t="n">
        <v>238300.315579544</v>
      </c>
      <c r="F105" s="128" t="n">
        <v>0</v>
      </c>
      <c r="G105" s="128" t="n">
        <v>5927.69875574868</v>
      </c>
      <c r="H105" s="128" t="n">
        <v>51505.7127021652</v>
      </c>
      <c r="I105" s="128" t="n">
        <v>19640.3416869574</v>
      </c>
      <c r="J105" s="128" t="n">
        <v>7203.09831455314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184</v>
      </c>
      <c r="C1" s="0" t="s">
        <v>185</v>
      </c>
      <c r="D1" s="0" t="s">
        <v>186</v>
      </c>
      <c r="E1" s="0" t="s">
        <v>187</v>
      </c>
      <c r="F1" s="0" t="s">
        <v>188</v>
      </c>
      <c r="G1" s="0" t="s">
        <v>189</v>
      </c>
      <c r="H1" s="0" t="s">
        <v>190</v>
      </c>
      <c r="I1" s="0" t="s">
        <v>191</v>
      </c>
      <c r="J1" s="0" t="s">
        <v>192</v>
      </c>
    </row>
    <row r="2" customFormat="false" ht="12.8" hidden="false" customHeight="false" outlineLevel="0" collapsed="false">
      <c r="A2" s="0" t="n">
        <v>49</v>
      </c>
      <c r="B2" s="128" t="n">
        <v>2734350.16043429</v>
      </c>
      <c r="C2" s="128" t="n">
        <v>769150.970156744</v>
      </c>
      <c r="D2" s="128" t="n">
        <v>1347875.48370656</v>
      </c>
      <c r="E2" s="128" t="n">
        <v>183870.104000691</v>
      </c>
      <c r="F2" s="128" t="n">
        <v>338093.926038193</v>
      </c>
      <c r="G2" s="128" t="n">
        <v>31526.3823338806</v>
      </c>
      <c r="H2" s="128" t="n">
        <v>24077.1305853279</v>
      </c>
      <c r="I2" s="128" t="n">
        <v>31658.6935432472</v>
      </c>
      <c r="J2" s="128" t="n">
        <v>9202.30324894151</v>
      </c>
    </row>
    <row r="3" customFormat="false" ht="12.8" hidden="false" customHeight="false" outlineLevel="0" collapsed="false">
      <c r="A3" s="0" t="n">
        <v>50</v>
      </c>
      <c r="B3" s="128" t="n">
        <v>2477379.0710721</v>
      </c>
      <c r="C3" s="128" t="n">
        <v>691195.429516271</v>
      </c>
      <c r="D3" s="128" t="n">
        <v>1268052.4844006</v>
      </c>
      <c r="E3" s="128" t="n">
        <v>184400.119829744</v>
      </c>
      <c r="F3" s="128" t="n">
        <v>245542.076304456</v>
      </c>
      <c r="G3" s="128" t="n">
        <v>20998.5084501751</v>
      </c>
      <c r="H3" s="128" t="n">
        <v>29210.9064576864</v>
      </c>
      <c r="I3" s="128" t="n">
        <v>27931.6708723083</v>
      </c>
      <c r="J3" s="128" t="n">
        <v>10914.7131947921</v>
      </c>
    </row>
    <row r="4" customFormat="false" ht="12.8" hidden="false" customHeight="false" outlineLevel="0" collapsed="false">
      <c r="A4" s="0" t="n">
        <v>51</v>
      </c>
      <c r="B4" s="128" t="n">
        <v>2917699.64699186</v>
      </c>
      <c r="C4" s="128" t="n">
        <v>904566.572509716</v>
      </c>
      <c r="D4" s="128" t="n">
        <v>1553931.86249794</v>
      </c>
      <c r="E4" s="128" t="n">
        <v>353100.647166009</v>
      </c>
      <c r="F4" s="128" t="n">
        <v>0</v>
      </c>
      <c r="G4" s="128" t="n">
        <v>3427.68829186488</v>
      </c>
      <c r="H4" s="128" t="n">
        <v>28272.2424773039</v>
      </c>
      <c r="I4" s="128" t="n">
        <v>68274.6358079497</v>
      </c>
      <c r="J4" s="128" t="n">
        <v>7563.11359751674</v>
      </c>
    </row>
    <row r="5" customFormat="false" ht="12.8" hidden="false" customHeight="false" outlineLevel="0" collapsed="false">
      <c r="A5" s="0" t="n">
        <v>52</v>
      </c>
      <c r="B5" s="128" t="n">
        <v>2756313.56138864</v>
      </c>
      <c r="C5" s="128" t="n">
        <v>868035.636248455</v>
      </c>
      <c r="D5" s="128" t="n">
        <v>1446456.09856422</v>
      </c>
      <c r="E5" s="128" t="n">
        <v>332075.995672236</v>
      </c>
      <c r="F5" s="128" t="n">
        <v>0</v>
      </c>
      <c r="G5" s="128" t="n">
        <v>7651.38230010397</v>
      </c>
      <c r="H5" s="128" t="n">
        <v>38436.7963471556</v>
      </c>
      <c r="I5" s="128" t="n">
        <v>54213.3977020749</v>
      </c>
      <c r="J5" s="128" t="n">
        <v>10193.2630571491</v>
      </c>
    </row>
    <row r="6" customFormat="false" ht="12.8" hidden="false" customHeight="false" outlineLevel="0" collapsed="false">
      <c r="A6" s="0" t="n">
        <v>53</v>
      </c>
      <c r="B6" s="128" t="n">
        <v>2795174.27854746</v>
      </c>
      <c r="C6" s="128" t="n">
        <v>651983.941091058</v>
      </c>
      <c r="D6" s="128" t="n">
        <v>1253642.50840363</v>
      </c>
      <c r="E6" s="128" t="n">
        <v>284415.403588367</v>
      </c>
      <c r="F6" s="128" t="n">
        <v>535174.73604387</v>
      </c>
      <c r="G6" s="128" t="n">
        <v>2963.34551881839</v>
      </c>
      <c r="H6" s="128" t="n">
        <v>21138.0436511109</v>
      </c>
      <c r="I6" s="128" t="n">
        <v>39227.9750118616</v>
      </c>
      <c r="J6" s="128" t="n">
        <v>7113.02391421705</v>
      </c>
    </row>
    <row r="7" customFormat="false" ht="12.8" hidden="false" customHeight="false" outlineLevel="0" collapsed="false">
      <c r="A7" s="0" t="n">
        <v>54</v>
      </c>
      <c r="B7" s="128" t="n">
        <v>2827291.46962747</v>
      </c>
      <c r="C7" s="128" t="n">
        <v>1170083.2953331</v>
      </c>
      <c r="D7" s="128" t="n">
        <v>1281417.83113838</v>
      </c>
      <c r="E7" s="128" t="n">
        <v>283463.506387765</v>
      </c>
      <c r="F7" s="128" t="n">
        <v>0</v>
      </c>
      <c r="G7" s="128" t="n">
        <v>4262.27989327429</v>
      </c>
      <c r="H7" s="128" t="n">
        <v>40692.4994081849</v>
      </c>
      <c r="I7" s="128" t="n">
        <v>41562.537068552</v>
      </c>
      <c r="J7" s="128" t="n">
        <v>6701.73710393453</v>
      </c>
    </row>
    <row r="8" customFormat="false" ht="12.8" hidden="false" customHeight="false" outlineLevel="0" collapsed="false">
      <c r="A8" s="0" t="n">
        <v>55</v>
      </c>
      <c r="B8" s="128" t="n">
        <v>2477332.11619084</v>
      </c>
      <c r="C8" s="128" t="n">
        <v>912108.961680962</v>
      </c>
      <c r="D8" s="128" t="n">
        <v>1195744.49461844</v>
      </c>
      <c r="E8" s="128" t="n">
        <v>265506.850230414</v>
      </c>
      <c r="F8" s="128" t="n">
        <v>0</v>
      </c>
      <c r="G8" s="128" t="n">
        <v>3313.79219433679</v>
      </c>
      <c r="H8" s="128" t="n">
        <v>44329.3532834185</v>
      </c>
      <c r="I8" s="128" t="n">
        <v>50876.2046295664</v>
      </c>
      <c r="J8" s="128" t="n">
        <v>5933.34745344313</v>
      </c>
    </row>
    <row r="9" customFormat="false" ht="12.8" hidden="false" customHeight="false" outlineLevel="0" collapsed="false">
      <c r="A9" s="0" t="n">
        <v>56</v>
      </c>
      <c r="B9" s="128" t="n">
        <v>3910348.4398605</v>
      </c>
      <c r="C9" s="128" t="n">
        <v>2134725.58721156</v>
      </c>
      <c r="D9" s="128" t="n">
        <v>1259565.93983801</v>
      </c>
      <c r="E9" s="128" t="n">
        <v>345441.107184082</v>
      </c>
      <c r="F9" s="128" t="n">
        <v>0</v>
      </c>
      <c r="G9" s="128" t="n">
        <v>6017.20836578514</v>
      </c>
      <c r="H9" s="128" t="n">
        <v>88039.7773410462</v>
      </c>
      <c r="I9" s="128" t="n">
        <v>63419.9744560475</v>
      </c>
      <c r="J9" s="128" t="n">
        <v>13138.8454639734</v>
      </c>
    </row>
    <row r="10" customFormat="false" ht="12.8" hidden="false" customHeight="false" outlineLevel="0" collapsed="false">
      <c r="A10" s="0" t="n">
        <v>57</v>
      </c>
      <c r="B10" s="128" t="n">
        <v>4298955.28184956</v>
      </c>
      <c r="C10" s="128" t="n">
        <v>1860159.28305272</v>
      </c>
      <c r="D10" s="128" t="n">
        <v>1247158.55143378</v>
      </c>
      <c r="E10" s="128" t="n">
        <v>324705.61349667</v>
      </c>
      <c r="F10" s="128" t="n">
        <v>748947.797476514</v>
      </c>
      <c r="G10" s="128" t="n">
        <v>5410.31196281292</v>
      </c>
      <c r="H10" s="128" t="n">
        <v>73375.6709614865</v>
      </c>
      <c r="I10" s="128" t="n">
        <v>29279.8648550301</v>
      </c>
      <c r="J10" s="128" t="n">
        <v>10554.2742020238</v>
      </c>
    </row>
    <row r="11" customFormat="false" ht="12.8" hidden="false" customHeight="false" outlineLevel="0" collapsed="false">
      <c r="A11" s="0" t="n">
        <v>58</v>
      </c>
      <c r="B11" s="128" t="n">
        <v>3938877.93859074</v>
      </c>
      <c r="C11" s="128" t="n">
        <v>2230764.05068608</v>
      </c>
      <c r="D11" s="128" t="n">
        <v>1220883.19620096</v>
      </c>
      <c r="E11" s="128" t="n">
        <v>356978.103767779</v>
      </c>
      <c r="F11" s="128" t="n">
        <v>0</v>
      </c>
      <c r="G11" s="128" t="n">
        <v>9241.43146997252</v>
      </c>
      <c r="H11" s="128" t="n">
        <v>64519.83033329</v>
      </c>
      <c r="I11" s="128" t="n">
        <v>48573.1089921066</v>
      </c>
      <c r="J11" s="128" t="n">
        <v>8445.26291397342</v>
      </c>
    </row>
    <row r="12" customFormat="false" ht="12.8" hidden="false" customHeight="false" outlineLevel="0" collapsed="false">
      <c r="A12" s="0" t="n">
        <v>59</v>
      </c>
      <c r="B12" s="128" t="n">
        <v>3599109.6687936</v>
      </c>
      <c r="C12" s="128" t="n">
        <v>1918501.09778747</v>
      </c>
      <c r="D12" s="128" t="n">
        <v>1188096.3688738</v>
      </c>
      <c r="E12" s="128" t="n">
        <v>338899.429955525</v>
      </c>
      <c r="F12" s="128" t="n">
        <v>0</v>
      </c>
      <c r="G12" s="128" t="n">
        <v>6384.15770926033</v>
      </c>
      <c r="H12" s="128" t="n">
        <v>87888.1027564367</v>
      </c>
      <c r="I12" s="128" t="n">
        <v>49450.610055503</v>
      </c>
      <c r="J12" s="128" t="n">
        <v>10394.7851948797</v>
      </c>
    </row>
    <row r="13" customFormat="false" ht="12.8" hidden="false" customHeight="false" outlineLevel="0" collapsed="false">
      <c r="A13" s="0" t="n">
        <v>60</v>
      </c>
      <c r="B13" s="128" t="n">
        <v>4011961.89295399</v>
      </c>
      <c r="C13" s="128" t="n">
        <v>2267425.78760671</v>
      </c>
      <c r="D13" s="128" t="n">
        <v>1215955.532242</v>
      </c>
      <c r="E13" s="128" t="n">
        <v>356955.85452758</v>
      </c>
      <c r="F13" s="128" t="n">
        <v>0</v>
      </c>
      <c r="G13" s="128" t="n">
        <v>8826.33476454865</v>
      </c>
      <c r="H13" s="128" t="n">
        <v>94195.9994458094</v>
      </c>
      <c r="I13" s="128" t="n">
        <v>57454.1403555487</v>
      </c>
      <c r="J13" s="128" t="n">
        <v>11693.7191805119</v>
      </c>
    </row>
    <row r="14" customFormat="false" ht="12.8" hidden="false" customHeight="false" outlineLevel="0" collapsed="false">
      <c r="A14" s="0" t="n">
        <v>61</v>
      </c>
      <c r="B14" s="128" t="n">
        <v>4266309.08811414</v>
      </c>
      <c r="C14" s="128" t="n">
        <v>1928232.33057195</v>
      </c>
      <c r="D14" s="128" t="n">
        <v>1138999.25175111</v>
      </c>
      <c r="E14" s="128" t="n">
        <v>330167.470120155</v>
      </c>
      <c r="F14" s="128" t="n">
        <v>751592.026007215</v>
      </c>
      <c r="G14" s="128" t="n">
        <v>7111.38473049712</v>
      </c>
      <c r="H14" s="128" t="n">
        <v>70362.4095334242</v>
      </c>
      <c r="I14" s="128" t="n">
        <v>30362.2381592399</v>
      </c>
      <c r="J14" s="128" t="n">
        <v>9401.88872724604</v>
      </c>
    </row>
    <row r="15" customFormat="false" ht="12.8" hidden="false" customHeight="false" outlineLevel="0" collapsed="false">
      <c r="A15" s="0" t="n">
        <v>62</v>
      </c>
      <c r="B15" s="128" t="n">
        <v>3381171.90764194</v>
      </c>
      <c r="C15" s="128" t="n">
        <v>1760055.19447752</v>
      </c>
      <c r="D15" s="128" t="n">
        <v>1203221.78024999</v>
      </c>
      <c r="E15" s="128" t="n">
        <v>303010.352639536</v>
      </c>
      <c r="F15" s="128" t="n">
        <v>0</v>
      </c>
      <c r="G15" s="128" t="n">
        <v>5731.17480185237</v>
      </c>
      <c r="H15" s="128" t="n">
        <v>61480.5115327529</v>
      </c>
      <c r="I15" s="128" t="n">
        <v>40145.2110637175</v>
      </c>
      <c r="J15" s="128" t="n">
        <v>7527.68287658078</v>
      </c>
    </row>
    <row r="16" customFormat="false" ht="12.8" hidden="false" customHeight="false" outlineLevel="0" collapsed="false">
      <c r="A16" s="0" t="n">
        <v>63</v>
      </c>
      <c r="B16" s="128" t="n">
        <v>3202284.51980686</v>
      </c>
      <c r="C16" s="128" t="n">
        <v>1650605.48746751</v>
      </c>
      <c r="D16" s="128" t="n">
        <v>1128289.4808683</v>
      </c>
      <c r="E16" s="128" t="n">
        <v>304202.814454594</v>
      </c>
      <c r="F16" s="128" t="n">
        <v>0</v>
      </c>
      <c r="G16" s="128" t="n">
        <v>6998.37353569656</v>
      </c>
      <c r="H16" s="128" t="n">
        <v>59194.5034707977</v>
      </c>
      <c r="I16" s="128" t="n">
        <v>44619.146161517</v>
      </c>
      <c r="J16" s="128" t="n">
        <v>8301.32822020951</v>
      </c>
    </row>
    <row r="17" customFormat="false" ht="12.8" hidden="false" customHeight="false" outlineLevel="0" collapsed="false">
      <c r="A17" s="0" t="n">
        <v>64</v>
      </c>
      <c r="B17" s="128" t="n">
        <v>3094422.08481611</v>
      </c>
      <c r="C17" s="128" t="n">
        <v>1631090.2463114</v>
      </c>
      <c r="D17" s="128" t="n">
        <v>1067520.76442157</v>
      </c>
      <c r="E17" s="128" t="n">
        <v>290199.663974963</v>
      </c>
      <c r="F17" s="128" t="n">
        <v>0</v>
      </c>
      <c r="G17" s="128" t="n">
        <v>8729.53215178949</v>
      </c>
      <c r="H17" s="128" t="n">
        <v>45863.2774661453</v>
      </c>
      <c r="I17" s="128" t="n">
        <v>43419.2574784731</v>
      </c>
      <c r="J17" s="128" t="n">
        <v>7638.26046064531</v>
      </c>
    </row>
    <row r="18" customFormat="false" ht="12.8" hidden="false" customHeight="false" outlineLevel="0" collapsed="false">
      <c r="A18" s="0" t="n">
        <v>65</v>
      </c>
      <c r="B18" s="128" t="n">
        <v>3259346.22416976</v>
      </c>
      <c r="C18" s="128" t="n">
        <v>1392902.4701724</v>
      </c>
      <c r="D18" s="128" t="n">
        <v>924786.691670261</v>
      </c>
      <c r="E18" s="128" t="n">
        <v>262146.667052426</v>
      </c>
      <c r="F18" s="128" t="n">
        <v>581421.041417124</v>
      </c>
      <c r="G18" s="128" t="n">
        <v>3600.51911967029</v>
      </c>
      <c r="H18" s="128" t="n">
        <v>56100.7023378871</v>
      </c>
      <c r="I18" s="128" t="n">
        <v>31390.9564292344</v>
      </c>
      <c r="J18" s="128" t="n">
        <v>7538.08246468047</v>
      </c>
    </row>
    <row r="19" customFormat="false" ht="12.8" hidden="false" customHeight="false" outlineLevel="0" collapsed="false">
      <c r="A19" s="0" t="n">
        <v>66</v>
      </c>
      <c r="B19" s="128" t="n">
        <v>2983961.94757354</v>
      </c>
      <c r="C19" s="128" t="n">
        <v>1319457.73217813</v>
      </c>
      <c r="D19" s="128" t="n">
        <v>1303521.122</v>
      </c>
      <c r="E19" s="128" t="n">
        <v>262100.962664791</v>
      </c>
      <c r="F19" s="128" t="n">
        <v>0</v>
      </c>
      <c r="G19" s="128" t="n">
        <v>6226.83379834132</v>
      </c>
      <c r="H19" s="128" t="n">
        <v>57000.3904733406</v>
      </c>
      <c r="I19" s="128" t="n">
        <v>28836.2203932277</v>
      </c>
      <c r="J19" s="128" t="n">
        <v>6853.96452501441</v>
      </c>
    </row>
    <row r="20" customFormat="false" ht="12.8" hidden="false" customHeight="false" outlineLevel="0" collapsed="false">
      <c r="A20" s="0" t="n">
        <v>67</v>
      </c>
      <c r="B20" s="128" t="n">
        <v>2898475.53432219</v>
      </c>
      <c r="C20" s="128" t="n">
        <v>1328813.60378935</v>
      </c>
      <c r="D20" s="128" t="n">
        <v>1217859.45838</v>
      </c>
      <c r="E20" s="128" t="n">
        <v>261585.419926763</v>
      </c>
      <c r="F20" s="128" t="n">
        <v>0</v>
      </c>
      <c r="G20" s="128" t="n">
        <v>7957.97754310913</v>
      </c>
      <c r="H20" s="128" t="n">
        <v>44365.5635833252</v>
      </c>
      <c r="I20" s="128" t="n">
        <v>32640.3289225184</v>
      </c>
      <c r="J20" s="128" t="n">
        <v>6036.88248485005</v>
      </c>
    </row>
    <row r="21" customFormat="false" ht="12.8" hidden="false" customHeight="false" outlineLevel="0" collapsed="false">
      <c r="A21" s="0" t="n">
        <v>68</v>
      </c>
      <c r="B21" s="128" t="n">
        <v>3099126.45636561</v>
      </c>
      <c r="C21" s="128" t="n">
        <v>1415633.72806566</v>
      </c>
      <c r="D21" s="128" t="n">
        <v>1329992.93142</v>
      </c>
      <c r="E21" s="128" t="n">
        <v>267548.65829524</v>
      </c>
      <c r="F21" s="128" t="n">
        <v>0</v>
      </c>
      <c r="G21" s="128" t="n">
        <v>3839.76539847142</v>
      </c>
      <c r="H21" s="128" t="n">
        <v>45504.9043145783</v>
      </c>
      <c r="I21" s="128" t="n">
        <v>30887.7706297744</v>
      </c>
      <c r="J21" s="128" t="n">
        <v>5875.63120614656</v>
      </c>
    </row>
    <row r="22" customFormat="false" ht="12.8" hidden="false" customHeight="false" outlineLevel="0" collapsed="false">
      <c r="A22" s="0" t="n">
        <v>69</v>
      </c>
      <c r="B22" s="128" t="n">
        <v>3411290.53533943</v>
      </c>
      <c r="C22" s="128" t="n">
        <v>1345242.0711346</v>
      </c>
      <c r="D22" s="128" t="n">
        <v>1146912.9419398</v>
      </c>
      <c r="E22" s="128" t="n">
        <v>260052.344625011</v>
      </c>
      <c r="F22" s="128" t="n">
        <v>561599.921733647</v>
      </c>
      <c r="G22" s="128" t="n">
        <v>6639.12531244027</v>
      </c>
      <c r="H22" s="128" t="n">
        <v>53575.0145703763</v>
      </c>
      <c r="I22" s="128" t="n">
        <v>30651.5823236356</v>
      </c>
      <c r="J22" s="128" t="n">
        <v>6858.27702035475</v>
      </c>
    </row>
    <row r="23" customFormat="false" ht="12.8" hidden="false" customHeight="false" outlineLevel="0" collapsed="false">
      <c r="A23" s="0" t="n">
        <v>70</v>
      </c>
      <c r="B23" s="128" t="n">
        <v>2533823.93692121</v>
      </c>
      <c r="C23" s="128" t="n">
        <v>1276798.63016296</v>
      </c>
      <c r="D23" s="128" t="n">
        <v>921758.417616837</v>
      </c>
      <c r="E23" s="128" t="n">
        <v>247182.213256204</v>
      </c>
      <c r="F23" s="128" t="n">
        <v>0</v>
      </c>
      <c r="G23" s="128" t="n">
        <v>2666.38314713723</v>
      </c>
      <c r="H23" s="128" t="n">
        <v>41791.3859129883</v>
      </c>
      <c r="I23" s="128" t="n">
        <v>38238.0847442083</v>
      </c>
      <c r="J23" s="128" t="n">
        <v>5423.20253057625</v>
      </c>
    </row>
    <row r="24" customFormat="false" ht="12.8" hidden="false" customHeight="false" outlineLevel="0" collapsed="false">
      <c r="A24" s="0" t="n">
        <v>71</v>
      </c>
      <c r="B24" s="128" t="n">
        <v>2502968.8181568</v>
      </c>
      <c r="C24" s="128" t="n">
        <v>1260793.33565794</v>
      </c>
      <c r="D24" s="128" t="n">
        <v>906874.661173169</v>
      </c>
      <c r="E24" s="128" t="n">
        <v>247712.856678239</v>
      </c>
      <c r="F24" s="128" t="n">
        <v>0</v>
      </c>
      <c r="G24" s="128" t="n">
        <v>5805.29133199326</v>
      </c>
      <c r="H24" s="128" t="n">
        <v>47719.862621397</v>
      </c>
      <c r="I24" s="128" t="n">
        <v>26472.9970234001</v>
      </c>
      <c r="J24" s="128" t="n">
        <v>7707.04905205678</v>
      </c>
    </row>
    <row r="25" customFormat="false" ht="12.8" hidden="false" customHeight="false" outlineLevel="0" collapsed="false">
      <c r="A25" s="0" t="n">
        <v>72</v>
      </c>
      <c r="B25" s="128" t="n">
        <v>2459845.35938398</v>
      </c>
      <c r="C25" s="128" t="n">
        <v>1201338.09648865</v>
      </c>
      <c r="D25" s="128" t="n">
        <v>919309.769640502</v>
      </c>
      <c r="E25" s="128" t="n">
        <v>242981.698530301</v>
      </c>
      <c r="F25" s="128" t="n">
        <v>0</v>
      </c>
      <c r="G25" s="128" t="n">
        <v>6026.57839926278</v>
      </c>
      <c r="H25" s="128" t="n">
        <v>36540.1200786192</v>
      </c>
      <c r="I25" s="128" t="n">
        <v>47699.6282509177</v>
      </c>
      <c r="J25" s="128" t="n">
        <v>6065.30331081167</v>
      </c>
    </row>
    <row r="26" customFormat="false" ht="12.8" hidden="false" customHeight="false" outlineLevel="0" collapsed="false">
      <c r="A26" s="0" t="n">
        <v>73</v>
      </c>
      <c r="B26" s="128" t="n">
        <v>3011036.65708467</v>
      </c>
      <c r="C26" s="128" t="n">
        <v>1229681.71508421</v>
      </c>
      <c r="D26" s="128" t="n">
        <v>899959.501483487</v>
      </c>
      <c r="E26" s="128" t="n">
        <v>244436.301207374</v>
      </c>
      <c r="F26" s="128" t="n">
        <v>541441.287863286</v>
      </c>
      <c r="G26" s="128" t="n">
        <v>4665.56747420517</v>
      </c>
      <c r="H26" s="128" t="n">
        <v>39565.0036263447</v>
      </c>
      <c r="I26" s="128" t="n">
        <v>45694.7601578366</v>
      </c>
      <c r="J26" s="128" t="n">
        <v>5792.66446144767</v>
      </c>
    </row>
    <row r="27" customFormat="false" ht="12.8" hidden="false" customHeight="false" outlineLevel="0" collapsed="false">
      <c r="A27" s="0" t="n">
        <v>74</v>
      </c>
      <c r="B27" s="128" t="n">
        <v>2731438.73645559</v>
      </c>
      <c r="C27" s="128" t="n">
        <v>1405737.64840801</v>
      </c>
      <c r="D27" s="128" t="n">
        <v>949218.419450411</v>
      </c>
      <c r="E27" s="128" t="n">
        <v>256374.089416141</v>
      </c>
      <c r="F27" s="128" t="n">
        <v>0</v>
      </c>
      <c r="G27" s="128" t="n">
        <v>6015.52106959058</v>
      </c>
      <c r="H27" s="128" t="n">
        <v>55439.614104431</v>
      </c>
      <c r="I27" s="128" t="n">
        <v>52918.1818585236</v>
      </c>
      <c r="J27" s="128" t="n">
        <v>6185.83724633761</v>
      </c>
    </row>
    <row r="28" customFormat="false" ht="12.8" hidden="false" customHeight="false" outlineLevel="0" collapsed="false">
      <c r="A28" s="0" t="n">
        <v>75</v>
      </c>
      <c r="B28" s="128" t="n">
        <v>2623611.61674806</v>
      </c>
      <c r="C28" s="128" t="n">
        <v>1327223.92114606</v>
      </c>
      <c r="D28" s="128" t="n">
        <v>941158.253106403</v>
      </c>
      <c r="E28" s="128" t="n">
        <v>253141.103848025</v>
      </c>
      <c r="F28" s="128" t="n">
        <v>0</v>
      </c>
      <c r="G28" s="128" t="n">
        <v>4630.44872306718</v>
      </c>
      <c r="H28" s="128" t="n">
        <v>43294.9826598929</v>
      </c>
      <c r="I28" s="128" t="n">
        <v>48113.5275296574</v>
      </c>
      <c r="J28" s="128" t="n">
        <v>6400.32568681907</v>
      </c>
    </row>
    <row r="29" customFormat="false" ht="12.8" hidden="false" customHeight="false" outlineLevel="0" collapsed="false">
      <c r="A29" s="0" t="n">
        <v>76</v>
      </c>
      <c r="B29" s="128" t="n">
        <v>2663551.59196295</v>
      </c>
      <c r="C29" s="128" t="n">
        <v>1364261.00929961</v>
      </c>
      <c r="D29" s="128" t="n">
        <v>953050.340988384</v>
      </c>
      <c r="E29" s="128" t="n">
        <v>251129.032371237</v>
      </c>
      <c r="F29" s="128" t="n">
        <v>0</v>
      </c>
      <c r="G29" s="128" t="n">
        <v>7506.23568342309</v>
      </c>
      <c r="H29" s="128" t="n">
        <v>43439.7940528024</v>
      </c>
      <c r="I29" s="128" t="n">
        <v>37598.8137221094</v>
      </c>
      <c r="J29" s="128" t="n">
        <v>6505.90206501255</v>
      </c>
    </row>
    <row r="30" customFormat="false" ht="12.8" hidden="false" customHeight="false" outlineLevel="0" collapsed="false">
      <c r="A30" s="0" t="n">
        <v>77</v>
      </c>
      <c r="B30" s="128" t="n">
        <v>3169341.04276641</v>
      </c>
      <c r="C30" s="128" t="n">
        <v>1332719.11348207</v>
      </c>
      <c r="D30" s="128" t="n">
        <v>913402.606945198</v>
      </c>
      <c r="E30" s="128" t="n">
        <v>254215.986816997</v>
      </c>
      <c r="F30" s="128" t="n">
        <v>565934.320256931</v>
      </c>
      <c r="G30" s="128" t="n">
        <v>4223.16335455714</v>
      </c>
      <c r="H30" s="128" t="n">
        <v>44986.0367621681</v>
      </c>
      <c r="I30" s="128" t="n">
        <v>47578.799162005</v>
      </c>
      <c r="J30" s="128" t="n">
        <v>6337.66462135588</v>
      </c>
    </row>
    <row r="31" customFormat="false" ht="12.8" hidden="false" customHeight="false" outlineLevel="0" collapsed="false">
      <c r="A31" s="0" t="n">
        <v>78</v>
      </c>
      <c r="B31" s="128" t="n">
        <v>2724619.5858559</v>
      </c>
      <c r="C31" s="128" t="n">
        <v>1344401.24899307</v>
      </c>
      <c r="D31" s="128" t="n">
        <v>1002984.87543602</v>
      </c>
      <c r="E31" s="128" t="n">
        <v>254793.195473321</v>
      </c>
      <c r="F31" s="128" t="n">
        <v>0</v>
      </c>
      <c r="G31" s="128" t="n">
        <v>3443.40652564881</v>
      </c>
      <c r="H31" s="128" t="n">
        <v>54477.4674706764</v>
      </c>
      <c r="I31" s="128" t="n">
        <v>58339.6451013444</v>
      </c>
      <c r="J31" s="128" t="n">
        <v>6634.97155732142</v>
      </c>
    </row>
    <row r="32" customFormat="false" ht="12.8" hidden="false" customHeight="false" outlineLevel="0" collapsed="false">
      <c r="A32" s="0" t="n">
        <v>79</v>
      </c>
      <c r="B32" s="128" t="n">
        <v>2672756.81037997</v>
      </c>
      <c r="C32" s="128" t="n">
        <v>1331944.07900884</v>
      </c>
      <c r="D32" s="128" t="n">
        <v>983249.587166411</v>
      </c>
      <c r="E32" s="128" t="n">
        <v>259636.393566107</v>
      </c>
      <c r="F32" s="128" t="n">
        <v>0</v>
      </c>
      <c r="G32" s="128" t="n">
        <v>6074.43170428735</v>
      </c>
      <c r="H32" s="128" t="n">
        <v>39814.5377107503</v>
      </c>
      <c r="I32" s="128" t="n">
        <v>45951.9709417865</v>
      </c>
      <c r="J32" s="128" t="n">
        <v>6123.07326443778</v>
      </c>
    </row>
    <row r="33" customFormat="false" ht="12.8" hidden="false" customHeight="false" outlineLevel="0" collapsed="false">
      <c r="A33" s="0" t="n">
        <v>80</v>
      </c>
      <c r="B33" s="128" t="n">
        <v>2706857.6772134</v>
      </c>
      <c r="C33" s="128" t="n">
        <v>1366806.10670222</v>
      </c>
      <c r="D33" s="128" t="n">
        <v>986619.403941306</v>
      </c>
      <c r="E33" s="128" t="n">
        <v>257816.761161777</v>
      </c>
      <c r="F33" s="128" t="n">
        <v>0</v>
      </c>
      <c r="G33" s="128" t="n">
        <v>4555.36266831481</v>
      </c>
      <c r="H33" s="128" t="n">
        <v>50268.9522620191</v>
      </c>
      <c r="I33" s="128" t="n">
        <v>34290.3148971824</v>
      </c>
      <c r="J33" s="128" t="n">
        <v>6538.32219671516</v>
      </c>
    </row>
    <row r="34" customFormat="false" ht="12.8" hidden="false" customHeight="false" outlineLevel="0" collapsed="false">
      <c r="A34" s="0" t="n">
        <v>81</v>
      </c>
      <c r="B34" s="128" t="n">
        <v>3304009.63730797</v>
      </c>
      <c r="C34" s="128" t="n">
        <v>1374758.28968348</v>
      </c>
      <c r="D34" s="128" t="n">
        <v>982081.771017761</v>
      </c>
      <c r="E34" s="128" t="n">
        <v>260683.680085498</v>
      </c>
      <c r="F34" s="128" t="n">
        <v>587838.88654053</v>
      </c>
      <c r="G34" s="128" t="n">
        <v>7362.86769748182</v>
      </c>
      <c r="H34" s="128" t="n">
        <v>45005.853481854</v>
      </c>
      <c r="I34" s="128" t="n">
        <v>40268.5428650172</v>
      </c>
      <c r="J34" s="128" t="n">
        <v>6154.84764461866</v>
      </c>
    </row>
    <row r="35" customFormat="false" ht="12.8" hidden="false" customHeight="false" outlineLevel="0" collapsed="false">
      <c r="A35" s="0" t="n">
        <v>82</v>
      </c>
      <c r="B35" s="128" t="n">
        <v>2770321.77523391</v>
      </c>
      <c r="C35" s="128" t="n">
        <v>1447144.51196854</v>
      </c>
      <c r="D35" s="128" t="n">
        <v>955449.248155305</v>
      </c>
      <c r="E35" s="128" t="n">
        <v>259203.793211224</v>
      </c>
      <c r="F35" s="128" t="n">
        <v>0</v>
      </c>
      <c r="G35" s="128" t="n">
        <v>5565.40381350802</v>
      </c>
      <c r="H35" s="128" t="n">
        <v>56151.0113393992</v>
      </c>
      <c r="I35" s="128" t="n">
        <v>38340.8495180547</v>
      </c>
      <c r="J35" s="128" t="n">
        <v>8466.95722787609</v>
      </c>
    </row>
    <row r="36" customFormat="false" ht="12.8" hidden="false" customHeight="false" outlineLevel="0" collapsed="false">
      <c r="A36" s="0" t="n">
        <v>83</v>
      </c>
      <c r="B36" s="128" t="n">
        <v>2746475.94881395</v>
      </c>
      <c r="C36" s="128" t="n">
        <v>1396747.8179603</v>
      </c>
      <c r="D36" s="128" t="n">
        <v>984374.901008254</v>
      </c>
      <c r="E36" s="128" t="n">
        <v>259303.961090499</v>
      </c>
      <c r="F36" s="128" t="n">
        <v>0</v>
      </c>
      <c r="G36" s="128" t="n">
        <v>6027.30149071102</v>
      </c>
      <c r="H36" s="128" t="n">
        <v>49937.0513065791</v>
      </c>
      <c r="I36" s="128" t="n">
        <v>44494.8879770814</v>
      </c>
      <c r="J36" s="128" t="n">
        <v>5908.25020184017</v>
      </c>
    </row>
    <row r="37" customFormat="false" ht="12.8" hidden="false" customHeight="false" outlineLevel="0" collapsed="false">
      <c r="A37" s="0" t="n">
        <v>84</v>
      </c>
      <c r="B37" s="128" t="n">
        <v>2763205.18736566</v>
      </c>
      <c r="C37" s="128" t="n">
        <v>1411733.33385047</v>
      </c>
      <c r="D37" s="128" t="n">
        <v>987505.948063885</v>
      </c>
      <c r="E37" s="128" t="n">
        <v>257713.575257676</v>
      </c>
      <c r="F37" s="128" t="n">
        <v>0</v>
      </c>
      <c r="G37" s="128" t="n">
        <v>7522.32216424631</v>
      </c>
      <c r="H37" s="128" t="n">
        <v>51112.5218647192</v>
      </c>
      <c r="I37" s="128" t="n">
        <v>39929.5263192034</v>
      </c>
      <c r="J37" s="128" t="n">
        <v>7687.95984546208</v>
      </c>
    </row>
    <row r="38" customFormat="false" ht="12.8" hidden="false" customHeight="false" outlineLevel="0" collapsed="false">
      <c r="A38" s="0" t="n">
        <v>85</v>
      </c>
      <c r="B38" s="128" t="n">
        <v>3377653.52336906</v>
      </c>
      <c r="C38" s="128" t="n">
        <v>1465994.60475672</v>
      </c>
      <c r="D38" s="128" t="n">
        <v>945003.262786269</v>
      </c>
      <c r="E38" s="128" t="n">
        <v>257185.685218075</v>
      </c>
      <c r="F38" s="128" t="n">
        <v>605374.574757475</v>
      </c>
      <c r="G38" s="128" t="n">
        <v>7964.65635528495</v>
      </c>
      <c r="H38" s="128" t="n">
        <v>59582.6732165736</v>
      </c>
      <c r="I38" s="128" t="n">
        <v>29211.9344158667</v>
      </c>
      <c r="J38" s="128" t="n">
        <v>7783.27261930153</v>
      </c>
    </row>
    <row r="39" customFormat="false" ht="12.8" hidden="false" customHeight="false" outlineLevel="0" collapsed="false">
      <c r="A39" s="0" t="n">
        <v>86</v>
      </c>
      <c r="B39" s="128" t="n">
        <v>2754718.21701348</v>
      </c>
      <c r="C39" s="128" t="n">
        <v>1444357.70732679</v>
      </c>
      <c r="D39" s="128" t="n">
        <v>958600.443024397</v>
      </c>
      <c r="E39" s="128" t="n">
        <v>259840.659318425</v>
      </c>
      <c r="F39" s="128" t="n">
        <v>0</v>
      </c>
      <c r="G39" s="128" t="n">
        <v>4201.48967690622</v>
      </c>
      <c r="H39" s="128" t="n">
        <v>62689.6527249599</v>
      </c>
      <c r="I39" s="128" t="n">
        <v>16403.5155082808</v>
      </c>
      <c r="J39" s="128" t="n">
        <v>8844.63109515905</v>
      </c>
    </row>
    <row r="40" customFormat="false" ht="12.8" hidden="false" customHeight="false" outlineLevel="0" collapsed="false">
      <c r="A40" s="0" t="n">
        <v>87</v>
      </c>
      <c r="B40" s="128" t="n">
        <v>2773494.58699871</v>
      </c>
      <c r="C40" s="128" t="n">
        <v>1481861.23448723</v>
      </c>
      <c r="D40" s="128" t="n">
        <v>942627.418003478</v>
      </c>
      <c r="E40" s="128" t="n">
        <v>259754.098918399</v>
      </c>
      <c r="F40" s="128" t="n">
        <v>0</v>
      </c>
      <c r="G40" s="128" t="n">
        <v>4966.70152122394</v>
      </c>
      <c r="H40" s="128" t="n">
        <v>51058.7840538759</v>
      </c>
      <c r="I40" s="128" t="n">
        <v>25993.5861749811</v>
      </c>
      <c r="J40" s="128" t="n">
        <v>7341.78698114957</v>
      </c>
    </row>
    <row r="41" customFormat="false" ht="12.8" hidden="false" customHeight="false" outlineLevel="0" collapsed="false">
      <c r="A41" s="0" t="n">
        <v>88</v>
      </c>
      <c r="B41" s="128" t="n">
        <v>2786380.00010523</v>
      </c>
      <c r="C41" s="128" t="n">
        <v>1436985.03863031</v>
      </c>
      <c r="D41" s="128" t="n">
        <v>989402.435874422</v>
      </c>
      <c r="E41" s="128" t="n">
        <v>260262.083073151</v>
      </c>
      <c r="F41" s="128" t="n">
        <v>0</v>
      </c>
      <c r="G41" s="128" t="n">
        <v>3899.78724910291</v>
      </c>
      <c r="H41" s="128" t="n">
        <v>44843.8527135691</v>
      </c>
      <c r="I41" s="128" t="n">
        <v>45799.3074198667</v>
      </c>
      <c r="J41" s="128" t="n">
        <v>6928.10979038723</v>
      </c>
    </row>
    <row r="42" customFormat="false" ht="12.8" hidden="false" customHeight="false" outlineLevel="0" collapsed="false">
      <c r="A42" s="0" t="n">
        <v>89</v>
      </c>
      <c r="B42" s="128" t="n">
        <v>3400563.95129376</v>
      </c>
      <c r="C42" s="128" t="n">
        <v>1443118.62806498</v>
      </c>
      <c r="D42" s="128" t="n">
        <v>976235.305734548</v>
      </c>
      <c r="E42" s="128" t="n">
        <v>259505.80110493</v>
      </c>
      <c r="F42" s="128" t="n">
        <v>607308.101888493</v>
      </c>
      <c r="G42" s="128" t="n">
        <v>8282.07415740608</v>
      </c>
      <c r="H42" s="128" t="n">
        <v>47965.3208654822</v>
      </c>
      <c r="I42" s="128" t="n">
        <v>53534.0781840569</v>
      </c>
      <c r="J42" s="128" t="n">
        <v>6446.35872655289</v>
      </c>
    </row>
    <row r="43" customFormat="false" ht="12.8" hidden="false" customHeight="false" outlineLevel="0" collapsed="false">
      <c r="A43" s="0" t="n">
        <v>90</v>
      </c>
      <c r="B43" s="128" t="n">
        <v>2803516.33501595</v>
      </c>
      <c r="C43" s="128" t="n">
        <v>1460095.74590752</v>
      </c>
      <c r="D43" s="128" t="n">
        <v>975314.984789439</v>
      </c>
      <c r="E43" s="128" t="n">
        <v>259436.744446374</v>
      </c>
      <c r="F43" s="128" t="n">
        <v>0</v>
      </c>
      <c r="G43" s="128" t="n">
        <v>7016.86148003193</v>
      </c>
      <c r="H43" s="128" t="n">
        <v>49808.9040199458</v>
      </c>
      <c r="I43" s="128" t="n">
        <v>43888.59426682</v>
      </c>
      <c r="J43" s="128" t="n">
        <v>7970.90552372854</v>
      </c>
    </row>
    <row r="44" customFormat="false" ht="12.8" hidden="false" customHeight="false" outlineLevel="0" collapsed="false">
      <c r="A44" s="0" t="n">
        <v>91</v>
      </c>
      <c r="B44" s="128" t="n">
        <v>2804138.35519738</v>
      </c>
      <c r="C44" s="128" t="n">
        <v>1508327.67890091</v>
      </c>
      <c r="D44" s="128" t="n">
        <v>923922.385095816</v>
      </c>
      <c r="E44" s="128" t="n">
        <v>260481.877343526</v>
      </c>
      <c r="F44" s="128" t="n">
        <v>0</v>
      </c>
      <c r="G44" s="128" t="n">
        <v>5865.25602500605</v>
      </c>
      <c r="H44" s="128" t="n">
        <v>51293.2016388947</v>
      </c>
      <c r="I44" s="128" t="n">
        <v>47354.1418233821</v>
      </c>
      <c r="J44" s="128" t="n">
        <v>7520.55918482874</v>
      </c>
    </row>
    <row r="45" customFormat="false" ht="12.8" hidden="false" customHeight="false" outlineLevel="0" collapsed="false">
      <c r="A45" s="0" t="n">
        <v>92</v>
      </c>
      <c r="B45" s="128" t="n">
        <v>2828281.45261914</v>
      </c>
      <c r="C45" s="128" t="n">
        <v>1508710.78792919</v>
      </c>
      <c r="D45" s="128" t="n">
        <v>955493.419543949</v>
      </c>
      <c r="E45" s="128" t="n">
        <v>263688.510868298</v>
      </c>
      <c r="F45" s="128" t="n">
        <v>0</v>
      </c>
      <c r="G45" s="128" t="n">
        <v>5784.1283852334</v>
      </c>
      <c r="H45" s="128" t="n">
        <v>56433.4312409729</v>
      </c>
      <c r="I45" s="128" t="n">
        <v>31153.0847867637</v>
      </c>
      <c r="J45" s="128" t="n">
        <v>7643.02989258545</v>
      </c>
    </row>
    <row r="46" customFormat="false" ht="12.8" hidden="false" customHeight="false" outlineLevel="0" collapsed="false">
      <c r="A46" s="0" t="n">
        <v>93</v>
      </c>
      <c r="B46" s="128" t="n">
        <v>3416804.40756129</v>
      </c>
      <c r="C46" s="128" t="n">
        <v>1458851.2972188</v>
      </c>
      <c r="D46" s="128" t="n">
        <v>980777.589789681</v>
      </c>
      <c r="E46" s="128" t="n">
        <v>263004.962086026</v>
      </c>
      <c r="F46" s="128" t="n">
        <v>604491.389443923</v>
      </c>
      <c r="G46" s="128" t="n">
        <v>7576.60905671317</v>
      </c>
      <c r="H46" s="128" t="n">
        <v>53539.1394059589</v>
      </c>
      <c r="I46" s="128" t="n">
        <v>39904.2444266695</v>
      </c>
      <c r="J46" s="128" t="n">
        <v>5971.45034491326</v>
      </c>
    </row>
    <row r="47" customFormat="false" ht="12.8" hidden="false" customHeight="false" outlineLevel="0" collapsed="false">
      <c r="A47" s="0" t="n">
        <v>94</v>
      </c>
      <c r="B47" s="128" t="n">
        <v>2817071.43577755</v>
      </c>
      <c r="C47" s="128" t="n">
        <v>1471891.79937978</v>
      </c>
      <c r="D47" s="128" t="n">
        <v>977647.739306381</v>
      </c>
      <c r="E47" s="128" t="n">
        <v>261615.13017113</v>
      </c>
      <c r="F47" s="128" t="n">
        <v>0</v>
      </c>
      <c r="G47" s="128" t="n">
        <v>6741.1238306511</v>
      </c>
      <c r="H47" s="128" t="n">
        <v>52437.2505111385</v>
      </c>
      <c r="I47" s="128" t="n">
        <v>36858.3096474651</v>
      </c>
      <c r="J47" s="128" t="n">
        <v>7893.20174550828</v>
      </c>
    </row>
    <row r="48" customFormat="false" ht="12.8" hidden="false" customHeight="false" outlineLevel="0" collapsed="false">
      <c r="A48" s="0" t="n">
        <v>95</v>
      </c>
      <c r="B48" s="128" t="n">
        <v>2781214.21978716</v>
      </c>
      <c r="C48" s="128" t="n">
        <v>1450142.60033424</v>
      </c>
      <c r="D48" s="128" t="n">
        <v>957742.07534233</v>
      </c>
      <c r="E48" s="128" t="n">
        <v>262717.369918644</v>
      </c>
      <c r="F48" s="128" t="n">
        <v>0</v>
      </c>
      <c r="G48" s="128" t="n">
        <v>5317.05524665432</v>
      </c>
      <c r="H48" s="128" t="n">
        <v>46526.6224153915</v>
      </c>
      <c r="I48" s="128" t="n">
        <v>52591.012192676</v>
      </c>
      <c r="J48" s="128" t="n">
        <v>6478.71075367056</v>
      </c>
    </row>
    <row r="49" customFormat="false" ht="12.8" hidden="false" customHeight="false" outlineLevel="0" collapsed="false">
      <c r="A49" s="0" t="n">
        <v>96</v>
      </c>
      <c r="B49" s="128" t="n">
        <v>2754078.84394885</v>
      </c>
      <c r="C49" s="128" t="n">
        <v>1436880.86586805</v>
      </c>
      <c r="D49" s="128" t="n">
        <v>960351.425952483</v>
      </c>
      <c r="E49" s="128" t="n">
        <v>260947.724936207</v>
      </c>
      <c r="F49" s="128" t="n">
        <v>0</v>
      </c>
      <c r="G49" s="128" t="n">
        <v>5674.18687574081</v>
      </c>
      <c r="H49" s="128" t="n">
        <v>49031.8998869924</v>
      </c>
      <c r="I49" s="128" t="n">
        <v>32775.6046075103</v>
      </c>
      <c r="J49" s="128" t="n">
        <v>7663.20980481406</v>
      </c>
    </row>
    <row r="50" customFormat="false" ht="12.8" hidden="false" customHeight="false" outlineLevel="0" collapsed="false">
      <c r="A50" s="0" t="n">
        <v>97</v>
      </c>
      <c r="B50" s="128" t="n">
        <v>3392429.43704482</v>
      </c>
      <c r="C50" s="128" t="n">
        <v>1438473.28064373</v>
      </c>
      <c r="D50" s="128" t="n">
        <v>980093.598669686</v>
      </c>
      <c r="E50" s="128" t="n">
        <v>259046.613609421</v>
      </c>
      <c r="F50" s="128" t="n">
        <v>600011.765271512</v>
      </c>
      <c r="G50" s="128" t="n">
        <v>4366.50407950217</v>
      </c>
      <c r="H50" s="128" t="n">
        <v>62146.8416504462</v>
      </c>
      <c r="I50" s="128" t="n">
        <v>40653.6198659955</v>
      </c>
      <c r="J50" s="128" t="n">
        <v>8015.17006481176</v>
      </c>
    </row>
    <row r="51" customFormat="false" ht="12.8" hidden="false" customHeight="false" outlineLevel="0" collapsed="false">
      <c r="A51" s="0" t="n">
        <v>98</v>
      </c>
      <c r="B51" s="128" t="n">
        <v>2748284.62919831</v>
      </c>
      <c r="C51" s="128" t="n">
        <v>1407574.55062885</v>
      </c>
      <c r="D51" s="128" t="n">
        <v>982326.186764096</v>
      </c>
      <c r="E51" s="128" t="n">
        <v>255083.597014708</v>
      </c>
      <c r="F51" s="128" t="n">
        <v>0</v>
      </c>
      <c r="G51" s="128" t="n">
        <v>5715.1955876416</v>
      </c>
      <c r="H51" s="128" t="n">
        <v>56991.9371708774</v>
      </c>
      <c r="I51" s="128" t="n">
        <v>33297.0265307093</v>
      </c>
      <c r="J51" s="128" t="n">
        <v>7161.67818537943</v>
      </c>
    </row>
    <row r="52" customFormat="false" ht="12.8" hidden="false" customHeight="false" outlineLevel="0" collapsed="false">
      <c r="A52" s="0" t="n">
        <v>99</v>
      </c>
      <c r="B52" s="128" t="n">
        <v>2748540.51235526</v>
      </c>
      <c r="C52" s="128" t="n">
        <v>1456882.30619731</v>
      </c>
      <c r="D52" s="128" t="n">
        <v>931821.9804703</v>
      </c>
      <c r="E52" s="128" t="n">
        <v>252656.458290448</v>
      </c>
      <c r="F52" s="128" t="n">
        <v>0</v>
      </c>
      <c r="G52" s="128" t="n">
        <v>6209.16878330806</v>
      </c>
      <c r="H52" s="128" t="n">
        <v>64383.9769644159</v>
      </c>
      <c r="I52" s="128" t="n">
        <v>29093.1437166318</v>
      </c>
      <c r="J52" s="128" t="n">
        <v>6891.51365769415</v>
      </c>
    </row>
    <row r="53" customFormat="false" ht="12.8" hidden="false" customHeight="false" outlineLevel="0" collapsed="false">
      <c r="A53" s="0" t="n">
        <v>100</v>
      </c>
      <c r="B53" s="128" t="n">
        <v>2781878.52427861</v>
      </c>
      <c r="C53" s="128" t="n">
        <v>1453649.03537974</v>
      </c>
      <c r="D53" s="128" t="n">
        <v>974209.551779528</v>
      </c>
      <c r="E53" s="128" t="n">
        <v>251835.411458651</v>
      </c>
      <c r="F53" s="128" t="n">
        <v>0</v>
      </c>
      <c r="G53" s="128" t="n">
        <v>7813.50069699785</v>
      </c>
      <c r="H53" s="128" t="n">
        <v>59077.6955504379</v>
      </c>
      <c r="I53" s="128" t="n">
        <v>29376.2032663988</v>
      </c>
      <c r="J53" s="128" t="n">
        <v>6117.1329491455</v>
      </c>
    </row>
    <row r="54" customFormat="false" ht="12.8" hidden="false" customHeight="false" outlineLevel="0" collapsed="false">
      <c r="A54" s="0" t="n">
        <v>101</v>
      </c>
      <c r="B54" s="128" t="n">
        <v>3326736.12399822</v>
      </c>
      <c r="C54" s="128" t="n">
        <v>1474077.8433598</v>
      </c>
      <c r="D54" s="128" t="n">
        <v>905225.394279962</v>
      </c>
      <c r="E54" s="128" t="n">
        <v>253141.043291522</v>
      </c>
      <c r="F54" s="128" t="n">
        <v>583335.229930007</v>
      </c>
      <c r="G54" s="128" t="n">
        <v>6247.96086675985</v>
      </c>
      <c r="H54" s="128" t="n">
        <v>59062.5523025829</v>
      </c>
      <c r="I54" s="128" t="n">
        <v>41816.1301748407</v>
      </c>
      <c r="J54" s="128" t="n">
        <v>6625.9614963284</v>
      </c>
    </row>
    <row r="55" customFormat="false" ht="12.8" hidden="false" customHeight="false" outlineLevel="0" collapsed="false">
      <c r="A55" s="0" t="n">
        <v>102</v>
      </c>
      <c r="B55" s="128" t="n">
        <v>2684223.25390453</v>
      </c>
      <c r="C55" s="128" t="n">
        <v>1395018.48904636</v>
      </c>
      <c r="D55" s="128" t="n">
        <v>942890.078427248</v>
      </c>
      <c r="E55" s="128" t="n">
        <v>250805.699152103</v>
      </c>
      <c r="F55" s="128" t="n">
        <v>0</v>
      </c>
      <c r="G55" s="128" t="n">
        <v>9027.31292373686</v>
      </c>
      <c r="H55" s="128" t="n">
        <v>42017.5471596829</v>
      </c>
      <c r="I55" s="128" t="n">
        <v>40781.1332532819</v>
      </c>
      <c r="J55" s="128" t="n">
        <v>4148.10615053888</v>
      </c>
    </row>
    <row r="56" customFormat="false" ht="12.8" hidden="false" customHeight="false" outlineLevel="0" collapsed="false">
      <c r="A56" s="0" t="n">
        <v>103</v>
      </c>
      <c r="B56" s="128" t="n">
        <v>2675777.21172811</v>
      </c>
      <c r="C56" s="128" t="n">
        <v>1379617.3295953</v>
      </c>
      <c r="D56" s="128" t="n">
        <v>936663.821809279</v>
      </c>
      <c r="E56" s="128" t="n">
        <v>249316.274173094</v>
      </c>
      <c r="F56" s="128" t="n">
        <v>0</v>
      </c>
      <c r="G56" s="128" t="n">
        <v>8673.35814357392</v>
      </c>
      <c r="H56" s="128" t="n">
        <v>69884.7957462453</v>
      </c>
      <c r="I56" s="128" t="n">
        <v>26193.1869559223</v>
      </c>
      <c r="J56" s="128" t="n">
        <v>8335.81529441477</v>
      </c>
    </row>
    <row r="57" customFormat="false" ht="12.8" hidden="false" customHeight="false" outlineLevel="0" collapsed="false">
      <c r="A57" s="0" t="n">
        <v>104</v>
      </c>
      <c r="B57" s="128" t="n">
        <v>2625080.19574901</v>
      </c>
      <c r="C57" s="128" t="n">
        <v>1391298.74172098</v>
      </c>
      <c r="D57" s="128" t="n">
        <v>902343.437227824</v>
      </c>
      <c r="E57" s="128" t="n">
        <v>245106.26774691</v>
      </c>
      <c r="F57" s="128" t="n">
        <v>0</v>
      </c>
      <c r="G57" s="128" t="n">
        <v>5623.06001967449</v>
      </c>
      <c r="H57" s="128" t="n">
        <v>46793.6522401551</v>
      </c>
      <c r="I57" s="128" t="n">
        <v>29507.993776787</v>
      </c>
      <c r="J57" s="128" t="n">
        <v>6330.81769512284</v>
      </c>
    </row>
    <row r="58" customFormat="false" ht="12.8" hidden="false" customHeight="false" outlineLevel="0" collapsed="false">
      <c r="A58" s="0" t="n">
        <v>105</v>
      </c>
      <c r="B58" s="128" t="n">
        <v>3237466.80568869</v>
      </c>
      <c r="C58" s="128" t="n">
        <v>1426602.5123099</v>
      </c>
      <c r="D58" s="128" t="n">
        <v>884436.838133958</v>
      </c>
      <c r="E58" s="128" t="n">
        <v>245938.987774978</v>
      </c>
      <c r="F58" s="128" t="n">
        <v>583939.933197198</v>
      </c>
      <c r="G58" s="128" t="n">
        <v>6285.62884970747</v>
      </c>
      <c r="H58" s="128" t="n">
        <v>49819.7379823195</v>
      </c>
      <c r="I58" s="128" t="n">
        <v>32554.3160037154</v>
      </c>
      <c r="J58" s="128" t="n">
        <v>8074.73147964968</v>
      </c>
    </row>
    <row r="59" customFormat="false" ht="12.8" hidden="false" customHeight="false" outlineLevel="0" collapsed="false">
      <c r="A59" s="0" t="n">
        <v>106</v>
      </c>
      <c r="B59" s="128" t="n">
        <v>2639577.11573333</v>
      </c>
      <c r="C59" s="128" t="n">
        <v>1399189.30977083</v>
      </c>
      <c r="D59" s="128" t="n">
        <v>889945.809910674</v>
      </c>
      <c r="E59" s="128" t="n">
        <v>244831.910884197</v>
      </c>
      <c r="F59" s="128" t="n">
        <v>0</v>
      </c>
      <c r="G59" s="128" t="n">
        <v>6588.7736122341</v>
      </c>
      <c r="H59" s="128" t="n">
        <v>53258.7340495059</v>
      </c>
      <c r="I59" s="128" t="n">
        <v>36925.5323865868</v>
      </c>
      <c r="J59" s="128" t="n">
        <v>8771.57412629958</v>
      </c>
    </row>
    <row r="60" customFormat="false" ht="12.8" hidden="false" customHeight="false" outlineLevel="0" collapsed="false">
      <c r="A60" s="0" t="n">
        <v>107</v>
      </c>
      <c r="B60" s="128" t="n">
        <v>2673840.74090527</v>
      </c>
      <c r="C60" s="128" t="n">
        <v>1417849.78601595</v>
      </c>
      <c r="D60" s="128" t="n">
        <v>901820.460674098</v>
      </c>
      <c r="E60" s="128" t="n">
        <v>246308.568502998</v>
      </c>
      <c r="F60" s="128" t="n">
        <v>0</v>
      </c>
      <c r="G60" s="128" t="n">
        <v>7273.29427917575</v>
      </c>
      <c r="H60" s="128" t="n">
        <v>65586.000346839</v>
      </c>
      <c r="I60" s="128" t="n">
        <v>25783.6070167085</v>
      </c>
      <c r="J60" s="128" t="n">
        <v>8848.68682276507</v>
      </c>
    </row>
    <row r="61" customFormat="false" ht="12.8" hidden="false" customHeight="false" outlineLevel="0" collapsed="false">
      <c r="A61" s="0" t="n">
        <v>108</v>
      </c>
      <c r="B61" s="128" t="n">
        <v>2641441.10611659</v>
      </c>
      <c r="C61" s="128" t="n">
        <v>1432384.3630811</v>
      </c>
      <c r="D61" s="128" t="n">
        <v>865584.026674002</v>
      </c>
      <c r="E61" s="128" t="n">
        <v>246422.617478723</v>
      </c>
      <c r="F61" s="128" t="n">
        <v>0</v>
      </c>
      <c r="G61" s="128" t="n">
        <v>10435.0358668156</v>
      </c>
      <c r="H61" s="128" t="n">
        <v>45693.1412690158</v>
      </c>
      <c r="I61" s="128" t="n">
        <v>35452.7247976114</v>
      </c>
      <c r="J61" s="128" t="n">
        <v>6675.81965139911</v>
      </c>
    </row>
    <row r="62" customFormat="false" ht="12.8" hidden="false" customHeight="false" outlineLevel="0" collapsed="false">
      <c r="A62" s="0" t="n">
        <v>109</v>
      </c>
      <c r="B62" s="128" t="n">
        <v>3149990.53112224</v>
      </c>
      <c r="C62" s="128" t="n">
        <v>1423481.8541145</v>
      </c>
      <c r="D62" s="128" t="n">
        <v>819618.86052255</v>
      </c>
      <c r="E62" s="128" t="n">
        <v>245679.655001585</v>
      </c>
      <c r="F62" s="128" t="n">
        <v>566237.778160773</v>
      </c>
      <c r="G62" s="128" t="n">
        <v>8310.78020737535</v>
      </c>
      <c r="H62" s="128" t="n">
        <v>49977.2203666274</v>
      </c>
      <c r="I62" s="128" t="n">
        <v>31047.7175085091</v>
      </c>
      <c r="J62" s="128" t="n">
        <v>7619.43455879612</v>
      </c>
    </row>
    <row r="63" customFormat="false" ht="12.8" hidden="false" customHeight="false" outlineLevel="0" collapsed="false">
      <c r="A63" s="0" t="n">
        <v>110</v>
      </c>
      <c r="B63" s="128" t="n">
        <v>2522166.97854775</v>
      </c>
      <c r="C63" s="128" t="n">
        <v>1369105.81217606</v>
      </c>
      <c r="D63" s="128" t="n">
        <v>823223.147195682</v>
      </c>
      <c r="E63" s="128" t="n">
        <v>242806.692793421</v>
      </c>
      <c r="F63" s="128" t="n">
        <v>0</v>
      </c>
      <c r="G63" s="128" t="n">
        <v>8244.02177953666</v>
      </c>
      <c r="H63" s="128" t="n">
        <v>44674.8361408834</v>
      </c>
      <c r="I63" s="128" t="n">
        <v>27025.7327422154</v>
      </c>
      <c r="J63" s="128" t="n">
        <v>7590.49142328243</v>
      </c>
    </row>
    <row r="64" customFormat="false" ht="12.8" hidden="false" customHeight="false" outlineLevel="0" collapsed="false">
      <c r="A64" s="0" t="n">
        <v>111</v>
      </c>
      <c r="B64" s="128" t="n">
        <v>2568657.66307012</v>
      </c>
      <c r="C64" s="128" t="n">
        <v>1367097.79680083</v>
      </c>
      <c r="D64" s="128" t="n">
        <v>849209.247234688</v>
      </c>
      <c r="E64" s="128" t="n">
        <v>240566.970964169</v>
      </c>
      <c r="F64" s="128" t="n">
        <v>0</v>
      </c>
      <c r="G64" s="128" t="n">
        <v>4757.26606495632</v>
      </c>
      <c r="H64" s="128" t="n">
        <v>60027.4537896179</v>
      </c>
      <c r="I64" s="128" t="n">
        <v>38231.9726426699</v>
      </c>
      <c r="J64" s="128" t="n">
        <v>7570.20579656264</v>
      </c>
    </row>
    <row r="65" customFormat="false" ht="12.8" hidden="false" customHeight="false" outlineLevel="0" collapsed="false">
      <c r="A65" s="0" t="n">
        <v>112</v>
      </c>
      <c r="B65" s="128" t="n">
        <v>2555618.2905002</v>
      </c>
      <c r="C65" s="128" t="n">
        <v>1372544.58434104</v>
      </c>
      <c r="D65" s="128" t="n">
        <v>853144.198697429</v>
      </c>
      <c r="E65" s="128" t="n">
        <v>240895.859945927</v>
      </c>
      <c r="F65" s="128" t="n">
        <v>0</v>
      </c>
      <c r="G65" s="128" t="n">
        <v>7181.53281407412</v>
      </c>
      <c r="H65" s="128" t="n">
        <v>36770.0856154566</v>
      </c>
      <c r="I65" s="128" t="n">
        <v>36350.5059130004</v>
      </c>
      <c r="J65" s="128" t="n">
        <v>7509.62512050222</v>
      </c>
    </row>
    <row r="66" customFormat="false" ht="12.8" hidden="false" customHeight="false" outlineLevel="0" collapsed="false">
      <c r="A66" s="0" t="n">
        <v>113</v>
      </c>
      <c r="B66" s="128" t="n">
        <v>3138109.3306565</v>
      </c>
      <c r="C66" s="128" t="n">
        <v>1392152.30825806</v>
      </c>
      <c r="D66" s="128" t="n">
        <v>837361.527071805</v>
      </c>
      <c r="E66" s="128" t="n">
        <v>240866.272364725</v>
      </c>
      <c r="F66" s="128" t="n">
        <v>559510.138553518</v>
      </c>
      <c r="G66" s="128" t="n">
        <v>5420.58449562066</v>
      </c>
      <c r="H66" s="128" t="n">
        <v>54804.973538329</v>
      </c>
      <c r="I66" s="128" t="n">
        <v>39682.7859438191</v>
      </c>
      <c r="J66" s="128" t="n">
        <v>7708.08516847057</v>
      </c>
    </row>
    <row r="67" customFormat="false" ht="12.8" hidden="false" customHeight="false" outlineLevel="0" collapsed="false">
      <c r="A67" s="0" t="n">
        <v>114</v>
      </c>
      <c r="B67" s="128" t="n">
        <v>2476013.01412128</v>
      </c>
      <c r="C67" s="128" t="n">
        <v>1321985.83774979</v>
      </c>
      <c r="D67" s="128" t="n">
        <v>821899.158142726</v>
      </c>
      <c r="E67" s="128" t="n">
        <v>237725.717032698</v>
      </c>
      <c r="F67" s="128" t="n">
        <v>0</v>
      </c>
      <c r="G67" s="128" t="n">
        <v>6583.60205556878</v>
      </c>
      <c r="H67" s="128" t="n">
        <v>42114.7581338793</v>
      </c>
      <c r="I67" s="128" t="n">
        <v>38171.0297321364</v>
      </c>
      <c r="J67" s="128" t="n">
        <v>6922.19954438785</v>
      </c>
    </row>
    <row r="68" customFormat="false" ht="12.8" hidden="false" customHeight="false" outlineLevel="0" collapsed="false">
      <c r="A68" s="0" t="n">
        <v>115</v>
      </c>
      <c r="B68" s="128" t="n">
        <v>2541053.12060485</v>
      </c>
      <c r="C68" s="128" t="n">
        <v>1433655.03222577</v>
      </c>
      <c r="D68" s="128" t="n">
        <v>759694.921909717</v>
      </c>
      <c r="E68" s="128" t="n">
        <v>239616.838952657</v>
      </c>
      <c r="F68" s="128" t="n">
        <v>0</v>
      </c>
      <c r="G68" s="128" t="n">
        <v>6611.98773882902</v>
      </c>
      <c r="H68" s="128" t="n">
        <v>54222.2939228625</v>
      </c>
      <c r="I68" s="128" t="n">
        <v>37203.6532914447</v>
      </c>
      <c r="J68" s="128" t="n">
        <v>9430.50236130168</v>
      </c>
    </row>
    <row r="69" customFormat="false" ht="12.8" hidden="false" customHeight="false" outlineLevel="0" collapsed="false">
      <c r="A69" s="0" t="n">
        <v>116</v>
      </c>
      <c r="B69" s="128" t="n">
        <v>2501867.15237314</v>
      </c>
      <c r="C69" s="128" t="n">
        <v>1315100.84792307</v>
      </c>
      <c r="D69" s="128" t="n">
        <v>851042.150097209</v>
      </c>
      <c r="E69" s="128" t="n">
        <v>237669.683318497</v>
      </c>
      <c r="F69" s="128" t="n">
        <v>0</v>
      </c>
      <c r="G69" s="128" t="n">
        <v>7303.69458687355</v>
      </c>
      <c r="H69" s="128" t="n">
        <v>50004.0672225221</v>
      </c>
      <c r="I69" s="128" t="n">
        <v>34210.7476377551</v>
      </c>
      <c r="J69" s="128" t="n">
        <v>6745.35371580886</v>
      </c>
    </row>
    <row r="70" customFormat="false" ht="12.8" hidden="false" customHeight="false" outlineLevel="0" collapsed="false">
      <c r="A70" s="0" t="n">
        <v>117</v>
      </c>
      <c r="B70" s="128" t="n">
        <v>3076103.87627589</v>
      </c>
      <c r="C70" s="128" t="n">
        <v>1345573.17926972</v>
      </c>
      <c r="D70" s="128" t="n">
        <v>836785.893065354</v>
      </c>
      <c r="E70" s="128" t="n">
        <v>235139.528047166</v>
      </c>
      <c r="F70" s="128" t="n">
        <v>551494.855600681</v>
      </c>
      <c r="G70" s="128" t="n">
        <v>3799.64155162744</v>
      </c>
      <c r="H70" s="128" t="n">
        <v>60117.9819298818</v>
      </c>
      <c r="I70" s="128" t="n">
        <v>35308.9524791966</v>
      </c>
      <c r="J70" s="128" t="n">
        <v>8556.40603914643</v>
      </c>
    </row>
    <row r="71" customFormat="false" ht="12.8" hidden="false" customHeight="false" outlineLevel="0" collapsed="false">
      <c r="A71" s="0" t="n">
        <v>118</v>
      </c>
      <c r="B71" s="128" t="n">
        <v>2462443.95080351</v>
      </c>
      <c r="C71" s="128" t="n">
        <v>1344801.75491582</v>
      </c>
      <c r="D71" s="128" t="n">
        <v>778470.554000305</v>
      </c>
      <c r="E71" s="128" t="n">
        <v>236987.736729439</v>
      </c>
      <c r="F71" s="128" t="n">
        <v>0</v>
      </c>
      <c r="G71" s="128" t="n">
        <v>7187.57540753087</v>
      </c>
      <c r="H71" s="128" t="n">
        <v>51163.2742041592</v>
      </c>
      <c r="I71" s="128" t="n">
        <v>36530.6557336798</v>
      </c>
      <c r="J71" s="128" t="n">
        <v>6951.99993017837</v>
      </c>
    </row>
    <row r="72" customFormat="false" ht="12.8" hidden="false" customHeight="false" outlineLevel="0" collapsed="false">
      <c r="A72" s="0" t="n">
        <v>119</v>
      </c>
      <c r="B72" s="128" t="n">
        <v>2483775.01788935</v>
      </c>
      <c r="C72" s="128" t="n">
        <v>1353791.36633572</v>
      </c>
      <c r="D72" s="128" t="n">
        <v>785353.894357017</v>
      </c>
      <c r="E72" s="128" t="n">
        <v>238740.952861219</v>
      </c>
      <c r="F72" s="128" t="n">
        <v>0</v>
      </c>
      <c r="G72" s="128" t="n">
        <v>4129.75270494472</v>
      </c>
      <c r="H72" s="128" t="n">
        <v>57183.0382311569</v>
      </c>
      <c r="I72" s="128" t="n">
        <v>35537.798700214</v>
      </c>
      <c r="J72" s="128" t="n">
        <v>8384.22120688163</v>
      </c>
    </row>
    <row r="73" customFormat="false" ht="12.8" hidden="false" customHeight="false" outlineLevel="0" collapsed="false">
      <c r="A73" s="0" t="n">
        <v>120</v>
      </c>
      <c r="B73" s="128" t="n">
        <v>2511905.71855104</v>
      </c>
      <c r="C73" s="128" t="n">
        <v>1363685.42942065</v>
      </c>
      <c r="D73" s="128" t="n">
        <v>803181.093399146</v>
      </c>
      <c r="E73" s="128" t="n">
        <v>238614.287678518</v>
      </c>
      <c r="F73" s="128" t="n">
        <v>0</v>
      </c>
      <c r="G73" s="128" t="n">
        <v>5931.29971347943</v>
      </c>
      <c r="H73" s="128" t="n">
        <v>53892.6758537963</v>
      </c>
      <c r="I73" s="128" t="n">
        <v>37524.4583972508</v>
      </c>
      <c r="J73" s="128" t="n">
        <v>7619.94148970606</v>
      </c>
    </row>
    <row r="74" customFormat="false" ht="12.8" hidden="false" customHeight="false" outlineLevel="0" collapsed="false">
      <c r="A74" s="0" t="n">
        <v>121</v>
      </c>
      <c r="B74" s="128" t="n">
        <v>3049195.70831574</v>
      </c>
      <c r="C74" s="128" t="n">
        <v>1342331.36389323</v>
      </c>
      <c r="D74" s="128" t="n">
        <v>821707.724888547</v>
      </c>
      <c r="E74" s="128" t="n">
        <v>238664.06542322</v>
      </c>
      <c r="F74" s="128" t="n">
        <v>550785.630217001</v>
      </c>
      <c r="G74" s="128" t="n">
        <v>6888.13022276644</v>
      </c>
      <c r="H74" s="128" t="n">
        <v>56589.6553242171</v>
      </c>
      <c r="I74" s="128" t="n">
        <v>23783.7305022424</v>
      </c>
      <c r="J74" s="128" t="n">
        <v>7847.03031176591</v>
      </c>
    </row>
    <row r="75" customFormat="false" ht="12.8" hidden="false" customHeight="false" outlineLevel="0" collapsed="false">
      <c r="A75" s="0" t="n">
        <v>122</v>
      </c>
      <c r="B75" s="128" t="n">
        <v>2511561.94126691</v>
      </c>
      <c r="C75" s="128" t="n">
        <v>1396910.17092696</v>
      </c>
      <c r="D75" s="128" t="n">
        <v>766147.632519871</v>
      </c>
      <c r="E75" s="128" t="n">
        <v>238174.84003794</v>
      </c>
      <c r="F75" s="128" t="n">
        <v>0</v>
      </c>
      <c r="G75" s="128" t="n">
        <v>7033.49146443841</v>
      </c>
      <c r="H75" s="128" t="n">
        <v>62426.7724224795</v>
      </c>
      <c r="I75" s="128" t="n">
        <v>30514.6085492018</v>
      </c>
      <c r="J75" s="128" t="n">
        <v>8167.93724120428</v>
      </c>
    </row>
    <row r="76" customFormat="false" ht="12.8" hidden="false" customHeight="false" outlineLevel="0" collapsed="false">
      <c r="A76" s="0" t="n">
        <v>123</v>
      </c>
      <c r="B76" s="128" t="n">
        <v>2475275.3737525</v>
      </c>
      <c r="C76" s="128" t="n">
        <v>1343922.08407268</v>
      </c>
      <c r="D76" s="128" t="n">
        <v>786916.891550544</v>
      </c>
      <c r="E76" s="128" t="n">
        <v>236006.411784662</v>
      </c>
      <c r="F76" s="128" t="n">
        <v>0</v>
      </c>
      <c r="G76" s="128" t="n">
        <v>6910.94352876864</v>
      </c>
      <c r="H76" s="128" t="n">
        <v>55240.6099565894</v>
      </c>
      <c r="I76" s="128" t="n">
        <v>37193.1249723059</v>
      </c>
      <c r="J76" s="128" t="n">
        <v>8907.98897576815</v>
      </c>
    </row>
    <row r="77" customFormat="false" ht="12.8" hidden="false" customHeight="false" outlineLevel="0" collapsed="false">
      <c r="A77" s="0" t="n">
        <v>124</v>
      </c>
      <c r="B77" s="128" t="n">
        <v>2506127.52240722</v>
      </c>
      <c r="C77" s="128" t="n">
        <v>1350891.40358241</v>
      </c>
      <c r="D77" s="128" t="n">
        <v>810280.874506055</v>
      </c>
      <c r="E77" s="128" t="n">
        <v>231450.289092573</v>
      </c>
      <c r="F77" s="128" t="n">
        <v>0</v>
      </c>
      <c r="G77" s="128" t="n">
        <v>12824.714826699</v>
      </c>
      <c r="H77" s="128" t="n">
        <v>69726.9718024027</v>
      </c>
      <c r="I77" s="128" t="n">
        <v>22566.8464309137</v>
      </c>
      <c r="J77" s="128" t="n">
        <v>8266.15986974919</v>
      </c>
    </row>
    <row r="78" customFormat="false" ht="12.8" hidden="false" customHeight="false" outlineLevel="0" collapsed="false">
      <c r="A78" s="0" t="n">
        <v>125</v>
      </c>
      <c r="B78" s="128" t="n">
        <v>2958255.55211037</v>
      </c>
      <c r="C78" s="128" t="n">
        <v>1359747.32116138</v>
      </c>
      <c r="D78" s="128" t="n">
        <v>742308.548748689</v>
      </c>
      <c r="E78" s="128" t="n">
        <v>233690.441445553</v>
      </c>
      <c r="F78" s="128" t="n">
        <v>527148.371435315</v>
      </c>
      <c r="G78" s="128" t="n">
        <v>7440.3371804681</v>
      </c>
      <c r="H78" s="128" t="n">
        <v>57475.8113609662</v>
      </c>
      <c r="I78" s="128" t="n">
        <v>23461.4544759209</v>
      </c>
      <c r="J78" s="128" t="n">
        <v>8438.3694799921</v>
      </c>
    </row>
    <row r="79" customFormat="false" ht="12.8" hidden="false" customHeight="false" outlineLevel="0" collapsed="false">
      <c r="A79" s="0" t="n">
        <v>126</v>
      </c>
      <c r="B79" s="128" t="n">
        <v>2384984.58158429</v>
      </c>
      <c r="C79" s="128" t="n">
        <v>1329695.41885006</v>
      </c>
      <c r="D79" s="128" t="n">
        <v>734318.919030271</v>
      </c>
      <c r="E79" s="128" t="n">
        <v>231636.557233193</v>
      </c>
      <c r="F79" s="128" t="n">
        <v>0</v>
      </c>
      <c r="G79" s="128" t="n">
        <v>9185.90646255242</v>
      </c>
      <c r="H79" s="128" t="n">
        <v>44717.6996423664</v>
      </c>
      <c r="I79" s="128" t="n">
        <v>26767.5059399788</v>
      </c>
      <c r="J79" s="128" t="n">
        <v>8181.75222066782</v>
      </c>
    </row>
    <row r="80" customFormat="false" ht="12.8" hidden="false" customHeight="false" outlineLevel="0" collapsed="false">
      <c r="A80" s="0" t="n">
        <v>127</v>
      </c>
      <c r="B80" s="128" t="n">
        <v>2440417.16844505</v>
      </c>
      <c r="C80" s="128" t="n">
        <v>1430697.24999107</v>
      </c>
      <c r="D80" s="128" t="n">
        <v>662348.225672471</v>
      </c>
      <c r="E80" s="128" t="n">
        <v>229843.933798475</v>
      </c>
      <c r="F80" s="128" t="n">
        <v>0</v>
      </c>
      <c r="G80" s="128" t="n">
        <v>4846.06260010483</v>
      </c>
      <c r="H80" s="128" t="n">
        <v>63744.8999543833</v>
      </c>
      <c r="I80" s="128" t="n">
        <v>39183.7665543647</v>
      </c>
      <c r="J80" s="128" t="n">
        <v>8649.14261691194</v>
      </c>
    </row>
    <row r="81" customFormat="false" ht="12.8" hidden="false" customHeight="false" outlineLevel="0" collapsed="false">
      <c r="A81" s="0" t="n">
        <v>128</v>
      </c>
      <c r="B81" s="128" t="n">
        <v>2447704.49546203</v>
      </c>
      <c r="C81" s="128" t="n">
        <v>1385944.48684396</v>
      </c>
      <c r="D81" s="128" t="n">
        <v>724689.375480665</v>
      </c>
      <c r="E81" s="128" t="n">
        <v>229758.366141055</v>
      </c>
      <c r="F81" s="128" t="n">
        <v>0</v>
      </c>
      <c r="G81" s="128" t="n">
        <v>6714.64866094013</v>
      </c>
      <c r="H81" s="128" t="n">
        <v>59136.785604161</v>
      </c>
      <c r="I81" s="128" t="n">
        <v>30891.7430649894</v>
      </c>
      <c r="J81" s="128" t="n">
        <v>7430.57614561091</v>
      </c>
    </row>
    <row r="82" customFormat="false" ht="12.8" hidden="false" customHeight="false" outlineLevel="0" collapsed="false">
      <c r="A82" s="0" t="n">
        <v>129</v>
      </c>
      <c r="B82" s="128" t="n">
        <v>2958819.09553334</v>
      </c>
      <c r="C82" s="128" t="n">
        <v>1383193.22587969</v>
      </c>
      <c r="D82" s="128" t="n">
        <v>725704.963690542</v>
      </c>
      <c r="E82" s="128" t="n">
        <v>229655.595457944</v>
      </c>
      <c r="F82" s="128" t="n">
        <v>517911.314167355</v>
      </c>
      <c r="G82" s="128" t="n">
        <v>6618.84714464927</v>
      </c>
      <c r="H82" s="128" t="n">
        <v>55636.5240548828</v>
      </c>
      <c r="I82" s="128" t="n">
        <v>30493.1785454261</v>
      </c>
      <c r="J82" s="128" t="n">
        <v>9113.19057637608</v>
      </c>
    </row>
    <row r="83" customFormat="false" ht="12.8" hidden="false" customHeight="false" outlineLevel="0" collapsed="false">
      <c r="A83" s="0" t="n">
        <v>130</v>
      </c>
      <c r="B83" s="128" t="n">
        <v>2461826.77727858</v>
      </c>
      <c r="C83" s="128" t="n">
        <v>1392606.08426009</v>
      </c>
      <c r="D83" s="128" t="n">
        <v>740736.02610157</v>
      </c>
      <c r="E83" s="128" t="n">
        <v>227527.604920362</v>
      </c>
      <c r="F83" s="128" t="n">
        <v>0</v>
      </c>
      <c r="G83" s="128" t="n">
        <v>6736.13405142968</v>
      </c>
      <c r="H83" s="128" t="n">
        <v>47172.9072731367</v>
      </c>
      <c r="I83" s="128" t="n">
        <v>40381.4676863363</v>
      </c>
      <c r="J83" s="128" t="n">
        <v>6968.15219290761</v>
      </c>
    </row>
    <row r="84" customFormat="false" ht="12.8" hidden="false" customHeight="false" outlineLevel="0" collapsed="false">
      <c r="A84" s="0" t="n">
        <v>131</v>
      </c>
      <c r="B84" s="128" t="n">
        <v>2466675.43865289</v>
      </c>
      <c r="C84" s="128" t="n">
        <v>1418891.1015402</v>
      </c>
      <c r="D84" s="128" t="n">
        <v>708816.439604635</v>
      </c>
      <c r="E84" s="128" t="n">
        <v>225312.898585626</v>
      </c>
      <c r="F84" s="128" t="n">
        <v>0</v>
      </c>
      <c r="G84" s="128" t="n">
        <v>10851.3042075975</v>
      </c>
      <c r="H84" s="128" t="n">
        <v>53743.4371558849</v>
      </c>
      <c r="I84" s="128" t="n">
        <v>41124.0865393761</v>
      </c>
      <c r="J84" s="128" t="n">
        <v>8076.43590794842</v>
      </c>
    </row>
    <row r="85" customFormat="false" ht="12.8" hidden="false" customHeight="false" outlineLevel="0" collapsed="false">
      <c r="A85" s="0" t="n">
        <v>132</v>
      </c>
      <c r="B85" s="128" t="n">
        <v>2448893.4316165</v>
      </c>
      <c r="C85" s="128" t="n">
        <v>1389683.6721358</v>
      </c>
      <c r="D85" s="128" t="n">
        <v>736534.75040804</v>
      </c>
      <c r="E85" s="128" t="n">
        <v>224733.736824904</v>
      </c>
      <c r="F85" s="128" t="n">
        <v>0</v>
      </c>
      <c r="G85" s="128" t="n">
        <v>7593.27534744259</v>
      </c>
      <c r="H85" s="128" t="n">
        <v>49102.3406360254</v>
      </c>
      <c r="I85" s="128" t="n">
        <v>32627.5996050249</v>
      </c>
      <c r="J85" s="128" t="n">
        <v>7158.6279410075</v>
      </c>
    </row>
    <row r="86" customFormat="false" ht="12.8" hidden="false" customHeight="false" outlineLevel="0" collapsed="false">
      <c r="A86" s="0" t="n">
        <v>133</v>
      </c>
      <c r="B86" s="128" t="n">
        <v>2918287.41749222</v>
      </c>
      <c r="C86" s="128" t="n">
        <v>1377447.01463737</v>
      </c>
      <c r="D86" s="128" t="n">
        <v>703149.572760289</v>
      </c>
      <c r="E86" s="128" t="n">
        <v>227440.858101937</v>
      </c>
      <c r="F86" s="128" t="n">
        <v>522997.76673317</v>
      </c>
      <c r="G86" s="128" t="n">
        <v>8175.2756987505</v>
      </c>
      <c r="H86" s="128" t="n">
        <v>35955.0264721881</v>
      </c>
      <c r="I86" s="128" t="n">
        <v>37634.7745919201</v>
      </c>
      <c r="J86" s="128" t="n">
        <v>5516.89183634674</v>
      </c>
    </row>
    <row r="87" customFormat="false" ht="12.8" hidden="false" customHeight="false" outlineLevel="0" collapsed="false">
      <c r="A87" s="0" t="n">
        <v>134</v>
      </c>
      <c r="B87" s="128" t="n">
        <v>2385024.8121972</v>
      </c>
      <c r="C87" s="128" t="n">
        <v>1340444.73706957</v>
      </c>
      <c r="D87" s="128" t="n">
        <v>714262.137339659</v>
      </c>
      <c r="E87" s="128" t="n">
        <v>224487.046714156</v>
      </c>
      <c r="F87" s="128" t="n">
        <v>0</v>
      </c>
      <c r="G87" s="128" t="n">
        <v>6375.29610641073</v>
      </c>
      <c r="H87" s="128" t="n">
        <v>62083.691448076</v>
      </c>
      <c r="I87" s="128" t="n">
        <v>28853.5884241126</v>
      </c>
      <c r="J87" s="128" t="n">
        <v>8049.3938262662</v>
      </c>
    </row>
    <row r="88" customFormat="false" ht="12.8" hidden="false" customHeight="false" outlineLevel="0" collapsed="false">
      <c r="A88" s="0" t="n">
        <v>135</v>
      </c>
      <c r="B88" s="128" t="n">
        <v>2394561.74164417</v>
      </c>
      <c r="C88" s="128" t="n">
        <v>1364646.10858859</v>
      </c>
      <c r="D88" s="128" t="n">
        <v>720973.8639084</v>
      </c>
      <c r="E88" s="128" t="n">
        <v>221479.451708214</v>
      </c>
      <c r="F88" s="128" t="n">
        <v>0</v>
      </c>
      <c r="G88" s="128" t="n">
        <v>5648.46903148738</v>
      </c>
      <c r="H88" s="128" t="n">
        <v>46770.7289820945</v>
      </c>
      <c r="I88" s="128" t="n">
        <v>31829.9190315677</v>
      </c>
      <c r="J88" s="128" t="n">
        <v>6599.80688218663</v>
      </c>
    </row>
    <row r="89" customFormat="false" ht="12.8" hidden="false" customHeight="false" outlineLevel="0" collapsed="false">
      <c r="A89" s="0" t="n">
        <v>136</v>
      </c>
      <c r="B89" s="128" t="n">
        <v>2411225.90330221</v>
      </c>
      <c r="C89" s="128" t="n">
        <v>1362559.91023042</v>
      </c>
      <c r="D89" s="128" t="n">
        <v>744828.313692324</v>
      </c>
      <c r="E89" s="128" t="n">
        <v>220640.374964358</v>
      </c>
      <c r="F89" s="128" t="n">
        <v>0</v>
      </c>
      <c r="G89" s="128" t="n">
        <v>7047.17312705136</v>
      </c>
      <c r="H89" s="128" t="n">
        <v>33036.6888139509</v>
      </c>
      <c r="I89" s="128" t="n">
        <v>38032.69562486</v>
      </c>
      <c r="J89" s="128" t="n">
        <v>4960.80296420335</v>
      </c>
    </row>
    <row r="90" customFormat="false" ht="12.8" hidden="false" customHeight="false" outlineLevel="0" collapsed="false">
      <c r="A90" s="0" t="n">
        <v>137</v>
      </c>
      <c r="B90" s="128" t="n">
        <v>2863514.32936898</v>
      </c>
      <c r="C90" s="128" t="n">
        <v>1318885.01601157</v>
      </c>
      <c r="D90" s="128" t="n">
        <v>718752.548357921</v>
      </c>
      <c r="E90" s="128" t="n">
        <v>220342.884363996</v>
      </c>
      <c r="F90" s="128" t="n">
        <v>522059.825343349</v>
      </c>
      <c r="G90" s="128" t="n">
        <v>9349.67149850191</v>
      </c>
      <c r="H90" s="128" t="n">
        <v>40341.6087531466</v>
      </c>
      <c r="I90" s="128" t="n">
        <v>30451.9891865146</v>
      </c>
      <c r="J90" s="128" t="n">
        <v>6775.4912049763</v>
      </c>
    </row>
    <row r="91" customFormat="false" ht="12.8" hidden="false" customHeight="false" outlineLevel="0" collapsed="false">
      <c r="A91" s="0" t="n">
        <v>138</v>
      </c>
      <c r="B91" s="128" t="n">
        <v>2378076.46544607</v>
      </c>
      <c r="C91" s="128" t="n">
        <v>1335674.08192813</v>
      </c>
      <c r="D91" s="128" t="n">
        <v>728385.948172746</v>
      </c>
      <c r="E91" s="128" t="n">
        <v>221177.225766326</v>
      </c>
      <c r="F91" s="128" t="n">
        <v>0</v>
      </c>
      <c r="G91" s="128" t="n">
        <v>7677.23244919416</v>
      </c>
      <c r="H91" s="128" t="n">
        <v>50896.2025128714</v>
      </c>
      <c r="I91" s="128" t="n">
        <v>28706.777614447</v>
      </c>
      <c r="J91" s="128" t="n">
        <v>6791.1443548808</v>
      </c>
    </row>
    <row r="92" customFormat="false" ht="12.8" hidden="false" customHeight="false" outlineLevel="0" collapsed="false">
      <c r="A92" s="0" t="n">
        <v>139</v>
      </c>
      <c r="B92" s="128" t="n">
        <v>2383595.97185577</v>
      </c>
      <c r="C92" s="128" t="n">
        <v>1340622.03930011</v>
      </c>
      <c r="D92" s="128" t="n">
        <v>743855.674406882</v>
      </c>
      <c r="E92" s="128" t="n">
        <v>217225.485060385</v>
      </c>
      <c r="F92" s="128" t="n">
        <v>0</v>
      </c>
      <c r="G92" s="128" t="n">
        <v>6912.15459176585</v>
      </c>
      <c r="H92" s="128" t="n">
        <v>43758.9895590527</v>
      </c>
      <c r="I92" s="128" t="n">
        <v>30753.3316089425</v>
      </c>
      <c r="J92" s="128" t="n">
        <v>6028.32460650447</v>
      </c>
    </row>
    <row r="93" customFormat="false" ht="12.8" hidden="false" customHeight="false" outlineLevel="0" collapsed="false">
      <c r="A93" s="0" t="n">
        <v>140</v>
      </c>
      <c r="B93" s="128" t="n">
        <v>2320394.83183382</v>
      </c>
      <c r="C93" s="128" t="n">
        <v>1258043.82317035</v>
      </c>
      <c r="D93" s="128" t="n">
        <v>762287.531726258</v>
      </c>
      <c r="E93" s="128" t="n">
        <v>218464.484435541</v>
      </c>
      <c r="F93" s="128" t="n">
        <v>0</v>
      </c>
      <c r="G93" s="128" t="n">
        <v>6810.00166390763</v>
      </c>
      <c r="H93" s="128" t="n">
        <v>40746.193777773</v>
      </c>
      <c r="I93" s="128" t="n">
        <v>28510.8875335768</v>
      </c>
      <c r="J93" s="128" t="n">
        <v>5766.34541342139</v>
      </c>
    </row>
    <row r="94" customFormat="false" ht="12.8" hidden="false" customHeight="false" outlineLevel="0" collapsed="false">
      <c r="A94" s="0" t="n">
        <v>141</v>
      </c>
      <c r="B94" s="128" t="n">
        <v>2827907.79821972</v>
      </c>
      <c r="C94" s="128" t="n">
        <v>1313458.39897531</v>
      </c>
      <c r="D94" s="128" t="n">
        <v>683163.723444935</v>
      </c>
      <c r="E94" s="128" t="n">
        <v>218208.599119106</v>
      </c>
      <c r="F94" s="128" t="n">
        <v>523676.594304698</v>
      </c>
      <c r="G94" s="128" t="n">
        <v>5661.35500950078</v>
      </c>
      <c r="H94" s="128" t="n">
        <v>53256.134135104</v>
      </c>
      <c r="I94" s="128" t="n">
        <v>24949.18883696</v>
      </c>
      <c r="J94" s="128" t="n">
        <v>7603.8827991721</v>
      </c>
    </row>
    <row r="95" customFormat="false" ht="12.8" hidden="false" customHeight="false" outlineLevel="0" collapsed="false">
      <c r="A95" s="0" t="n">
        <v>142</v>
      </c>
      <c r="B95" s="128" t="n">
        <v>2321277.95857898</v>
      </c>
      <c r="C95" s="128" t="n">
        <v>1239085.62891162</v>
      </c>
      <c r="D95" s="128" t="n">
        <v>747747.157184186</v>
      </c>
      <c r="E95" s="128" t="n">
        <v>217627.232398934</v>
      </c>
      <c r="F95" s="128" t="n">
        <v>0</v>
      </c>
      <c r="G95" s="128" t="n">
        <v>8621.6967381014</v>
      </c>
      <c r="H95" s="128" t="n">
        <v>54443.5081134988</v>
      </c>
      <c r="I95" s="128" t="n">
        <v>47632.8407097408</v>
      </c>
      <c r="J95" s="128" t="n">
        <v>8441.54136629875</v>
      </c>
    </row>
    <row r="96" customFormat="false" ht="12.8" hidden="false" customHeight="false" outlineLevel="0" collapsed="false">
      <c r="A96" s="0" t="n">
        <v>143</v>
      </c>
      <c r="B96" s="128" t="n">
        <v>2310090.04461186</v>
      </c>
      <c r="C96" s="128" t="n">
        <v>1235627.18841659</v>
      </c>
      <c r="D96" s="128" t="n">
        <v>761766.778490262</v>
      </c>
      <c r="E96" s="128" t="n">
        <v>215805.395781357</v>
      </c>
      <c r="F96" s="128" t="n">
        <v>0</v>
      </c>
      <c r="G96" s="128" t="n">
        <v>5444.42651854775</v>
      </c>
      <c r="H96" s="128" t="n">
        <v>48668.3470698185</v>
      </c>
      <c r="I96" s="128" t="n">
        <v>37461.3602244385</v>
      </c>
      <c r="J96" s="128" t="n">
        <v>6600.24848699966</v>
      </c>
    </row>
    <row r="97" customFormat="false" ht="12.8" hidden="false" customHeight="false" outlineLevel="0" collapsed="false">
      <c r="A97" s="0" t="n">
        <v>144</v>
      </c>
      <c r="B97" s="128" t="n">
        <v>2254381.67396942</v>
      </c>
      <c r="C97" s="128" t="n">
        <v>1218148.0524276</v>
      </c>
      <c r="D97" s="128" t="n">
        <v>730069.297049312</v>
      </c>
      <c r="E97" s="128" t="n">
        <v>214946.214699286</v>
      </c>
      <c r="F97" s="128" t="n">
        <v>0</v>
      </c>
      <c r="G97" s="128" t="n">
        <v>8997.54028683441</v>
      </c>
      <c r="H97" s="128" t="n">
        <v>51804.2129583381</v>
      </c>
      <c r="I97" s="128" t="n">
        <v>25218.2810122059</v>
      </c>
      <c r="J97" s="128" t="n">
        <v>7558.23664681263</v>
      </c>
    </row>
    <row r="98" customFormat="false" ht="12.8" hidden="false" customHeight="false" outlineLevel="0" collapsed="false">
      <c r="A98" s="0" t="n">
        <v>145</v>
      </c>
      <c r="B98" s="128" t="n">
        <v>2808186.98907732</v>
      </c>
      <c r="C98" s="128" t="n">
        <v>1231755.02396616</v>
      </c>
      <c r="D98" s="128" t="n">
        <v>732377.760084896</v>
      </c>
      <c r="E98" s="128" t="n">
        <v>217039.09423777</v>
      </c>
      <c r="F98" s="128" t="n">
        <v>514914.132579873</v>
      </c>
      <c r="G98" s="128" t="n">
        <v>6815.23473486375</v>
      </c>
      <c r="H98" s="128" t="n">
        <v>69932.5100378373</v>
      </c>
      <c r="I98" s="128" t="n">
        <v>28669.0181907734</v>
      </c>
      <c r="J98" s="128" t="n">
        <v>8663.51428068015</v>
      </c>
    </row>
    <row r="99" customFormat="false" ht="12.8" hidden="false" customHeight="false" outlineLevel="0" collapsed="false">
      <c r="A99" s="0" t="n">
        <v>146</v>
      </c>
      <c r="B99" s="128" t="n">
        <v>2300902.85714282</v>
      </c>
      <c r="C99" s="128" t="n">
        <v>1204286.24922001</v>
      </c>
      <c r="D99" s="128" t="n">
        <v>765227.751992684</v>
      </c>
      <c r="E99" s="128" t="n">
        <v>214523.773597041</v>
      </c>
      <c r="F99" s="128" t="n">
        <v>0</v>
      </c>
      <c r="G99" s="128" t="n">
        <v>6685.98358771791</v>
      </c>
      <c r="H99" s="128" t="n">
        <v>46244.5234638303</v>
      </c>
      <c r="I99" s="128" t="n">
        <v>57923.488701992</v>
      </c>
      <c r="J99" s="128" t="n">
        <v>6880.3953730328</v>
      </c>
    </row>
    <row r="100" customFormat="false" ht="12.8" hidden="false" customHeight="false" outlineLevel="0" collapsed="false">
      <c r="A100" s="0" t="n">
        <v>147</v>
      </c>
      <c r="B100" s="128" t="n">
        <v>2307729.79249474</v>
      </c>
      <c r="C100" s="128" t="n">
        <v>1224743.74890067</v>
      </c>
      <c r="D100" s="128" t="n">
        <v>762857.347615956</v>
      </c>
      <c r="E100" s="128" t="n">
        <v>216158.150406262</v>
      </c>
      <c r="F100" s="128" t="n">
        <v>0</v>
      </c>
      <c r="G100" s="128" t="n">
        <v>6536.05096579385</v>
      </c>
      <c r="H100" s="128" t="n">
        <v>48297.0895546132</v>
      </c>
      <c r="I100" s="128" t="n">
        <v>42002.4638097297</v>
      </c>
      <c r="J100" s="128" t="n">
        <v>6861.49271142968</v>
      </c>
    </row>
    <row r="101" customFormat="false" ht="12.8" hidden="false" customHeight="false" outlineLevel="0" collapsed="false">
      <c r="A101" s="0" t="n">
        <v>148</v>
      </c>
      <c r="B101" s="128" t="n">
        <v>2322645.71278971</v>
      </c>
      <c r="C101" s="128" t="n">
        <v>1239402.60368007</v>
      </c>
      <c r="D101" s="128" t="n">
        <v>772100.020628572</v>
      </c>
      <c r="E101" s="128" t="n">
        <v>216317.182410129</v>
      </c>
      <c r="F101" s="128" t="n">
        <v>0</v>
      </c>
      <c r="G101" s="128" t="n">
        <v>5432.64082533618</v>
      </c>
      <c r="H101" s="128" t="n">
        <v>44068.6286204038</v>
      </c>
      <c r="I101" s="128" t="n">
        <v>37763.6126412867</v>
      </c>
      <c r="J101" s="128" t="n">
        <v>6142.04660430935</v>
      </c>
    </row>
    <row r="102" customFormat="false" ht="12.8" hidden="false" customHeight="false" outlineLevel="0" collapsed="false">
      <c r="A102" s="0" t="n">
        <v>149</v>
      </c>
      <c r="B102" s="128" t="n">
        <v>2811506.49409227</v>
      </c>
      <c r="C102" s="128" t="n">
        <v>1268185.45658149</v>
      </c>
      <c r="D102" s="128" t="n">
        <v>738684.451967794</v>
      </c>
      <c r="E102" s="128" t="n">
        <v>215592.417381791</v>
      </c>
      <c r="F102" s="128" t="n">
        <v>512055.656129748</v>
      </c>
      <c r="G102" s="128" t="n">
        <v>6152.73373838434</v>
      </c>
      <c r="H102" s="128" t="n">
        <v>37886.9834185227</v>
      </c>
      <c r="I102" s="128" t="n">
        <v>24157.1992711717</v>
      </c>
      <c r="J102" s="128" t="n">
        <v>6255.26164196555</v>
      </c>
    </row>
    <row r="103" customFormat="false" ht="12.8" hidden="false" customHeight="false" outlineLevel="0" collapsed="false">
      <c r="A103" s="0" t="n">
        <v>150</v>
      </c>
      <c r="B103" s="128" t="n">
        <v>2313406.88748044</v>
      </c>
      <c r="C103" s="128" t="n">
        <v>1244132.76138447</v>
      </c>
      <c r="D103" s="128" t="n">
        <v>755749.496383009</v>
      </c>
      <c r="E103" s="128" t="n">
        <v>214394.390548291</v>
      </c>
      <c r="F103" s="128" t="n">
        <v>0</v>
      </c>
      <c r="G103" s="128" t="n">
        <v>9816.49277218093</v>
      </c>
      <c r="H103" s="128" t="n">
        <v>45837.8843601756</v>
      </c>
      <c r="I103" s="128" t="n">
        <v>34992.4413311862</v>
      </c>
      <c r="J103" s="128" t="n">
        <v>6199.34843892375</v>
      </c>
    </row>
    <row r="104" customFormat="false" ht="12.8" hidden="false" customHeight="false" outlineLevel="0" collapsed="false">
      <c r="A104" s="0" t="n">
        <v>151</v>
      </c>
      <c r="B104" s="128" t="n">
        <v>2317816.28067148</v>
      </c>
      <c r="C104" s="128" t="n">
        <v>1266398.88413754</v>
      </c>
      <c r="D104" s="128" t="n">
        <v>742730.40756289</v>
      </c>
      <c r="E104" s="128" t="n">
        <v>213376.283924099</v>
      </c>
      <c r="F104" s="128" t="n">
        <v>0</v>
      </c>
      <c r="G104" s="128" t="n">
        <v>5936.68572904892</v>
      </c>
      <c r="H104" s="128" t="n">
        <v>47775.6986939825</v>
      </c>
      <c r="I104" s="128" t="n">
        <v>33682.5312531212</v>
      </c>
      <c r="J104" s="128" t="n">
        <v>6191.29980788682</v>
      </c>
    </row>
    <row r="105" customFormat="false" ht="12.8" hidden="false" customHeight="false" outlineLevel="0" collapsed="false">
      <c r="A105" s="0" t="n">
        <v>152</v>
      </c>
      <c r="B105" s="128" t="n">
        <v>2254516.93973984</v>
      </c>
      <c r="C105" s="128" t="n">
        <v>1199714.62288998</v>
      </c>
      <c r="D105" s="128" t="n">
        <v>744355.817609931</v>
      </c>
      <c r="E105" s="128" t="n">
        <v>212410.93406139</v>
      </c>
      <c r="F105" s="128" t="n">
        <v>0</v>
      </c>
      <c r="G105" s="128" t="n">
        <v>9831.58608857494</v>
      </c>
      <c r="H105" s="128" t="n">
        <v>48443.6583132931</v>
      </c>
      <c r="I105" s="128" t="n">
        <v>30901.0304880204</v>
      </c>
      <c r="J105" s="128" t="n">
        <v>7643.11671001823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B85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167</v>
      </c>
      <c r="B1" s="0" t="s">
        <v>184</v>
      </c>
      <c r="C1" s="0" t="s">
        <v>185</v>
      </c>
      <c r="D1" s="0" t="s">
        <v>186</v>
      </c>
      <c r="E1" s="0" t="s">
        <v>187</v>
      </c>
      <c r="F1" s="0" t="s">
        <v>188</v>
      </c>
      <c r="G1" s="0" t="s">
        <v>189</v>
      </c>
      <c r="H1" s="0" t="s">
        <v>190</v>
      </c>
      <c r="I1" s="0" t="s">
        <v>191</v>
      </c>
      <c r="J1" s="0" t="s">
        <v>192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3380805.35094116</v>
      </c>
      <c r="C15" s="0" t="n">
        <v>1759707.62827546</v>
      </c>
      <c r="D15" s="0" t="n">
        <v>1203221.78024999</v>
      </c>
      <c r="E15" s="0" t="n">
        <v>302991.362140804</v>
      </c>
      <c r="F15" s="0" t="n">
        <v>0</v>
      </c>
      <c r="G15" s="0" t="n">
        <v>5731.17480185237</v>
      </c>
      <c r="H15" s="0" t="n">
        <v>61480.5115327529</v>
      </c>
      <c r="I15" s="0" t="n">
        <v>40145.2110637175</v>
      </c>
      <c r="J15" s="0" t="n">
        <v>7527.68287658078</v>
      </c>
    </row>
    <row r="16" customFormat="false" ht="12.8" hidden="false" customHeight="false" outlineLevel="0" collapsed="false">
      <c r="A16" s="0" t="n">
        <v>63</v>
      </c>
      <c r="B16" s="0" t="n">
        <v>3200521.30381778</v>
      </c>
      <c r="C16" s="0" t="n">
        <v>1648842.27147843</v>
      </c>
      <c r="D16" s="0" t="n">
        <v>1128289.4808683</v>
      </c>
      <c r="E16" s="0" t="n">
        <v>304202.814454594</v>
      </c>
      <c r="F16" s="0" t="n">
        <v>0</v>
      </c>
      <c r="G16" s="0" t="n">
        <v>6998.37353569656</v>
      </c>
      <c r="H16" s="0" t="n">
        <v>59194.5034707977</v>
      </c>
      <c r="I16" s="0" t="n">
        <v>44619.146161517</v>
      </c>
      <c r="J16" s="0" t="n">
        <v>8301.32822020951</v>
      </c>
    </row>
    <row r="17" customFormat="false" ht="12.8" hidden="false" customHeight="false" outlineLevel="0" collapsed="false">
      <c r="A17" s="0" t="n">
        <v>64</v>
      </c>
      <c r="B17" s="0" t="n">
        <v>3094246.88786557</v>
      </c>
      <c r="C17" s="0" t="n">
        <v>1631135.94343929</v>
      </c>
      <c r="D17" s="0" t="n">
        <v>1067520.76442157</v>
      </c>
      <c r="E17" s="0" t="n">
        <v>289978.769896528</v>
      </c>
      <c r="F17" s="0" t="n">
        <v>0</v>
      </c>
      <c r="G17" s="0" t="n">
        <v>8729.53215178949</v>
      </c>
      <c r="H17" s="0" t="n">
        <v>45863.2774661453</v>
      </c>
      <c r="I17" s="0" t="n">
        <v>43419.2574784731</v>
      </c>
      <c r="J17" s="0" t="n">
        <v>7638.26046064531</v>
      </c>
    </row>
    <row r="18" customFormat="false" ht="12.8" hidden="false" customHeight="false" outlineLevel="0" collapsed="false">
      <c r="A18" s="0" t="n">
        <v>65</v>
      </c>
      <c r="B18" s="0" t="n">
        <v>3260183.79237257</v>
      </c>
      <c r="C18" s="0" t="n">
        <v>1391718.38957474</v>
      </c>
      <c r="D18" s="0" t="n">
        <v>926701.1073524</v>
      </c>
      <c r="E18" s="0" t="n">
        <v>262175.661338286</v>
      </c>
      <c r="F18" s="0" t="n">
        <v>581499.280249594</v>
      </c>
      <c r="G18" s="0" t="n">
        <v>3600.51911967029</v>
      </c>
      <c r="H18" s="0" t="n">
        <v>56100.7023378871</v>
      </c>
      <c r="I18" s="0" t="n">
        <v>31390.9564292344</v>
      </c>
      <c r="J18" s="0" t="n">
        <v>7538.08246468047</v>
      </c>
    </row>
    <row r="19" customFormat="false" ht="12.8" hidden="false" customHeight="false" outlineLevel="0" collapsed="false">
      <c r="A19" s="0" t="n">
        <v>66</v>
      </c>
      <c r="B19" s="0" t="n">
        <v>2980388.18039497</v>
      </c>
      <c r="C19" s="0" t="n">
        <v>1318101.28846449</v>
      </c>
      <c r="D19" s="0" t="n">
        <v>1305562.0134</v>
      </c>
      <c r="E19" s="0" t="n">
        <v>261948.984261001</v>
      </c>
      <c r="F19" s="0" t="n">
        <v>0</v>
      </c>
      <c r="G19" s="0" t="n">
        <v>6165.46493535946</v>
      </c>
      <c r="H19" s="0" t="n">
        <v>51081.4132643409</v>
      </c>
      <c r="I19" s="0" t="n">
        <v>30603.5066277463</v>
      </c>
      <c r="J19" s="0" t="n">
        <v>6960.78790133444</v>
      </c>
    </row>
    <row r="20" customFormat="false" ht="12.8" hidden="false" customHeight="false" outlineLevel="0" collapsed="false">
      <c r="A20" s="0" t="n">
        <v>67</v>
      </c>
      <c r="B20" s="0" t="n">
        <v>2895242.22880813</v>
      </c>
      <c r="C20" s="0" t="n">
        <v>1325762.3021009</v>
      </c>
      <c r="D20" s="0" t="n">
        <v>1216043.93882</v>
      </c>
      <c r="E20" s="0" t="n">
        <v>261552.974706998</v>
      </c>
      <c r="F20" s="0" t="n">
        <v>0</v>
      </c>
      <c r="G20" s="0" t="n">
        <v>8448.09804934357</v>
      </c>
      <c r="H20" s="0" t="n">
        <v>47213.1621404048</v>
      </c>
      <c r="I20" s="0" t="n">
        <v>31051.2623214744</v>
      </c>
      <c r="J20" s="0" t="n">
        <v>5954.19097672563</v>
      </c>
    </row>
    <row r="21" customFormat="false" ht="12.8" hidden="false" customHeight="false" outlineLevel="0" collapsed="false">
      <c r="A21" s="0" t="n">
        <v>68</v>
      </c>
      <c r="B21" s="0" t="n">
        <v>3098358.84930827</v>
      </c>
      <c r="C21" s="0" t="n">
        <v>1419806.32979874</v>
      </c>
      <c r="D21" s="0" t="n">
        <v>1315626.47226</v>
      </c>
      <c r="E21" s="0" t="n">
        <v>267193.169406116</v>
      </c>
      <c r="F21" s="0" t="n">
        <v>0</v>
      </c>
      <c r="G21" s="0" t="n">
        <v>4238.33261859476</v>
      </c>
      <c r="H21" s="0" t="n">
        <v>48454.6670184444</v>
      </c>
      <c r="I21" s="0" t="n">
        <v>36776.8602481892</v>
      </c>
      <c r="J21" s="0" t="n">
        <v>6419.95092244327</v>
      </c>
    </row>
    <row r="22" customFormat="false" ht="12.8" hidden="false" customHeight="false" outlineLevel="0" collapsed="false">
      <c r="A22" s="0" t="n">
        <v>69</v>
      </c>
      <c r="B22" s="0" t="n">
        <v>3396076.81044419</v>
      </c>
      <c r="C22" s="0" t="n">
        <v>1356883.79211547</v>
      </c>
      <c r="D22" s="0" t="n">
        <v>1131971.39727731</v>
      </c>
      <c r="E22" s="0" t="n">
        <v>258853.221300708</v>
      </c>
      <c r="F22" s="0" t="n">
        <v>567488.720684202</v>
      </c>
      <c r="G22" s="0" t="n">
        <v>4027.42496282649</v>
      </c>
      <c r="H22" s="0" t="n">
        <v>47589.2318264574</v>
      </c>
      <c r="I22" s="0" t="n">
        <v>23061.2087060664</v>
      </c>
      <c r="J22" s="0" t="n">
        <v>6442.55689159039</v>
      </c>
    </row>
    <row r="23" customFormat="false" ht="12.8" hidden="false" customHeight="false" outlineLevel="0" collapsed="false">
      <c r="A23" s="0" t="n">
        <v>70</v>
      </c>
      <c r="B23" s="0" t="n">
        <v>2487561.52932873</v>
      </c>
      <c r="C23" s="0" t="n">
        <v>1308414.7386354</v>
      </c>
      <c r="D23" s="0" t="n">
        <v>843473.329382191</v>
      </c>
      <c r="E23" s="0" t="n">
        <v>248969.807970488</v>
      </c>
      <c r="F23" s="0" t="n">
        <v>0</v>
      </c>
      <c r="G23" s="0" t="n">
        <v>6056.01722599381</v>
      </c>
      <c r="H23" s="0" t="n">
        <v>44916.1043196623</v>
      </c>
      <c r="I23" s="0" t="n">
        <v>30439.3888354923</v>
      </c>
      <c r="J23" s="0" t="n">
        <v>5409.11324060722</v>
      </c>
    </row>
    <row r="24" customFormat="false" ht="12.8" hidden="false" customHeight="false" outlineLevel="0" collapsed="false">
      <c r="A24" s="0" t="n">
        <v>71</v>
      </c>
      <c r="B24" s="0" t="n">
        <v>2399103.56581513</v>
      </c>
      <c r="C24" s="0" t="n">
        <v>1223722.93397405</v>
      </c>
      <c r="D24" s="0" t="n">
        <v>851502.392141307</v>
      </c>
      <c r="E24" s="0" t="n">
        <v>245046.291073857</v>
      </c>
      <c r="F24" s="0" t="n">
        <v>0</v>
      </c>
      <c r="G24" s="0" t="n">
        <v>5049.84242707071</v>
      </c>
      <c r="H24" s="0" t="n">
        <v>40102.5819637345</v>
      </c>
      <c r="I24" s="0" t="n">
        <v>28265.8259701315</v>
      </c>
      <c r="J24" s="0" t="n">
        <v>5622.7959403862</v>
      </c>
    </row>
    <row r="25" customFormat="false" ht="12.8" hidden="false" customHeight="false" outlineLevel="0" collapsed="false">
      <c r="A25" s="0" t="n">
        <v>72</v>
      </c>
      <c r="B25" s="0" t="n">
        <v>2369349.58957758</v>
      </c>
      <c r="C25" s="0" t="n">
        <v>1194413.69122801</v>
      </c>
      <c r="D25" s="0" t="n">
        <v>857494.882876598</v>
      </c>
      <c r="E25" s="0" t="n">
        <v>236932.005292149</v>
      </c>
      <c r="F25" s="0" t="n">
        <v>0</v>
      </c>
      <c r="G25" s="0" t="n">
        <v>5426.20302187991</v>
      </c>
      <c r="H25" s="0" t="n">
        <v>45893.6129419434</v>
      </c>
      <c r="I25" s="0" t="n">
        <v>23146.1578986154</v>
      </c>
      <c r="J25" s="0" t="n">
        <v>6250.36971438761</v>
      </c>
    </row>
    <row r="26" customFormat="false" ht="12.8" hidden="false" customHeight="false" outlineLevel="0" collapsed="false">
      <c r="A26" s="0" t="n">
        <v>73</v>
      </c>
      <c r="B26" s="0" t="n">
        <v>2888057.66474101</v>
      </c>
      <c r="C26" s="0" t="n">
        <v>1207852.97789122</v>
      </c>
      <c r="D26" s="0" t="n">
        <v>841426.321278319</v>
      </c>
      <c r="E26" s="0" t="n">
        <v>241178.136862703</v>
      </c>
      <c r="F26" s="0" t="n">
        <v>522851.464404871</v>
      </c>
      <c r="G26" s="0" t="n">
        <v>3546.83965393925</v>
      </c>
      <c r="H26" s="0" t="n">
        <v>33549.6693158953</v>
      </c>
      <c r="I26" s="0" t="n">
        <v>32671.2408225002</v>
      </c>
      <c r="J26" s="0" t="n">
        <v>5288.82266570235</v>
      </c>
    </row>
    <row r="27" customFormat="false" ht="12.8" hidden="false" customHeight="false" outlineLevel="0" collapsed="false">
      <c r="A27" s="0" t="n">
        <v>74</v>
      </c>
      <c r="B27" s="0" t="n">
        <v>2559464.82909881</v>
      </c>
      <c r="C27" s="0" t="n">
        <v>1284128.67941199</v>
      </c>
      <c r="D27" s="0" t="n">
        <v>922153.805043988</v>
      </c>
      <c r="E27" s="0" t="n">
        <v>257446.024370127</v>
      </c>
      <c r="F27" s="0" t="n">
        <v>0</v>
      </c>
      <c r="G27" s="0" t="n">
        <v>6244.18107303431</v>
      </c>
      <c r="H27" s="0" t="n">
        <v>47195.8714407395</v>
      </c>
      <c r="I27" s="0" t="n">
        <v>36206.9912156863</v>
      </c>
      <c r="J27" s="0" t="n">
        <v>6126.20171931136</v>
      </c>
    </row>
    <row r="28" customFormat="false" ht="12.8" hidden="false" customHeight="false" outlineLevel="0" collapsed="false">
      <c r="A28" s="0" t="n">
        <v>75</v>
      </c>
      <c r="B28" s="0" t="n">
        <v>2492474.19260902</v>
      </c>
      <c r="C28" s="0" t="n">
        <v>1233846.40626271</v>
      </c>
      <c r="D28" s="0" t="n">
        <v>906619.426568328</v>
      </c>
      <c r="E28" s="0" t="n">
        <v>253110.36869281</v>
      </c>
      <c r="F28" s="0" t="n">
        <v>0</v>
      </c>
      <c r="G28" s="0" t="n">
        <v>3338.86177701349</v>
      </c>
      <c r="H28" s="0" t="n">
        <v>46003.0556092433</v>
      </c>
      <c r="I28" s="0" t="n">
        <v>43003.1198393707</v>
      </c>
      <c r="J28" s="0" t="n">
        <v>6589.79893587821</v>
      </c>
    </row>
    <row r="29" customFormat="false" ht="12.8" hidden="false" customHeight="false" outlineLevel="0" collapsed="false">
      <c r="A29" s="0" t="n">
        <v>76</v>
      </c>
      <c r="B29" s="0" t="n">
        <v>2495768.14013366</v>
      </c>
      <c r="C29" s="0" t="n">
        <v>1290206.7432099</v>
      </c>
      <c r="D29" s="0" t="n">
        <v>869349.197525339</v>
      </c>
      <c r="E29" s="0" t="n">
        <v>255129.556110435</v>
      </c>
      <c r="F29" s="0" t="n">
        <v>0</v>
      </c>
      <c r="G29" s="0" t="n">
        <v>3776.78945713133</v>
      </c>
      <c r="H29" s="0" t="n">
        <v>42080.056605359</v>
      </c>
      <c r="I29" s="0" t="n">
        <v>29213.0760514743</v>
      </c>
      <c r="J29" s="0" t="n">
        <v>6373.01949443321</v>
      </c>
    </row>
    <row r="30" customFormat="false" ht="12.8" hidden="false" customHeight="false" outlineLevel="0" collapsed="false">
      <c r="A30" s="0" t="n">
        <v>77</v>
      </c>
      <c r="B30" s="0" t="n">
        <v>3058599.29459838</v>
      </c>
      <c r="C30" s="0" t="n">
        <v>1277790.39622701</v>
      </c>
      <c r="D30" s="0" t="n">
        <v>878418.008952894</v>
      </c>
      <c r="E30" s="0" t="n">
        <v>259048.191002061</v>
      </c>
      <c r="F30" s="0" t="n">
        <v>555976.215270812</v>
      </c>
      <c r="G30" s="0" t="n">
        <v>5203.87640038401</v>
      </c>
      <c r="H30" s="0" t="n">
        <v>41307.9429053727</v>
      </c>
      <c r="I30" s="0" t="n">
        <v>35370.6303740397</v>
      </c>
      <c r="J30" s="0" t="n">
        <v>5601.54503691351</v>
      </c>
    </row>
    <row r="31" customFormat="false" ht="12.8" hidden="false" customHeight="false" outlineLevel="0" collapsed="false">
      <c r="A31" s="0" t="n">
        <v>78</v>
      </c>
      <c r="B31" s="0" t="n">
        <v>2565189.8853548</v>
      </c>
      <c r="C31" s="0" t="n">
        <v>1346013.46522197</v>
      </c>
      <c r="D31" s="0" t="n">
        <v>855232.829634346</v>
      </c>
      <c r="E31" s="0" t="n">
        <v>261659.170657199</v>
      </c>
      <c r="F31" s="0" t="n">
        <v>0</v>
      </c>
      <c r="G31" s="0" t="n">
        <v>4514.45548375709</v>
      </c>
      <c r="H31" s="0" t="n">
        <v>46968.2349162726</v>
      </c>
      <c r="I31" s="0" t="n">
        <v>43932.6784402429</v>
      </c>
      <c r="J31" s="0" t="n">
        <v>6950.90275932368</v>
      </c>
    </row>
    <row r="32" customFormat="false" ht="12.8" hidden="false" customHeight="false" outlineLevel="0" collapsed="false">
      <c r="A32" s="0" t="n">
        <v>79</v>
      </c>
      <c r="B32" s="0" t="n">
        <v>2597762.40040504</v>
      </c>
      <c r="C32" s="0" t="n">
        <v>1324504.23248731</v>
      </c>
      <c r="D32" s="0" t="n">
        <v>904456.382502252</v>
      </c>
      <c r="E32" s="0" t="n">
        <v>265399.296105332</v>
      </c>
      <c r="F32" s="0" t="n">
        <v>0</v>
      </c>
      <c r="G32" s="0" t="n">
        <v>4130.69732772865</v>
      </c>
      <c r="H32" s="0" t="n">
        <v>46271.479249908</v>
      </c>
      <c r="I32" s="0" t="n">
        <v>45788.6412415973</v>
      </c>
      <c r="J32" s="0" t="n">
        <v>7336.93026502468</v>
      </c>
    </row>
    <row r="33" customFormat="false" ht="12.8" hidden="false" customHeight="false" outlineLevel="0" collapsed="false">
      <c r="A33" s="0" t="n">
        <v>80</v>
      </c>
      <c r="B33" s="0" t="n">
        <v>2571640.42016468</v>
      </c>
      <c r="C33" s="0" t="n">
        <v>1379974.24348043</v>
      </c>
      <c r="D33" s="0" t="n">
        <v>834025.955347678</v>
      </c>
      <c r="E33" s="0" t="n">
        <v>263925.021853255</v>
      </c>
      <c r="F33" s="0" t="n">
        <v>0</v>
      </c>
      <c r="G33" s="0" t="n">
        <v>3775.28193268365</v>
      </c>
      <c r="H33" s="0" t="n">
        <v>60341.2847448222</v>
      </c>
      <c r="I33" s="0" t="n">
        <v>21675.5590403899</v>
      </c>
      <c r="J33" s="0" t="n">
        <v>7979.51380207589</v>
      </c>
    </row>
    <row r="34" customFormat="false" ht="12.8" hidden="false" customHeight="false" outlineLevel="0" collapsed="false">
      <c r="A34" s="0" t="n">
        <v>81</v>
      </c>
      <c r="B34" s="0" t="n">
        <v>3163067.43688356</v>
      </c>
      <c r="C34" s="0" t="n">
        <v>1396992.00526458</v>
      </c>
      <c r="D34" s="0" t="n">
        <v>825578.241746577</v>
      </c>
      <c r="E34" s="0" t="n">
        <v>267729.220939823</v>
      </c>
      <c r="F34" s="0" t="n">
        <v>573641.29615856</v>
      </c>
      <c r="G34" s="0" t="n">
        <v>3343.94372965613</v>
      </c>
      <c r="H34" s="0" t="n">
        <v>55677.804344709</v>
      </c>
      <c r="I34" s="0" t="n">
        <v>32173.4092576908</v>
      </c>
      <c r="J34" s="0" t="n">
        <v>8112.15388774279</v>
      </c>
    </row>
    <row r="35" customFormat="false" ht="12.8" hidden="false" customHeight="false" outlineLevel="0" collapsed="false">
      <c r="A35" s="0" t="n">
        <v>82</v>
      </c>
      <c r="B35" s="0" t="n">
        <v>2660881.35106527</v>
      </c>
      <c r="C35" s="0" t="n">
        <v>1423920.37491584</v>
      </c>
      <c r="D35" s="0" t="n">
        <v>857721.513340973</v>
      </c>
      <c r="E35" s="0" t="n">
        <v>269280.603765905</v>
      </c>
      <c r="F35" s="0" t="n">
        <v>0</v>
      </c>
      <c r="G35" s="0" t="n">
        <v>7555.66262744332</v>
      </c>
      <c r="H35" s="0" t="n">
        <v>51302.5685663576</v>
      </c>
      <c r="I35" s="0" t="n">
        <v>43692.8660331073</v>
      </c>
      <c r="J35" s="0" t="n">
        <v>7336.62202796701</v>
      </c>
    </row>
    <row r="36" customFormat="false" ht="12.8" hidden="false" customHeight="false" outlineLevel="0" collapsed="false">
      <c r="A36" s="0" t="n">
        <v>83</v>
      </c>
      <c r="B36" s="0" t="n">
        <v>2604124.1923902</v>
      </c>
      <c r="C36" s="0" t="n">
        <v>1376815.63797658</v>
      </c>
      <c r="D36" s="0" t="n">
        <v>856821.778202225</v>
      </c>
      <c r="E36" s="0" t="n">
        <v>267622.755896715</v>
      </c>
      <c r="F36" s="0" t="n">
        <v>0</v>
      </c>
      <c r="G36" s="0" t="n">
        <v>5155.05549102918</v>
      </c>
      <c r="H36" s="0" t="n">
        <v>54334.8972107329</v>
      </c>
      <c r="I36" s="0" t="n">
        <v>35377.4030644796</v>
      </c>
      <c r="J36" s="0" t="n">
        <v>7890.36295759509</v>
      </c>
    </row>
    <row r="37" customFormat="false" ht="12.8" hidden="false" customHeight="false" outlineLevel="0" collapsed="false">
      <c r="A37" s="0" t="n">
        <v>84</v>
      </c>
      <c r="B37" s="0" t="n">
        <v>2636229.78422205</v>
      </c>
      <c r="C37" s="0" t="n">
        <v>1374781.28042008</v>
      </c>
      <c r="D37" s="0" t="n">
        <v>902894.727346016</v>
      </c>
      <c r="E37" s="0" t="n">
        <v>268970.819898052</v>
      </c>
      <c r="F37" s="0" t="n">
        <v>0</v>
      </c>
      <c r="G37" s="0" t="n">
        <v>6300.9417813609</v>
      </c>
      <c r="H37" s="0" t="n">
        <v>43908.083308367</v>
      </c>
      <c r="I37" s="0" t="n">
        <v>32791.7227578393</v>
      </c>
      <c r="J37" s="0" t="n">
        <v>6582.20871034198</v>
      </c>
    </row>
    <row r="38" customFormat="false" ht="12.8" hidden="false" customHeight="false" outlineLevel="0" collapsed="false">
      <c r="A38" s="0" t="n">
        <v>85</v>
      </c>
      <c r="B38" s="0" t="n">
        <v>3170552.59537371</v>
      </c>
      <c r="C38" s="0" t="n">
        <v>1334062.47259849</v>
      </c>
      <c r="D38" s="0" t="n">
        <v>888106.663326186</v>
      </c>
      <c r="E38" s="0" t="n">
        <v>270746.796132629</v>
      </c>
      <c r="F38" s="0" t="n">
        <v>584369.284510229</v>
      </c>
      <c r="G38" s="0" t="n">
        <v>8358.99040059523</v>
      </c>
      <c r="H38" s="0" t="n">
        <v>47886.9992498597</v>
      </c>
      <c r="I38" s="0" t="n">
        <v>30675.489540434</v>
      </c>
      <c r="J38" s="0" t="n">
        <v>6536.49934282818</v>
      </c>
    </row>
    <row r="39" customFormat="false" ht="12.8" hidden="false" customHeight="false" outlineLevel="0" collapsed="false">
      <c r="A39" s="0" t="n">
        <v>86</v>
      </c>
      <c r="B39" s="0" t="n">
        <v>2692323.44639043</v>
      </c>
      <c r="C39" s="0" t="n">
        <v>1389223.75949245</v>
      </c>
      <c r="D39" s="0" t="n">
        <v>911212.617557275</v>
      </c>
      <c r="E39" s="0" t="n">
        <v>270044.3142459</v>
      </c>
      <c r="F39" s="0" t="n">
        <v>0</v>
      </c>
      <c r="G39" s="0" t="n">
        <v>6716.20116708416</v>
      </c>
      <c r="H39" s="0" t="n">
        <v>58085.4424676943</v>
      </c>
      <c r="I39" s="0" t="n">
        <v>49141.1164013749</v>
      </c>
      <c r="J39" s="0" t="n">
        <v>8241.04638934612</v>
      </c>
    </row>
    <row r="40" customFormat="false" ht="12.8" hidden="false" customHeight="false" outlineLevel="0" collapsed="false">
      <c r="A40" s="0" t="n">
        <v>87</v>
      </c>
      <c r="B40" s="0" t="n">
        <v>2651810.25779755</v>
      </c>
      <c r="C40" s="0" t="n">
        <v>1405101.90570111</v>
      </c>
      <c r="D40" s="0" t="n">
        <v>869065.056865715</v>
      </c>
      <c r="E40" s="0" t="n">
        <v>271495.575380688</v>
      </c>
      <c r="F40" s="0" t="n">
        <v>0</v>
      </c>
      <c r="G40" s="0" t="n">
        <v>4181.24133874146</v>
      </c>
      <c r="H40" s="0" t="n">
        <v>54805.8044776784</v>
      </c>
      <c r="I40" s="0" t="n">
        <v>41404.1774110784</v>
      </c>
      <c r="J40" s="0" t="n">
        <v>8151.88830666458</v>
      </c>
    </row>
    <row r="41" customFormat="false" ht="12.8" hidden="false" customHeight="false" outlineLevel="0" collapsed="false">
      <c r="A41" s="0" t="n">
        <v>88</v>
      </c>
      <c r="B41" s="0" t="n">
        <v>2695330.52252092</v>
      </c>
      <c r="C41" s="0" t="n">
        <v>1381070.34904586</v>
      </c>
      <c r="D41" s="0" t="n">
        <v>939924.734018409</v>
      </c>
      <c r="E41" s="0" t="n">
        <v>273078.85810473</v>
      </c>
      <c r="F41" s="0" t="n">
        <v>0</v>
      </c>
      <c r="G41" s="0" t="n">
        <v>7038.07622752529</v>
      </c>
      <c r="H41" s="0" t="n">
        <v>50630.0332334935</v>
      </c>
      <c r="I41" s="0" t="n">
        <v>36672.5432035939</v>
      </c>
      <c r="J41" s="0" t="n">
        <v>7045.11562766107</v>
      </c>
    </row>
    <row r="42" customFormat="false" ht="12.8" hidden="false" customHeight="false" outlineLevel="0" collapsed="false">
      <c r="A42" s="0" t="n">
        <v>89</v>
      </c>
      <c r="B42" s="0" t="n">
        <v>3208797.78430812</v>
      </c>
      <c r="C42" s="0" t="n">
        <v>1402897.78257703</v>
      </c>
      <c r="D42" s="0" t="n">
        <v>862352.751741162</v>
      </c>
      <c r="E42" s="0" t="n">
        <v>273912.684191193</v>
      </c>
      <c r="F42" s="0" t="n">
        <v>584327.510626442</v>
      </c>
      <c r="G42" s="0" t="n">
        <v>6614.85006832347</v>
      </c>
      <c r="H42" s="0" t="n">
        <v>39714.2323865434</v>
      </c>
      <c r="I42" s="0" t="n">
        <v>35053.634929823</v>
      </c>
      <c r="J42" s="0" t="n">
        <v>6238.45443135805</v>
      </c>
    </row>
    <row r="43" customFormat="false" ht="12.8" hidden="false" customHeight="false" outlineLevel="0" collapsed="false">
      <c r="A43" s="0" t="n">
        <v>90</v>
      </c>
      <c r="B43" s="0" t="n">
        <v>2685843.58955897</v>
      </c>
      <c r="C43" s="0" t="n">
        <v>1474387.25101547</v>
      </c>
      <c r="D43" s="0" t="n">
        <v>821053.412759533</v>
      </c>
      <c r="E43" s="0" t="n">
        <v>271541.476901929</v>
      </c>
      <c r="F43" s="0" t="n">
        <v>0</v>
      </c>
      <c r="G43" s="0" t="n">
        <v>9715.69561770263</v>
      </c>
      <c r="H43" s="0" t="n">
        <v>58759.0661339297</v>
      </c>
      <c r="I43" s="0" t="n">
        <v>42764.5589906417</v>
      </c>
      <c r="J43" s="0" t="n">
        <v>8108.93046698905</v>
      </c>
    </row>
    <row r="44" customFormat="false" ht="12.8" hidden="false" customHeight="false" outlineLevel="0" collapsed="false">
      <c r="A44" s="0" t="n">
        <v>91</v>
      </c>
      <c r="B44" s="0" t="n">
        <v>2680434.77711075</v>
      </c>
      <c r="C44" s="0" t="n">
        <v>1473227.99086271</v>
      </c>
      <c r="D44" s="0" t="n">
        <v>824375.577710826</v>
      </c>
      <c r="E44" s="0" t="n">
        <v>272755.480098955</v>
      </c>
      <c r="F44" s="0" t="n">
        <v>0</v>
      </c>
      <c r="G44" s="0" t="n">
        <v>8228.78690693558</v>
      </c>
      <c r="H44" s="0" t="n">
        <v>68340.2708446136</v>
      </c>
      <c r="I44" s="0" t="n">
        <v>26401.6217097152</v>
      </c>
      <c r="J44" s="0" t="n">
        <v>9053.30939788204</v>
      </c>
    </row>
    <row r="45" customFormat="false" ht="12.8" hidden="false" customHeight="false" outlineLevel="0" collapsed="false">
      <c r="A45" s="0" t="n">
        <v>92</v>
      </c>
      <c r="B45" s="0" t="n">
        <v>2684270.80821031</v>
      </c>
      <c r="C45" s="0" t="n">
        <v>1424925.08685423</v>
      </c>
      <c r="D45" s="0" t="n">
        <v>884404.506698713</v>
      </c>
      <c r="E45" s="0" t="n">
        <v>274191.28393336</v>
      </c>
      <c r="F45" s="0" t="n">
        <v>0</v>
      </c>
      <c r="G45" s="0" t="n">
        <v>5888.073673735</v>
      </c>
      <c r="H45" s="0" t="n">
        <v>64779.2125333608</v>
      </c>
      <c r="I45" s="0" t="n">
        <v>23165.8019125591</v>
      </c>
      <c r="J45" s="0" t="n">
        <v>7002.70889084308</v>
      </c>
    </row>
    <row r="46" customFormat="false" ht="12.8" hidden="false" customHeight="false" outlineLevel="0" collapsed="false">
      <c r="A46" s="0" t="n">
        <v>93</v>
      </c>
      <c r="B46" s="0" t="n">
        <v>3239963.32524017</v>
      </c>
      <c r="C46" s="0" t="n">
        <v>1433983.19508438</v>
      </c>
      <c r="D46" s="0" t="n">
        <v>847821.205772873</v>
      </c>
      <c r="E46" s="0" t="n">
        <v>273505.674357496</v>
      </c>
      <c r="F46" s="0" t="n">
        <v>588286.549590492</v>
      </c>
      <c r="G46" s="0" t="n">
        <v>8897.61040272795</v>
      </c>
      <c r="H46" s="0" t="n">
        <v>65266.2720760652</v>
      </c>
      <c r="I46" s="0" t="n">
        <v>19282.2337343347</v>
      </c>
      <c r="J46" s="0" t="n">
        <v>8213.12820467425</v>
      </c>
    </row>
    <row r="47" customFormat="false" ht="12.8" hidden="false" customHeight="false" outlineLevel="0" collapsed="false">
      <c r="A47" s="0" t="n">
        <v>94</v>
      </c>
      <c r="B47" s="0" t="n">
        <v>2646858.72052486</v>
      </c>
      <c r="C47" s="0" t="n">
        <v>1459558.12255971</v>
      </c>
      <c r="D47" s="0" t="n">
        <v>806096.612882836</v>
      </c>
      <c r="E47" s="0" t="n">
        <v>270524.263984117</v>
      </c>
      <c r="F47" s="0" t="n">
        <v>0</v>
      </c>
      <c r="G47" s="0" t="n">
        <v>6800.97930704782</v>
      </c>
      <c r="H47" s="0" t="n">
        <v>62530.141242648</v>
      </c>
      <c r="I47" s="0" t="n">
        <v>36951.2826580488</v>
      </c>
      <c r="J47" s="0" t="n">
        <v>8673.94075034985</v>
      </c>
    </row>
    <row r="48" customFormat="false" ht="12.8" hidden="false" customHeight="false" outlineLevel="0" collapsed="false">
      <c r="A48" s="0" t="n">
        <v>95</v>
      </c>
      <c r="B48" s="0" t="n">
        <v>2598881.44960079</v>
      </c>
      <c r="C48" s="0" t="n">
        <v>1458619.42897702</v>
      </c>
      <c r="D48" s="0" t="n">
        <v>775199.289347683</v>
      </c>
      <c r="E48" s="0" t="n">
        <v>270736.98769292</v>
      </c>
      <c r="F48" s="0" t="n">
        <v>0</v>
      </c>
      <c r="G48" s="0" t="n">
        <v>8510.71205092984</v>
      </c>
      <c r="H48" s="0" t="n">
        <v>52042.9666016996</v>
      </c>
      <c r="I48" s="0" t="n">
        <v>30095.4246627233</v>
      </c>
      <c r="J48" s="0" t="n">
        <v>8484.15918856075</v>
      </c>
    </row>
    <row r="49" customFormat="false" ht="12.8" hidden="false" customHeight="false" outlineLevel="0" collapsed="false">
      <c r="A49" s="0" t="n">
        <v>96</v>
      </c>
      <c r="B49" s="0" t="n">
        <v>2586470.86496334</v>
      </c>
      <c r="C49" s="0" t="n">
        <v>1504560.11569239</v>
      </c>
      <c r="D49" s="0" t="n">
        <v>711711.706643162</v>
      </c>
      <c r="E49" s="0" t="n">
        <v>268591.390230032</v>
      </c>
      <c r="F49" s="0" t="n">
        <v>0</v>
      </c>
      <c r="G49" s="0" t="n">
        <v>6911.30634378048</v>
      </c>
      <c r="H49" s="0" t="n">
        <v>62010.282269827</v>
      </c>
      <c r="I49" s="0" t="n">
        <v>22246.6647331995</v>
      </c>
      <c r="J49" s="0" t="n">
        <v>10270.0596831222</v>
      </c>
    </row>
    <row r="50" customFormat="false" ht="12.8" hidden="false" customHeight="false" outlineLevel="0" collapsed="false">
      <c r="A50" s="0" t="n">
        <v>97</v>
      </c>
      <c r="B50" s="0" t="n">
        <v>3148824.98190133</v>
      </c>
      <c r="C50" s="0" t="n">
        <v>1457221.79369439</v>
      </c>
      <c r="D50" s="0" t="n">
        <v>761720.997780387</v>
      </c>
      <c r="E50" s="0" t="n">
        <v>265218.663675957</v>
      </c>
      <c r="F50" s="0" t="n">
        <v>582630.938828027</v>
      </c>
      <c r="G50" s="0" t="n">
        <v>8330.79450391463</v>
      </c>
      <c r="H50" s="0" t="n">
        <v>41419.2461534304</v>
      </c>
      <c r="I50" s="0" t="n">
        <v>29119.5083482459</v>
      </c>
      <c r="J50" s="0" t="n">
        <v>7873.49069458981</v>
      </c>
    </row>
    <row r="51" customFormat="false" ht="12.8" hidden="false" customHeight="false" outlineLevel="0" collapsed="false">
      <c r="A51" s="0" t="n">
        <v>98</v>
      </c>
      <c r="B51" s="0" t="n">
        <v>2565762.73963656</v>
      </c>
      <c r="C51" s="0" t="n">
        <v>1432938.85381767</v>
      </c>
      <c r="D51" s="0" t="n">
        <v>778021.427510739</v>
      </c>
      <c r="E51" s="0" t="n">
        <v>263390.734763245</v>
      </c>
      <c r="F51" s="0" t="n">
        <v>0</v>
      </c>
      <c r="G51" s="0" t="n">
        <v>6394.86087566073</v>
      </c>
      <c r="H51" s="0" t="n">
        <v>48463.0224174903</v>
      </c>
      <c r="I51" s="0" t="n">
        <v>33006.9394061531</v>
      </c>
      <c r="J51" s="0" t="n">
        <v>8005.75494281261</v>
      </c>
    </row>
    <row r="52" customFormat="false" ht="12.8" hidden="false" customHeight="false" outlineLevel="0" collapsed="false">
      <c r="A52" s="0" t="n">
        <v>99</v>
      </c>
      <c r="B52" s="0" t="n">
        <v>2593534.44809761</v>
      </c>
      <c r="C52" s="0" t="n">
        <v>1514951.21796763</v>
      </c>
      <c r="D52" s="0" t="n">
        <v>726034.858599787</v>
      </c>
      <c r="E52" s="0" t="n">
        <v>262319.117143671</v>
      </c>
      <c r="F52" s="0" t="n">
        <v>0</v>
      </c>
      <c r="G52" s="0" t="n">
        <v>8663.29288554943</v>
      </c>
      <c r="H52" s="0" t="n">
        <v>51502.1918622319</v>
      </c>
      <c r="I52" s="0" t="n">
        <v>27599.796703962</v>
      </c>
      <c r="J52" s="0" t="n">
        <v>7750.3763578448</v>
      </c>
    </row>
    <row r="53" customFormat="false" ht="12.8" hidden="false" customHeight="false" outlineLevel="0" collapsed="false">
      <c r="A53" s="0" t="n">
        <v>100</v>
      </c>
      <c r="B53" s="0" t="n">
        <v>2524668.94353648</v>
      </c>
      <c r="C53" s="0" t="n">
        <v>1465956.89005049</v>
      </c>
      <c r="D53" s="0" t="n">
        <v>709220.223977768</v>
      </c>
      <c r="E53" s="0" t="n">
        <v>263233.751955231</v>
      </c>
      <c r="F53" s="0" t="n">
        <v>0</v>
      </c>
      <c r="G53" s="0" t="n">
        <v>8417.05405199536</v>
      </c>
      <c r="H53" s="0" t="n">
        <v>55931.9688088214</v>
      </c>
      <c r="I53" s="0" t="n">
        <v>18361.7777612638</v>
      </c>
      <c r="J53" s="0" t="n">
        <v>7922.8161208083</v>
      </c>
    </row>
    <row r="54" customFormat="false" ht="12.8" hidden="false" customHeight="false" outlineLevel="0" collapsed="false">
      <c r="A54" s="0" t="n">
        <v>101</v>
      </c>
      <c r="B54" s="0" t="n">
        <v>3043912.18725993</v>
      </c>
      <c r="C54" s="0" t="n">
        <v>1431949.76328875</v>
      </c>
      <c r="D54" s="0" t="n">
        <v>700049.475675201</v>
      </c>
      <c r="E54" s="0" t="n">
        <v>263825.894257802</v>
      </c>
      <c r="F54" s="0" t="n">
        <v>567888.02505024</v>
      </c>
      <c r="G54" s="0" t="n">
        <v>8847.56863223771</v>
      </c>
      <c r="H54" s="0" t="n">
        <v>50363.5987930815</v>
      </c>
      <c r="I54" s="0" t="n">
        <v>18146.6008493756</v>
      </c>
      <c r="J54" s="0" t="n">
        <v>7656.81013566907</v>
      </c>
    </row>
    <row r="55" customFormat="false" ht="12.8" hidden="false" customHeight="false" outlineLevel="0" collapsed="false">
      <c r="A55" s="0" t="n">
        <v>102</v>
      </c>
      <c r="B55" s="0" t="n">
        <v>2523955.04853634</v>
      </c>
      <c r="C55" s="0" t="n">
        <v>1427721.58424626</v>
      </c>
      <c r="D55" s="0" t="n">
        <v>732440.58015857</v>
      </c>
      <c r="E55" s="0" t="n">
        <v>261423.528188431</v>
      </c>
      <c r="F55" s="0" t="n">
        <v>0</v>
      </c>
      <c r="G55" s="0" t="n">
        <v>6752.37776025232</v>
      </c>
      <c r="H55" s="0" t="n">
        <v>55894.7629011127</v>
      </c>
      <c r="I55" s="0" t="n">
        <v>34363.7289920201</v>
      </c>
      <c r="J55" s="0" t="n">
        <v>8348.85886762394</v>
      </c>
    </row>
    <row r="56" customFormat="false" ht="12.8" hidden="false" customHeight="false" outlineLevel="0" collapsed="false">
      <c r="A56" s="0" t="n">
        <v>103</v>
      </c>
      <c r="B56" s="0" t="n">
        <v>2452252.34563653</v>
      </c>
      <c r="C56" s="0" t="n">
        <v>1393498.75979978</v>
      </c>
      <c r="D56" s="0" t="n">
        <v>712845.06940887</v>
      </c>
      <c r="E56" s="0" t="n">
        <v>259969.968331319</v>
      </c>
      <c r="F56" s="0" t="n">
        <v>0</v>
      </c>
      <c r="G56" s="0" t="n">
        <v>5654.59176017608</v>
      </c>
      <c r="H56" s="0" t="n">
        <v>49112.6752791683</v>
      </c>
      <c r="I56" s="0" t="n">
        <v>25595.1145912447</v>
      </c>
      <c r="J56" s="0" t="n">
        <v>7367.32778027325</v>
      </c>
    </row>
    <row r="57" customFormat="false" ht="12.8" hidden="false" customHeight="false" outlineLevel="0" collapsed="false">
      <c r="A57" s="0" t="n">
        <v>104</v>
      </c>
      <c r="B57" s="0" t="n">
        <v>2475148.32518624</v>
      </c>
      <c r="C57" s="0" t="n">
        <v>1462894.34382715</v>
      </c>
      <c r="D57" s="0" t="n">
        <v>673919.061049527</v>
      </c>
      <c r="E57" s="0" t="n">
        <v>259086.943839347</v>
      </c>
      <c r="F57" s="0" t="n">
        <v>0</v>
      </c>
      <c r="G57" s="0" t="n">
        <v>7386.6707398853</v>
      </c>
      <c r="H57" s="0" t="n">
        <v>49935.0124765505</v>
      </c>
      <c r="I57" s="0" t="n">
        <v>17728.1821226956</v>
      </c>
      <c r="J57" s="0" t="n">
        <v>6979.99463069699</v>
      </c>
    </row>
    <row r="58" customFormat="false" ht="12.8" hidden="false" customHeight="false" outlineLevel="0" collapsed="false">
      <c r="A58" s="0" t="n">
        <v>105</v>
      </c>
      <c r="B58" s="0" t="n">
        <v>2994121.50128506</v>
      </c>
      <c r="C58" s="0" t="n">
        <v>1410114.5589994</v>
      </c>
      <c r="D58" s="0" t="n">
        <v>697631.703144636</v>
      </c>
      <c r="E58" s="0" t="n">
        <v>255042.971427759</v>
      </c>
      <c r="F58" s="0" t="n">
        <v>560765.724513908</v>
      </c>
      <c r="G58" s="0" t="n">
        <v>6203.30075850635</v>
      </c>
      <c r="H58" s="0" t="n">
        <v>43757.3399770735</v>
      </c>
      <c r="I58" s="0" t="n">
        <v>18548.7602512443</v>
      </c>
      <c r="J58" s="0" t="n">
        <v>6547.49956958279</v>
      </c>
    </row>
    <row r="59" customFormat="false" ht="12.8" hidden="false" customHeight="false" outlineLevel="0" collapsed="false">
      <c r="A59" s="0" t="n">
        <v>106</v>
      </c>
      <c r="B59" s="0" t="n">
        <v>2471979.0563219</v>
      </c>
      <c r="C59" s="0" t="n">
        <v>1410615.82938346</v>
      </c>
      <c r="D59" s="0" t="n">
        <v>711130.285364867</v>
      </c>
      <c r="E59" s="0" t="n">
        <v>255266.597349138</v>
      </c>
      <c r="F59" s="0" t="n">
        <v>0</v>
      </c>
      <c r="G59" s="0" t="n">
        <v>7423.30813037944</v>
      </c>
      <c r="H59" s="0" t="n">
        <v>55154.1312573951</v>
      </c>
      <c r="I59" s="0" t="n">
        <v>31971.5522684253</v>
      </c>
      <c r="J59" s="0" t="n">
        <v>8498.23981678782</v>
      </c>
    </row>
    <row r="60" customFormat="false" ht="12.8" hidden="false" customHeight="false" outlineLevel="0" collapsed="false">
      <c r="A60" s="0" t="n">
        <v>107</v>
      </c>
      <c r="B60" s="0" t="n">
        <v>2430185.8683949</v>
      </c>
      <c r="C60" s="0" t="n">
        <v>1418785.95790978</v>
      </c>
      <c r="D60" s="0" t="n">
        <v>672338.44118661</v>
      </c>
      <c r="E60" s="0" t="n">
        <v>254423.821263014</v>
      </c>
      <c r="F60" s="0" t="n">
        <v>0</v>
      </c>
      <c r="G60" s="0" t="n">
        <v>8445.90298288851</v>
      </c>
      <c r="H60" s="0" t="n">
        <v>43412.748691276</v>
      </c>
      <c r="I60" s="0" t="n">
        <v>30836.4818765064</v>
      </c>
      <c r="J60" s="0" t="n">
        <v>7212.7126363757</v>
      </c>
    </row>
    <row r="61" customFormat="false" ht="12.8" hidden="false" customHeight="false" outlineLevel="0" collapsed="false">
      <c r="A61" s="0" t="n">
        <v>108</v>
      </c>
      <c r="B61" s="0" t="n">
        <v>2404156.80279764</v>
      </c>
      <c r="C61" s="0" t="n">
        <v>1407619.98505976</v>
      </c>
      <c r="D61" s="0" t="n">
        <v>654829.896256615</v>
      </c>
      <c r="E61" s="0" t="n">
        <v>252163.315287367</v>
      </c>
      <c r="F61" s="0" t="n">
        <v>0</v>
      </c>
      <c r="G61" s="0" t="n">
        <v>6426.89705443545</v>
      </c>
      <c r="H61" s="0" t="n">
        <v>42208.4466043222</v>
      </c>
      <c r="I61" s="0" t="n">
        <v>35788.8201701035</v>
      </c>
      <c r="J61" s="0" t="n">
        <v>8059.06183154772</v>
      </c>
    </row>
    <row r="62" customFormat="false" ht="12.8" hidden="false" customHeight="false" outlineLevel="0" collapsed="false">
      <c r="A62" s="0" t="n">
        <v>109</v>
      </c>
      <c r="B62" s="0" t="n">
        <v>2970136.13262348</v>
      </c>
      <c r="C62" s="0" t="n">
        <v>1431118.31490997</v>
      </c>
      <c r="D62" s="0" t="n">
        <v>636231.476153852</v>
      </c>
      <c r="E62" s="0" t="n">
        <v>254108.205586773</v>
      </c>
      <c r="F62" s="0" t="n">
        <v>549050.145310231</v>
      </c>
      <c r="G62" s="0" t="n">
        <v>6927.769400015</v>
      </c>
      <c r="H62" s="0" t="n">
        <v>49639.4951771499</v>
      </c>
      <c r="I62" s="0" t="n">
        <v>41153.9411446107</v>
      </c>
      <c r="J62" s="0" t="n">
        <v>7939.69554741239</v>
      </c>
    </row>
    <row r="63" customFormat="false" ht="12.8" hidden="false" customHeight="false" outlineLevel="0" collapsed="false">
      <c r="A63" s="0" t="n">
        <v>110</v>
      </c>
      <c r="B63" s="0" t="n">
        <v>2394592.55216246</v>
      </c>
      <c r="C63" s="0" t="n">
        <v>1434568.80037473</v>
      </c>
      <c r="D63" s="0" t="n">
        <v>597330.853054725</v>
      </c>
      <c r="E63" s="0" t="n">
        <v>256083.483839385</v>
      </c>
      <c r="F63" s="0" t="n">
        <v>0</v>
      </c>
      <c r="G63" s="0" t="n">
        <v>9635.5603401592</v>
      </c>
      <c r="H63" s="0" t="n">
        <v>51410.7251131344</v>
      </c>
      <c r="I63" s="0" t="n">
        <v>38783.3259924541</v>
      </c>
      <c r="J63" s="0" t="n">
        <v>7777.40131472694</v>
      </c>
    </row>
    <row r="64" customFormat="false" ht="12.8" hidden="false" customHeight="false" outlineLevel="0" collapsed="false">
      <c r="A64" s="0" t="n">
        <v>111</v>
      </c>
      <c r="B64" s="0" t="n">
        <v>2356181.97056292</v>
      </c>
      <c r="C64" s="0" t="n">
        <v>1354851.92162601</v>
      </c>
      <c r="D64" s="0" t="n">
        <v>629320.419773109</v>
      </c>
      <c r="E64" s="0" t="n">
        <v>257488.902854337</v>
      </c>
      <c r="F64" s="0" t="n">
        <v>0</v>
      </c>
      <c r="G64" s="0" t="n">
        <v>7767.11438089751</v>
      </c>
      <c r="H64" s="0" t="n">
        <v>63561.2685234126</v>
      </c>
      <c r="I64" s="0" t="n">
        <v>39924.9306571644</v>
      </c>
      <c r="J64" s="0" t="n">
        <v>7547.74638891679</v>
      </c>
    </row>
    <row r="65" customFormat="false" ht="12.8" hidden="false" customHeight="false" outlineLevel="0" collapsed="false">
      <c r="A65" s="0" t="n">
        <v>112</v>
      </c>
      <c r="B65" s="0" t="n">
        <v>2316532.34329007</v>
      </c>
      <c r="C65" s="0" t="n">
        <v>1294526.93358725</v>
      </c>
      <c r="D65" s="0" t="n">
        <v>671806.232742865</v>
      </c>
      <c r="E65" s="0" t="n">
        <v>256958.304959454</v>
      </c>
      <c r="F65" s="0" t="n">
        <v>0</v>
      </c>
      <c r="G65" s="0" t="n">
        <v>8169.65150546698</v>
      </c>
      <c r="H65" s="0" t="n">
        <v>51222.1113830502</v>
      </c>
      <c r="I65" s="0" t="n">
        <v>25033.4771651691</v>
      </c>
      <c r="J65" s="0" t="n">
        <v>8253.29364803417</v>
      </c>
    </row>
    <row r="66" customFormat="false" ht="12.8" hidden="false" customHeight="false" outlineLevel="0" collapsed="false">
      <c r="A66" s="0" t="n">
        <v>113</v>
      </c>
      <c r="B66" s="0" t="n">
        <v>2868474.08380854</v>
      </c>
      <c r="C66" s="0" t="n">
        <v>1295475.15266931</v>
      </c>
      <c r="D66" s="0" t="n">
        <v>673819.750347574</v>
      </c>
      <c r="E66" s="0" t="n">
        <v>256505.457695848</v>
      </c>
      <c r="F66" s="0" t="n">
        <v>537259.024696418</v>
      </c>
      <c r="G66" s="0" t="n">
        <v>5355.35100187451</v>
      </c>
      <c r="H66" s="0" t="n">
        <v>63119.2723668838</v>
      </c>
      <c r="I66" s="0" t="n">
        <v>32166.2878500236</v>
      </c>
      <c r="J66" s="0" t="n">
        <v>10714.7999534632</v>
      </c>
    </row>
    <row r="67" customFormat="false" ht="12.8" hidden="false" customHeight="false" outlineLevel="0" collapsed="false">
      <c r="A67" s="0" t="n">
        <v>114</v>
      </c>
      <c r="B67" s="0" t="n">
        <v>2280627.26089388</v>
      </c>
      <c r="C67" s="0" t="n">
        <v>1332633.40727536</v>
      </c>
      <c r="D67" s="0" t="n">
        <v>611600.537239723</v>
      </c>
      <c r="E67" s="0" t="n">
        <v>253790.514839554</v>
      </c>
      <c r="F67" s="0" t="n">
        <v>0</v>
      </c>
      <c r="G67" s="0" t="n">
        <v>4248.00954839785</v>
      </c>
      <c r="H67" s="0" t="n">
        <v>47569.210145805</v>
      </c>
      <c r="I67" s="0" t="n">
        <v>22200.0696886833</v>
      </c>
      <c r="J67" s="0" t="n">
        <v>8197.98616579903</v>
      </c>
    </row>
    <row r="68" customFormat="false" ht="12.8" hidden="false" customHeight="false" outlineLevel="0" collapsed="false">
      <c r="A68" s="0" t="n">
        <v>115</v>
      </c>
      <c r="B68" s="0" t="n">
        <v>2302124.67244736</v>
      </c>
      <c r="C68" s="0" t="n">
        <v>1354374.90462981</v>
      </c>
      <c r="D68" s="0" t="n">
        <v>610663.977156824</v>
      </c>
      <c r="E68" s="0" t="n">
        <v>254491.209405383</v>
      </c>
      <c r="F68" s="0" t="n">
        <v>0</v>
      </c>
      <c r="G68" s="0" t="n">
        <v>6807.42649862149</v>
      </c>
      <c r="H68" s="0" t="n">
        <v>47326.8841037709</v>
      </c>
      <c r="I68" s="0" t="n">
        <v>26248.4937702402</v>
      </c>
      <c r="J68" s="0" t="n">
        <v>6488.34203080124</v>
      </c>
    </row>
    <row r="69" customFormat="false" ht="12.8" hidden="false" customHeight="false" outlineLevel="0" collapsed="false">
      <c r="A69" s="0" t="n">
        <v>116</v>
      </c>
      <c r="B69" s="0" t="n">
        <v>2242182.42106303</v>
      </c>
      <c r="C69" s="0" t="n">
        <v>1291254.6835907</v>
      </c>
      <c r="D69" s="0" t="n">
        <v>613243.177394734</v>
      </c>
      <c r="E69" s="0" t="n">
        <v>254956.121460454</v>
      </c>
      <c r="F69" s="0" t="n">
        <v>0</v>
      </c>
      <c r="G69" s="0" t="n">
        <v>5265.35559437035</v>
      </c>
      <c r="H69" s="0" t="n">
        <v>41348.5858704262</v>
      </c>
      <c r="I69" s="0" t="n">
        <v>30274.0327120381</v>
      </c>
      <c r="J69" s="0" t="n">
        <v>5960.35736488823</v>
      </c>
    </row>
    <row r="70" customFormat="false" ht="12.8" hidden="false" customHeight="false" outlineLevel="0" collapsed="false">
      <c r="A70" s="0" t="n">
        <v>117</v>
      </c>
      <c r="B70" s="0" t="n">
        <v>2710119.44023359</v>
      </c>
      <c r="C70" s="0" t="n">
        <v>1230786.80131115</v>
      </c>
      <c r="D70" s="0" t="n">
        <v>610430.699203505</v>
      </c>
      <c r="E70" s="0" t="n">
        <v>254098.42552331</v>
      </c>
      <c r="F70" s="0" t="n">
        <v>515889.107305203</v>
      </c>
      <c r="G70" s="0" t="n">
        <v>9010.10466866655</v>
      </c>
      <c r="H70" s="0" t="n">
        <v>45946.6695056958</v>
      </c>
      <c r="I70" s="0" t="n">
        <v>36600.3677571092</v>
      </c>
      <c r="J70" s="0" t="n">
        <v>7688.52185755284</v>
      </c>
    </row>
    <row r="71" customFormat="false" ht="12.8" hidden="false" customHeight="false" outlineLevel="0" collapsed="false">
      <c r="A71" s="0" t="n">
        <v>118</v>
      </c>
      <c r="B71" s="0" t="n">
        <v>2188139.44576483</v>
      </c>
      <c r="C71" s="0" t="n">
        <v>1366612.28868756</v>
      </c>
      <c r="D71" s="0" t="n">
        <v>479900.337370184</v>
      </c>
      <c r="E71" s="0" t="n">
        <v>255585.274612026</v>
      </c>
      <c r="F71" s="0" t="n">
        <v>0</v>
      </c>
      <c r="G71" s="0" t="n">
        <v>8572.79359609625</v>
      </c>
      <c r="H71" s="0" t="n">
        <v>47638.9349178575</v>
      </c>
      <c r="I71" s="0" t="n">
        <v>22244.3687718378</v>
      </c>
      <c r="J71" s="0" t="n">
        <v>7091.3849544747</v>
      </c>
    </row>
    <row r="72" customFormat="false" ht="12.8" hidden="false" customHeight="false" outlineLevel="0" collapsed="false">
      <c r="A72" s="0" t="n">
        <v>119</v>
      </c>
      <c r="B72" s="0" t="n">
        <v>2214356.79152204</v>
      </c>
      <c r="C72" s="0" t="n">
        <v>1371941.76552528</v>
      </c>
      <c r="D72" s="0" t="n">
        <v>509304.004427031</v>
      </c>
      <c r="E72" s="0" t="n">
        <v>256777.933134548</v>
      </c>
      <c r="F72" s="0" t="n">
        <v>0</v>
      </c>
      <c r="G72" s="0" t="n">
        <v>4508.08354919505</v>
      </c>
      <c r="H72" s="0" t="n">
        <v>48507.2937301764</v>
      </c>
      <c r="I72" s="0" t="n">
        <v>20328.715977521</v>
      </c>
      <c r="J72" s="0" t="n">
        <v>7809.60002815091</v>
      </c>
    </row>
    <row r="73" customFormat="false" ht="12.8" hidden="false" customHeight="false" outlineLevel="0" collapsed="false">
      <c r="A73" s="0" t="n">
        <v>120</v>
      </c>
      <c r="B73" s="0" t="n">
        <v>2222722.14237699</v>
      </c>
      <c r="C73" s="0" t="n">
        <v>1278807.57336725</v>
      </c>
      <c r="D73" s="0" t="n">
        <v>586270.211103982</v>
      </c>
      <c r="E73" s="0" t="n">
        <v>255395.827947333</v>
      </c>
      <c r="F73" s="0" t="n">
        <v>0</v>
      </c>
      <c r="G73" s="0" t="n">
        <v>7900.66810317031</v>
      </c>
      <c r="H73" s="0" t="n">
        <v>55875.9605745324</v>
      </c>
      <c r="I73" s="0" t="n">
        <v>28780.8965592932</v>
      </c>
      <c r="J73" s="0" t="n">
        <v>8931.91910111499</v>
      </c>
    </row>
    <row r="74" customFormat="false" ht="12.8" hidden="false" customHeight="false" outlineLevel="0" collapsed="false">
      <c r="A74" s="0" t="n">
        <v>121</v>
      </c>
      <c r="B74" s="0" t="n">
        <v>2718835.94618908</v>
      </c>
      <c r="C74" s="0" t="n">
        <v>1339674.01011188</v>
      </c>
      <c r="D74" s="0" t="n">
        <v>531873.28345663</v>
      </c>
      <c r="E74" s="0" t="n">
        <v>253741.869719676</v>
      </c>
      <c r="F74" s="0" t="n">
        <v>505899.918091777</v>
      </c>
      <c r="G74" s="0" t="n">
        <v>3908.45199654235</v>
      </c>
      <c r="H74" s="0" t="n">
        <v>56898.3208434865</v>
      </c>
      <c r="I74" s="0" t="n">
        <v>24827.8382820092</v>
      </c>
      <c r="J74" s="0" t="n">
        <v>9093.15992213404</v>
      </c>
    </row>
    <row r="75" customFormat="false" ht="12.8" hidden="false" customHeight="false" outlineLevel="0" collapsed="false">
      <c r="A75" s="0" t="n">
        <v>122</v>
      </c>
      <c r="B75" s="0" t="n">
        <v>2200362.81192788</v>
      </c>
      <c r="C75" s="0" t="n">
        <v>1298960.70873531</v>
      </c>
      <c r="D75" s="0" t="n">
        <v>565387.169372321</v>
      </c>
      <c r="E75" s="0" t="n">
        <v>253872.145508196</v>
      </c>
      <c r="F75" s="0" t="n">
        <v>0</v>
      </c>
      <c r="G75" s="0" t="n">
        <v>6283.51183454484</v>
      </c>
      <c r="H75" s="0" t="n">
        <v>41290.7665060507</v>
      </c>
      <c r="I75" s="0" t="n">
        <v>27324.5728976899</v>
      </c>
      <c r="J75" s="0" t="n">
        <v>6440.61323135517</v>
      </c>
    </row>
    <row r="76" customFormat="false" ht="12.8" hidden="false" customHeight="false" outlineLevel="0" collapsed="false">
      <c r="A76" s="0" t="n">
        <v>123</v>
      </c>
      <c r="B76" s="0" t="n">
        <v>2218575.42445829</v>
      </c>
      <c r="C76" s="0" t="n">
        <v>1304856.64764405</v>
      </c>
      <c r="D76" s="0" t="n">
        <v>571004.520698682</v>
      </c>
      <c r="E76" s="0" t="n">
        <v>249465.886260708</v>
      </c>
      <c r="F76" s="0" t="n">
        <v>0</v>
      </c>
      <c r="G76" s="0" t="n">
        <v>7521.7116664417</v>
      </c>
      <c r="H76" s="0" t="n">
        <v>47215.1002440975</v>
      </c>
      <c r="I76" s="0" t="n">
        <v>34430.9292291808</v>
      </c>
      <c r="J76" s="0" t="n">
        <v>6555.8001817021</v>
      </c>
    </row>
    <row r="77" customFormat="false" ht="12.8" hidden="false" customHeight="false" outlineLevel="0" collapsed="false">
      <c r="A77" s="0" t="n">
        <v>124</v>
      </c>
      <c r="B77" s="0" t="n">
        <v>2189649.01153434</v>
      </c>
      <c r="C77" s="0" t="n">
        <v>1318375.2140242</v>
      </c>
      <c r="D77" s="0" t="n">
        <v>540738.567913343</v>
      </c>
      <c r="E77" s="0" t="n">
        <v>246713.824483818</v>
      </c>
      <c r="F77" s="0" t="n">
        <v>0</v>
      </c>
      <c r="G77" s="0" t="n">
        <v>7695.95173449727</v>
      </c>
      <c r="H77" s="0" t="n">
        <v>58442.7231798385</v>
      </c>
      <c r="I77" s="0" t="n">
        <v>16255.0135370417</v>
      </c>
      <c r="J77" s="0" t="n">
        <v>7803.00939653817</v>
      </c>
    </row>
    <row r="78" customFormat="false" ht="12.8" hidden="false" customHeight="false" outlineLevel="0" collapsed="false">
      <c r="A78" s="0" t="n">
        <v>125</v>
      </c>
      <c r="B78" s="0" t="n">
        <v>2657098.8670556</v>
      </c>
      <c r="C78" s="0" t="n">
        <v>1292365.46820254</v>
      </c>
      <c r="D78" s="0" t="n">
        <v>546443.395858018</v>
      </c>
      <c r="E78" s="0" t="n">
        <v>248343.333007256</v>
      </c>
      <c r="F78" s="0" t="n">
        <v>486073.07039577</v>
      </c>
      <c r="G78" s="0" t="n">
        <v>8291.23282066209</v>
      </c>
      <c r="H78" s="0" t="n">
        <v>53473.8491954308</v>
      </c>
      <c r="I78" s="0" t="n">
        <v>19270.0703725345</v>
      </c>
      <c r="J78" s="0" t="n">
        <v>5120.91432434116</v>
      </c>
    </row>
    <row r="79" customFormat="false" ht="12.8" hidden="false" customHeight="false" outlineLevel="0" collapsed="false">
      <c r="A79" s="0" t="n">
        <v>126</v>
      </c>
      <c r="B79" s="0" t="n">
        <v>2186249.07168</v>
      </c>
      <c r="C79" s="0" t="n">
        <v>1285936.67666341</v>
      </c>
      <c r="D79" s="0" t="n">
        <v>544263.241605614</v>
      </c>
      <c r="E79" s="0" t="n">
        <v>248674.826823761</v>
      </c>
      <c r="F79" s="0" t="n">
        <v>0</v>
      </c>
      <c r="G79" s="0" t="n">
        <v>10841.5031974766</v>
      </c>
      <c r="H79" s="0" t="n">
        <v>63007.903090836</v>
      </c>
      <c r="I79" s="0" t="n">
        <v>24130.2820361775</v>
      </c>
      <c r="J79" s="0" t="n">
        <v>7719.86995903512</v>
      </c>
    </row>
    <row r="80" customFormat="false" ht="12.8" hidden="false" customHeight="false" outlineLevel="0" collapsed="false">
      <c r="A80" s="0" t="n">
        <v>127</v>
      </c>
      <c r="B80" s="0" t="n">
        <v>2115670.83787395</v>
      </c>
      <c r="C80" s="0" t="n">
        <v>1266499.22648772</v>
      </c>
      <c r="D80" s="0" t="n">
        <v>508992.792244405</v>
      </c>
      <c r="E80" s="0" t="n">
        <v>247661.532594484</v>
      </c>
      <c r="F80" s="0" t="n">
        <v>0</v>
      </c>
      <c r="G80" s="0" t="n">
        <v>10576.3821897895</v>
      </c>
      <c r="H80" s="0" t="n">
        <v>51039.1949328321</v>
      </c>
      <c r="I80" s="0" t="n">
        <v>24832.6036227486</v>
      </c>
      <c r="J80" s="0" t="n">
        <v>7050.38463824735</v>
      </c>
    </row>
    <row r="81" customFormat="false" ht="12.8" hidden="false" customHeight="false" outlineLevel="0" collapsed="false">
      <c r="A81" s="0" t="n">
        <v>128</v>
      </c>
      <c r="B81" s="0" t="n">
        <v>2124533.48084652</v>
      </c>
      <c r="C81" s="0" t="n">
        <v>1274584.58372825</v>
      </c>
      <c r="D81" s="0" t="n">
        <v>500984.273562528</v>
      </c>
      <c r="E81" s="0" t="n">
        <v>247222.284929212</v>
      </c>
      <c r="F81" s="0" t="n">
        <v>0</v>
      </c>
      <c r="G81" s="0" t="n">
        <v>5654.70708384701</v>
      </c>
      <c r="H81" s="0" t="n">
        <v>61775.7227945345</v>
      </c>
      <c r="I81" s="0" t="n">
        <v>15369.7693308035</v>
      </c>
      <c r="J81" s="0" t="n">
        <v>9818.68978460915</v>
      </c>
    </row>
    <row r="82" customFormat="false" ht="12.8" hidden="false" customHeight="false" outlineLevel="0" collapsed="false">
      <c r="A82" s="0" t="n">
        <v>129</v>
      </c>
      <c r="B82" s="0" t="n">
        <v>2567237.385739</v>
      </c>
      <c r="C82" s="0" t="n">
        <v>1275503.40778532</v>
      </c>
      <c r="D82" s="0" t="n">
        <v>482343.524691277</v>
      </c>
      <c r="E82" s="0" t="n">
        <v>246691.737058252</v>
      </c>
      <c r="F82" s="0" t="n">
        <v>480766.300874779</v>
      </c>
      <c r="G82" s="0" t="n">
        <v>6411.12390099144</v>
      </c>
      <c r="H82" s="0" t="n">
        <v>51655.1188333783</v>
      </c>
      <c r="I82" s="0" t="n">
        <v>21853.7244391257</v>
      </c>
      <c r="J82" s="0" t="n">
        <v>7341.67925230348</v>
      </c>
    </row>
    <row r="83" customFormat="false" ht="12.8" hidden="false" customHeight="false" outlineLevel="0" collapsed="false">
      <c r="A83" s="0" t="n">
        <v>130</v>
      </c>
      <c r="B83" s="0" t="n">
        <v>2063051.84484314</v>
      </c>
      <c r="C83" s="0" t="n">
        <v>1335801.40569271</v>
      </c>
      <c r="D83" s="0" t="n">
        <v>387178.004957665</v>
      </c>
      <c r="E83" s="0" t="n">
        <v>244371.618369994</v>
      </c>
      <c r="F83" s="0" t="n">
        <v>0</v>
      </c>
      <c r="G83" s="0" t="n">
        <v>5049.1424539998</v>
      </c>
      <c r="H83" s="0" t="n">
        <v>52049.1413928614</v>
      </c>
      <c r="I83" s="0" t="n">
        <v>22417.82083133</v>
      </c>
      <c r="J83" s="0" t="n">
        <v>7753.775940638</v>
      </c>
    </row>
    <row r="84" customFormat="false" ht="12.8" hidden="false" customHeight="false" outlineLevel="0" collapsed="false">
      <c r="A84" s="0" t="n">
        <v>131</v>
      </c>
      <c r="B84" s="0" t="n">
        <v>2028831.60020262</v>
      </c>
      <c r="C84" s="0" t="n">
        <v>1242949.4684485</v>
      </c>
      <c r="D84" s="0" t="n">
        <v>468172.068357602</v>
      </c>
      <c r="E84" s="0" t="n">
        <v>241983.153601858</v>
      </c>
      <c r="F84" s="0" t="n">
        <v>0</v>
      </c>
      <c r="G84" s="0" t="n">
        <v>11347.5907267017</v>
      </c>
      <c r="H84" s="0" t="n">
        <v>45346.9006521285</v>
      </c>
      <c r="I84" s="0" t="n">
        <v>14948.0811902921</v>
      </c>
      <c r="J84" s="0" t="n">
        <v>5402.36886696381</v>
      </c>
    </row>
    <row r="85" customFormat="false" ht="12.8" hidden="false" customHeight="false" outlineLevel="0" collapsed="false">
      <c r="A85" s="0" t="n">
        <v>132</v>
      </c>
      <c r="B85" s="0" t="n">
        <v>2055718.91225345</v>
      </c>
      <c r="C85" s="0" t="n">
        <v>1230283.73945081</v>
      </c>
      <c r="D85" s="0" t="n">
        <v>483460.173690404</v>
      </c>
      <c r="E85" s="0" t="n">
        <v>242720.088739753</v>
      </c>
      <c r="F85" s="0" t="n">
        <v>0</v>
      </c>
      <c r="G85" s="0" t="n">
        <v>9238.0082326683</v>
      </c>
      <c r="H85" s="0" t="n">
        <v>55434.1925135924</v>
      </c>
      <c r="I85" s="0" t="n">
        <v>27870.4337407698</v>
      </c>
      <c r="J85" s="0" t="n">
        <v>7474.24689091021</v>
      </c>
    </row>
    <row r="86" customFormat="false" ht="12.8" hidden="false" customHeight="false" outlineLevel="0" collapsed="false">
      <c r="A86" s="0" t="n">
        <v>133</v>
      </c>
      <c r="B86" s="0" t="n">
        <v>2513174.57373993</v>
      </c>
      <c r="C86" s="0" t="n">
        <v>1266855.87809609</v>
      </c>
      <c r="D86" s="0" t="n">
        <v>442870.778846775</v>
      </c>
      <c r="E86" s="0" t="n">
        <v>239817.286055534</v>
      </c>
      <c r="F86" s="0" t="n">
        <v>483999.419804344</v>
      </c>
      <c r="G86" s="0" t="n">
        <v>11372.8794292802</v>
      </c>
      <c r="H86" s="0" t="n">
        <v>51146.107031104</v>
      </c>
      <c r="I86" s="0" t="n">
        <v>16043.4005180785</v>
      </c>
      <c r="J86" s="0" t="n">
        <v>5580.7770084905</v>
      </c>
    </row>
    <row r="87" customFormat="false" ht="12.8" hidden="false" customHeight="false" outlineLevel="0" collapsed="false">
      <c r="A87" s="0" t="n">
        <v>134</v>
      </c>
      <c r="B87" s="0" t="n">
        <v>1988195.24812664</v>
      </c>
      <c r="C87" s="0" t="n">
        <v>1216416.83635083</v>
      </c>
      <c r="D87" s="0" t="n">
        <v>443234.197057892</v>
      </c>
      <c r="E87" s="0" t="n">
        <v>239773.407689803</v>
      </c>
      <c r="F87" s="0" t="n">
        <v>0</v>
      </c>
      <c r="G87" s="0" t="n">
        <v>7650.03721265646</v>
      </c>
      <c r="H87" s="0" t="n">
        <v>56969.1295808221</v>
      </c>
      <c r="I87" s="0" t="n">
        <v>19722.2645962379</v>
      </c>
      <c r="J87" s="0" t="n">
        <v>6450.08138338547</v>
      </c>
    </row>
    <row r="88" customFormat="false" ht="12.8" hidden="false" customHeight="false" outlineLevel="0" collapsed="false">
      <c r="A88" s="0" t="n">
        <v>135</v>
      </c>
      <c r="B88" s="0" t="n">
        <v>1960148.39009929</v>
      </c>
      <c r="C88" s="0" t="n">
        <v>1212783.69886896</v>
      </c>
      <c r="D88" s="0" t="n">
        <v>432472.610746648</v>
      </c>
      <c r="E88" s="0" t="n">
        <v>236959.901251455</v>
      </c>
      <c r="F88" s="0" t="n">
        <v>0</v>
      </c>
      <c r="G88" s="0" t="n">
        <v>6367.21552954141</v>
      </c>
      <c r="H88" s="0" t="n">
        <v>47700.6786993618</v>
      </c>
      <c r="I88" s="0" t="n">
        <v>21233.0858931358</v>
      </c>
      <c r="J88" s="0" t="n">
        <v>8566.24657109346</v>
      </c>
    </row>
    <row r="89" customFormat="false" ht="12.8" hidden="false" customHeight="false" outlineLevel="0" collapsed="false">
      <c r="A89" s="0" t="n">
        <v>136</v>
      </c>
      <c r="B89" s="0" t="n">
        <v>1952625.88922174</v>
      </c>
      <c r="C89" s="0" t="n">
        <v>1247085.43574531</v>
      </c>
      <c r="D89" s="0" t="n">
        <v>373528.557209301</v>
      </c>
      <c r="E89" s="0" t="n">
        <v>236305.667548583</v>
      </c>
      <c r="F89" s="0" t="n">
        <v>0</v>
      </c>
      <c r="G89" s="0" t="n">
        <v>5672.26456039152</v>
      </c>
      <c r="H89" s="0" t="n">
        <v>63187.2212737978</v>
      </c>
      <c r="I89" s="0" t="n">
        <v>17937.0331679823</v>
      </c>
      <c r="J89" s="0" t="n">
        <v>10636.2754067578</v>
      </c>
    </row>
    <row r="90" customFormat="false" ht="12.8" hidden="false" customHeight="false" outlineLevel="0" collapsed="false">
      <c r="A90" s="0" t="n">
        <v>137</v>
      </c>
      <c r="B90" s="0" t="n">
        <v>2407665.00095348</v>
      </c>
      <c r="C90" s="0" t="n">
        <v>1256867.14000008</v>
      </c>
      <c r="D90" s="0" t="n">
        <v>374774.989831582</v>
      </c>
      <c r="E90" s="0" t="n">
        <v>235358.579206497</v>
      </c>
      <c r="F90" s="0" t="n">
        <v>477125.02262696</v>
      </c>
      <c r="G90" s="0" t="n">
        <v>6715.77543255399</v>
      </c>
      <c r="H90" s="0" t="n">
        <v>44546.6934059227</v>
      </c>
      <c r="I90" s="0" t="n">
        <v>13805.6710090272</v>
      </c>
      <c r="J90" s="0" t="n">
        <v>5726.93560066366</v>
      </c>
    </row>
    <row r="91" customFormat="false" ht="12.8" hidden="false" customHeight="false" outlineLevel="0" collapsed="false">
      <c r="A91" s="0" t="n">
        <v>138</v>
      </c>
      <c r="B91" s="0" t="n">
        <v>1916219.55331947</v>
      </c>
      <c r="C91" s="0" t="n">
        <v>1165551.00159129</v>
      </c>
      <c r="D91" s="0" t="n">
        <v>444739.41183306</v>
      </c>
      <c r="E91" s="0" t="n">
        <v>236952.288461761</v>
      </c>
      <c r="F91" s="0" t="n">
        <v>0</v>
      </c>
      <c r="G91" s="0" t="n">
        <v>8894.42691725503</v>
      </c>
      <c r="H91" s="0" t="n">
        <v>39190.6614312479</v>
      </c>
      <c r="I91" s="0" t="n">
        <v>17405.5899517244</v>
      </c>
      <c r="J91" s="0" t="n">
        <v>5968.18628695947</v>
      </c>
    </row>
    <row r="92" customFormat="false" ht="12.8" hidden="false" customHeight="false" outlineLevel="0" collapsed="false">
      <c r="A92" s="0" t="n">
        <v>139</v>
      </c>
      <c r="B92" s="0" t="n">
        <v>1918785.43009485</v>
      </c>
      <c r="C92" s="0" t="n">
        <v>1174965.89827709</v>
      </c>
      <c r="D92" s="0" t="n">
        <v>438170.213985851</v>
      </c>
      <c r="E92" s="0" t="n">
        <v>234019.017944487</v>
      </c>
      <c r="F92" s="0" t="n">
        <v>0</v>
      </c>
      <c r="G92" s="0" t="n">
        <v>7478.91857967467</v>
      </c>
      <c r="H92" s="0" t="n">
        <v>41355.1108173393</v>
      </c>
      <c r="I92" s="0" t="n">
        <v>19946.0286434361</v>
      </c>
      <c r="J92" s="0" t="n">
        <v>7105.59981992845</v>
      </c>
    </row>
    <row r="93" customFormat="false" ht="12.8" hidden="false" customHeight="false" outlineLevel="0" collapsed="false">
      <c r="A93" s="0" t="n">
        <v>140</v>
      </c>
      <c r="B93" s="0" t="n">
        <v>1841245.14001221</v>
      </c>
      <c r="C93" s="0" t="n">
        <v>1161792.56106265</v>
      </c>
      <c r="D93" s="0" t="n">
        <v>377689.281424068</v>
      </c>
      <c r="E93" s="0" t="n">
        <v>235246.826032122</v>
      </c>
      <c r="F93" s="0" t="n">
        <v>0</v>
      </c>
      <c r="G93" s="0" t="n">
        <v>6124.46104376951</v>
      </c>
      <c r="H93" s="0" t="n">
        <v>39886.8710703774</v>
      </c>
      <c r="I93" s="0" t="n">
        <v>15450.2921331939</v>
      </c>
      <c r="J93" s="0" t="n">
        <v>6351.97613268645</v>
      </c>
    </row>
    <row r="94" customFormat="false" ht="12.8" hidden="false" customHeight="false" outlineLevel="0" collapsed="false">
      <c r="A94" s="0" t="n">
        <v>141</v>
      </c>
      <c r="B94" s="0" t="n">
        <v>2286170.85276209</v>
      </c>
      <c r="C94" s="0" t="n">
        <v>1170134.13628214</v>
      </c>
      <c r="D94" s="0" t="n">
        <v>366228.13787115</v>
      </c>
      <c r="E94" s="0" t="n">
        <v>234997.922010792</v>
      </c>
      <c r="F94" s="0" t="n">
        <v>458751.347990987</v>
      </c>
      <c r="G94" s="0" t="n">
        <v>5644.6670827432</v>
      </c>
      <c r="H94" s="0" t="n">
        <v>43554.1372603352</v>
      </c>
      <c r="I94" s="0" t="n">
        <v>15823.2133937207</v>
      </c>
      <c r="J94" s="0" t="n">
        <v>6666.0906181923</v>
      </c>
    </row>
    <row r="95" customFormat="false" ht="12.8" hidden="false" customHeight="false" outlineLevel="0" collapsed="false">
      <c r="A95" s="0" t="n">
        <v>142</v>
      </c>
      <c r="B95" s="0" t="n">
        <v>1845236.14854884</v>
      </c>
      <c r="C95" s="0" t="n">
        <v>1153749.0902454</v>
      </c>
      <c r="D95" s="0" t="n">
        <v>367290.156003862</v>
      </c>
      <c r="E95" s="0" t="n">
        <v>236177.080203735</v>
      </c>
      <c r="F95" s="0" t="n">
        <v>0</v>
      </c>
      <c r="G95" s="0" t="n">
        <v>9026.95922901121</v>
      </c>
      <c r="H95" s="0" t="n">
        <v>51611.474115393</v>
      </c>
      <c r="I95" s="0" t="n">
        <v>19382.5382019279</v>
      </c>
      <c r="J95" s="0" t="n">
        <v>7992.47324179336</v>
      </c>
    </row>
    <row r="96" customFormat="false" ht="12.8" hidden="false" customHeight="false" outlineLevel="0" collapsed="false">
      <c r="A96" s="0" t="n">
        <v>143</v>
      </c>
      <c r="B96" s="0" t="n">
        <v>1796954.04773902</v>
      </c>
      <c r="C96" s="0" t="n">
        <v>1119516.76340705</v>
      </c>
      <c r="D96" s="0" t="n">
        <v>377199.627594042</v>
      </c>
      <c r="E96" s="0" t="n">
        <v>237374.19803511</v>
      </c>
      <c r="F96" s="0" t="n">
        <v>0</v>
      </c>
      <c r="G96" s="0" t="n">
        <v>9098.02796308741</v>
      </c>
      <c r="H96" s="0" t="n">
        <v>33583.8520846997</v>
      </c>
      <c r="I96" s="0" t="n">
        <v>23184.7117290309</v>
      </c>
      <c r="J96" s="0" t="n">
        <v>5658.29287483904</v>
      </c>
    </row>
    <row r="97" customFormat="false" ht="12.8" hidden="false" customHeight="false" outlineLevel="0" collapsed="false">
      <c r="A97" s="0" t="n">
        <v>144</v>
      </c>
      <c r="B97" s="0" t="n">
        <v>1844466.32865385</v>
      </c>
      <c r="C97" s="0" t="n">
        <v>1159164.08954392</v>
      </c>
      <c r="D97" s="0" t="n">
        <v>406679.130034688</v>
      </c>
      <c r="E97" s="0" t="n">
        <v>236504.545775941</v>
      </c>
      <c r="F97" s="0" t="n">
        <v>0</v>
      </c>
      <c r="G97" s="0" t="n">
        <v>5580.23204717106</v>
      </c>
      <c r="H97" s="0" t="n">
        <v>25417.8726590779</v>
      </c>
      <c r="I97" s="0" t="n">
        <v>15769.1907564471</v>
      </c>
      <c r="J97" s="0" t="n">
        <v>5760.70437209204</v>
      </c>
    </row>
    <row r="98" customFormat="false" ht="12.8" hidden="false" customHeight="false" outlineLevel="0" collapsed="false">
      <c r="A98" s="0" t="n">
        <v>145</v>
      </c>
      <c r="B98" s="0" t="n">
        <v>2321346.53478705</v>
      </c>
      <c r="C98" s="0" t="n">
        <v>1181526.83050915</v>
      </c>
      <c r="D98" s="0" t="n">
        <v>388473.561056983</v>
      </c>
      <c r="E98" s="0" t="n">
        <v>234873.713109366</v>
      </c>
      <c r="F98" s="0" t="n">
        <v>471459.264023144</v>
      </c>
      <c r="G98" s="0" t="n">
        <v>6937.38444915509</v>
      </c>
      <c r="H98" s="0" t="n">
        <v>34947.5158220082</v>
      </c>
      <c r="I98" s="0" t="n">
        <v>10472.9825580322</v>
      </c>
      <c r="J98" s="0" t="n">
        <v>7207.9184245449</v>
      </c>
    </row>
    <row r="99" customFormat="false" ht="12.8" hidden="false" customHeight="false" outlineLevel="0" collapsed="false">
      <c r="A99" s="0" t="n">
        <v>146</v>
      </c>
      <c r="B99" s="0" t="n">
        <v>1877423.35337673</v>
      </c>
      <c r="C99" s="0" t="n">
        <v>1160431.10724848</v>
      </c>
      <c r="D99" s="0" t="n">
        <v>410223.815274335</v>
      </c>
      <c r="E99" s="0" t="n">
        <v>237300.506431503</v>
      </c>
      <c r="F99" s="0" t="n">
        <v>0</v>
      </c>
      <c r="G99" s="0" t="n">
        <v>11065.5429133178</v>
      </c>
      <c r="H99" s="0" t="n">
        <v>48111.7169452053</v>
      </c>
      <c r="I99" s="0" t="n">
        <v>14458.4841806138</v>
      </c>
      <c r="J99" s="0" t="n">
        <v>8888.13537150578</v>
      </c>
    </row>
    <row r="100" customFormat="false" ht="12.8" hidden="false" customHeight="false" outlineLevel="0" collapsed="false">
      <c r="A100" s="0" t="n">
        <v>147</v>
      </c>
      <c r="B100" s="0" t="n">
        <v>1811731.3830638</v>
      </c>
      <c r="C100" s="0" t="n">
        <v>1133478.71939707</v>
      </c>
      <c r="D100" s="0" t="n">
        <v>388025.834179449</v>
      </c>
      <c r="E100" s="0" t="n">
        <v>235274.933053859</v>
      </c>
      <c r="F100" s="0" t="n">
        <v>0</v>
      </c>
      <c r="G100" s="0" t="n">
        <v>6282.40576313362</v>
      </c>
      <c r="H100" s="0" t="n">
        <v>43102.0984697627</v>
      </c>
      <c r="I100" s="0" t="n">
        <v>11895.2018490683</v>
      </c>
      <c r="J100" s="0" t="n">
        <v>7825.31035987354</v>
      </c>
    </row>
    <row r="101" customFormat="false" ht="12.8" hidden="false" customHeight="false" outlineLevel="0" collapsed="false">
      <c r="A101" s="0" t="n">
        <v>148</v>
      </c>
      <c r="B101" s="0" t="n">
        <v>1813647.84383884</v>
      </c>
      <c r="C101" s="0" t="n">
        <v>1078633.5709884</v>
      </c>
      <c r="D101" s="0" t="n">
        <v>431545.759364889</v>
      </c>
      <c r="E101" s="0" t="n">
        <v>234489.107445769</v>
      </c>
      <c r="F101" s="0" t="n">
        <v>0</v>
      </c>
      <c r="G101" s="0" t="n">
        <v>9035.0219726707</v>
      </c>
      <c r="H101" s="0" t="n">
        <v>42846.306622377</v>
      </c>
      <c r="I101" s="0" t="n">
        <v>9962.50580360627</v>
      </c>
      <c r="J101" s="0" t="n">
        <v>8934.05464877239</v>
      </c>
    </row>
    <row r="102" customFormat="false" ht="12.8" hidden="false" customHeight="false" outlineLevel="0" collapsed="false">
      <c r="A102" s="0" t="n">
        <v>149</v>
      </c>
      <c r="B102" s="0" t="n">
        <v>2269630.61149188</v>
      </c>
      <c r="C102" s="0" t="n">
        <v>1146304.43177929</v>
      </c>
      <c r="D102" s="0" t="n">
        <v>379809.022224223</v>
      </c>
      <c r="E102" s="0" t="n">
        <v>232489.140924924</v>
      </c>
      <c r="F102" s="0" t="n">
        <v>456652.180751269</v>
      </c>
      <c r="G102" s="0" t="n">
        <v>7931.80072610658</v>
      </c>
      <c r="H102" s="0" t="n">
        <v>38236.0213675928</v>
      </c>
      <c r="I102" s="0" t="n">
        <v>13944.2979193088</v>
      </c>
      <c r="J102" s="0" t="n">
        <v>8279.57830478454</v>
      </c>
    </row>
    <row r="103" customFormat="false" ht="12.8" hidden="false" customHeight="false" outlineLevel="0" collapsed="false">
      <c r="A103" s="0" t="n">
        <v>150</v>
      </c>
      <c r="B103" s="0" t="n">
        <v>1833153.73080736</v>
      </c>
      <c r="C103" s="0" t="n">
        <v>1177880.34053595</v>
      </c>
      <c r="D103" s="0" t="n">
        <v>334536.42025018</v>
      </c>
      <c r="E103" s="0" t="n">
        <v>232731.696611305</v>
      </c>
      <c r="F103" s="0" t="n">
        <v>0</v>
      </c>
      <c r="G103" s="0" t="n">
        <v>8324.30257035753</v>
      </c>
      <c r="H103" s="0" t="n">
        <v>49955.6535285491</v>
      </c>
      <c r="I103" s="0" t="n">
        <v>23713.9383796521</v>
      </c>
      <c r="J103" s="0" t="n">
        <v>7690.72927916083</v>
      </c>
    </row>
    <row r="104" customFormat="false" ht="12.8" hidden="false" customHeight="false" outlineLevel="0" collapsed="false">
      <c r="A104" s="0" t="n">
        <v>151</v>
      </c>
      <c r="B104" s="0" t="n">
        <v>1716543.86729069</v>
      </c>
      <c r="C104" s="0" t="n">
        <v>1019237.4288834</v>
      </c>
      <c r="D104" s="0" t="n">
        <v>402701.221690485</v>
      </c>
      <c r="E104" s="0" t="n">
        <v>232119.816369582</v>
      </c>
      <c r="F104" s="0" t="n">
        <v>0</v>
      </c>
      <c r="G104" s="0" t="n">
        <v>11899.5723664142</v>
      </c>
      <c r="H104" s="0" t="n">
        <v>39292.7056050847</v>
      </c>
      <c r="I104" s="0" t="n">
        <v>12916.1361854281</v>
      </c>
      <c r="J104" s="0" t="n">
        <v>6128.86788990372</v>
      </c>
    </row>
    <row r="105" customFormat="false" ht="12.8" hidden="false" customHeight="false" outlineLevel="0" collapsed="false">
      <c r="A105" s="0" t="n">
        <v>152</v>
      </c>
      <c r="B105" s="0" t="n">
        <v>1708696.84387184</v>
      </c>
      <c r="C105" s="0" t="n">
        <v>1037541.20564489</v>
      </c>
      <c r="D105" s="0" t="n">
        <v>384917.494860888</v>
      </c>
      <c r="E105" s="0" t="n">
        <v>231303.83032057</v>
      </c>
      <c r="F105" s="0" t="n">
        <v>0</v>
      </c>
      <c r="G105" s="0" t="n">
        <v>8685.15894803718</v>
      </c>
      <c r="H105" s="0" t="n">
        <v>39042.1998987136</v>
      </c>
      <c r="I105" s="0" t="n">
        <v>8283.48736309576</v>
      </c>
      <c r="J105" s="0" t="n">
        <v>6882.36546310262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148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149</v>
      </c>
    </row>
    <row r="2" customFormat="false" ht="12.8" hidden="false" customHeight="false" outlineLevel="0" collapsed="false">
      <c r="A2" s="0" t="n">
        <v>49</v>
      </c>
      <c r="B2" s="128" t="n">
        <v>18004034.2271816</v>
      </c>
      <c r="C2" s="128" t="n">
        <v>17351947.9127592</v>
      </c>
      <c r="D2" s="128" t="n">
        <v>61294383.3095153</v>
      </c>
      <c r="E2" s="128" t="n">
        <v>61294383.3095153</v>
      </c>
      <c r="F2" s="128" t="n">
        <v>0</v>
      </c>
      <c r="G2" s="128" t="n">
        <v>371077.892968079</v>
      </c>
      <c r="H2" s="128" t="n">
        <v>186193.971362136</v>
      </c>
      <c r="I2" s="128" t="n">
        <v>135449.214417351</v>
      </c>
    </row>
    <row r="3" customFormat="false" ht="12.8" hidden="false" customHeight="false" outlineLevel="0" collapsed="false">
      <c r="A3" s="0" t="n">
        <v>50</v>
      </c>
      <c r="B3" s="128" t="n">
        <v>22160667.129279</v>
      </c>
      <c r="C3" s="128" t="n">
        <v>21424014.2421674</v>
      </c>
      <c r="D3" s="128" t="n">
        <v>75698211.0792046</v>
      </c>
      <c r="E3" s="128" t="n">
        <v>64884180.9250325</v>
      </c>
      <c r="F3" s="128" t="n">
        <v>10814030.1541721</v>
      </c>
      <c r="G3" s="128" t="n">
        <v>449590.603078845</v>
      </c>
      <c r="H3" s="128" t="n">
        <v>181303.384351026</v>
      </c>
      <c r="I3" s="128" t="n">
        <v>151084.142402353</v>
      </c>
    </row>
    <row r="4" customFormat="false" ht="12.8" hidden="false" customHeight="false" outlineLevel="0" collapsed="false">
      <c r="A4" s="0" t="n">
        <v>51</v>
      </c>
      <c r="B4" s="128" t="n">
        <v>20241474.6608547</v>
      </c>
      <c r="C4" s="128" t="n">
        <v>19488563.744322</v>
      </c>
      <c r="D4" s="128" t="n">
        <v>68948168.7444157</v>
      </c>
      <c r="E4" s="128" t="n">
        <v>68948168.7444157</v>
      </c>
      <c r="F4" s="128" t="n">
        <v>0</v>
      </c>
      <c r="G4" s="128" t="n">
        <v>479074.90149172</v>
      </c>
      <c r="H4" s="128" t="n">
        <v>169295.89556962</v>
      </c>
      <c r="I4" s="128" t="n">
        <v>149343.027816335</v>
      </c>
    </row>
    <row r="5" customFormat="false" ht="12.8" hidden="false" customHeight="false" outlineLevel="0" collapsed="false">
      <c r="A5" s="0" t="n">
        <v>52</v>
      </c>
      <c r="B5" s="128" t="n">
        <v>23722644.8086565</v>
      </c>
      <c r="C5" s="128" t="n">
        <v>22941053.6384898</v>
      </c>
      <c r="D5" s="128" t="n">
        <v>81128439.104295</v>
      </c>
      <c r="E5" s="128" t="n">
        <v>69538662.0893957</v>
      </c>
      <c r="F5" s="128" t="n">
        <v>11589777.0148993</v>
      </c>
      <c r="G5" s="128" t="n">
        <v>516987.680878167</v>
      </c>
      <c r="H5" s="128" t="n">
        <v>162008.72253143</v>
      </c>
      <c r="I5" s="128" t="n">
        <v>146563.952510206</v>
      </c>
    </row>
    <row r="6" customFormat="false" ht="12.8" hidden="false" customHeight="false" outlineLevel="0" collapsed="false">
      <c r="A6" s="0" t="n">
        <v>53</v>
      </c>
      <c r="B6" s="128" t="n">
        <v>19331318.9269655</v>
      </c>
      <c r="C6" s="128" t="n">
        <v>18665596.8309008</v>
      </c>
      <c r="D6" s="128" t="n">
        <v>66019109.634082</v>
      </c>
      <c r="E6" s="128" t="n">
        <v>66019109.634082</v>
      </c>
      <c r="F6" s="128" t="n">
        <v>0</v>
      </c>
      <c r="G6" s="128" t="n">
        <v>425976.651435597</v>
      </c>
      <c r="H6" s="128" t="n">
        <v>141481.176969882</v>
      </c>
      <c r="I6" s="128" t="n">
        <v>140377.525227439</v>
      </c>
    </row>
    <row r="7" customFormat="false" ht="12.8" hidden="false" customHeight="false" outlineLevel="0" collapsed="false">
      <c r="A7" s="0" t="n">
        <v>54</v>
      </c>
      <c r="B7" s="128" t="n">
        <v>22042352.8766765</v>
      </c>
      <c r="C7" s="128" t="n">
        <v>21400729.4931198</v>
      </c>
      <c r="D7" s="128" t="n">
        <v>75696584.2068533</v>
      </c>
      <c r="E7" s="128" t="n">
        <v>64882786.4630171</v>
      </c>
      <c r="F7" s="128" t="n">
        <v>10813797.7438362</v>
      </c>
      <c r="G7" s="128" t="n">
        <v>415298.321746476</v>
      </c>
      <c r="H7" s="128" t="n">
        <v>127089.694721227</v>
      </c>
      <c r="I7" s="128" t="n">
        <v>141764.810127232</v>
      </c>
    </row>
    <row r="8" customFormat="false" ht="12.8" hidden="false" customHeight="false" outlineLevel="0" collapsed="false">
      <c r="A8" s="0" t="n">
        <v>55</v>
      </c>
      <c r="B8" s="128" t="n">
        <v>19234129.6394673</v>
      </c>
      <c r="C8" s="128" t="n">
        <v>18611010.5636667</v>
      </c>
      <c r="D8" s="128" t="n">
        <v>65799884.3882005</v>
      </c>
      <c r="E8" s="128" t="n">
        <v>65799884.3882005</v>
      </c>
      <c r="F8" s="128" t="n">
        <v>0</v>
      </c>
      <c r="G8" s="128" t="n">
        <v>400553.629547846</v>
      </c>
      <c r="H8" s="128" t="n">
        <v>121633.121774462</v>
      </c>
      <c r="I8" s="128" t="n">
        <v>144189.0349691</v>
      </c>
    </row>
    <row r="9" customFormat="false" ht="12.8" hidden="false" customHeight="false" outlineLevel="0" collapsed="false">
      <c r="A9" s="0" t="n">
        <v>56</v>
      </c>
      <c r="B9" s="128" t="n">
        <v>22573512.1008919</v>
      </c>
      <c r="C9" s="128" t="n">
        <v>21912021.938732</v>
      </c>
      <c r="D9" s="128" t="n">
        <v>77437977.0286537</v>
      </c>
      <c r="E9" s="128" t="n">
        <v>66375408.8817032</v>
      </c>
      <c r="F9" s="128" t="n">
        <v>11062568.1469505</v>
      </c>
      <c r="G9" s="128" t="n">
        <v>439140.631379141</v>
      </c>
      <c r="H9" s="128" t="n">
        <v>116461.810362377</v>
      </c>
      <c r="I9" s="128" t="n">
        <v>151268.17202623</v>
      </c>
    </row>
    <row r="10" customFormat="false" ht="12.8" hidden="false" customHeight="false" outlineLevel="0" collapsed="false">
      <c r="A10" s="0" t="n">
        <v>57</v>
      </c>
      <c r="B10" s="128" t="n">
        <v>19517575.3041269</v>
      </c>
      <c r="C10" s="128" t="n">
        <v>18779486.4214554</v>
      </c>
      <c r="D10" s="128" t="n">
        <v>66351902.7083651</v>
      </c>
      <c r="E10" s="128" t="n">
        <v>66351902.7083651</v>
      </c>
      <c r="F10" s="128" t="n">
        <v>0</v>
      </c>
      <c r="G10" s="128" t="n">
        <v>413586.258336625</v>
      </c>
      <c r="H10" s="128" t="n">
        <v>238137.823326839</v>
      </c>
      <c r="I10" s="128" t="n">
        <v>123378.287154311</v>
      </c>
    </row>
    <row r="11" customFormat="false" ht="12.8" hidden="false" customHeight="false" outlineLevel="0" collapsed="false">
      <c r="A11" s="0" t="n">
        <v>58</v>
      </c>
      <c r="B11" s="128" t="n">
        <v>23345722.4547066</v>
      </c>
      <c r="C11" s="128" t="n">
        <v>22607547.935007</v>
      </c>
      <c r="D11" s="128" t="n">
        <v>79882706.2211742</v>
      </c>
      <c r="E11" s="128" t="n">
        <v>68470891.0467207</v>
      </c>
      <c r="F11" s="128" t="n">
        <v>11411815.1744534</v>
      </c>
      <c r="G11" s="128" t="n">
        <v>415889.735639967</v>
      </c>
      <c r="H11" s="128" t="n">
        <v>230582.912895283</v>
      </c>
      <c r="I11" s="128" t="n">
        <v>131002.673091904</v>
      </c>
    </row>
    <row r="12" customFormat="false" ht="12.8" hidden="false" customHeight="false" outlineLevel="0" collapsed="false">
      <c r="A12" s="0" t="n">
        <v>59</v>
      </c>
      <c r="B12" s="128" t="n">
        <v>20685758.7576831</v>
      </c>
      <c r="C12" s="128" t="n">
        <v>19996764.9761664</v>
      </c>
      <c r="D12" s="128" t="n">
        <v>70658358.7383324</v>
      </c>
      <c r="E12" s="128" t="n">
        <v>70658358.7383324</v>
      </c>
      <c r="F12" s="128" t="n">
        <v>0</v>
      </c>
      <c r="G12" s="128" t="n">
        <v>367663.677083727</v>
      </c>
      <c r="H12" s="128" t="n">
        <v>225108.785774441</v>
      </c>
      <c r="I12" s="128" t="n">
        <v>137459.026655012</v>
      </c>
    </row>
    <row r="13" customFormat="false" ht="12.8" hidden="false" customHeight="false" outlineLevel="0" collapsed="false">
      <c r="A13" s="0" t="n">
        <v>60</v>
      </c>
      <c r="B13" s="128" t="n">
        <v>24447912.8962081</v>
      </c>
      <c r="C13" s="128" t="n">
        <v>23723572.9013232</v>
      </c>
      <c r="D13" s="128" t="n">
        <v>83772244.5237371</v>
      </c>
      <c r="E13" s="128" t="n">
        <v>71804781.020346</v>
      </c>
      <c r="F13" s="128" t="n">
        <v>11967463.503391</v>
      </c>
      <c r="G13" s="128" t="n">
        <v>396743.97044938</v>
      </c>
      <c r="H13" s="128" t="n">
        <v>227007.358244038</v>
      </c>
      <c r="I13" s="128" t="n">
        <v>143698.094559182</v>
      </c>
    </row>
    <row r="14" customFormat="false" ht="12.8" hidden="false" customHeight="false" outlineLevel="0" collapsed="false">
      <c r="A14" s="0" t="n">
        <v>61</v>
      </c>
      <c r="B14" s="128" t="n">
        <v>19576875.4819577</v>
      </c>
      <c r="C14" s="128" t="n">
        <v>18845759.1637707</v>
      </c>
      <c r="D14" s="128" t="n">
        <v>63609343.1458918</v>
      </c>
      <c r="E14" s="128" t="n">
        <v>70961222.6214461</v>
      </c>
      <c r="F14" s="128" t="n">
        <v>0</v>
      </c>
      <c r="G14" s="128" t="n">
        <v>385120.323093544</v>
      </c>
      <c r="H14" s="128" t="n">
        <v>255380.671773609</v>
      </c>
      <c r="I14" s="128" t="n">
        <v>129450.461885458</v>
      </c>
    </row>
    <row r="15" customFormat="false" ht="12.8" hidden="false" customHeight="false" outlineLevel="0" collapsed="false">
      <c r="A15" s="0" t="n">
        <v>62</v>
      </c>
      <c r="B15" s="128" t="n">
        <v>22220331.7878667</v>
      </c>
      <c r="C15" s="128" t="n">
        <v>21501773.5238596</v>
      </c>
      <c r="D15" s="128" t="n">
        <v>72347360.9563194</v>
      </c>
      <c r="E15" s="128" t="n">
        <v>69714099.3486738</v>
      </c>
      <c r="F15" s="128" t="n">
        <v>11619016.5581123</v>
      </c>
      <c r="G15" s="128" t="n">
        <v>396657.897900116</v>
      </c>
      <c r="H15" s="128" t="n">
        <v>234931.164644349</v>
      </c>
      <c r="I15" s="128" t="n">
        <v>124241.716375217</v>
      </c>
    </row>
    <row r="16" customFormat="false" ht="12.8" hidden="false" customHeight="false" outlineLevel="0" collapsed="false">
      <c r="A16" s="0" t="n">
        <v>63</v>
      </c>
      <c r="B16" s="128" t="n">
        <v>18301844.9884928</v>
      </c>
      <c r="C16" s="128" t="n">
        <v>17663550.8030389</v>
      </c>
      <c r="D16" s="128" t="n">
        <v>59887509.8280857</v>
      </c>
      <c r="E16" s="128" t="n">
        <v>66038620.5698344</v>
      </c>
      <c r="F16" s="128" t="n">
        <v>0</v>
      </c>
      <c r="G16" s="128" t="n">
        <v>350101.280321882</v>
      </c>
      <c r="H16" s="128" t="n">
        <v>209332.638923006</v>
      </c>
      <c r="I16" s="128" t="n">
        <v>112657.52315571</v>
      </c>
    </row>
    <row r="17" customFormat="false" ht="12.8" hidden="false" customHeight="false" outlineLevel="0" collapsed="false">
      <c r="A17" s="0" t="n">
        <v>64</v>
      </c>
      <c r="B17" s="128" t="n">
        <v>19945772.1285218</v>
      </c>
      <c r="C17" s="128" t="n">
        <v>19348222.4279966</v>
      </c>
      <c r="D17" s="128" t="n">
        <v>65408555.5176618</v>
      </c>
      <c r="E17" s="128" t="n">
        <v>62201099.778605</v>
      </c>
      <c r="F17" s="128" t="n">
        <v>10366849.9631008</v>
      </c>
      <c r="G17" s="128" t="n">
        <v>317828.662223429</v>
      </c>
      <c r="H17" s="128" t="n">
        <v>201337.098904112</v>
      </c>
      <c r="I17" s="128" t="n">
        <v>111977.056282442</v>
      </c>
    </row>
    <row r="18" customFormat="false" ht="12.8" hidden="false" customHeight="false" outlineLevel="0" collapsed="false">
      <c r="A18" s="0" t="n">
        <v>65</v>
      </c>
      <c r="B18" s="128" t="n">
        <v>15748980.9767565</v>
      </c>
      <c r="C18" s="128" t="n">
        <v>15185663.7705915</v>
      </c>
      <c r="D18" s="128" t="n">
        <v>48156642.7646441</v>
      </c>
      <c r="E18" s="128" t="n">
        <v>61869622.9419318</v>
      </c>
      <c r="F18" s="128" t="n">
        <v>0</v>
      </c>
      <c r="G18" s="128" t="n">
        <v>293533.318449774</v>
      </c>
      <c r="H18" s="128" t="n">
        <v>190695.524998025</v>
      </c>
      <c r="I18" s="128" t="n">
        <v>112983.375310289</v>
      </c>
    </row>
    <row r="19" customFormat="false" ht="12.8" hidden="false" customHeight="false" outlineLevel="0" collapsed="false">
      <c r="A19" s="0" t="n">
        <v>66</v>
      </c>
      <c r="B19" s="128" t="n">
        <v>18646926.2542344</v>
      </c>
      <c r="C19" s="128" t="n">
        <v>18091223.3905637</v>
      </c>
      <c r="D19" s="128" t="n">
        <v>57965574.851702</v>
      </c>
      <c r="E19" s="128" t="n">
        <v>62303493.9400882</v>
      </c>
      <c r="F19" s="128" t="n">
        <v>10383915.6566814</v>
      </c>
      <c r="G19" s="128" t="n">
        <v>291421.32357906</v>
      </c>
      <c r="H19" s="128" t="n">
        <v>186504.719246608</v>
      </c>
      <c r="I19" s="128" t="n">
        <v>111109.744064318</v>
      </c>
    </row>
    <row r="20" customFormat="false" ht="12.8" hidden="false" customHeight="false" outlineLevel="0" collapsed="false">
      <c r="A20" s="0" t="n">
        <v>67</v>
      </c>
      <c r="B20" s="128" t="n">
        <v>15997402.2056668</v>
      </c>
      <c r="C20" s="128" t="n">
        <v>15401610.7495744</v>
      </c>
      <c r="D20" s="128" t="n">
        <v>49782681.3145329</v>
      </c>
      <c r="E20" s="128" t="n">
        <v>61144406.3664179</v>
      </c>
      <c r="F20" s="128" t="n">
        <v>0</v>
      </c>
      <c r="G20" s="128" t="n">
        <v>334938.960560723</v>
      </c>
      <c r="H20" s="128" t="n">
        <v>184279.314754835</v>
      </c>
      <c r="I20" s="128" t="n">
        <v>109390.258252687</v>
      </c>
    </row>
    <row r="21" customFormat="false" ht="12.8" hidden="false" customHeight="false" outlineLevel="0" collapsed="false">
      <c r="A21" s="0" t="n">
        <v>68</v>
      </c>
      <c r="B21" s="128" t="n">
        <v>18417019.9206197</v>
      </c>
      <c r="C21" s="128" t="n">
        <v>17797759.4313816</v>
      </c>
      <c r="D21" s="128" t="n">
        <v>57975789.1254913</v>
      </c>
      <c r="E21" s="128" t="n">
        <v>59998489.1677993</v>
      </c>
      <c r="F21" s="128" t="n">
        <v>9999748.19463322</v>
      </c>
      <c r="G21" s="128" t="n">
        <v>356024.174542488</v>
      </c>
      <c r="H21" s="128" t="n">
        <v>186968.810123669</v>
      </c>
      <c r="I21" s="128" t="n">
        <v>108953.577959935</v>
      </c>
    </row>
    <row r="22" customFormat="false" ht="12.8" hidden="false" customHeight="false" outlineLevel="0" collapsed="false">
      <c r="A22" s="0" t="n">
        <v>69</v>
      </c>
      <c r="B22" s="128" t="n">
        <v>16266619.1954437</v>
      </c>
      <c r="C22" s="128" t="n">
        <v>15658576.9628063</v>
      </c>
      <c r="D22" s="128" t="n">
        <v>51244439.1831973</v>
      </c>
      <c r="E22" s="128" t="n">
        <v>60333786.3199238</v>
      </c>
      <c r="F22" s="128" t="n">
        <v>0</v>
      </c>
      <c r="G22" s="128" t="n">
        <v>343828.458420477</v>
      </c>
      <c r="H22" s="128" t="n">
        <v>186240.932388701</v>
      </c>
      <c r="I22" s="128" t="n">
        <v>111389.774040333</v>
      </c>
    </row>
    <row r="23" customFormat="false" ht="12.8" hidden="false" customHeight="false" outlineLevel="0" collapsed="false">
      <c r="A23" s="0" t="n">
        <v>70</v>
      </c>
      <c r="B23" s="128" t="n">
        <v>19228175.5801293</v>
      </c>
      <c r="C23" s="128" t="n">
        <v>18652555.9502418</v>
      </c>
      <c r="D23" s="128" t="n">
        <v>61383547.946812</v>
      </c>
      <c r="E23" s="128" t="n">
        <v>61182082.4046495</v>
      </c>
      <c r="F23" s="128" t="n">
        <v>10197013.7341083</v>
      </c>
      <c r="G23" s="128" t="n">
        <v>315575.523748724</v>
      </c>
      <c r="H23" s="128" t="n">
        <v>181001.23627039</v>
      </c>
      <c r="I23" s="128" t="n">
        <v>112918.385526212</v>
      </c>
    </row>
    <row r="24" customFormat="false" ht="12.8" hidden="false" customHeight="false" outlineLevel="0" collapsed="false">
      <c r="A24" s="0" t="n">
        <v>71</v>
      </c>
      <c r="B24" s="128" t="n">
        <v>16907665.9196735</v>
      </c>
      <c r="C24" s="128" t="n">
        <v>16320257.0385796</v>
      </c>
      <c r="D24" s="128" t="n">
        <v>54225940.414411</v>
      </c>
      <c r="E24" s="128" t="n">
        <v>61655711.0138252</v>
      </c>
      <c r="F24" s="128" t="n">
        <v>0</v>
      </c>
      <c r="G24" s="128" t="n">
        <v>325467.037530978</v>
      </c>
      <c r="H24" s="128" t="n">
        <v>182416.672942481</v>
      </c>
      <c r="I24" s="128" t="n">
        <v>113607.386600623</v>
      </c>
    </row>
    <row r="25" customFormat="false" ht="12.8" hidden="false" customHeight="false" outlineLevel="0" collapsed="false">
      <c r="A25" s="0" t="n">
        <v>72</v>
      </c>
      <c r="B25" s="128" t="n">
        <v>19812297.1187267</v>
      </c>
      <c r="C25" s="128" t="n">
        <v>19206691.0864073</v>
      </c>
      <c r="D25" s="128" t="n">
        <v>63722315.254158</v>
      </c>
      <c r="E25" s="128" t="n">
        <v>62311204.4715871</v>
      </c>
      <c r="F25" s="128" t="n">
        <v>10385200.7452645</v>
      </c>
      <c r="G25" s="128" t="n">
        <v>336247.315275036</v>
      </c>
      <c r="H25" s="128" t="n">
        <v>186538.369676893</v>
      </c>
      <c r="I25" s="128" t="n">
        <v>118314.781953526</v>
      </c>
    </row>
    <row r="26" customFormat="false" ht="12.8" hidden="false" customHeight="false" outlineLevel="0" collapsed="false">
      <c r="A26" s="0" t="n">
        <v>73</v>
      </c>
      <c r="B26" s="128" t="n">
        <v>17596468.5736255</v>
      </c>
      <c r="C26" s="128" t="n">
        <v>16961815.565749</v>
      </c>
      <c r="D26" s="128" t="n">
        <v>56798842.6466651</v>
      </c>
      <c r="E26" s="128" t="n">
        <v>63353381.7699249</v>
      </c>
      <c r="F26" s="128" t="n">
        <v>0</v>
      </c>
      <c r="G26" s="128" t="n">
        <v>359116.401101662</v>
      </c>
      <c r="H26" s="128" t="n">
        <v>192068.944028827</v>
      </c>
      <c r="I26" s="128" t="n">
        <v>119239.518208525</v>
      </c>
    </row>
    <row r="27" customFormat="false" ht="12.8" hidden="false" customHeight="false" outlineLevel="0" collapsed="false">
      <c r="A27" s="0" t="n">
        <v>74</v>
      </c>
      <c r="B27" s="128" t="n">
        <v>20538740.633145</v>
      </c>
      <c r="C27" s="128" t="n">
        <v>19894522.4676556</v>
      </c>
      <c r="D27" s="128" t="n">
        <v>66396929.8664331</v>
      </c>
      <c r="E27" s="128" t="n">
        <v>63973845.7663274</v>
      </c>
      <c r="F27" s="128" t="n">
        <v>10662307.6277212</v>
      </c>
      <c r="G27" s="128" t="n">
        <v>365902.481644171</v>
      </c>
      <c r="H27" s="128" t="n">
        <v>196403.956246795</v>
      </c>
      <c r="I27" s="128" t="n">
        <v>117016.753711992</v>
      </c>
    </row>
    <row r="28" customFormat="false" ht="12.8" hidden="false" customHeight="false" outlineLevel="0" collapsed="false">
      <c r="A28" s="0" t="n">
        <v>75</v>
      </c>
      <c r="B28" s="128" t="n">
        <v>18269470.524679</v>
      </c>
      <c r="C28" s="128" t="n">
        <v>17643620.2863566</v>
      </c>
      <c r="D28" s="128" t="n">
        <v>59361473.3011035</v>
      </c>
      <c r="E28" s="128" t="n">
        <v>65409625.2223727</v>
      </c>
      <c r="F28" s="128" t="n">
        <v>0</v>
      </c>
      <c r="G28" s="128" t="n">
        <v>355304.97761094</v>
      </c>
      <c r="H28" s="128" t="n">
        <v>190936.793482332</v>
      </c>
      <c r="I28" s="128" t="n">
        <v>113726.38175592</v>
      </c>
    </row>
    <row r="29" customFormat="false" ht="12.8" hidden="false" customHeight="false" outlineLevel="0" collapsed="false">
      <c r="A29" s="0" t="n">
        <v>76</v>
      </c>
      <c r="B29" s="128" t="n">
        <v>21667169.7877702</v>
      </c>
      <c r="C29" s="128" t="n">
        <v>21039616.2910219</v>
      </c>
      <c r="D29" s="128" t="n">
        <v>70499544.0461878</v>
      </c>
      <c r="E29" s="128" t="n">
        <v>67241474.0977047</v>
      </c>
      <c r="F29" s="128" t="n">
        <v>11206912.3496174</v>
      </c>
      <c r="G29" s="128" t="n">
        <v>362388.435601709</v>
      </c>
      <c r="H29" s="128" t="n">
        <v>187847.015971861</v>
      </c>
      <c r="I29" s="128" t="n">
        <v>110454.350249526</v>
      </c>
    </row>
    <row r="30" customFormat="false" ht="12.8" hidden="false" customHeight="false" outlineLevel="0" collapsed="false">
      <c r="A30" s="0" t="n">
        <v>77</v>
      </c>
      <c r="B30" s="128" t="n">
        <v>18914281.0025286</v>
      </c>
      <c r="C30" s="128" t="n">
        <v>18279028.1740687</v>
      </c>
      <c r="D30" s="128" t="n">
        <v>61774490.2314219</v>
      </c>
      <c r="E30" s="128" t="n">
        <v>67258614.1727308</v>
      </c>
      <c r="F30" s="128" t="n">
        <v>0</v>
      </c>
      <c r="G30" s="128" t="n">
        <v>361470.687897585</v>
      </c>
      <c r="H30" s="128" t="n">
        <v>193804.797719104</v>
      </c>
      <c r="I30" s="128" t="n">
        <v>114253.346918855</v>
      </c>
    </row>
    <row r="31" customFormat="false" ht="12.8" hidden="false" customHeight="false" outlineLevel="0" collapsed="false">
      <c r="A31" s="0" t="n">
        <v>78</v>
      </c>
      <c r="B31" s="128" t="n">
        <v>22239179.5093899</v>
      </c>
      <c r="C31" s="128" t="n">
        <v>21555711.7931276</v>
      </c>
      <c r="D31" s="128" t="n">
        <v>72488040.9617212</v>
      </c>
      <c r="E31" s="128" t="n">
        <v>68440523.9165455</v>
      </c>
      <c r="F31" s="128" t="n">
        <v>11406753.9860909</v>
      </c>
      <c r="G31" s="128" t="n">
        <v>393127.55369615</v>
      </c>
      <c r="H31" s="128" t="n">
        <v>204587.77853768</v>
      </c>
      <c r="I31" s="128" t="n">
        <v>122503.405754929</v>
      </c>
    </row>
    <row r="32" customFormat="false" ht="12.8" hidden="false" customHeight="false" outlineLevel="0" collapsed="false">
      <c r="A32" s="0" t="n">
        <v>79</v>
      </c>
      <c r="B32" s="128" t="n">
        <v>19611088.5073766</v>
      </c>
      <c r="C32" s="128" t="n">
        <v>18947351.4455</v>
      </c>
      <c r="D32" s="128" t="n">
        <v>64293449.2401955</v>
      </c>
      <c r="E32" s="128" t="n">
        <v>69335060.7475125</v>
      </c>
      <c r="F32" s="128" t="n">
        <v>0</v>
      </c>
      <c r="G32" s="128" t="n">
        <v>365936.382932967</v>
      </c>
      <c r="H32" s="128" t="n">
        <v>209889.375343569</v>
      </c>
      <c r="I32" s="128" t="n">
        <v>125587.576571473</v>
      </c>
    </row>
    <row r="33" customFormat="false" ht="12.8" hidden="false" customHeight="false" outlineLevel="0" collapsed="false">
      <c r="A33" s="0" t="n">
        <v>80</v>
      </c>
      <c r="B33" s="128" t="n">
        <v>22821702.3547675</v>
      </c>
      <c r="C33" s="128" t="n">
        <v>22108812.2870766</v>
      </c>
      <c r="D33" s="128" t="n">
        <v>74595794.5993484</v>
      </c>
      <c r="E33" s="128" t="n">
        <v>69916249.6360444</v>
      </c>
      <c r="F33" s="128" t="n">
        <v>11652708.2726741</v>
      </c>
      <c r="G33" s="128" t="n">
        <v>415049.790392834</v>
      </c>
      <c r="H33" s="128" t="n">
        <v>210065.085940365</v>
      </c>
      <c r="I33" s="128" t="n">
        <v>125393.13051099</v>
      </c>
    </row>
    <row r="34" customFormat="false" ht="12.8" hidden="false" customHeight="false" outlineLevel="0" collapsed="false">
      <c r="A34" s="0" t="n">
        <v>81</v>
      </c>
      <c r="B34" s="128" t="n">
        <v>20123273.5486775</v>
      </c>
      <c r="C34" s="128" t="n">
        <v>19403671.5235721</v>
      </c>
      <c r="D34" s="128" t="n">
        <v>65982042.988121</v>
      </c>
      <c r="E34" s="128" t="n">
        <v>70690611.5559799</v>
      </c>
      <c r="F34" s="128" t="n">
        <v>0</v>
      </c>
      <c r="G34" s="128" t="n">
        <v>417528.925674311</v>
      </c>
      <c r="H34" s="128" t="n">
        <v>212999.750389549</v>
      </c>
      <c r="I34" s="128" t="n">
        <v>127247.641487837</v>
      </c>
    </row>
    <row r="35" customFormat="false" ht="12.8" hidden="false" customHeight="false" outlineLevel="0" collapsed="false">
      <c r="A35" s="0" t="n">
        <v>82</v>
      </c>
      <c r="B35" s="128" t="n">
        <v>23344326.4050097</v>
      </c>
      <c r="C35" s="128" t="n">
        <v>22649288.2247374</v>
      </c>
      <c r="D35" s="128" t="n">
        <v>76569317.4345273</v>
      </c>
      <c r="E35" s="128" t="n">
        <v>71374185.7313273</v>
      </c>
      <c r="F35" s="128" t="n">
        <v>11895697.6218879</v>
      </c>
      <c r="G35" s="128" t="n">
        <v>388979.531070377</v>
      </c>
      <c r="H35" s="128" t="n">
        <v>214740.252798644</v>
      </c>
      <c r="I35" s="128" t="n">
        <v>130454.852004716</v>
      </c>
    </row>
    <row r="36" customFormat="false" ht="12.8" hidden="false" customHeight="false" outlineLevel="0" collapsed="false">
      <c r="A36" s="0" t="n">
        <v>83</v>
      </c>
      <c r="B36" s="128" t="n">
        <v>20535028.1205307</v>
      </c>
      <c r="C36" s="128" t="n">
        <v>19833683.3481509</v>
      </c>
      <c r="D36" s="128" t="n">
        <v>67610847.1467402</v>
      </c>
      <c r="E36" s="128" t="n">
        <v>71987240.1688406</v>
      </c>
      <c r="F36" s="128" t="n">
        <v>0</v>
      </c>
      <c r="G36" s="128" t="n">
        <v>382924.577651992</v>
      </c>
      <c r="H36" s="128" t="n">
        <v>223523.124631695</v>
      </c>
      <c r="I36" s="128" t="n">
        <v>135567.242994508</v>
      </c>
    </row>
    <row r="37" customFormat="false" ht="12.8" hidden="false" customHeight="false" outlineLevel="0" collapsed="false">
      <c r="A37" s="0" t="n">
        <v>84</v>
      </c>
      <c r="B37" s="128" t="n">
        <v>24203418.3542605</v>
      </c>
      <c r="C37" s="128" t="n">
        <v>23476898.2725084</v>
      </c>
      <c r="D37" s="128" t="n">
        <v>79510926.6975336</v>
      </c>
      <c r="E37" s="128" t="n">
        <v>73780264.720269</v>
      </c>
      <c r="F37" s="128" t="n">
        <v>12296710.7867115</v>
      </c>
      <c r="G37" s="128" t="n">
        <v>411941.960122819</v>
      </c>
      <c r="H37" s="128" t="n">
        <v>220907.7705757</v>
      </c>
      <c r="I37" s="128" t="n">
        <v>133814.787219322</v>
      </c>
    </row>
    <row r="38" customFormat="false" ht="12.8" hidden="false" customHeight="false" outlineLevel="0" collapsed="false">
      <c r="A38" s="0" t="n">
        <v>85</v>
      </c>
      <c r="B38" s="128" t="n">
        <v>21421235.7066974</v>
      </c>
      <c r="C38" s="128" t="n">
        <v>20686384.7359857</v>
      </c>
      <c r="D38" s="128" t="n">
        <v>70668499.990266</v>
      </c>
      <c r="E38" s="128" t="n">
        <v>74950578.3549326</v>
      </c>
      <c r="F38" s="128" t="n">
        <v>0</v>
      </c>
      <c r="G38" s="128" t="n">
        <v>419241.423427417</v>
      </c>
      <c r="H38" s="128" t="n">
        <v>220373.105584057</v>
      </c>
      <c r="I38" s="128" t="n">
        <v>136052.059571657</v>
      </c>
    </row>
    <row r="39" customFormat="false" ht="12.8" hidden="false" customHeight="false" outlineLevel="0" collapsed="false">
      <c r="A39" s="0" t="n">
        <v>86</v>
      </c>
      <c r="B39" s="128" t="n">
        <v>24759653.9023394</v>
      </c>
      <c r="C39" s="128" t="n">
        <v>24047271.4683218</v>
      </c>
      <c r="D39" s="128" t="n">
        <v>81550274.5649029</v>
      </c>
      <c r="E39" s="128" t="n">
        <v>75452323.0721577</v>
      </c>
      <c r="F39" s="128" t="n">
        <v>12575387.178693</v>
      </c>
      <c r="G39" s="128" t="n">
        <v>391036.327814909</v>
      </c>
      <c r="H39" s="128" t="n">
        <v>225010.314230976</v>
      </c>
      <c r="I39" s="128" t="n">
        <v>137622.55995964</v>
      </c>
    </row>
    <row r="40" customFormat="false" ht="12.8" hidden="false" customHeight="false" outlineLevel="0" collapsed="false">
      <c r="A40" s="0" t="n">
        <v>87</v>
      </c>
      <c r="B40" s="128" t="n">
        <v>21959623.9561951</v>
      </c>
      <c r="C40" s="128" t="n">
        <v>21234519.4919259</v>
      </c>
      <c r="D40" s="128" t="n">
        <v>72571588.1182726</v>
      </c>
      <c r="E40" s="128" t="n">
        <v>76745701.4219194</v>
      </c>
      <c r="F40" s="128" t="n">
        <v>0</v>
      </c>
      <c r="G40" s="128" t="n">
        <v>399534.439613569</v>
      </c>
      <c r="H40" s="128" t="n">
        <v>228891.343913416</v>
      </c>
      <c r="I40" s="128" t="n">
        <v>138112.401060347</v>
      </c>
    </row>
    <row r="41" customFormat="false" ht="12.8" hidden="false" customHeight="false" outlineLevel="0" collapsed="false">
      <c r="A41" s="0" t="n">
        <v>88</v>
      </c>
      <c r="B41" s="128" t="n">
        <v>25344226.0788909</v>
      </c>
      <c r="C41" s="128" t="n">
        <v>24634734.7501255</v>
      </c>
      <c r="D41" s="128" t="n">
        <v>83581204.0546222</v>
      </c>
      <c r="E41" s="128" t="n">
        <v>77160978.240601</v>
      </c>
      <c r="F41" s="128" t="n">
        <v>12860163.0401002</v>
      </c>
      <c r="G41" s="128" t="n">
        <v>387340.331515318</v>
      </c>
      <c r="H41" s="128" t="n">
        <v>226341.210790218</v>
      </c>
      <c r="I41" s="128" t="n">
        <v>136871.123513959</v>
      </c>
    </row>
    <row r="42" customFormat="false" ht="12.8" hidden="false" customHeight="false" outlineLevel="0" collapsed="false">
      <c r="A42" s="0" t="n">
        <v>89</v>
      </c>
      <c r="B42" s="128" t="n">
        <v>22338423.536509</v>
      </c>
      <c r="C42" s="128" t="n">
        <v>21607882.0457979</v>
      </c>
      <c r="D42" s="128" t="n">
        <v>73908618.8480261</v>
      </c>
      <c r="E42" s="128" t="n">
        <v>78012754.7772646</v>
      </c>
      <c r="F42" s="128" t="n">
        <v>0</v>
      </c>
      <c r="G42" s="128" t="n">
        <v>401976.464130618</v>
      </c>
      <c r="H42" s="128" t="n">
        <v>231958.954905693</v>
      </c>
      <c r="I42" s="128" t="n">
        <v>138008.673821077</v>
      </c>
    </row>
    <row r="43" customFormat="false" ht="12.8" hidden="false" customHeight="false" outlineLevel="0" collapsed="false">
      <c r="A43" s="0" t="n">
        <v>90</v>
      </c>
      <c r="B43" s="128" t="n">
        <v>25714131.5251497</v>
      </c>
      <c r="C43" s="128" t="n">
        <v>24968817.0470624</v>
      </c>
      <c r="D43" s="128" t="n">
        <v>84736709.1760622</v>
      </c>
      <c r="E43" s="128" t="n">
        <v>78170611.8261696</v>
      </c>
      <c r="F43" s="128" t="n">
        <v>13028435.3043616</v>
      </c>
      <c r="G43" s="128" t="n">
        <v>406319.270897625</v>
      </c>
      <c r="H43" s="128" t="n">
        <v>237408.173815539</v>
      </c>
      <c r="I43" s="128" t="n">
        <v>145124.333391654</v>
      </c>
    </row>
    <row r="44" customFormat="false" ht="12.8" hidden="false" customHeight="false" outlineLevel="0" collapsed="false">
      <c r="A44" s="0" t="n">
        <v>91</v>
      </c>
      <c r="B44" s="128" t="n">
        <v>22754612.7943463</v>
      </c>
      <c r="C44" s="128" t="n">
        <v>22002179.0870329</v>
      </c>
      <c r="D44" s="128" t="n">
        <v>75254355.3793278</v>
      </c>
      <c r="E44" s="128" t="n">
        <v>79405654.1278832</v>
      </c>
      <c r="F44" s="128" t="n">
        <v>0</v>
      </c>
      <c r="G44" s="128" t="n">
        <v>411440.82671308</v>
      </c>
      <c r="H44" s="128" t="n">
        <v>238652.92018542</v>
      </c>
      <c r="I44" s="128" t="n">
        <v>146199.943449848</v>
      </c>
    </row>
    <row r="45" customFormat="false" ht="12.8" hidden="false" customHeight="false" outlineLevel="0" collapsed="false">
      <c r="A45" s="0" t="n">
        <v>92</v>
      </c>
      <c r="B45" s="128" t="n">
        <v>26521591.465177</v>
      </c>
      <c r="C45" s="128" t="n">
        <v>25761107.5060856</v>
      </c>
      <c r="D45" s="128" t="n">
        <v>87425286.44164</v>
      </c>
      <c r="E45" s="128" t="n">
        <v>80639202.1237106</v>
      </c>
      <c r="F45" s="128" t="n">
        <v>13439867.0206184</v>
      </c>
      <c r="G45" s="128" t="n">
        <v>423540.101735181</v>
      </c>
      <c r="H45" s="128" t="n">
        <v>235656.309410128</v>
      </c>
      <c r="I45" s="128" t="n">
        <v>144696.497065913</v>
      </c>
    </row>
    <row r="46" customFormat="false" ht="12.8" hidden="false" customHeight="false" outlineLevel="0" collapsed="false">
      <c r="A46" s="0" t="n">
        <v>93</v>
      </c>
      <c r="B46" s="128" t="n">
        <v>23334578.1757997</v>
      </c>
      <c r="C46" s="128" t="n">
        <v>22581166.781668</v>
      </c>
      <c r="D46" s="128" t="n">
        <v>77255506.2045064</v>
      </c>
      <c r="E46" s="128" t="n">
        <v>81511927.5575295</v>
      </c>
      <c r="F46" s="128" t="n">
        <v>0</v>
      </c>
      <c r="G46" s="128" t="n">
        <v>424858.333358717</v>
      </c>
      <c r="H46" s="128" t="n">
        <v>230628.296516757</v>
      </c>
      <c r="I46" s="128" t="n">
        <v>139892.520366024</v>
      </c>
    </row>
    <row r="47" customFormat="false" ht="12.8" hidden="false" customHeight="false" outlineLevel="0" collapsed="false">
      <c r="A47" s="0" t="n">
        <v>94</v>
      </c>
      <c r="B47" s="128" t="n">
        <v>26936402.0766236</v>
      </c>
      <c r="C47" s="128" t="n">
        <v>26189098.1473748</v>
      </c>
      <c r="D47" s="128" t="n">
        <v>88936811.3670304</v>
      </c>
      <c r="E47" s="128" t="n">
        <v>81987751.7937299</v>
      </c>
      <c r="F47" s="128" t="n">
        <v>13664625.298955</v>
      </c>
      <c r="G47" s="128" t="n">
        <v>409857.276990236</v>
      </c>
      <c r="H47" s="128" t="n">
        <v>237700.107981911</v>
      </c>
      <c r="I47" s="128" t="n">
        <v>142495.063252391</v>
      </c>
    </row>
    <row r="48" customFormat="false" ht="12.8" hidden="false" customHeight="false" outlineLevel="0" collapsed="false">
      <c r="A48" s="0" t="n">
        <v>95</v>
      </c>
      <c r="B48" s="128" t="n">
        <v>23699815.4478946</v>
      </c>
      <c r="C48" s="128" t="n">
        <v>22929623.020691</v>
      </c>
      <c r="D48" s="128" t="n">
        <v>78497168.3494315</v>
      </c>
      <c r="E48" s="128" t="n">
        <v>82750444.3962238</v>
      </c>
      <c r="F48" s="128" t="n">
        <v>0</v>
      </c>
      <c r="G48" s="128" t="n">
        <v>442681.522828421</v>
      </c>
      <c r="H48" s="128" t="n">
        <v>229858.346421033</v>
      </c>
      <c r="I48" s="128" t="n">
        <v>139503.654220251</v>
      </c>
    </row>
    <row r="49" customFormat="false" ht="12.8" hidden="false" customHeight="false" outlineLevel="0" collapsed="false">
      <c r="A49" s="0" t="n">
        <v>96</v>
      </c>
      <c r="B49" s="128" t="n">
        <v>27444877.4028496</v>
      </c>
      <c r="C49" s="128" t="n">
        <v>26660487.7345489</v>
      </c>
      <c r="D49" s="128" t="n">
        <v>90565503.6252162</v>
      </c>
      <c r="E49" s="128" t="n">
        <v>83461846.0705986</v>
      </c>
      <c r="F49" s="128" t="n">
        <v>13910307.6784331</v>
      </c>
      <c r="G49" s="128" t="n">
        <v>445529.001045937</v>
      </c>
      <c r="H49" s="128" t="n">
        <v>239354.891463895</v>
      </c>
      <c r="I49" s="128" t="n">
        <v>142151.108272673</v>
      </c>
    </row>
    <row r="50" customFormat="false" ht="12.8" hidden="false" customHeight="false" outlineLevel="0" collapsed="false">
      <c r="A50" s="0" t="n">
        <v>97</v>
      </c>
      <c r="B50" s="128" t="n">
        <v>24016579.6394003</v>
      </c>
      <c r="C50" s="128" t="n">
        <v>23231692.217955</v>
      </c>
      <c r="D50" s="128" t="n">
        <v>79556295.9846703</v>
      </c>
      <c r="E50" s="128" t="n">
        <v>83844922.4936973</v>
      </c>
      <c r="F50" s="128" t="n">
        <v>0</v>
      </c>
      <c r="G50" s="128" t="n">
        <v>459905.793403612</v>
      </c>
      <c r="H50" s="128" t="n">
        <v>228863.161901171</v>
      </c>
      <c r="I50" s="128" t="n">
        <v>137312.094486401</v>
      </c>
    </row>
    <row r="51" customFormat="false" ht="12.8" hidden="false" customHeight="false" outlineLevel="0" collapsed="false">
      <c r="A51" s="0" t="n">
        <v>98</v>
      </c>
      <c r="B51" s="128" t="n">
        <v>27690646.2988118</v>
      </c>
      <c r="C51" s="128" t="n">
        <v>26879432.8831822</v>
      </c>
      <c r="D51" s="128" t="n">
        <v>91314178.1865799</v>
      </c>
      <c r="E51" s="128" t="n">
        <v>84154634.081483</v>
      </c>
      <c r="F51" s="128" t="n">
        <v>14025772.3469138</v>
      </c>
      <c r="G51" s="128" t="n">
        <v>468103.784021809</v>
      </c>
      <c r="H51" s="128" t="n">
        <v>243199.968181144</v>
      </c>
      <c r="I51" s="128" t="n">
        <v>142728.090609378</v>
      </c>
    </row>
    <row r="52" customFormat="false" ht="12.8" hidden="false" customHeight="false" outlineLevel="0" collapsed="false">
      <c r="A52" s="0" t="n">
        <v>99</v>
      </c>
      <c r="B52" s="128" t="n">
        <v>24444014.5011791</v>
      </c>
      <c r="C52" s="128" t="n">
        <v>23631899.9938629</v>
      </c>
      <c r="D52" s="128" t="n">
        <v>80932665.2133769</v>
      </c>
      <c r="E52" s="128" t="n">
        <v>85319716.1317356</v>
      </c>
      <c r="F52" s="128" t="n">
        <v>0</v>
      </c>
      <c r="G52" s="128" t="n">
        <v>473884.700573778</v>
      </c>
      <c r="H52" s="128" t="n">
        <v>239081.302958513</v>
      </c>
      <c r="I52" s="128" t="n">
        <v>141640.719691356</v>
      </c>
    </row>
    <row r="53" customFormat="false" ht="12.8" hidden="false" customHeight="false" outlineLevel="0" collapsed="false">
      <c r="A53" s="0" t="n">
        <v>100</v>
      </c>
      <c r="B53" s="128" t="n">
        <v>28165882.9491613</v>
      </c>
      <c r="C53" s="128" t="n">
        <v>27322509.9354606</v>
      </c>
      <c r="D53" s="128" t="n">
        <v>92839923.9539438</v>
      </c>
      <c r="E53" s="128" t="n">
        <v>85510834.0411243</v>
      </c>
      <c r="F53" s="128" t="n">
        <v>14251805.6735207</v>
      </c>
      <c r="G53" s="128" t="n">
        <v>508683.399080142</v>
      </c>
      <c r="H53" s="128" t="n">
        <v>236757.083893464</v>
      </c>
      <c r="I53" s="128" t="n">
        <v>139903.61532446</v>
      </c>
    </row>
    <row r="54" customFormat="false" ht="12.8" hidden="false" customHeight="false" outlineLevel="0" collapsed="false">
      <c r="A54" s="0" t="n">
        <v>101</v>
      </c>
      <c r="B54" s="128" t="n">
        <v>24784140.1775204</v>
      </c>
      <c r="C54" s="128" t="n">
        <v>23969013.5019652</v>
      </c>
      <c r="D54" s="128" t="n">
        <v>82090312.8520496</v>
      </c>
      <c r="E54" s="128" t="n">
        <v>86487246.1382117</v>
      </c>
      <c r="F54" s="128" t="n">
        <v>0</v>
      </c>
      <c r="G54" s="128" t="n">
        <v>473837.125395476</v>
      </c>
      <c r="H54" s="128" t="n">
        <v>241431.67215671</v>
      </c>
      <c r="I54" s="128" t="n">
        <v>142654.111432917</v>
      </c>
    </row>
    <row r="55" customFormat="false" ht="12.8" hidden="false" customHeight="false" outlineLevel="0" collapsed="false">
      <c r="A55" s="0" t="n">
        <v>102</v>
      </c>
      <c r="B55" s="128" t="n">
        <v>28736206.5163876</v>
      </c>
      <c r="C55" s="128" t="n">
        <v>27913651.8359677</v>
      </c>
      <c r="D55" s="128" t="n">
        <v>94839327.5797846</v>
      </c>
      <c r="E55" s="128" t="n">
        <v>87319222.9606235</v>
      </c>
      <c r="F55" s="128" t="n">
        <v>14553203.8267706</v>
      </c>
      <c r="G55" s="128" t="n">
        <v>477425.050892772</v>
      </c>
      <c r="H55" s="128" t="n">
        <v>242919.404191876</v>
      </c>
      <c r="I55" s="128" t="n">
        <v>146014.607621803</v>
      </c>
    </row>
    <row r="56" customFormat="false" ht="12.8" hidden="false" customHeight="false" outlineLevel="0" collapsed="false">
      <c r="A56" s="0" t="n">
        <v>103</v>
      </c>
      <c r="B56" s="128" t="n">
        <v>25145926.8458919</v>
      </c>
      <c r="C56" s="128" t="n">
        <v>24311807.1277367</v>
      </c>
      <c r="D56" s="128" t="n">
        <v>83227646.4096321</v>
      </c>
      <c r="E56" s="128" t="n">
        <v>87656986.8941955</v>
      </c>
      <c r="F56" s="128" t="n">
        <v>0</v>
      </c>
      <c r="G56" s="128" t="n">
        <v>483200.462253772</v>
      </c>
      <c r="H56" s="128" t="n">
        <v>246419.294808746</v>
      </c>
      <c r="I56" s="128" t="n">
        <v>149285.658703861</v>
      </c>
    </row>
    <row r="57" customFormat="false" ht="12.8" hidden="false" customHeight="false" outlineLevel="0" collapsed="false">
      <c r="A57" s="0" t="n">
        <v>104</v>
      </c>
      <c r="B57" s="128" t="n">
        <v>29227010.7126064</v>
      </c>
      <c r="C57" s="128" t="n">
        <v>28394205.836183</v>
      </c>
      <c r="D57" s="128" t="n">
        <v>96458527.0846342</v>
      </c>
      <c r="E57" s="128" t="n">
        <v>88806653.9420445</v>
      </c>
      <c r="F57" s="128" t="n">
        <v>14801108.9903407</v>
      </c>
      <c r="G57" s="128" t="n">
        <v>475987.91220944</v>
      </c>
      <c r="H57" s="128" t="n">
        <v>249194.809661889</v>
      </c>
      <c r="I57" s="128" t="n">
        <v>153745.935074471</v>
      </c>
    </row>
    <row r="58" customFormat="false" ht="12.8" hidden="false" customHeight="false" outlineLevel="0" collapsed="false">
      <c r="A58" s="0" t="n">
        <v>105</v>
      </c>
      <c r="B58" s="128" t="n">
        <v>25707831.8664201</v>
      </c>
      <c r="C58" s="128" t="n">
        <v>24870738.7359675</v>
      </c>
      <c r="D58" s="128" t="n">
        <v>85120411.9126511</v>
      </c>
      <c r="E58" s="128" t="n">
        <v>89629427.2780266</v>
      </c>
      <c r="F58" s="128" t="n">
        <v>0</v>
      </c>
      <c r="G58" s="128" t="n">
        <v>482317.502672425</v>
      </c>
      <c r="H58" s="128" t="n">
        <v>248517.999757446</v>
      </c>
      <c r="I58" s="128" t="n">
        <v>151796.611461016</v>
      </c>
    </row>
    <row r="59" customFormat="false" ht="12.8" hidden="false" customHeight="false" outlineLevel="0" collapsed="false">
      <c r="A59" s="0" t="n">
        <v>106</v>
      </c>
      <c r="B59" s="128" t="n">
        <v>29788960.1583146</v>
      </c>
      <c r="C59" s="128" t="n">
        <v>28920157.7412458</v>
      </c>
      <c r="D59" s="128" t="n">
        <v>98212180.6077656</v>
      </c>
      <c r="E59" s="128" t="n">
        <v>90348712.6410434</v>
      </c>
      <c r="F59" s="128" t="n">
        <v>15058118.7735072</v>
      </c>
      <c r="G59" s="128" t="n">
        <v>500784.294401256</v>
      </c>
      <c r="H59" s="128" t="n">
        <v>258167.648696469</v>
      </c>
      <c r="I59" s="128" t="n">
        <v>156929.248530132</v>
      </c>
    </row>
    <row r="60" customFormat="false" ht="12.8" hidden="false" customHeight="false" outlineLevel="0" collapsed="false">
      <c r="A60" s="0" t="n">
        <v>107</v>
      </c>
      <c r="B60" s="128" t="n">
        <v>26098852.5415773</v>
      </c>
      <c r="C60" s="128" t="n">
        <v>25225219.3673518</v>
      </c>
      <c r="D60" s="128" t="n">
        <v>86311556.8584115</v>
      </c>
      <c r="E60" s="128" t="n">
        <v>90827331.5073557</v>
      </c>
      <c r="F60" s="128" t="n">
        <v>0</v>
      </c>
      <c r="G60" s="128" t="n">
        <v>509001.691749448</v>
      </c>
      <c r="H60" s="128" t="n">
        <v>253858.262206841</v>
      </c>
      <c r="I60" s="128" t="n">
        <v>158247.457527354</v>
      </c>
    </row>
    <row r="61" customFormat="false" ht="12.8" hidden="false" customHeight="false" outlineLevel="0" collapsed="false">
      <c r="A61" s="0" t="n">
        <v>108</v>
      </c>
      <c r="B61" s="128" t="n">
        <v>30209957.1440637</v>
      </c>
      <c r="C61" s="128" t="n">
        <v>29333038.541019</v>
      </c>
      <c r="D61" s="128" t="n">
        <v>99572790.4123683</v>
      </c>
      <c r="E61" s="128" t="n">
        <v>91576254.1969832</v>
      </c>
      <c r="F61" s="128" t="n">
        <v>15262709.0328305</v>
      </c>
      <c r="G61" s="128" t="n">
        <v>504518.084240153</v>
      </c>
      <c r="H61" s="128" t="n">
        <v>261446.021538808</v>
      </c>
      <c r="I61" s="128" t="n">
        <v>158506.424665214</v>
      </c>
    </row>
    <row r="62" customFormat="false" ht="12.8" hidden="false" customHeight="false" outlineLevel="0" collapsed="false">
      <c r="A62" s="0" t="n">
        <v>109</v>
      </c>
      <c r="B62" s="128" t="n">
        <v>26548835.8343751</v>
      </c>
      <c r="C62" s="128" t="n">
        <v>25714373.5114366</v>
      </c>
      <c r="D62" s="128" t="n">
        <v>88003011.1595905</v>
      </c>
      <c r="E62" s="128" t="n">
        <v>92563241.1356334</v>
      </c>
      <c r="F62" s="128" t="n">
        <v>0</v>
      </c>
      <c r="G62" s="128" t="n">
        <v>458759.026311088</v>
      </c>
      <c r="H62" s="128" t="n">
        <v>262236.132968159</v>
      </c>
      <c r="I62" s="128" t="n">
        <v>162095.948084612</v>
      </c>
    </row>
    <row r="63" customFormat="false" ht="12.8" hidden="false" customHeight="false" outlineLevel="0" collapsed="false">
      <c r="A63" s="0" t="n">
        <v>110</v>
      </c>
      <c r="B63" s="128" t="n">
        <v>30838490.2446384</v>
      </c>
      <c r="C63" s="128" t="n">
        <v>29977073.0926294</v>
      </c>
      <c r="D63" s="128" t="n">
        <v>101811896.893647</v>
      </c>
      <c r="E63" s="128" t="n">
        <v>93613090.2637952</v>
      </c>
      <c r="F63" s="128" t="n">
        <v>15602181.7106325</v>
      </c>
      <c r="G63" s="128" t="n">
        <v>496187.223899565</v>
      </c>
      <c r="H63" s="128" t="n">
        <v>254907.761974851</v>
      </c>
      <c r="I63" s="128" t="n">
        <v>157603.094477902</v>
      </c>
    </row>
    <row r="64" customFormat="false" ht="12.8" hidden="false" customHeight="false" outlineLevel="0" collapsed="false">
      <c r="A64" s="0" t="n">
        <v>111</v>
      </c>
      <c r="B64" s="128" t="n">
        <v>26981382.4138695</v>
      </c>
      <c r="C64" s="128" t="n">
        <v>26129651.0561549</v>
      </c>
      <c r="D64" s="128" t="n">
        <v>89483727.6270513</v>
      </c>
      <c r="E64" s="128" t="n">
        <v>94075292.2060754</v>
      </c>
      <c r="F64" s="128" t="n">
        <v>0</v>
      </c>
      <c r="G64" s="128" t="n">
        <v>487349.078899638</v>
      </c>
      <c r="H64" s="128" t="n">
        <v>255812.889128103</v>
      </c>
      <c r="I64" s="128" t="n">
        <v>155099.128124119</v>
      </c>
    </row>
    <row r="65" customFormat="false" ht="12.8" hidden="false" customHeight="false" outlineLevel="0" collapsed="false">
      <c r="A65" s="0" t="n">
        <v>112</v>
      </c>
      <c r="B65" s="128" t="n">
        <v>31258112.9800222</v>
      </c>
      <c r="C65" s="128" t="n">
        <v>30391548.6293874</v>
      </c>
      <c r="D65" s="128" t="n">
        <v>103265978.190908</v>
      </c>
      <c r="E65" s="128" t="n">
        <v>94895435.166857</v>
      </c>
      <c r="F65" s="128" t="n">
        <v>15815905.8611428</v>
      </c>
      <c r="G65" s="128" t="n">
        <v>497346.277122978</v>
      </c>
      <c r="H65" s="128" t="n">
        <v>258553.621656691</v>
      </c>
      <c r="I65" s="128" t="n">
        <v>158092.074078818</v>
      </c>
    </row>
    <row r="66" customFormat="false" ht="12.8" hidden="false" customHeight="false" outlineLevel="0" collapsed="false">
      <c r="A66" s="0" t="n">
        <v>113</v>
      </c>
      <c r="B66" s="128" t="n">
        <v>27267604.1744511</v>
      </c>
      <c r="C66" s="128" t="n">
        <v>26427118.8249644</v>
      </c>
      <c r="D66" s="128" t="n">
        <v>90480536.8881335</v>
      </c>
      <c r="E66" s="128" t="n">
        <v>95095023.0955659</v>
      </c>
      <c r="F66" s="128" t="n">
        <v>0</v>
      </c>
      <c r="G66" s="128" t="n">
        <v>478443.5321649</v>
      </c>
      <c r="H66" s="128" t="n">
        <v>253354.314236222</v>
      </c>
      <c r="I66" s="128" t="n">
        <v>155267.861550881</v>
      </c>
    </row>
    <row r="67" customFormat="false" ht="12.8" hidden="false" customHeight="false" outlineLevel="0" collapsed="false">
      <c r="A67" s="0" t="n">
        <v>114</v>
      </c>
      <c r="B67" s="128" t="n">
        <v>31550895.0756502</v>
      </c>
      <c r="C67" s="128" t="n">
        <v>30681485.5303899</v>
      </c>
      <c r="D67" s="128" t="n">
        <v>104232372.004566</v>
      </c>
      <c r="E67" s="128" t="n">
        <v>95731583.2567744</v>
      </c>
      <c r="F67" s="128" t="n">
        <v>15955263.8761291</v>
      </c>
      <c r="G67" s="128" t="n">
        <v>503598.528301565</v>
      </c>
      <c r="H67" s="128" t="n">
        <v>257210.58915965</v>
      </c>
      <c r="I67" s="128" t="n">
        <v>155143.468284364</v>
      </c>
    </row>
    <row r="68" customFormat="false" ht="12.8" hidden="false" customHeight="false" outlineLevel="0" collapsed="false">
      <c r="A68" s="0" t="n">
        <v>115</v>
      </c>
      <c r="B68" s="128" t="n">
        <v>27643646.1834169</v>
      </c>
      <c r="C68" s="128" t="n">
        <v>26802151.5442869</v>
      </c>
      <c r="D68" s="128" t="n">
        <v>91762560.9326514</v>
      </c>
      <c r="E68" s="128" t="n">
        <v>96398446.4916482</v>
      </c>
      <c r="F68" s="128" t="n">
        <v>0</v>
      </c>
      <c r="G68" s="128" t="n">
        <v>458885.931293025</v>
      </c>
      <c r="H68" s="128" t="n">
        <v>267492.488142039</v>
      </c>
      <c r="I68" s="128" t="n">
        <v>164451.742421294</v>
      </c>
    </row>
    <row r="69" customFormat="false" ht="12.8" hidden="false" customHeight="false" outlineLevel="0" collapsed="false">
      <c r="A69" s="0" t="n">
        <v>116</v>
      </c>
      <c r="B69" s="128" t="n">
        <v>32046990.1657713</v>
      </c>
      <c r="C69" s="128" t="n">
        <v>31202503.583486</v>
      </c>
      <c r="D69" s="128" t="n">
        <v>105993374.812294</v>
      </c>
      <c r="E69" s="128" t="n">
        <v>97334247.0038716</v>
      </c>
      <c r="F69" s="128" t="n">
        <v>16222374.5006453</v>
      </c>
      <c r="G69" s="128" t="n">
        <v>460071.402251201</v>
      </c>
      <c r="H69" s="128" t="n">
        <v>267273.330649208</v>
      </c>
      <c r="I69" s="128" t="n">
        <v>167345.499121295</v>
      </c>
    </row>
    <row r="70" customFormat="false" ht="12.8" hidden="false" customHeight="false" outlineLevel="0" collapsed="false">
      <c r="A70" s="0" t="n">
        <v>117</v>
      </c>
      <c r="B70" s="128" t="n">
        <v>27966197.5667405</v>
      </c>
      <c r="C70" s="128" t="n">
        <v>27118370.1952034</v>
      </c>
      <c r="D70" s="128" t="n">
        <v>92853627.5468382</v>
      </c>
      <c r="E70" s="128" t="n">
        <v>97502869.3287388</v>
      </c>
      <c r="F70" s="128" t="n">
        <v>0</v>
      </c>
      <c r="G70" s="128" t="n">
        <v>461486.905579839</v>
      </c>
      <c r="H70" s="128" t="n">
        <v>268103.139929131</v>
      </c>
      <c r="I70" s="128" t="n">
        <v>168910.465754407</v>
      </c>
    </row>
    <row r="71" customFormat="false" ht="12.8" hidden="false" customHeight="false" outlineLevel="0" collapsed="false">
      <c r="A71" s="0" t="n">
        <v>118</v>
      </c>
      <c r="B71" s="128" t="n">
        <v>32139812.703242</v>
      </c>
      <c r="C71" s="128" t="n">
        <v>31280167.4444303</v>
      </c>
      <c r="D71" s="128" t="n">
        <v>106266671.102017</v>
      </c>
      <c r="E71" s="128" t="n">
        <v>97575205.9467213</v>
      </c>
      <c r="F71" s="128" t="n">
        <v>16262534.3244535</v>
      </c>
      <c r="G71" s="128" t="n">
        <v>466956.193032356</v>
      </c>
      <c r="H71" s="128" t="n">
        <v>270389.458039169</v>
      </c>
      <c r="I71" s="128" t="n">
        <v>174713.725343062</v>
      </c>
    </row>
    <row r="72" customFormat="false" ht="12.8" hidden="false" customHeight="false" outlineLevel="0" collapsed="false">
      <c r="A72" s="0" t="n">
        <v>119</v>
      </c>
      <c r="B72" s="128" t="n">
        <v>28232722.2205286</v>
      </c>
      <c r="C72" s="128" t="n">
        <v>27365857.2367792</v>
      </c>
      <c r="D72" s="128" t="n">
        <v>93725094.1143085</v>
      </c>
      <c r="E72" s="128" t="n">
        <v>98389092.7295424</v>
      </c>
      <c r="F72" s="128" t="n">
        <v>0</v>
      </c>
      <c r="G72" s="128" t="n">
        <v>474095.577457413</v>
      </c>
      <c r="H72" s="128" t="n">
        <v>270641.983144793</v>
      </c>
      <c r="I72" s="128" t="n">
        <v>174467.747353172</v>
      </c>
    </row>
    <row r="73" customFormat="false" ht="12.8" hidden="false" customHeight="false" outlineLevel="0" collapsed="false">
      <c r="A73" s="0" t="n">
        <v>120</v>
      </c>
      <c r="B73" s="128" t="n">
        <v>32724137.6644443</v>
      </c>
      <c r="C73" s="128" t="n">
        <v>31829418.3970267</v>
      </c>
      <c r="D73" s="128" t="n">
        <v>108131223.332652</v>
      </c>
      <c r="E73" s="128" t="n">
        <v>99268091.4283238</v>
      </c>
      <c r="F73" s="128" t="n">
        <v>16544681.9047206</v>
      </c>
      <c r="G73" s="128" t="n">
        <v>511644.839560825</v>
      </c>
      <c r="H73" s="128" t="n">
        <v>266520.856469342</v>
      </c>
      <c r="I73" s="128" t="n">
        <v>166505.101982034</v>
      </c>
    </row>
    <row r="74" customFormat="false" ht="12.8" hidden="false" customHeight="false" outlineLevel="0" collapsed="false">
      <c r="A74" s="0" t="n">
        <v>121</v>
      </c>
      <c r="B74" s="128" t="n">
        <v>28764944.2161265</v>
      </c>
      <c r="C74" s="128" t="n">
        <v>27855345.1629647</v>
      </c>
      <c r="D74" s="128" t="n">
        <v>95385824.6713881</v>
      </c>
      <c r="E74" s="128" t="n">
        <v>100111824.312574</v>
      </c>
      <c r="F74" s="128" t="n">
        <v>0</v>
      </c>
      <c r="G74" s="128" t="n">
        <v>528217.075150042</v>
      </c>
      <c r="H74" s="128" t="n">
        <v>265251.674066629</v>
      </c>
      <c r="I74" s="128" t="n">
        <v>165900.434207278</v>
      </c>
    </row>
    <row r="75" customFormat="false" ht="12.8" hidden="false" customHeight="false" outlineLevel="0" collapsed="false">
      <c r="A75" s="0" t="n">
        <v>122</v>
      </c>
      <c r="B75" s="128" t="n">
        <v>33137367.8066192</v>
      </c>
      <c r="C75" s="128" t="n">
        <v>32239547.1172114</v>
      </c>
      <c r="D75" s="128" t="n">
        <v>109548217.144194</v>
      </c>
      <c r="E75" s="128" t="n">
        <v>100539073.94424</v>
      </c>
      <c r="F75" s="128" t="n">
        <v>16756512.3240401</v>
      </c>
      <c r="G75" s="128" t="n">
        <v>512008.441816792</v>
      </c>
      <c r="H75" s="128" t="n">
        <v>264693.288755641</v>
      </c>
      <c r="I75" s="128" t="n">
        <v>173027.084050522</v>
      </c>
    </row>
    <row r="76" customFormat="false" ht="12.8" hidden="false" customHeight="false" outlineLevel="0" collapsed="false">
      <c r="A76" s="0" t="n">
        <v>123</v>
      </c>
      <c r="B76" s="128" t="n">
        <v>29240366.1541305</v>
      </c>
      <c r="C76" s="128" t="n">
        <v>28339192.1622964</v>
      </c>
      <c r="D76" s="128" t="n">
        <v>97058094.7700695</v>
      </c>
      <c r="E76" s="128" t="n">
        <v>101826656.926104</v>
      </c>
      <c r="F76" s="128" t="n">
        <v>0</v>
      </c>
      <c r="G76" s="128" t="n">
        <v>514272.282767172</v>
      </c>
      <c r="H76" s="128" t="n">
        <v>265455.022095295</v>
      </c>
      <c r="I76" s="128" t="n">
        <v>173495.267102336</v>
      </c>
    </row>
    <row r="77" customFormat="false" ht="12.8" hidden="false" customHeight="false" outlineLevel="0" collapsed="false">
      <c r="A77" s="0" t="n">
        <v>124</v>
      </c>
      <c r="B77" s="128" t="n">
        <v>34141229.9490527</v>
      </c>
      <c r="C77" s="128" t="n">
        <v>33253067.7308305</v>
      </c>
      <c r="D77" s="128" t="n">
        <v>113013562.095578</v>
      </c>
      <c r="E77" s="128" t="n">
        <v>103672664.810814</v>
      </c>
      <c r="F77" s="128" t="n">
        <v>17278777.4684689</v>
      </c>
      <c r="G77" s="128" t="n">
        <v>496762.519900767</v>
      </c>
      <c r="H77" s="128" t="n">
        <v>268298.54094178</v>
      </c>
      <c r="I77" s="128" t="n">
        <v>175858.796256645</v>
      </c>
    </row>
    <row r="78" customFormat="false" ht="12.8" hidden="false" customHeight="false" outlineLevel="0" collapsed="false">
      <c r="A78" s="0" t="n">
        <v>125</v>
      </c>
      <c r="B78" s="128" t="n">
        <v>29911208.8020996</v>
      </c>
      <c r="C78" s="128" t="n">
        <v>29014802.3302055</v>
      </c>
      <c r="D78" s="128" t="n">
        <v>99390945.2245233</v>
      </c>
      <c r="E78" s="128" t="n">
        <v>104279053.611665</v>
      </c>
      <c r="F78" s="128" t="n">
        <v>0</v>
      </c>
      <c r="G78" s="128" t="n">
        <v>510811.161233471</v>
      </c>
      <c r="H78" s="128" t="n">
        <v>265999.258778333</v>
      </c>
      <c r="I78" s="128" t="n">
        <v>170851.502689065</v>
      </c>
    </row>
    <row r="79" customFormat="false" ht="12.8" hidden="false" customHeight="false" outlineLevel="0" collapsed="false">
      <c r="A79" s="0" t="n">
        <v>126</v>
      </c>
      <c r="B79" s="128" t="n">
        <v>34507053.8687705</v>
      </c>
      <c r="C79" s="128" t="n">
        <v>33607918.1914977</v>
      </c>
      <c r="D79" s="128" t="n">
        <v>114251571.709526</v>
      </c>
      <c r="E79" s="128" t="n">
        <v>104777263.522219</v>
      </c>
      <c r="F79" s="128" t="n">
        <v>17462877.2537032</v>
      </c>
      <c r="G79" s="128" t="n">
        <v>516776.319194919</v>
      </c>
      <c r="H79" s="128" t="n">
        <v>266150.183499868</v>
      </c>
      <c r="I79" s="128" t="n">
        <v>166013.106540009</v>
      </c>
    </row>
    <row r="80" customFormat="false" ht="12.8" hidden="false" customHeight="false" outlineLevel="0" collapsed="false">
      <c r="A80" s="0" t="n">
        <v>127</v>
      </c>
      <c r="B80" s="128" t="n">
        <v>30232196.0566307</v>
      </c>
      <c r="C80" s="128" t="n">
        <v>29319724.9105967</v>
      </c>
      <c r="D80" s="128" t="n">
        <v>100444991.303379</v>
      </c>
      <c r="E80" s="128" t="n">
        <v>105361739.056024</v>
      </c>
      <c r="F80" s="128" t="n">
        <v>0</v>
      </c>
      <c r="G80" s="128" t="n">
        <v>522834.487370832</v>
      </c>
      <c r="H80" s="128" t="n">
        <v>269361.572247549</v>
      </c>
      <c r="I80" s="128" t="n">
        <v>171821.552022303</v>
      </c>
    </row>
    <row r="81" customFormat="false" ht="12.8" hidden="false" customHeight="false" outlineLevel="0" collapsed="false">
      <c r="A81" s="0" t="n">
        <v>128</v>
      </c>
      <c r="B81" s="128" t="n">
        <v>34761464.9264847</v>
      </c>
      <c r="C81" s="128" t="n">
        <v>33855619.2167028</v>
      </c>
      <c r="D81" s="128" t="n">
        <v>115070330.256797</v>
      </c>
      <c r="E81" s="128" t="n">
        <v>105484159.833118</v>
      </c>
      <c r="F81" s="128" t="n">
        <v>17580693.3055197</v>
      </c>
      <c r="G81" s="128" t="n">
        <v>503780.585458783</v>
      </c>
      <c r="H81" s="128" t="n">
        <v>276647.407848679</v>
      </c>
      <c r="I81" s="128" t="n">
        <v>179168.166391995</v>
      </c>
    </row>
    <row r="82" customFormat="false" ht="12.8" hidden="false" customHeight="false" outlineLevel="0" collapsed="false">
      <c r="A82" s="0" t="n">
        <v>129</v>
      </c>
      <c r="B82" s="128" t="n">
        <v>30270421.0268763</v>
      </c>
      <c r="C82" s="128" t="n">
        <v>29350833.0804142</v>
      </c>
      <c r="D82" s="128" t="n">
        <v>100554187.795027</v>
      </c>
      <c r="E82" s="128" t="n">
        <v>105404166.93757</v>
      </c>
      <c r="F82" s="128" t="n">
        <v>0</v>
      </c>
      <c r="G82" s="128" t="n">
        <v>525348.666017387</v>
      </c>
      <c r="H82" s="128" t="n">
        <v>272488.4236362</v>
      </c>
      <c r="I82" s="128" t="n">
        <v>173929.795440695</v>
      </c>
    </row>
    <row r="83" customFormat="false" ht="12.8" hidden="false" customHeight="false" outlineLevel="0" collapsed="false">
      <c r="A83" s="0" t="n">
        <v>130</v>
      </c>
      <c r="B83" s="128" t="n">
        <v>34995170.7160825</v>
      </c>
      <c r="C83" s="128" t="n">
        <v>34054733.251306</v>
      </c>
      <c r="D83" s="128" t="n">
        <v>115756234.785964</v>
      </c>
      <c r="E83" s="128" t="n">
        <v>106096125.869059</v>
      </c>
      <c r="F83" s="128" t="n">
        <v>17682687.6448431</v>
      </c>
      <c r="G83" s="128" t="n">
        <v>545394.878127254</v>
      </c>
      <c r="H83" s="128" t="n">
        <v>273433.030135378</v>
      </c>
      <c r="I83" s="128" t="n">
        <v>173727.937876972</v>
      </c>
    </row>
    <row r="84" customFormat="false" ht="12.8" hidden="false" customHeight="false" outlineLevel="0" collapsed="false">
      <c r="A84" s="0" t="n">
        <v>131</v>
      </c>
      <c r="B84" s="128" t="n">
        <v>30689602.0598582</v>
      </c>
      <c r="C84" s="128" t="n">
        <v>29729610.715718</v>
      </c>
      <c r="D84" s="128" t="n">
        <v>101882172.904368</v>
      </c>
      <c r="E84" s="128" t="n">
        <v>106762308.747196</v>
      </c>
      <c r="F84" s="128" t="n">
        <v>0</v>
      </c>
      <c r="G84" s="128" t="n">
        <v>556155.494759485</v>
      </c>
      <c r="H84" s="128" t="n">
        <v>278943.43126474</v>
      </c>
      <c r="I84" s="128" t="n">
        <v>178417.740165696</v>
      </c>
    </row>
    <row r="85" customFormat="false" ht="12.8" hidden="false" customHeight="false" outlineLevel="0" collapsed="false">
      <c r="A85" s="0" t="n">
        <v>132</v>
      </c>
      <c r="B85" s="128" t="n">
        <v>35507576.3315848</v>
      </c>
      <c r="C85" s="128" t="n">
        <v>34564117.3266065</v>
      </c>
      <c r="D85" s="128" t="n">
        <v>117549241.168297</v>
      </c>
      <c r="E85" s="128" t="n">
        <v>107712405.080258</v>
      </c>
      <c r="F85" s="128" t="n">
        <v>17952067.5133763</v>
      </c>
      <c r="G85" s="128" t="n">
        <v>531479.203358125</v>
      </c>
      <c r="H85" s="128" t="n">
        <v>284552.572118187</v>
      </c>
      <c r="I85" s="128" t="n">
        <v>182038.899288566</v>
      </c>
    </row>
    <row r="86" customFormat="false" ht="12.8" hidden="false" customHeight="false" outlineLevel="0" collapsed="false">
      <c r="A86" s="0" t="n">
        <v>133</v>
      </c>
      <c r="B86" s="128" t="n">
        <v>31224073.0775568</v>
      </c>
      <c r="C86" s="128" t="n">
        <v>30280080.1893062</v>
      </c>
      <c r="D86" s="128" t="n">
        <v>103806519.798906</v>
      </c>
      <c r="E86" s="128" t="n">
        <v>108770545.036043</v>
      </c>
      <c r="F86" s="128" t="n">
        <v>0</v>
      </c>
      <c r="G86" s="128" t="n">
        <v>527706.745851091</v>
      </c>
      <c r="H86" s="128" t="n">
        <v>287424.507859808</v>
      </c>
      <c r="I86" s="128" t="n">
        <v>184088.049342469</v>
      </c>
    </row>
    <row r="87" customFormat="false" ht="12.8" hidden="false" customHeight="false" outlineLevel="0" collapsed="false">
      <c r="A87" s="0" t="n">
        <v>134</v>
      </c>
      <c r="B87" s="128" t="n">
        <v>36027704.2083988</v>
      </c>
      <c r="C87" s="128" t="n">
        <v>35125604.7011963</v>
      </c>
      <c r="D87" s="128" t="n">
        <v>119426406.07205</v>
      </c>
      <c r="E87" s="128" t="n">
        <v>109396541.392644</v>
      </c>
      <c r="F87" s="128" t="n">
        <v>18232756.898774</v>
      </c>
      <c r="G87" s="128" t="n">
        <v>495069.491727497</v>
      </c>
      <c r="H87" s="128" t="n">
        <v>280852.361067728</v>
      </c>
      <c r="I87" s="128" t="n">
        <v>180253.79201046</v>
      </c>
    </row>
    <row r="88" customFormat="false" ht="12.8" hidden="false" customHeight="false" outlineLevel="0" collapsed="false">
      <c r="A88" s="0" t="n">
        <v>135</v>
      </c>
      <c r="B88" s="128" t="n">
        <v>31593741.9929788</v>
      </c>
      <c r="C88" s="128" t="n">
        <v>30671009.7201395</v>
      </c>
      <c r="D88" s="128" t="n">
        <v>105125005.047071</v>
      </c>
      <c r="E88" s="128" t="n">
        <v>110113794.682369</v>
      </c>
      <c r="F88" s="128" t="n">
        <v>0</v>
      </c>
      <c r="G88" s="128" t="n">
        <v>514070.614926916</v>
      </c>
      <c r="H88" s="128" t="n">
        <v>283203.380110387</v>
      </c>
      <c r="I88" s="128" t="n">
        <v>179226.111145665</v>
      </c>
    </row>
    <row r="89" customFormat="false" ht="12.8" hidden="false" customHeight="false" outlineLevel="0" collapsed="false">
      <c r="A89" s="0" t="n">
        <v>136</v>
      </c>
      <c r="B89" s="128" t="n">
        <v>36165040.6064917</v>
      </c>
      <c r="C89" s="128" t="n">
        <v>35201501.3971729</v>
      </c>
      <c r="D89" s="128" t="n">
        <v>119710136.38717</v>
      </c>
      <c r="E89" s="128" t="n">
        <v>109619599.085936</v>
      </c>
      <c r="F89" s="128" t="n">
        <v>18269933.1809893</v>
      </c>
      <c r="G89" s="128" t="n">
        <v>556737.618483762</v>
      </c>
      <c r="H89" s="128" t="n">
        <v>279656.463575905</v>
      </c>
      <c r="I89" s="128" t="n">
        <v>181635.896084426</v>
      </c>
    </row>
    <row r="90" customFormat="false" ht="12.8" hidden="false" customHeight="false" outlineLevel="0" collapsed="false">
      <c r="A90" s="0" t="n">
        <v>137</v>
      </c>
      <c r="B90" s="128" t="n">
        <v>31783101.2610602</v>
      </c>
      <c r="C90" s="128" t="n">
        <v>30863838.6221175</v>
      </c>
      <c r="D90" s="128" t="n">
        <v>105810225.03714</v>
      </c>
      <c r="E90" s="128" t="n">
        <v>110800458.650654</v>
      </c>
      <c r="F90" s="128" t="n">
        <v>0</v>
      </c>
      <c r="G90" s="128" t="n">
        <v>511595.686281309</v>
      </c>
      <c r="H90" s="128" t="n">
        <v>279874.428791268</v>
      </c>
      <c r="I90" s="128" t="n">
        <v>182560.748385882</v>
      </c>
    </row>
    <row r="91" customFormat="false" ht="12.8" hidden="false" customHeight="false" outlineLevel="0" collapsed="false">
      <c r="A91" s="0" t="n">
        <v>138</v>
      </c>
      <c r="B91" s="128" t="n">
        <v>36650137.7284243</v>
      </c>
      <c r="C91" s="128" t="n">
        <v>35709707.6805725</v>
      </c>
      <c r="D91" s="128" t="n">
        <v>121475897.865398</v>
      </c>
      <c r="E91" s="128" t="n">
        <v>111244582.161617</v>
      </c>
      <c r="F91" s="128" t="n">
        <v>18540763.6936028</v>
      </c>
      <c r="G91" s="128" t="n">
        <v>524476.009273569</v>
      </c>
      <c r="H91" s="128" t="n">
        <v>284667.230804967</v>
      </c>
      <c r="I91" s="128" t="n">
        <v>187552.582533233</v>
      </c>
    </row>
    <row r="92" customFormat="false" ht="12.8" hidden="false" customHeight="false" outlineLevel="0" collapsed="false">
      <c r="A92" s="0" t="n">
        <v>139</v>
      </c>
      <c r="B92" s="128" t="n">
        <v>32120778.9838244</v>
      </c>
      <c r="C92" s="128" t="n">
        <v>31210203.6807051</v>
      </c>
      <c r="D92" s="128" t="n">
        <v>107022451.644176</v>
      </c>
      <c r="E92" s="128" t="n">
        <v>112050050.970698</v>
      </c>
      <c r="F92" s="128" t="n">
        <v>0</v>
      </c>
      <c r="G92" s="128" t="n">
        <v>494434.224271948</v>
      </c>
      <c r="H92" s="128" t="n">
        <v>284328.886012296</v>
      </c>
      <c r="I92" s="128" t="n">
        <v>188303.132621528</v>
      </c>
    </row>
    <row r="93" customFormat="false" ht="12.8" hidden="false" customHeight="false" outlineLevel="0" collapsed="false">
      <c r="A93" s="0" t="n">
        <v>140</v>
      </c>
      <c r="B93" s="128" t="n">
        <v>37425017.1809075</v>
      </c>
      <c r="C93" s="128" t="n">
        <v>36512712.9605218</v>
      </c>
      <c r="D93" s="128" t="n">
        <v>124225918.285035</v>
      </c>
      <c r="E93" s="128" t="n">
        <v>113734221.018566</v>
      </c>
      <c r="F93" s="128" t="n">
        <v>18955703.5030943</v>
      </c>
      <c r="G93" s="128" t="n">
        <v>498763.737655444</v>
      </c>
      <c r="H93" s="128" t="n">
        <v>281353.655473095</v>
      </c>
      <c r="I93" s="128" t="n">
        <v>188838.324653108</v>
      </c>
    </row>
    <row r="94" customFormat="false" ht="12.8" hidden="false" customHeight="false" outlineLevel="0" collapsed="false">
      <c r="A94" s="0" t="n">
        <v>141</v>
      </c>
      <c r="B94" s="128" t="n">
        <v>32936391.1980158</v>
      </c>
      <c r="C94" s="128" t="n">
        <v>32027134.1199007</v>
      </c>
      <c r="D94" s="128" t="n">
        <v>109873218.398712</v>
      </c>
      <c r="E94" s="128" t="n">
        <v>114993874.038481</v>
      </c>
      <c r="F94" s="128" t="n">
        <v>0</v>
      </c>
      <c r="G94" s="128" t="n">
        <v>502026.247124385</v>
      </c>
      <c r="H94" s="128" t="n">
        <v>281446.577156916</v>
      </c>
      <c r="I94" s="128" t="n">
        <v>179691.791191154</v>
      </c>
    </row>
    <row r="95" customFormat="false" ht="12.8" hidden="false" customHeight="false" outlineLevel="0" collapsed="false">
      <c r="A95" s="0" t="n">
        <v>142</v>
      </c>
      <c r="B95" s="128" t="n">
        <v>38050882.5184293</v>
      </c>
      <c r="C95" s="128" t="n">
        <v>37110790.6971423</v>
      </c>
      <c r="D95" s="128" t="n">
        <v>126287349.756422</v>
      </c>
      <c r="E95" s="128" t="n">
        <v>115568016.932636</v>
      </c>
      <c r="F95" s="128" t="n">
        <v>19261336.1554394</v>
      </c>
      <c r="G95" s="128" t="n">
        <v>519593.171976674</v>
      </c>
      <c r="H95" s="128" t="n">
        <v>288126.457589211</v>
      </c>
      <c r="I95" s="128" t="n">
        <v>189103.131030189</v>
      </c>
    </row>
    <row r="96" customFormat="false" ht="12.8" hidden="false" customHeight="false" outlineLevel="0" collapsed="false">
      <c r="A96" s="0" t="n">
        <v>143</v>
      </c>
      <c r="B96" s="128" t="n">
        <v>33103193.2117732</v>
      </c>
      <c r="C96" s="128" t="n">
        <v>32125127.2360108</v>
      </c>
      <c r="D96" s="128" t="n">
        <v>110181574.248542</v>
      </c>
      <c r="E96" s="128" t="n">
        <v>115318526.435204</v>
      </c>
      <c r="F96" s="128" t="n">
        <v>0</v>
      </c>
      <c r="G96" s="128" t="n">
        <v>560280.687923182</v>
      </c>
      <c r="H96" s="128" t="n">
        <v>285361.484755325</v>
      </c>
      <c r="I96" s="128" t="n">
        <v>189176.86154843</v>
      </c>
    </row>
    <row r="97" customFormat="false" ht="12.8" hidden="false" customHeight="false" outlineLevel="0" collapsed="false">
      <c r="A97" s="0" t="n">
        <v>144</v>
      </c>
      <c r="B97" s="128" t="n">
        <v>38085659.7521387</v>
      </c>
      <c r="C97" s="128" t="n">
        <v>37109226.3922981</v>
      </c>
      <c r="D97" s="128" t="n">
        <v>126281160.152731</v>
      </c>
      <c r="E97" s="128" t="n">
        <v>115587823.447513</v>
      </c>
      <c r="F97" s="128" t="n">
        <v>19264637.2412522</v>
      </c>
      <c r="G97" s="128" t="n">
        <v>552162.372917113</v>
      </c>
      <c r="H97" s="128" t="n">
        <v>292427.401219199</v>
      </c>
      <c r="I97" s="128" t="n">
        <v>188347.979577614</v>
      </c>
    </row>
    <row r="98" customFormat="false" ht="12.8" hidden="false" customHeight="false" outlineLevel="0" collapsed="false">
      <c r="A98" s="0" t="n">
        <v>145</v>
      </c>
      <c r="B98" s="128" t="n">
        <v>33441156.6928295</v>
      </c>
      <c r="C98" s="128" t="n">
        <v>32443807.6899972</v>
      </c>
      <c r="D98" s="128" t="n">
        <v>111287086.992583</v>
      </c>
      <c r="E98" s="128" t="n">
        <v>116454875.202185</v>
      </c>
      <c r="F98" s="128" t="n">
        <v>0</v>
      </c>
      <c r="G98" s="128" t="n">
        <v>573513.047238004</v>
      </c>
      <c r="H98" s="128" t="n">
        <v>289966.08282025</v>
      </c>
      <c r="I98" s="128" t="n">
        <v>191242.675391473</v>
      </c>
    </row>
    <row r="99" customFormat="false" ht="12.8" hidden="false" customHeight="false" outlineLevel="0" collapsed="false">
      <c r="A99" s="0" t="n">
        <v>146</v>
      </c>
      <c r="B99" s="128" t="n">
        <v>38443742.7449893</v>
      </c>
      <c r="C99" s="128" t="n">
        <v>37473896.4031606</v>
      </c>
      <c r="D99" s="128" t="n">
        <v>127550863.703335</v>
      </c>
      <c r="E99" s="128" t="n">
        <v>116692049.505638</v>
      </c>
      <c r="F99" s="128" t="n">
        <v>19448674.9176063</v>
      </c>
      <c r="G99" s="128" t="n">
        <v>532093.650518782</v>
      </c>
      <c r="H99" s="128" t="n">
        <v>298722.76620153</v>
      </c>
      <c r="I99" s="128" t="n">
        <v>198614.178726273</v>
      </c>
    </row>
    <row r="100" customFormat="false" ht="12.8" hidden="false" customHeight="false" outlineLevel="0" collapsed="false">
      <c r="A100" s="0" t="n">
        <v>147</v>
      </c>
      <c r="B100" s="128" t="n">
        <v>33840569.9385495</v>
      </c>
      <c r="C100" s="128" t="n">
        <v>32852090.4616733</v>
      </c>
      <c r="D100" s="128" t="n">
        <v>112767456.708593</v>
      </c>
      <c r="E100" s="128" t="n">
        <v>117950787.811053</v>
      </c>
      <c r="F100" s="128" t="n">
        <v>0</v>
      </c>
      <c r="G100" s="128" t="n">
        <v>554656.543284401</v>
      </c>
      <c r="H100" s="128" t="n">
        <v>297720.868170864</v>
      </c>
      <c r="I100" s="128" t="n">
        <v>194431.522029889</v>
      </c>
    </row>
    <row r="101" customFormat="false" ht="12.8" hidden="false" customHeight="false" outlineLevel="0" collapsed="false">
      <c r="A101" s="0" t="n">
        <v>148</v>
      </c>
      <c r="B101" s="128" t="n">
        <v>39272102.1747316</v>
      </c>
      <c r="C101" s="128" t="n">
        <v>38268195.3813241</v>
      </c>
      <c r="D101" s="128" t="n">
        <v>130273471.730792</v>
      </c>
      <c r="E101" s="128" t="n">
        <v>119162977.297935</v>
      </c>
      <c r="F101" s="128" t="n">
        <v>19860496.2163225</v>
      </c>
      <c r="G101" s="128" t="n">
        <v>579658.391067626</v>
      </c>
      <c r="H101" s="128" t="n">
        <v>292631.887379024</v>
      </c>
      <c r="I101" s="128" t="n">
        <v>188023.592801164</v>
      </c>
    </row>
    <row r="102" customFormat="false" ht="12.8" hidden="false" customHeight="false" outlineLevel="0" collapsed="false">
      <c r="A102" s="0" t="n">
        <v>149</v>
      </c>
      <c r="B102" s="128" t="n">
        <v>34495288.9066565</v>
      </c>
      <c r="C102" s="128" t="n">
        <v>33514332.3194147</v>
      </c>
      <c r="D102" s="128" t="n">
        <v>114984813.807718</v>
      </c>
      <c r="E102" s="128" t="n">
        <v>120268738.705689</v>
      </c>
      <c r="F102" s="128" t="n">
        <v>0</v>
      </c>
      <c r="G102" s="128" t="n">
        <v>559551.40023584</v>
      </c>
      <c r="H102" s="128" t="n">
        <v>289498.973918275</v>
      </c>
      <c r="I102" s="128" t="n">
        <v>188437.447268221</v>
      </c>
    </row>
    <row r="103" customFormat="false" ht="12.8" hidden="false" customHeight="false" outlineLevel="0" collapsed="false">
      <c r="A103" s="0" t="n">
        <v>150</v>
      </c>
      <c r="B103" s="128" t="n">
        <v>39855567.7026784</v>
      </c>
      <c r="C103" s="128" t="n">
        <v>38875532.1023574</v>
      </c>
      <c r="D103" s="128" t="n">
        <v>132346096.826615</v>
      </c>
      <c r="E103" s="128" t="n">
        <v>121034870.342804</v>
      </c>
      <c r="F103" s="128" t="n">
        <v>20172478.3904673</v>
      </c>
      <c r="G103" s="128" t="n">
        <v>558236.698183142</v>
      </c>
      <c r="H103" s="128" t="n">
        <v>290306.512365363</v>
      </c>
      <c r="I103" s="128" t="n">
        <v>187846.27110365</v>
      </c>
    </row>
    <row r="104" customFormat="false" ht="12.8" hidden="false" customHeight="false" outlineLevel="0" collapsed="false">
      <c r="A104" s="0" t="n">
        <v>151</v>
      </c>
      <c r="B104" s="128" t="n">
        <v>34884906.5836081</v>
      </c>
      <c r="C104" s="128" t="n">
        <v>33851105.6720426</v>
      </c>
      <c r="D104" s="128" t="n">
        <v>116127481.23751</v>
      </c>
      <c r="E104" s="128" t="n">
        <v>121446564.423298</v>
      </c>
      <c r="F104" s="128" t="n">
        <v>0</v>
      </c>
      <c r="G104" s="128" t="n">
        <v>602800.425367697</v>
      </c>
      <c r="H104" s="128" t="n">
        <v>297708.327243589</v>
      </c>
      <c r="I104" s="128" t="n">
        <v>190417.369934567</v>
      </c>
    </row>
    <row r="105" customFormat="false" ht="12.8" hidden="false" customHeight="false" outlineLevel="0" collapsed="false">
      <c r="A105" s="0" t="n">
        <v>152</v>
      </c>
      <c r="B105" s="128" t="n">
        <v>40291256.2246061</v>
      </c>
      <c r="C105" s="128" t="n">
        <v>39292759.3208986</v>
      </c>
      <c r="D105" s="128" t="n">
        <v>133712841.885632</v>
      </c>
      <c r="E105" s="128" t="n">
        <v>122251482.984973</v>
      </c>
      <c r="F105" s="128" t="n">
        <v>20375247.1641621</v>
      </c>
      <c r="G105" s="128" t="n">
        <v>564102.323581016</v>
      </c>
      <c r="H105" s="128" t="n">
        <v>298870.242376178</v>
      </c>
      <c r="I105" s="128" t="n">
        <v>193606.196786148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148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149</v>
      </c>
    </row>
    <row r="2" customFormat="false" ht="12.8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20241475.1026517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479075.343288721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23722454.9768764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516797.849098061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19331296.5999875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425954.324457602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22042294.2695248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415239.714594758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19232590.5323115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399014.522392015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22573431.3103478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439059.840835038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19517489.3136732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413500.267883015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23345636.0092435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415803.290176901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20685682.2682735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367587.1876742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24447811.7042151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396642.778456455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19576770.9795357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385015.820671559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22220215.5173139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396541.627347316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18315951.7891644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364208.080993457</v>
      </c>
      <c r="H16" s="0" t="n">
        <v>209332.638923006</v>
      </c>
      <c r="I16" s="0" t="n">
        <v>112657.52315571</v>
      </c>
    </row>
    <row r="17" customFormat="false" ht="12.8" hidden="false" customHeight="false" outlineLevel="0" collapsed="false">
      <c r="A17" s="0" t="n">
        <v>64</v>
      </c>
      <c r="B17" s="0" t="n">
        <v>19986579.5361517</v>
      </c>
      <c r="C17" s="0" t="n">
        <v>19348222.4279966</v>
      </c>
      <c r="D17" s="0" t="n">
        <v>65408555.5176618</v>
      </c>
      <c r="E17" s="0" t="n">
        <v>62201099.778605</v>
      </c>
      <c r="F17" s="0" t="n">
        <v>10366849.9631008</v>
      </c>
      <c r="G17" s="0" t="n">
        <v>358636.069853281</v>
      </c>
      <c r="H17" s="0" t="n">
        <v>201337.098904112</v>
      </c>
      <c r="I17" s="0" t="n">
        <v>111977.056282442</v>
      </c>
    </row>
    <row r="18" customFormat="false" ht="12.8" hidden="false" customHeight="false" outlineLevel="0" collapsed="false">
      <c r="A18" s="0" t="n">
        <v>65</v>
      </c>
      <c r="B18" s="0" t="n">
        <v>15765474.155274</v>
      </c>
      <c r="C18" s="0" t="n">
        <v>15185663.7705915</v>
      </c>
      <c r="D18" s="0" t="n">
        <v>48156642.7646441</v>
      </c>
      <c r="E18" s="0" t="n">
        <v>61869622.9419318</v>
      </c>
      <c r="F18" s="0" t="n">
        <v>0</v>
      </c>
      <c r="G18" s="0" t="n">
        <v>310026.496967305</v>
      </c>
      <c r="H18" s="0" t="n">
        <v>190695.524998025</v>
      </c>
      <c r="I18" s="0" t="n">
        <v>112983.375310289</v>
      </c>
    </row>
    <row r="19" customFormat="false" ht="12.8" hidden="false" customHeight="false" outlineLevel="0" collapsed="false">
      <c r="A19" s="0" t="n">
        <v>66</v>
      </c>
      <c r="B19" s="0" t="n">
        <v>18657793.5185827</v>
      </c>
      <c r="C19" s="0" t="n">
        <v>18091223.3905637</v>
      </c>
      <c r="D19" s="0" t="n">
        <v>57965574.851702</v>
      </c>
      <c r="E19" s="0" t="n">
        <v>62303493.9400882</v>
      </c>
      <c r="F19" s="0" t="n">
        <v>10383915.6566814</v>
      </c>
      <c r="G19" s="0" t="n">
        <v>302288.587927344</v>
      </c>
      <c r="H19" s="0" t="n">
        <v>186504.719246608</v>
      </c>
      <c r="I19" s="0" t="n">
        <v>111109.744064318</v>
      </c>
    </row>
    <row r="20" customFormat="false" ht="12.8" hidden="false" customHeight="false" outlineLevel="0" collapsed="false">
      <c r="A20" s="0" t="n">
        <v>67</v>
      </c>
      <c r="B20" s="0" t="n">
        <v>15997402.2056668</v>
      </c>
      <c r="C20" s="0" t="n">
        <v>15401610.7495744</v>
      </c>
      <c r="D20" s="0" t="n">
        <v>49782681.3145329</v>
      </c>
      <c r="E20" s="0" t="n">
        <v>61144406.3664179</v>
      </c>
      <c r="F20" s="0" t="n">
        <v>0</v>
      </c>
      <c r="G20" s="0" t="n">
        <v>334938.960560723</v>
      </c>
      <c r="H20" s="0" t="n">
        <v>184279.314754835</v>
      </c>
      <c r="I20" s="0" t="n">
        <v>109390.258252687</v>
      </c>
    </row>
    <row r="21" customFormat="false" ht="12.8" hidden="false" customHeight="false" outlineLevel="0" collapsed="false">
      <c r="A21" s="0" t="n">
        <v>68</v>
      </c>
      <c r="B21" s="0" t="n">
        <v>18417019.9206197</v>
      </c>
      <c r="C21" s="0" t="n">
        <v>17797759.4313816</v>
      </c>
      <c r="D21" s="0" t="n">
        <v>57975789.1254913</v>
      </c>
      <c r="E21" s="0" t="n">
        <v>59998489.1677993</v>
      </c>
      <c r="F21" s="0" t="n">
        <v>9999748.19463322</v>
      </c>
      <c r="G21" s="0" t="n">
        <v>356024.174542488</v>
      </c>
      <c r="H21" s="0" t="n">
        <v>186968.810123669</v>
      </c>
      <c r="I21" s="0" t="n">
        <v>108953.577959935</v>
      </c>
    </row>
    <row r="22" customFormat="false" ht="12.8" hidden="false" customHeight="false" outlineLevel="0" collapsed="false">
      <c r="A22" s="0" t="n">
        <v>69</v>
      </c>
      <c r="B22" s="0" t="n">
        <v>16219761.4340024</v>
      </c>
      <c r="C22" s="0" t="n">
        <v>15614897.7731766</v>
      </c>
      <c r="D22" s="0" t="n">
        <v>51093873.851348</v>
      </c>
      <c r="E22" s="0" t="n">
        <v>60177678.6504023</v>
      </c>
      <c r="F22" s="0" t="n">
        <v>0</v>
      </c>
      <c r="G22" s="0" t="n">
        <v>340711.975040971</v>
      </c>
      <c r="H22" s="0" t="n">
        <v>186524.95565988</v>
      </c>
      <c r="I22" s="0" t="n">
        <v>110895.328749862</v>
      </c>
    </row>
    <row r="23" customFormat="false" ht="12.8" hidden="false" customHeight="false" outlineLevel="0" collapsed="false">
      <c r="A23" s="0" t="n">
        <v>70</v>
      </c>
      <c r="B23" s="0" t="n">
        <v>19095179.1793774</v>
      </c>
      <c r="C23" s="0" t="n">
        <v>18522139.2850478</v>
      </c>
      <c r="D23" s="0" t="n">
        <v>60936403.1027773</v>
      </c>
      <c r="E23" s="0" t="n">
        <v>60782827.0037734</v>
      </c>
      <c r="F23" s="0" t="n">
        <v>10130471.1672956</v>
      </c>
      <c r="G23" s="0" t="n">
        <v>314522.193409422</v>
      </c>
      <c r="H23" s="0" t="n">
        <v>180302.842292069</v>
      </c>
      <c r="I23" s="0" t="n">
        <v>111735.512325865</v>
      </c>
    </row>
    <row r="24" customFormat="false" ht="12.8" hidden="false" customHeight="false" outlineLevel="0" collapsed="false">
      <c r="A24" s="0" t="n">
        <v>71</v>
      </c>
      <c r="B24" s="0" t="n">
        <v>16661765.6935492</v>
      </c>
      <c r="C24" s="0" t="n">
        <v>16072723.4325294</v>
      </c>
      <c r="D24" s="0" t="n">
        <v>53381815.2459677</v>
      </c>
      <c r="E24" s="0" t="n">
        <v>60752910.001709</v>
      </c>
      <c r="F24" s="0" t="n">
        <v>0</v>
      </c>
      <c r="G24" s="0" t="n">
        <v>327121.565755922</v>
      </c>
      <c r="H24" s="0" t="n">
        <v>182952.455338686</v>
      </c>
      <c r="I24" s="0" t="n">
        <v>112811.771321692</v>
      </c>
    </row>
    <row r="25" customFormat="false" ht="12.8" hidden="false" customHeight="false" outlineLevel="0" collapsed="false">
      <c r="A25" s="0" t="n">
        <v>72</v>
      </c>
      <c r="B25" s="0" t="n">
        <v>19484973.2178551</v>
      </c>
      <c r="C25" s="0" t="n">
        <v>18883924.9184127</v>
      </c>
      <c r="D25" s="0" t="n">
        <v>62612691.7500341</v>
      </c>
      <c r="E25" s="0" t="n">
        <v>61310638.3268355</v>
      </c>
      <c r="F25" s="0" t="n">
        <v>10218439.7211392</v>
      </c>
      <c r="G25" s="0" t="n">
        <v>337000.370083475</v>
      </c>
      <c r="H25" s="0" t="n">
        <v>183081.93471605</v>
      </c>
      <c r="I25" s="0" t="n">
        <v>115665.706632701</v>
      </c>
    </row>
    <row r="26" customFormat="false" ht="12.8" hidden="false" customHeight="false" outlineLevel="0" collapsed="false">
      <c r="A26" s="0" t="n">
        <v>73</v>
      </c>
      <c r="B26" s="0" t="n">
        <v>17180532.393276</v>
      </c>
      <c r="C26" s="0" t="n">
        <v>16550626.3656388</v>
      </c>
      <c r="D26" s="0" t="n">
        <v>55376598.9630086</v>
      </c>
      <c r="E26" s="0" t="n">
        <v>61869952.0402938</v>
      </c>
      <c r="F26" s="0" t="n">
        <v>0</v>
      </c>
      <c r="G26" s="0" t="n">
        <v>357197.54626663</v>
      </c>
      <c r="H26" s="0" t="n">
        <v>190741.307443246</v>
      </c>
      <c r="I26" s="0" t="n">
        <v>117095.962753259</v>
      </c>
    </row>
    <row r="27" customFormat="false" ht="12.8" hidden="false" customHeight="false" outlineLevel="0" collapsed="false">
      <c r="A27" s="0" t="n">
        <v>74</v>
      </c>
      <c r="B27" s="0" t="n">
        <v>19951636.3909649</v>
      </c>
      <c r="C27" s="0" t="n">
        <v>19312769.4438232</v>
      </c>
      <c r="D27" s="0" t="n">
        <v>64407665.6097598</v>
      </c>
      <c r="E27" s="0" t="n">
        <v>62161865.9818856</v>
      </c>
      <c r="F27" s="0" t="n">
        <v>10360310.9969809</v>
      </c>
      <c r="G27" s="0" t="n">
        <v>365541.914586956</v>
      </c>
      <c r="H27" s="0" t="n">
        <v>194354.095500116</v>
      </c>
      <c r="I27" s="0" t="n">
        <v>112815.624363854</v>
      </c>
    </row>
    <row r="28" customFormat="false" ht="12.8" hidden="false" customHeight="false" outlineLevel="0" collapsed="false">
      <c r="A28" s="0" t="n">
        <v>75</v>
      </c>
      <c r="B28" s="0" t="n">
        <v>17451665.6322578</v>
      </c>
      <c r="C28" s="0" t="n">
        <v>16798667.5193676</v>
      </c>
      <c r="D28" s="0" t="n">
        <v>56461938.2376676</v>
      </c>
      <c r="E28" s="0" t="n">
        <v>62344154.9565941</v>
      </c>
      <c r="F28" s="0" t="n">
        <v>0</v>
      </c>
      <c r="G28" s="0" t="n">
        <v>370981.743014332</v>
      </c>
      <c r="H28" s="0" t="n">
        <v>198929.365964322</v>
      </c>
      <c r="I28" s="0" t="n">
        <v>118695.719873636</v>
      </c>
    </row>
    <row r="29" customFormat="false" ht="12.8" hidden="false" customHeight="false" outlineLevel="0" collapsed="false">
      <c r="A29" s="0" t="n">
        <v>76</v>
      </c>
      <c r="B29" s="0" t="n">
        <v>20405339.079285</v>
      </c>
      <c r="C29" s="0" t="n">
        <v>19721752.2110704</v>
      </c>
      <c r="D29" s="0" t="n">
        <v>65973503.1949592</v>
      </c>
      <c r="E29" s="0" t="n">
        <v>63106936.2927442</v>
      </c>
      <c r="F29" s="0" t="n">
        <v>10517822.7154574</v>
      </c>
      <c r="G29" s="0" t="n">
        <v>405004.647982039</v>
      </c>
      <c r="H29" s="0" t="n">
        <v>198301.027879677</v>
      </c>
      <c r="I29" s="0" t="n">
        <v>114687.417646896</v>
      </c>
    </row>
    <row r="30" customFormat="false" ht="12.8" hidden="false" customHeight="false" outlineLevel="0" collapsed="false">
      <c r="A30" s="0" t="n">
        <v>77</v>
      </c>
      <c r="B30" s="0" t="n">
        <v>17865337.3120379</v>
      </c>
      <c r="C30" s="0" t="n">
        <v>17173126.0683557</v>
      </c>
      <c r="D30" s="0" t="n">
        <v>57954085.3417344</v>
      </c>
      <c r="E30" s="0" t="n">
        <v>63312227.284137</v>
      </c>
      <c r="F30" s="0" t="n">
        <v>0</v>
      </c>
      <c r="G30" s="0" t="n">
        <v>411179.733872113</v>
      </c>
      <c r="H30" s="0" t="n">
        <v>198869.070974673</v>
      </c>
      <c r="I30" s="0" t="n">
        <v>117374.912621981</v>
      </c>
    </row>
    <row r="31" customFormat="false" ht="12.8" hidden="false" customHeight="false" outlineLevel="0" collapsed="false">
      <c r="A31" s="0" t="n">
        <v>78</v>
      </c>
      <c r="B31" s="0" t="n">
        <v>20717108.0180851</v>
      </c>
      <c r="C31" s="0" t="n">
        <v>20060387.9430288</v>
      </c>
      <c r="D31" s="0" t="n">
        <v>67425460.8864941</v>
      </c>
      <c r="E31" s="0" t="n">
        <v>63822671.4127229</v>
      </c>
      <c r="F31" s="0" t="n">
        <v>10637111.9021205</v>
      </c>
      <c r="G31" s="0" t="n">
        <v>373156.699117381</v>
      </c>
      <c r="H31" s="0" t="n">
        <v>200332.955086812</v>
      </c>
      <c r="I31" s="0" t="n">
        <v>118900.601217229</v>
      </c>
    </row>
    <row r="32" customFormat="false" ht="12.8" hidden="false" customHeight="false" outlineLevel="0" collapsed="false">
      <c r="A32" s="0" t="n">
        <v>79</v>
      </c>
      <c r="B32" s="0" t="n">
        <v>18273146.5408804</v>
      </c>
      <c r="C32" s="0" t="n">
        <v>17613229.6579805</v>
      </c>
      <c r="D32" s="0" t="n">
        <v>59692777.5136412</v>
      </c>
      <c r="E32" s="0" t="n">
        <v>64572096.9105683</v>
      </c>
      <c r="F32" s="0" t="n">
        <v>0</v>
      </c>
      <c r="G32" s="0" t="n">
        <v>375793.382682184</v>
      </c>
      <c r="H32" s="0" t="n">
        <v>200545.717837669</v>
      </c>
      <c r="I32" s="0" t="n">
        <v>119396.831971516</v>
      </c>
    </row>
    <row r="33" customFormat="false" ht="12.8" hidden="false" customHeight="false" outlineLevel="0" collapsed="false">
      <c r="A33" s="0" t="n">
        <v>80</v>
      </c>
      <c r="B33" s="0" t="n">
        <v>21178008.4776861</v>
      </c>
      <c r="C33" s="0" t="n">
        <v>20524678.9961039</v>
      </c>
      <c r="D33" s="0" t="n">
        <v>69205807.9590696</v>
      </c>
      <c r="E33" s="0" t="n">
        <v>65020503.143531</v>
      </c>
      <c r="F33" s="0" t="n">
        <v>10836750.5239218</v>
      </c>
      <c r="G33" s="0" t="n">
        <v>372643.974733383</v>
      </c>
      <c r="H33" s="0" t="n">
        <v>199686.694821799</v>
      </c>
      <c r="I33" s="0" t="n">
        <v>115712.588610148</v>
      </c>
    </row>
    <row r="34" customFormat="false" ht="12.8" hidden="false" customHeight="false" outlineLevel="0" collapsed="false">
      <c r="A34" s="0" t="n">
        <v>81</v>
      </c>
      <c r="B34" s="0" t="n">
        <v>18614439.9409928</v>
      </c>
      <c r="C34" s="0" t="n">
        <v>17955916.643599</v>
      </c>
      <c r="D34" s="0" t="n">
        <v>61044264.1482231</v>
      </c>
      <c r="E34" s="0" t="n">
        <v>65513287.5473042</v>
      </c>
      <c r="F34" s="0" t="n">
        <v>0</v>
      </c>
      <c r="G34" s="0" t="n">
        <v>366640.265561175</v>
      </c>
      <c r="H34" s="0" t="n">
        <v>207839.252840959</v>
      </c>
      <c r="I34" s="0" t="n">
        <v>120062.541416613</v>
      </c>
    </row>
    <row r="35" customFormat="false" ht="12.8" hidden="false" customHeight="false" outlineLevel="0" collapsed="false">
      <c r="A35" s="0" t="n">
        <v>82</v>
      </c>
      <c r="B35" s="0" t="n">
        <v>21793230.2270027</v>
      </c>
      <c r="C35" s="0" t="n">
        <v>21116773.7550742</v>
      </c>
      <c r="D35" s="0" t="n">
        <v>71330921.4840047</v>
      </c>
      <c r="E35" s="0" t="n">
        <v>66642327.6709252</v>
      </c>
      <c r="F35" s="0" t="n">
        <v>11107054.6118209</v>
      </c>
      <c r="G35" s="0" t="n">
        <v>383744.935568997</v>
      </c>
      <c r="H35" s="0" t="n">
        <v>207643.914618017</v>
      </c>
      <c r="I35" s="0" t="n">
        <v>121525.173916464</v>
      </c>
    </row>
    <row r="36" customFormat="false" ht="12.8" hidden="false" customHeight="false" outlineLevel="0" collapsed="false">
      <c r="A36" s="0" t="n">
        <v>83</v>
      </c>
      <c r="B36" s="0" t="n">
        <v>19146864.4969192</v>
      </c>
      <c r="C36" s="0" t="n">
        <v>18449369.2821833</v>
      </c>
      <c r="D36" s="0" t="n">
        <v>62827169.4651903</v>
      </c>
      <c r="E36" s="0" t="n">
        <v>67078867.9578141</v>
      </c>
      <c r="F36" s="0" t="n">
        <v>0</v>
      </c>
      <c r="G36" s="0" t="n">
        <v>400868.226404289</v>
      </c>
      <c r="H36" s="0" t="n">
        <v>209357.432341056</v>
      </c>
      <c r="I36" s="0" t="n">
        <v>124670.794272231</v>
      </c>
    </row>
    <row r="37" customFormat="false" ht="12.8" hidden="false" customHeight="false" outlineLevel="0" collapsed="false">
      <c r="A37" s="0" t="n">
        <v>84</v>
      </c>
      <c r="B37" s="0" t="n">
        <v>22112574.3116993</v>
      </c>
      <c r="C37" s="0" t="n">
        <v>21390863.4095778</v>
      </c>
      <c r="D37" s="0" t="n">
        <v>72356599.3864577</v>
      </c>
      <c r="E37" s="0" t="n">
        <v>67330069.7661817</v>
      </c>
      <c r="F37" s="0" t="n">
        <v>11221678.2943636</v>
      </c>
      <c r="G37" s="0" t="n">
        <v>428613.481826695</v>
      </c>
      <c r="H37" s="0" t="n">
        <v>208613.416427724</v>
      </c>
      <c r="I37" s="0" t="n">
        <v>120691.434095772</v>
      </c>
    </row>
    <row r="38" customFormat="false" ht="12.8" hidden="false" customHeight="false" outlineLevel="0" collapsed="false">
      <c r="A38" s="0" t="n">
        <v>85</v>
      </c>
      <c r="B38" s="0" t="n">
        <v>19308145.1883975</v>
      </c>
      <c r="C38" s="0" t="n">
        <v>18619546.8478942</v>
      </c>
      <c r="D38" s="0" t="n">
        <v>63532310.063682</v>
      </c>
      <c r="E38" s="0" t="n">
        <v>67563029.9513797</v>
      </c>
      <c r="F38" s="0" t="n">
        <v>0</v>
      </c>
      <c r="G38" s="0" t="n">
        <v>387011.753613323</v>
      </c>
      <c r="H38" s="0" t="n">
        <v>214708.72011178</v>
      </c>
      <c r="I38" s="0" t="n">
        <v>124111.238254657</v>
      </c>
    </row>
    <row r="39" customFormat="false" ht="12.8" hidden="false" customHeight="false" outlineLevel="0" collapsed="false">
      <c r="A39" s="0" t="n">
        <v>86</v>
      </c>
      <c r="B39" s="0" t="n">
        <v>22295922.3630549</v>
      </c>
      <c r="C39" s="0" t="n">
        <v>21567458.5150055</v>
      </c>
      <c r="D39" s="0" t="n">
        <v>73067986.6294597</v>
      </c>
      <c r="E39" s="0" t="n">
        <v>67758574.6384555</v>
      </c>
      <c r="F39" s="0" t="n">
        <v>11293095.7730759</v>
      </c>
      <c r="G39" s="0" t="n">
        <v>424198.470085895</v>
      </c>
      <c r="H39" s="0" t="n">
        <v>217289.118605816</v>
      </c>
      <c r="I39" s="0" t="n">
        <v>124251.799082364</v>
      </c>
    </row>
    <row r="40" customFormat="false" ht="12.8" hidden="false" customHeight="false" outlineLevel="0" collapsed="false">
      <c r="A40" s="0" t="n">
        <v>87</v>
      </c>
      <c r="B40" s="0" t="n">
        <v>19659376.1670296</v>
      </c>
      <c r="C40" s="0" t="n">
        <v>18946400.6466602</v>
      </c>
      <c r="D40" s="0" t="n">
        <v>64693973.5535722</v>
      </c>
      <c r="E40" s="0" t="n">
        <v>68590477.8203788</v>
      </c>
      <c r="F40" s="0" t="n">
        <v>0</v>
      </c>
      <c r="G40" s="0" t="n">
        <v>408003.44290319</v>
      </c>
      <c r="H40" s="0" t="n">
        <v>217929.272287266</v>
      </c>
      <c r="I40" s="0" t="n">
        <v>124346.864541359</v>
      </c>
    </row>
    <row r="41" customFormat="false" ht="12.8" hidden="false" customHeight="false" outlineLevel="0" collapsed="false">
      <c r="A41" s="0" t="n">
        <v>88</v>
      </c>
      <c r="B41" s="0" t="n">
        <v>22741610.2763696</v>
      </c>
      <c r="C41" s="0" t="n">
        <v>22017486.188054</v>
      </c>
      <c r="D41" s="0" t="n">
        <v>74603150.3339954</v>
      </c>
      <c r="E41" s="0" t="n">
        <v>69062489.202229</v>
      </c>
      <c r="F41" s="0" t="n">
        <v>11510414.8670382</v>
      </c>
      <c r="G41" s="0" t="n">
        <v>417296.04340654</v>
      </c>
      <c r="H41" s="0" t="n">
        <v>218879.575437914</v>
      </c>
      <c r="I41" s="0" t="n">
        <v>125640.670673003</v>
      </c>
    </row>
    <row r="42" customFormat="false" ht="12.8" hidden="false" customHeight="false" outlineLevel="0" collapsed="false">
      <c r="A42" s="0" t="n">
        <v>89</v>
      </c>
      <c r="B42" s="0" t="n">
        <v>19776613.1832254</v>
      </c>
      <c r="C42" s="0" t="n">
        <v>19053768.1636189</v>
      </c>
      <c r="D42" s="0" t="n">
        <v>65090123.3141219</v>
      </c>
      <c r="E42" s="0" t="n">
        <v>68938072.2497907</v>
      </c>
      <c r="F42" s="0" t="n">
        <v>0</v>
      </c>
      <c r="G42" s="0" t="n">
        <v>410902.929719308</v>
      </c>
      <c r="H42" s="0" t="n">
        <v>222735.194478028</v>
      </c>
      <c r="I42" s="0" t="n">
        <v>127438.422013121</v>
      </c>
    </row>
    <row r="43" customFormat="false" ht="12.8" hidden="false" customHeight="false" outlineLevel="0" collapsed="false">
      <c r="A43" s="0" t="n">
        <v>90</v>
      </c>
      <c r="B43" s="0" t="n">
        <v>22890259.5389261</v>
      </c>
      <c r="C43" s="0" t="n">
        <v>22150590.881058</v>
      </c>
      <c r="D43" s="0" t="n">
        <v>75103330.4912226</v>
      </c>
      <c r="E43" s="0" t="n">
        <v>69511107.7611055</v>
      </c>
      <c r="F43" s="0" t="n">
        <v>11585184.6268509</v>
      </c>
      <c r="G43" s="0" t="n">
        <v>426504.363966749</v>
      </c>
      <c r="H43" s="0" t="n">
        <v>224169.111569013</v>
      </c>
      <c r="I43" s="0" t="n">
        <v>127135.974760523</v>
      </c>
    </row>
    <row r="44" customFormat="false" ht="12.8" hidden="false" customHeight="false" outlineLevel="0" collapsed="false">
      <c r="A44" s="0" t="n">
        <v>91</v>
      </c>
      <c r="B44" s="0" t="n">
        <v>20153814.9752602</v>
      </c>
      <c r="C44" s="0" t="n">
        <v>19432869.6864724</v>
      </c>
      <c r="D44" s="0" t="n">
        <v>66432104.1634163</v>
      </c>
      <c r="E44" s="0" t="n">
        <v>70301500.0043904</v>
      </c>
      <c r="F44" s="0" t="n">
        <v>0</v>
      </c>
      <c r="G44" s="0" t="n">
        <v>403633.060822424</v>
      </c>
      <c r="H44" s="0" t="n">
        <v>227475.349888526</v>
      </c>
      <c r="I44" s="0" t="n">
        <v>128338.397252649</v>
      </c>
    </row>
    <row r="45" customFormat="false" ht="12.8" hidden="false" customHeight="false" outlineLevel="0" collapsed="false">
      <c r="A45" s="0" t="n">
        <v>92</v>
      </c>
      <c r="B45" s="0" t="n">
        <v>23274506.7687041</v>
      </c>
      <c r="C45" s="0" t="n">
        <v>22502992.5976569</v>
      </c>
      <c r="D45" s="0" t="n">
        <v>76324259.7933052</v>
      </c>
      <c r="E45" s="0" t="n">
        <v>70580526.1935996</v>
      </c>
      <c r="F45" s="0" t="n">
        <v>11763421.0322666</v>
      </c>
      <c r="G45" s="0" t="n">
        <v>448213.313018663</v>
      </c>
      <c r="H45" s="0" t="n">
        <v>232168.542292589</v>
      </c>
      <c r="I45" s="0" t="n">
        <v>130189.022479835</v>
      </c>
    </row>
    <row r="46" customFormat="false" ht="12.8" hidden="false" customHeight="false" outlineLevel="0" collapsed="false">
      <c r="A46" s="0" t="n">
        <v>93</v>
      </c>
      <c r="B46" s="0" t="n">
        <v>20500688.0549386</v>
      </c>
      <c r="C46" s="0" t="n">
        <v>19741113.5887259</v>
      </c>
      <c r="D46" s="0" t="n">
        <v>67500151.0201107</v>
      </c>
      <c r="E46" s="0" t="n">
        <v>71405295.9483217</v>
      </c>
      <c r="F46" s="0" t="n">
        <v>0</v>
      </c>
      <c r="G46" s="0" t="n">
        <v>434757.483411887</v>
      </c>
      <c r="H46" s="0" t="n">
        <v>232133.240375537</v>
      </c>
      <c r="I46" s="0" t="n">
        <v>132405.346321893</v>
      </c>
    </row>
    <row r="47" customFormat="false" ht="12.8" hidden="false" customHeight="false" outlineLevel="0" collapsed="false">
      <c r="A47" s="0" t="n">
        <v>94</v>
      </c>
      <c r="B47" s="0" t="n">
        <v>23793874.5264971</v>
      </c>
      <c r="C47" s="0" t="n">
        <v>23010250.5303369</v>
      </c>
      <c r="D47" s="0" t="n">
        <v>78062895.5379474</v>
      </c>
      <c r="E47" s="0" t="n">
        <v>72145908.3415663</v>
      </c>
      <c r="F47" s="0" t="n">
        <v>12024318.0569277</v>
      </c>
      <c r="G47" s="0" t="n">
        <v>465086.587298889</v>
      </c>
      <c r="H47" s="0" t="n">
        <v>229976.187878884</v>
      </c>
      <c r="I47" s="0" t="n">
        <v>126516.029974808</v>
      </c>
    </row>
    <row r="48" customFormat="false" ht="12.8" hidden="false" customHeight="false" outlineLevel="0" collapsed="false">
      <c r="A48" s="0" t="n">
        <v>95</v>
      </c>
      <c r="B48" s="0" t="n">
        <v>21044801.1106013</v>
      </c>
      <c r="C48" s="0" t="n">
        <v>20251736.7513532</v>
      </c>
      <c r="D48" s="0" t="n">
        <v>69261298.9939665</v>
      </c>
      <c r="E48" s="0" t="n">
        <v>73195628.7510413</v>
      </c>
      <c r="F48" s="0" t="n">
        <v>0</v>
      </c>
      <c r="G48" s="0" t="n">
        <v>481420.936135755</v>
      </c>
      <c r="H48" s="0" t="n">
        <v>223793.375713426</v>
      </c>
      <c r="I48" s="0" t="n">
        <v>125500.067712619</v>
      </c>
    </row>
    <row r="49" customFormat="false" ht="12.8" hidden="false" customHeight="false" outlineLevel="0" collapsed="false">
      <c r="A49" s="0" t="n">
        <v>96</v>
      </c>
      <c r="B49" s="0" t="n">
        <v>24206942.8107527</v>
      </c>
      <c r="C49" s="0" t="n">
        <v>23413657.4408953</v>
      </c>
      <c r="D49" s="0" t="n">
        <v>79410340.1829184</v>
      </c>
      <c r="E49" s="0" t="n">
        <v>73331286.0901597</v>
      </c>
      <c r="F49" s="0" t="n">
        <v>12221881.0150266</v>
      </c>
      <c r="G49" s="0" t="n">
        <v>460658.402574491</v>
      </c>
      <c r="H49" s="0" t="n">
        <v>237745.116500511</v>
      </c>
      <c r="I49" s="0" t="n">
        <v>135545.501117782</v>
      </c>
    </row>
    <row r="50" customFormat="false" ht="12.8" hidden="false" customHeight="false" outlineLevel="0" collapsed="false">
      <c r="A50" s="0" t="n">
        <v>97</v>
      </c>
      <c r="B50" s="0" t="n">
        <v>21244509.4035554</v>
      </c>
      <c r="C50" s="0" t="n">
        <v>20475914.6918425</v>
      </c>
      <c r="D50" s="0" t="n">
        <v>70010800.8830444</v>
      </c>
      <c r="E50" s="0" t="n">
        <v>73951579.5588846</v>
      </c>
      <c r="F50" s="0" t="n">
        <v>0</v>
      </c>
      <c r="G50" s="0" t="n">
        <v>439397.616148481</v>
      </c>
      <c r="H50" s="0" t="n">
        <v>234924.463954771</v>
      </c>
      <c r="I50" s="0" t="n">
        <v>134675.188013825</v>
      </c>
    </row>
    <row r="51" customFormat="false" ht="12.8" hidden="false" customHeight="false" outlineLevel="0" collapsed="false">
      <c r="A51" s="0" t="n">
        <v>98</v>
      </c>
      <c r="B51" s="0" t="n">
        <v>24533784.1280752</v>
      </c>
      <c r="C51" s="0" t="n">
        <v>23746128.5560715</v>
      </c>
      <c r="D51" s="0" t="n">
        <v>80548192.3629351</v>
      </c>
      <c r="E51" s="0" t="n">
        <v>74352178.2146339</v>
      </c>
      <c r="F51" s="0" t="n">
        <v>12392029.702439</v>
      </c>
      <c r="G51" s="0" t="n">
        <v>454699.69637816</v>
      </c>
      <c r="H51" s="0" t="n">
        <v>237388.718474207</v>
      </c>
      <c r="I51" s="0" t="n">
        <v>136524.510216215</v>
      </c>
    </row>
    <row r="52" customFormat="false" ht="12.8" hidden="false" customHeight="false" outlineLevel="0" collapsed="false">
      <c r="A52" s="0" t="n">
        <v>99</v>
      </c>
      <c r="B52" s="0" t="n">
        <v>21559809.0258955</v>
      </c>
      <c r="C52" s="0" t="n">
        <v>20794831.6466574</v>
      </c>
      <c r="D52" s="0" t="n">
        <v>71072171.8231604</v>
      </c>
      <c r="E52" s="0" t="n">
        <v>75035924.9418628</v>
      </c>
      <c r="F52" s="0" t="n">
        <v>0</v>
      </c>
      <c r="G52" s="0" t="n">
        <v>429153.513254923</v>
      </c>
      <c r="H52" s="0" t="n">
        <v>238371.84939686</v>
      </c>
      <c r="I52" s="0" t="n">
        <v>139217.166551781</v>
      </c>
    </row>
    <row r="53" customFormat="false" ht="12.8" hidden="false" customHeight="false" outlineLevel="0" collapsed="false">
      <c r="A53" s="0" t="n">
        <v>100</v>
      </c>
      <c r="B53" s="0" t="n">
        <v>25021175.1855566</v>
      </c>
      <c r="C53" s="0" t="n">
        <v>24267497.8439455</v>
      </c>
      <c r="D53" s="0" t="n">
        <v>82338211.4981012</v>
      </c>
      <c r="E53" s="0" t="n">
        <v>75993083.9941355</v>
      </c>
      <c r="F53" s="0" t="n">
        <v>12665513.9990226</v>
      </c>
      <c r="G53" s="0" t="n">
        <v>412354.049256279</v>
      </c>
      <c r="H53" s="0" t="n">
        <v>243016.803158461</v>
      </c>
      <c r="I53" s="0" t="n">
        <v>140437.841709068</v>
      </c>
    </row>
    <row r="54" customFormat="false" ht="12.8" hidden="false" customHeight="false" outlineLevel="0" collapsed="false">
      <c r="A54" s="0" t="n">
        <v>101</v>
      </c>
      <c r="B54" s="0" t="n">
        <v>22117943.8228451</v>
      </c>
      <c r="C54" s="0" t="n">
        <v>21329912.578701</v>
      </c>
      <c r="D54" s="0" t="n">
        <v>72922553.9675927</v>
      </c>
      <c r="E54" s="0" t="n">
        <v>76950377.5942164</v>
      </c>
      <c r="F54" s="0" t="n">
        <v>0</v>
      </c>
      <c r="G54" s="0" t="n">
        <v>444500.030469662</v>
      </c>
      <c r="H54" s="0" t="n">
        <v>243331.538524641</v>
      </c>
      <c r="I54" s="0" t="n">
        <v>143142.393071229</v>
      </c>
    </row>
    <row r="55" customFormat="false" ht="12.8" hidden="false" customHeight="false" outlineLevel="0" collapsed="false">
      <c r="A55" s="0" t="n">
        <v>102</v>
      </c>
      <c r="B55" s="0" t="n">
        <v>25489775.1276972</v>
      </c>
      <c r="C55" s="0" t="n">
        <v>24683589.1275838</v>
      </c>
      <c r="D55" s="0" t="n">
        <v>83754898.4306607</v>
      </c>
      <c r="E55" s="0" t="n">
        <v>77265218.1797706</v>
      </c>
      <c r="F55" s="0" t="n">
        <v>12877536.3632951</v>
      </c>
      <c r="G55" s="0" t="n">
        <v>467080.838636168</v>
      </c>
      <c r="H55" s="0" t="n">
        <v>239704.379220174</v>
      </c>
      <c r="I55" s="0" t="n">
        <v>142001.117510085</v>
      </c>
    </row>
    <row r="56" customFormat="false" ht="12.8" hidden="false" customHeight="false" outlineLevel="0" collapsed="false">
      <c r="A56" s="0" t="n">
        <v>103</v>
      </c>
      <c r="B56" s="0" t="n">
        <v>22273358.4289642</v>
      </c>
      <c r="C56" s="0" t="n">
        <v>21488914.6940938</v>
      </c>
      <c r="D56" s="0" t="n">
        <v>73512096.6455197</v>
      </c>
      <c r="E56" s="0" t="n">
        <v>77578193.8882681</v>
      </c>
      <c r="F56" s="0" t="n">
        <v>0</v>
      </c>
      <c r="G56" s="0" t="n">
        <v>444709.493056051</v>
      </c>
      <c r="H56" s="0" t="n">
        <v>240089.644794178</v>
      </c>
      <c r="I56" s="0" t="n">
        <v>142349.424314438</v>
      </c>
    </row>
    <row r="57" customFormat="false" ht="12.8" hidden="false" customHeight="false" outlineLevel="0" collapsed="false">
      <c r="A57" s="0" t="n">
        <v>104</v>
      </c>
      <c r="B57" s="0" t="n">
        <v>25691334.7926485</v>
      </c>
      <c r="C57" s="0" t="n">
        <v>24887663.4639682</v>
      </c>
      <c r="D57" s="0" t="n">
        <v>84472110.7456341</v>
      </c>
      <c r="E57" s="0" t="n">
        <v>77882043.8809285</v>
      </c>
      <c r="F57" s="0" t="n">
        <v>12980340.6468214</v>
      </c>
      <c r="G57" s="0" t="n">
        <v>457846.578619222</v>
      </c>
      <c r="H57" s="0" t="n">
        <v>246258.275788486</v>
      </c>
      <c r="I57" s="0" t="n">
        <v>142237.820389367</v>
      </c>
    </row>
    <row r="58" customFormat="false" ht="12.8" hidden="false" customHeight="false" outlineLevel="0" collapsed="false">
      <c r="A58" s="0" t="n">
        <v>105</v>
      </c>
      <c r="B58" s="0" t="n">
        <v>22483761.4614219</v>
      </c>
      <c r="C58" s="0" t="n">
        <v>21694930.6599253</v>
      </c>
      <c r="D58" s="0" t="n">
        <v>74187695.7691213</v>
      </c>
      <c r="E58" s="0" t="n">
        <v>78264628.206185</v>
      </c>
      <c r="F58" s="0" t="n">
        <v>0</v>
      </c>
      <c r="G58" s="0" t="n">
        <v>438449.7434079</v>
      </c>
      <c r="H58" s="0" t="n">
        <v>247979.805566827</v>
      </c>
      <c r="I58" s="0" t="n">
        <v>146287.503602669</v>
      </c>
    </row>
    <row r="59" customFormat="false" ht="12.8" hidden="false" customHeight="false" outlineLevel="0" collapsed="false">
      <c r="A59" s="0" t="n">
        <v>106</v>
      </c>
      <c r="B59" s="0" t="n">
        <v>25820749.8446416</v>
      </c>
      <c r="C59" s="0" t="n">
        <v>24986329.5655318</v>
      </c>
      <c r="D59" s="0" t="n">
        <v>84781225.1113092</v>
      </c>
      <c r="E59" s="0" t="n">
        <v>78205791.6444601</v>
      </c>
      <c r="F59" s="0" t="n">
        <v>13034298.60741</v>
      </c>
      <c r="G59" s="0" t="n">
        <v>489171.380254212</v>
      </c>
      <c r="H59" s="0" t="n">
        <v>243085.898676418</v>
      </c>
      <c r="I59" s="0" t="n">
        <v>145947.143113152</v>
      </c>
    </row>
    <row r="60" customFormat="false" ht="12.8" hidden="false" customHeight="false" outlineLevel="0" collapsed="false">
      <c r="A60" s="0" t="n">
        <v>107</v>
      </c>
      <c r="B60" s="0" t="n">
        <v>22510484.4217314</v>
      </c>
      <c r="C60" s="0" t="n">
        <v>21650076.4457222</v>
      </c>
      <c r="D60" s="0" t="n">
        <v>74053213.8805739</v>
      </c>
      <c r="E60" s="0" t="n">
        <v>78148180.5902031</v>
      </c>
      <c r="F60" s="0" t="n">
        <v>0</v>
      </c>
      <c r="G60" s="0" t="n">
        <v>505057.143377311</v>
      </c>
      <c r="H60" s="0" t="n">
        <v>249879.559114968</v>
      </c>
      <c r="I60" s="0" t="n">
        <v>150673.247881272</v>
      </c>
    </row>
    <row r="61" customFormat="false" ht="12.8" hidden="false" customHeight="false" outlineLevel="0" collapsed="false">
      <c r="A61" s="0" t="n">
        <v>108</v>
      </c>
      <c r="B61" s="0" t="n">
        <v>26023173.3348463</v>
      </c>
      <c r="C61" s="0" t="n">
        <v>25185403.3504414</v>
      </c>
      <c r="D61" s="0" t="n">
        <v>85494002.6519809</v>
      </c>
      <c r="E61" s="0" t="n">
        <v>78868265.2236888</v>
      </c>
      <c r="F61" s="0" t="n">
        <v>13144710.8706148</v>
      </c>
      <c r="G61" s="0" t="n">
        <v>491392.029439079</v>
      </c>
      <c r="H61" s="0" t="n">
        <v>244345.464380058</v>
      </c>
      <c r="I61" s="0" t="n">
        <v>145760.700836896</v>
      </c>
    </row>
    <row r="62" customFormat="false" ht="12.8" hidden="false" customHeight="false" outlineLevel="0" collapsed="false">
      <c r="A62" s="0" t="n">
        <v>109</v>
      </c>
      <c r="B62" s="0" t="n">
        <v>22740711.4271381</v>
      </c>
      <c r="C62" s="0" t="n">
        <v>21924802.3489603</v>
      </c>
      <c r="D62" s="0" t="n">
        <v>75053447.0115869</v>
      </c>
      <c r="E62" s="0" t="n">
        <v>79156220.2182857</v>
      </c>
      <c r="F62" s="0" t="n">
        <v>0</v>
      </c>
      <c r="G62" s="0" t="n">
        <v>460453.747873259</v>
      </c>
      <c r="H62" s="0" t="n">
        <v>249837.889671261</v>
      </c>
      <c r="I62" s="0" t="n">
        <v>150882.058047664</v>
      </c>
    </row>
    <row r="63" customFormat="false" ht="12.8" hidden="false" customHeight="false" outlineLevel="0" collapsed="false">
      <c r="A63" s="0" t="n">
        <v>110</v>
      </c>
      <c r="B63" s="0" t="n">
        <v>26398005.3736858</v>
      </c>
      <c r="C63" s="0" t="n">
        <v>25523131.2151989</v>
      </c>
      <c r="D63" s="0" t="n">
        <v>86675293.1284759</v>
      </c>
      <c r="E63" s="0" t="n">
        <v>79891872.396262</v>
      </c>
      <c r="F63" s="0" t="n">
        <v>13315312.0660437</v>
      </c>
      <c r="G63" s="0" t="n">
        <v>518055.012957582</v>
      </c>
      <c r="H63" s="0" t="n">
        <v>252282.230666898</v>
      </c>
      <c r="I63" s="0" t="n">
        <v>149338.449803565</v>
      </c>
    </row>
    <row r="64" customFormat="false" ht="12.8" hidden="false" customHeight="false" outlineLevel="0" collapsed="false">
      <c r="A64" s="0" t="n">
        <v>111</v>
      </c>
      <c r="B64" s="0" t="n">
        <v>22941724.4176579</v>
      </c>
      <c r="C64" s="0" t="n">
        <v>22108925.8356482</v>
      </c>
      <c r="D64" s="0" t="n">
        <v>75638359.4920202</v>
      </c>
      <c r="E64" s="0" t="n">
        <v>79765514.0414839</v>
      </c>
      <c r="F64" s="0" t="n">
        <v>0</v>
      </c>
      <c r="G64" s="0" t="n">
        <v>485528.355281809</v>
      </c>
      <c r="H64" s="0" t="n">
        <v>244346.913933638</v>
      </c>
      <c r="I64" s="0" t="n">
        <v>147033.303991877</v>
      </c>
    </row>
    <row r="65" customFormat="false" ht="12.8" hidden="false" customHeight="false" outlineLevel="0" collapsed="false">
      <c r="A65" s="0" t="n">
        <v>112</v>
      </c>
      <c r="B65" s="0" t="n">
        <v>26499026.7322471</v>
      </c>
      <c r="C65" s="0" t="n">
        <v>25686372.3643918</v>
      </c>
      <c r="D65" s="0" t="n">
        <v>87162201.4409576</v>
      </c>
      <c r="E65" s="0" t="n">
        <v>80357190.6562882</v>
      </c>
      <c r="F65" s="0" t="n">
        <v>13392865.1093814</v>
      </c>
      <c r="G65" s="0" t="n">
        <v>464627.823955004</v>
      </c>
      <c r="H65" s="0" t="n">
        <v>243430.308680663</v>
      </c>
      <c r="I65" s="0" t="n">
        <v>149423.193171035</v>
      </c>
    </row>
    <row r="66" customFormat="false" ht="12.8" hidden="false" customHeight="false" outlineLevel="0" collapsed="false">
      <c r="A66" s="0" t="n">
        <v>113</v>
      </c>
      <c r="B66" s="0" t="n">
        <v>23078395.767897</v>
      </c>
      <c r="C66" s="0" t="n">
        <v>22250472.7653622</v>
      </c>
      <c r="D66" s="0" t="n">
        <v>76118170.5846638</v>
      </c>
      <c r="E66" s="0" t="n">
        <v>80281090.6768346</v>
      </c>
      <c r="F66" s="0" t="n">
        <v>0</v>
      </c>
      <c r="G66" s="0" t="n">
        <v>464431.230980411</v>
      </c>
      <c r="H66" s="0" t="n">
        <v>254150.947082975</v>
      </c>
      <c r="I66" s="0" t="n">
        <v>156201.177816321</v>
      </c>
    </row>
    <row r="67" customFormat="false" ht="12.8" hidden="false" customHeight="false" outlineLevel="0" collapsed="false">
      <c r="A67" s="0" t="n">
        <v>114</v>
      </c>
      <c r="B67" s="0" t="n">
        <v>26622480.7884616</v>
      </c>
      <c r="C67" s="0" t="n">
        <v>25802243.3839228</v>
      </c>
      <c r="D67" s="0" t="n">
        <v>87578518.8423754</v>
      </c>
      <c r="E67" s="0" t="n">
        <v>80707330.6257504</v>
      </c>
      <c r="F67" s="0" t="n">
        <v>13451221.7709584</v>
      </c>
      <c r="G67" s="0" t="n">
        <v>466905.955302283</v>
      </c>
      <c r="H67" s="0" t="n">
        <v>247869.991022791</v>
      </c>
      <c r="I67" s="0" t="n">
        <v>150659.226019612</v>
      </c>
    </row>
    <row r="68" customFormat="false" ht="12.8" hidden="false" customHeight="false" outlineLevel="0" collapsed="false">
      <c r="A68" s="0" t="n">
        <v>115</v>
      </c>
      <c r="B68" s="0" t="n">
        <v>23185049.7145767</v>
      </c>
      <c r="C68" s="0" t="n">
        <v>22341910.3813329</v>
      </c>
      <c r="D68" s="0" t="n">
        <v>76443230.8543319</v>
      </c>
      <c r="E68" s="0" t="n">
        <v>80528452.6542543</v>
      </c>
      <c r="F68" s="0" t="n">
        <v>0</v>
      </c>
      <c r="G68" s="0" t="n">
        <v>480860.409517648</v>
      </c>
      <c r="H68" s="0" t="n">
        <v>256000.91712394</v>
      </c>
      <c r="I68" s="0" t="n">
        <v>151825.723717411</v>
      </c>
    </row>
    <row r="69" customFormat="false" ht="12.8" hidden="false" customHeight="false" outlineLevel="0" collapsed="false">
      <c r="A69" s="0" t="n">
        <v>116</v>
      </c>
      <c r="B69" s="0" t="n">
        <v>26587776.2474441</v>
      </c>
      <c r="C69" s="0" t="n">
        <v>25749528.0939053</v>
      </c>
      <c r="D69" s="0" t="n">
        <v>87419072.4383926</v>
      </c>
      <c r="E69" s="0" t="n">
        <v>80537064.3531117</v>
      </c>
      <c r="F69" s="0" t="n">
        <v>13422844.0588519</v>
      </c>
      <c r="G69" s="0" t="n">
        <v>472065.110166512</v>
      </c>
      <c r="H69" s="0" t="n">
        <v>256222.871567768</v>
      </c>
      <c r="I69" s="0" t="n">
        <v>157085.959720815</v>
      </c>
    </row>
    <row r="70" customFormat="false" ht="12.8" hidden="false" customHeight="false" outlineLevel="0" collapsed="false">
      <c r="A70" s="0" t="n">
        <v>117</v>
      </c>
      <c r="B70" s="0" t="n">
        <v>23372015.2224394</v>
      </c>
      <c r="C70" s="0" t="n">
        <v>22545497.5660614</v>
      </c>
      <c r="D70" s="0" t="n">
        <v>77147597.9065503</v>
      </c>
      <c r="E70" s="0" t="n">
        <v>81283864.3003192</v>
      </c>
      <c r="F70" s="0" t="n">
        <v>0</v>
      </c>
      <c r="G70" s="0" t="n">
        <v>460447.676517066</v>
      </c>
      <c r="H70" s="0" t="n">
        <v>256829.372913996</v>
      </c>
      <c r="I70" s="0" t="n">
        <v>156058.009924079</v>
      </c>
    </row>
    <row r="71" customFormat="false" ht="12.8" hidden="false" customHeight="false" outlineLevel="0" collapsed="false">
      <c r="A71" s="0" t="n">
        <v>118</v>
      </c>
      <c r="B71" s="0" t="n">
        <v>26956460.0681644</v>
      </c>
      <c r="C71" s="0" t="n">
        <v>26131063.1431064</v>
      </c>
      <c r="D71" s="0" t="n">
        <v>88716079.7019104</v>
      </c>
      <c r="E71" s="0" t="n">
        <v>81720187.4382471</v>
      </c>
      <c r="F71" s="0" t="n">
        <v>13620031.2397078</v>
      </c>
      <c r="G71" s="0" t="n">
        <v>452628.682592582</v>
      </c>
      <c r="H71" s="0" t="n">
        <v>261075.267552067</v>
      </c>
      <c r="I71" s="0" t="n">
        <v>159561.392733414</v>
      </c>
    </row>
    <row r="72" customFormat="false" ht="12.8" hidden="false" customHeight="false" outlineLevel="0" collapsed="false">
      <c r="A72" s="0" t="n">
        <v>119</v>
      </c>
      <c r="B72" s="0" t="n">
        <v>23453221.3839416</v>
      </c>
      <c r="C72" s="0" t="n">
        <v>22636533.3931155</v>
      </c>
      <c r="D72" s="0" t="n">
        <v>77481579.3879825</v>
      </c>
      <c r="E72" s="0" t="n">
        <v>81677748.2369305</v>
      </c>
      <c r="F72" s="0" t="n">
        <v>0</v>
      </c>
      <c r="G72" s="0" t="n">
        <v>447029.600709466</v>
      </c>
      <c r="H72" s="0" t="n">
        <v>257514.541782939</v>
      </c>
      <c r="I72" s="0" t="n">
        <v>160205.497619581</v>
      </c>
    </row>
    <row r="73" customFormat="false" ht="12.8" hidden="false" customHeight="false" outlineLevel="0" collapsed="false">
      <c r="A73" s="0" t="n">
        <v>120</v>
      </c>
      <c r="B73" s="0" t="n">
        <v>26979117.4230246</v>
      </c>
      <c r="C73" s="0" t="n">
        <v>26096922.6104399</v>
      </c>
      <c r="D73" s="0" t="n">
        <v>88628724.6414472</v>
      </c>
      <c r="E73" s="0" t="n">
        <v>81663439.6470278</v>
      </c>
      <c r="F73" s="0" t="n">
        <v>13610573.2745046</v>
      </c>
      <c r="G73" s="0" t="n">
        <v>508389.989947058</v>
      </c>
      <c r="H73" s="0" t="n">
        <v>259595.012972552</v>
      </c>
      <c r="I73" s="0" t="n">
        <v>163156.87095022</v>
      </c>
    </row>
    <row r="74" customFormat="false" ht="12.8" hidden="false" customHeight="false" outlineLevel="0" collapsed="false">
      <c r="A74" s="0" t="n">
        <v>121</v>
      </c>
      <c r="B74" s="0" t="n">
        <v>23565070.3413159</v>
      </c>
      <c r="C74" s="0" t="n">
        <v>22719115.8391841</v>
      </c>
      <c r="D74" s="0" t="n">
        <v>77753292.1541982</v>
      </c>
      <c r="E74" s="0" t="n">
        <v>81905757.8850807</v>
      </c>
      <c r="F74" s="0" t="n">
        <v>0</v>
      </c>
      <c r="G74" s="0" t="n">
        <v>464007.269042161</v>
      </c>
      <c r="H74" s="0" t="n">
        <v>263376.319741008</v>
      </c>
      <c r="I74" s="0" t="n">
        <v>169387.019069593</v>
      </c>
    </row>
    <row r="75" customFormat="false" ht="12.8" hidden="false" customHeight="false" outlineLevel="0" collapsed="false">
      <c r="A75" s="0" t="n">
        <v>122</v>
      </c>
      <c r="B75" s="0" t="n">
        <v>27172460.0005994</v>
      </c>
      <c r="C75" s="0" t="n">
        <v>26292009.0989505</v>
      </c>
      <c r="D75" s="0" t="n">
        <v>89267639.9722493</v>
      </c>
      <c r="E75" s="0" t="n">
        <v>82192707.970843</v>
      </c>
      <c r="F75" s="0" t="n">
        <v>13698784.6618072</v>
      </c>
      <c r="G75" s="0" t="n">
        <v>492985.092379695</v>
      </c>
      <c r="H75" s="0" t="n">
        <v>268030.420503421</v>
      </c>
      <c r="I75" s="0" t="n">
        <v>170621.983951178</v>
      </c>
    </row>
    <row r="76" customFormat="false" ht="12.8" hidden="false" customHeight="false" outlineLevel="0" collapsed="false">
      <c r="A76" s="0" t="n">
        <v>123</v>
      </c>
      <c r="B76" s="0" t="n">
        <v>23914157.0326162</v>
      </c>
      <c r="C76" s="0" t="n">
        <v>23026618.7531631</v>
      </c>
      <c r="D76" s="0" t="n">
        <v>78801070.5908261</v>
      </c>
      <c r="E76" s="0" t="n">
        <v>83008596.9185709</v>
      </c>
      <c r="F76" s="0" t="n">
        <v>0</v>
      </c>
      <c r="G76" s="0" t="n">
        <v>514673.464115491</v>
      </c>
      <c r="H76" s="0" t="n">
        <v>258505.419172175</v>
      </c>
      <c r="I76" s="0" t="n">
        <v>163370.56595057</v>
      </c>
    </row>
    <row r="77" customFormat="false" ht="12.8" hidden="false" customHeight="false" outlineLevel="0" collapsed="false">
      <c r="A77" s="0" t="n">
        <v>124</v>
      </c>
      <c r="B77" s="0" t="n">
        <v>27458594.8524454</v>
      </c>
      <c r="C77" s="0" t="n">
        <v>26563487.3562795</v>
      </c>
      <c r="D77" s="0" t="n">
        <v>90211815.46182</v>
      </c>
      <c r="E77" s="0" t="n">
        <v>83062143.1826331</v>
      </c>
      <c r="F77" s="0" t="n">
        <v>13843690.5304389</v>
      </c>
      <c r="G77" s="0" t="n">
        <v>519285.42369497</v>
      </c>
      <c r="H77" s="0" t="n">
        <v>262997.450756286</v>
      </c>
      <c r="I77" s="0" t="n">
        <v>161178.031020991</v>
      </c>
    </row>
    <row r="78" customFormat="false" ht="12.8" hidden="false" customHeight="false" outlineLevel="0" collapsed="false">
      <c r="A78" s="0" t="n">
        <v>125</v>
      </c>
      <c r="B78" s="0" t="n">
        <v>23861810.311913</v>
      </c>
      <c r="C78" s="0" t="n">
        <v>22981737.1746034</v>
      </c>
      <c r="D78" s="0" t="n">
        <v>78652907.5104793</v>
      </c>
      <c r="E78" s="0" t="n">
        <v>82851503.9306403</v>
      </c>
      <c r="F78" s="0" t="n">
        <v>0</v>
      </c>
      <c r="G78" s="0" t="n">
        <v>500463.202907279</v>
      </c>
      <c r="H78" s="0" t="n">
        <v>265149.575693493</v>
      </c>
      <c r="I78" s="0" t="n">
        <v>163514.798155555</v>
      </c>
    </row>
    <row r="79" customFormat="false" ht="12.8" hidden="false" customHeight="false" outlineLevel="0" collapsed="false">
      <c r="A79" s="0" t="n">
        <v>126</v>
      </c>
      <c r="B79" s="0" t="n">
        <v>27520467.9885388</v>
      </c>
      <c r="C79" s="0" t="n">
        <v>26652162.4255081</v>
      </c>
      <c r="D79" s="0" t="n">
        <v>90469949.2482424</v>
      </c>
      <c r="E79" s="0" t="n">
        <v>83305081.1726946</v>
      </c>
      <c r="F79" s="0" t="n">
        <v>13884180.1954491</v>
      </c>
      <c r="G79" s="0" t="n">
        <v>494158.228563352</v>
      </c>
      <c r="H79" s="0" t="n">
        <v>260431.192056689</v>
      </c>
      <c r="I79" s="0" t="n">
        <v>162451.632015268</v>
      </c>
    </row>
    <row r="80" customFormat="false" ht="12.8" hidden="false" customHeight="false" outlineLevel="0" collapsed="false">
      <c r="A80" s="0" t="n">
        <v>127</v>
      </c>
      <c r="B80" s="0" t="n">
        <v>23994542.9128093</v>
      </c>
      <c r="C80" s="0" t="n">
        <v>23106166.5170486</v>
      </c>
      <c r="D80" s="0" t="n">
        <v>79052466.5711321</v>
      </c>
      <c r="E80" s="0" t="n">
        <v>83277568.58303</v>
      </c>
      <c r="F80" s="0" t="n">
        <v>0</v>
      </c>
      <c r="G80" s="0" t="n">
        <v>509751.108809283</v>
      </c>
      <c r="H80" s="0" t="n">
        <v>265436.585168657</v>
      </c>
      <c r="I80" s="0" t="n">
        <v>161698.145403963</v>
      </c>
    </row>
    <row r="81" customFormat="false" ht="12.8" hidden="false" customHeight="false" outlineLevel="0" collapsed="false">
      <c r="A81" s="0" t="n">
        <v>128</v>
      </c>
      <c r="B81" s="0" t="n">
        <v>27613338.8489115</v>
      </c>
      <c r="C81" s="0" t="n">
        <v>26718046.6248271</v>
      </c>
      <c r="D81" s="0" t="n">
        <v>90676221.8669095</v>
      </c>
      <c r="E81" s="0" t="n">
        <v>83493814.0149633</v>
      </c>
      <c r="F81" s="0" t="n">
        <v>13915635.6691605</v>
      </c>
      <c r="G81" s="0" t="n">
        <v>527516.63514986</v>
      </c>
      <c r="H81" s="0" t="n">
        <v>257568.919867491</v>
      </c>
      <c r="I81" s="0" t="n">
        <v>157438.098667293</v>
      </c>
    </row>
    <row r="82" customFormat="false" ht="12.8" hidden="false" customHeight="false" outlineLevel="0" collapsed="false">
      <c r="A82" s="0" t="n">
        <v>129</v>
      </c>
      <c r="B82" s="0" t="n">
        <v>24031500.9219378</v>
      </c>
      <c r="C82" s="0" t="n">
        <v>23124677.7459118</v>
      </c>
      <c r="D82" s="0" t="n">
        <v>79103571.3334052</v>
      </c>
      <c r="E82" s="0" t="n">
        <v>83281214.7168785</v>
      </c>
      <c r="F82" s="0" t="n">
        <v>0</v>
      </c>
      <c r="G82" s="0" t="n">
        <v>527443.214022726</v>
      </c>
      <c r="H82" s="0" t="n">
        <v>266877.344987946</v>
      </c>
      <c r="I82" s="0" t="n">
        <v>160718.024307691</v>
      </c>
    </row>
    <row r="83" customFormat="false" ht="12.8" hidden="false" customHeight="false" outlineLevel="0" collapsed="false">
      <c r="A83" s="0" t="n">
        <v>130</v>
      </c>
      <c r="B83" s="0" t="n">
        <v>27540383.166681</v>
      </c>
      <c r="C83" s="0" t="n">
        <v>26640110.3033774</v>
      </c>
      <c r="D83" s="0" t="n">
        <v>90401612.9533802</v>
      </c>
      <c r="E83" s="0" t="n">
        <v>83238549.7889055</v>
      </c>
      <c r="F83" s="0" t="n">
        <v>13873091.6314842</v>
      </c>
      <c r="G83" s="0" t="n">
        <v>518753.394882844</v>
      </c>
      <c r="H83" s="0" t="n">
        <v>264913.105577498</v>
      </c>
      <c r="I83" s="0" t="n">
        <v>166580.518347509</v>
      </c>
    </row>
    <row r="84" customFormat="false" ht="12.8" hidden="false" customHeight="false" outlineLevel="0" collapsed="false">
      <c r="A84" s="0" t="n">
        <v>131</v>
      </c>
      <c r="B84" s="0" t="n">
        <v>24347220.6473209</v>
      </c>
      <c r="C84" s="0" t="n">
        <v>23418547.1499999</v>
      </c>
      <c r="D84" s="0" t="n">
        <v>80115586.3465339</v>
      </c>
      <c r="E84" s="0" t="n">
        <v>84323579.2407852</v>
      </c>
      <c r="F84" s="0" t="n">
        <v>0</v>
      </c>
      <c r="G84" s="0" t="n">
        <v>547442.009960808</v>
      </c>
      <c r="H84" s="0" t="n">
        <v>264025.271227959</v>
      </c>
      <c r="I84" s="0" t="n">
        <v>167437.451617473</v>
      </c>
    </row>
    <row r="85" customFormat="false" ht="12.8" hidden="false" customHeight="false" outlineLevel="0" collapsed="false">
      <c r="A85" s="0" t="n">
        <v>132</v>
      </c>
      <c r="B85" s="0" t="n">
        <v>28032252.6835637</v>
      </c>
      <c r="C85" s="0" t="n">
        <v>27151367.0840971</v>
      </c>
      <c r="D85" s="0" t="n">
        <v>92159219.3158785</v>
      </c>
      <c r="E85" s="0" t="n">
        <v>84803925.2444897</v>
      </c>
      <c r="F85" s="0" t="n">
        <v>14133987.5407483</v>
      </c>
      <c r="G85" s="0" t="n">
        <v>498568.575034421</v>
      </c>
      <c r="H85" s="0" t="n">
        <v>265918.285484992</v>
      </c>
      <c r="I85" s="0" t="n">
        <v>166283.912781644</v>
      </c>
    </row>
    <row r="86" customFormat="false" ht="12.8" hidden="false" customHeight="false" outlineLevel="0" collapsed="false">
      <c r="A86" s="0" t="n">
        <v>133</v>
      </c>
      <c r="B86" s="0" t="n">
        <v>24643519.6310892</v>
      </c>
      <c r="C86" s="0" t="n">
        <v>23745285.1995436</v>
      </c>
      <c r="D86" s="0" t="n">
        <v>81240724.0998537</v>
      </c>
      <c r="E86" s="0" t="n">
        <v>85475777.2168205</v>
      </c>
      <c r="F86" s="0" t="n">
        <v>0</v>
      </c>
      <c r="G86" s="0" t="n">
        <v>522349.905637075</v>
      </c>
      <c r="H86" s="0" t="n">
        <v>263212.000301444</v>
      </c>
      <c r="I86" s="0" t="n">
        <v>160960.750867267</v>
      </c>
    </row>
    <row r="87" customFormat="false" ht="12.8" hidden="false" customHeight="false" outlineLevel="0" collapsed="false">
      <c r="A87" s="0" t="n">
        <v>134</v>
      </c>
      <c r="B87" s="0" t="n">
        <v>28386066.4368837</v>
      </c>
      <c r="C87" s="0" t="n">
        <v>27513453.5211235</v>
      </c>
      <c r="D87" s="0" t="n">
        <v>93403641.7718613</v>
      </c>
      <c r="E87" s="0" t="n">
        <v>85890320.3380768</v>
      </c>
      <c r="F87" s="0" t="n">
        <v>14315053.3896795</v>
      </c>
      <c r="G87" s="0" t="n">
        <v>494730.123832391</v>
      </c>
      <c r="H87" s="0" t="n">
        <v>265448.902756771</v>
      </c>
      <c r="I87" s="0" t="n">
        <v>160619.841672909</v>
      </c>
    </row>
    <row r="88" customFormat="false" ht="12.8" hidden="false" customHeight="false" outlineLevel="0" collapsed="false">
      <c r="A88" s="0" t="n">
        <v>135</v>
      </c>
      <c r="B88" s="0" t="n">
        <v>24729809.8326306</v>
      </c>
      <c r="C88" s="0" t="n">
        <v>23826117.4943124</v>
      </c>
      <c r="D88" s="0" t="n">
        <v>81551285.5434713</v>
      </c>
      <c r="E88" s="0" t="n">
        <v>85793116.235658</v>
      </c>
      <c r="F88" s="0" t="n">
        <v>0</v>
      </c>
      <c r="G88" s="0" t="n">
        <v>511855.203616555</v>
      </c>
      <c r="H88" s="0" t="n">
        <v>274841.376521826</v>
      </c>
      <c r="I88" s="0" t="n">
        <v>167136.797399688</v>
      </c>
    </row>
    <row r="89" customFormat="false" ht="12.8" hidden="false" customHeight="false" outlineLevel="0" collapsed="false">
      <c r="A89" s="0" t="n">
        <v>136</v>
      </c>
      <c r="B89" s="0" t="n">
        <v>28544619.0146216</v>
      </c>
      <c r="C89" s="0" t="n">
        <v>27633964.5939287</v>
      </c>
      <c r="D89" s="0" t="n">
        <v>93848667.0937069</v>
      </c>
      <c r="E89" s="0" t="n">
        <v>86286861.7150418</v>
      </c>
      <c r="F89" s="0" t="n">
        <v>14381143.6191736</v>
      </c>
      <c r="G89" s="0" t="n">
        <v>514465.279646683</v>
      </c>
      <c r="H89" s="0" t="n">
        <v>277506.91035833</v>
      </c>
      <c r="I89" s="0" t="n">
        <v>169546.043839908</v>
      </c>
    </row>
    <row r="90" customFormat="false" ht="12.8" hidden="false" customHeight="false" outlineLevel="0" collapsed="false">
      <c r="A90" s="0" t="n">
        <v>137</v>
      </c>
      <c r="B90" s="0" t="n">
        <v>24993068.189</v>
      </c>
      <c r="C90" s="0" t="n">
        <v>24064720.2248926</v>
      </c>
      <c r="D90" s="0" t="n">
        <v>82381611.5569119</v>
      </c>
      <c r="E90" s="0" t="n">
        <v>86630593.4059303</v>
      </c>
      <c r="F90" s="0" t="n">
        <v>0</v>
      </c>
      <c r="G90" s="0" t="n">
        <v>545674.272591185</v>
      </c>
      <c r="H90" s="0" t="n">
        <v>268945.509734727</v>
      </c>
      <c r="I90" s="0" t="n">
        <v>162468.831116371</v>
      </c>
    </row>
    <row r="91" customFormat="false" ht="12.8" hidden="false" customHeight="false" outlineLevel="0" collapsed="false">
      <c r="A91" s="0" t="n">
        <v>138</v>
      </c>
      <c r="B91" s="0" t="n">
        <v>28587524.3345079</v>
      </c>
      <c r="C91" s="0" t="n">
        <v>27686894.2312218</v>
      </c>
      <c r="D91" s="0" t="n">
        <v>94010828.0251598</v>
      </c>
      <c r="E91" s="0" t="n">
        <v>86401573.6732525</v>
      </c>
      <c r="F91" s="0" t="n">
        <v>14400262.2788754</v>
      </c>
      <c r="G91" s="0" t="n">
        <v>509037.359356942</v>
      </c>
      <c r="H91" s="0" t="n">
        <v>274931.099279233</v>
      </c>
      <c r="I91" s="0" t="n">
        <v>166659.492357061</v>
      </c>
    </row>
    <row r="92" customFormat="false" ht="12.8" hidden="false" customHeight="false" outlineLevel="0" collapsed="false">
      <c r="A92" s="0" t="n">
        <v>139</v>
      </c>
      <c r="B92" s="0" t="n">
        <v>25124238.1201587</v>
      </c>
      <c r="C92" s="0" t="n">
        <v>24240490.9512343</v>
      </c>
      <c r="D92" s="0" t="n">
        <v>82917151.8516564</v>
      </c>
      <c r="E92" s="0" t="n">
        <v>87195767.619096</v>
      </c>
      <c r="F92" s="0" t="n">
        <v>0</v>
      </c>
      <c r="G92" s="0" t="n">
        <v>493083.316621614</v>
      </c>
      <c r="H92" s="0" t="n">
        <v>272318.697056029</v>
      </c>
      <c r="I92" s="0" t="n">
        <v>169064.507495465</v>
      </c>
    </row>
    <row r="93" customFormat="false" ht="12.8" hidden="false" customHeight="false" outlineLevel="0" collapsed="false">
      <c r="A93" s="0" t="n">
        <v>140</v>
      </c>
      <c r="B93" s="0" t="n">
        <v>28777288.7214092</v>
      </c>
      <c r="C93" s="0" t="n">
        <v>27902614.812772</v>
      </c>
      <c r="D93" s="0" t="n">
        <v>94670948.1291887</v>
      </c>
      <c r="E93" s="0" t="n">
        <v>87011256.5874874</v>
      </c>
      <c r="F93" s="0" t="n">
        <v>14501876.0979146</v>
      </c>
      <c r="G93" s="0" t="n">
        <v>483874.550476399</v>
      </c>
      <c r="H93" s="0" t="n">
        <v>273104.77678653</v>
      </c>
      <c r="I93" s="0" t="n">
        <v>168135.116248995</v>
      </c>
    </row>
    <row r="94" customFormat="false" ht="12.8" hidden="false" customHeight="false" outlineLevel="0" collapsed="false">
      <c r="A94" s="0" t="n">
        <v>141</v>
      </c>
      <c r="B94" s="0" t="n">
        <v>25319533.0031326</v>
      </c>
      <c r="C94" s="0" t="n">
        <v>24418951.4617528</v>
      </c>
      <c r="D94" s="0" t="n">
        <v>83546225.6896637</v>
      </c>
      <c r="E94" s="0" t="n">
        <v>87819250.0309125</v>
      </c>
      <c r="F94" s="0" t="n">
        <v>0</v>
      </c>
      <c r="G94" s="0" t="n">
        <v>512189.382330841</v>
      </c>
      <c r="H94" s="0" t="n">
        <v>272588.038808575</v>
      </c>
      <c r="I94" s="0" t="n">
        <v>165434.457486214</v>
      </c>
    </row>
    <row r="95" customFormat="false" ht="12.8" hidden="false" customHeight="false" outlineLevel="0" collapsed="false">
      <c r="A95" s="0" t="n">
        <v>142</v>
      </c>
      <c r="B95" s="0" t="n">
        <v>29028298.2481298</v>
      </c>
      <c r="C95" s="0" t="n">
        <v>28112123.1746329</v>
      </c>
      <c r="D95" s="0" t="n">
        <v>95444671.7793952</v>
      </c>
      <c r="E95" s="0" t="n">
        <v>87699515.4532517</v>
      </c>
      <c r="F95" s="0" t="n">
        <v>14616585.9088753</v>
      </c>
      <c r="G95" s="0" t="n">
        <v>528964.349879744</v>
      </c>
      <c r="H95" s="0" t="n">
        <v>270152.237440687</v>
      </c>
      <c r="I95" s="0" t="n">
        <v>167226.408823549</v>
      </c>
    </row>
    <row r="96" customFormat="false" ht="12.8" hidden="false" customHeight="false" outlineLevel="0" collapsed="false">
      <c r="A96" s="0" t="n">
        <v>143</v>
      </c>
      <c r="B96" s="0" t="n">
        <v>25294495.0939213</v>
      </c>
      <c r="C96" s="0" t="n">
        <v>24372561.4174042</v>
      </c>
      <c r="D96" s="0" t="n">
        <v>83381629.9963213</v>
      </c>
      <c r="E96" s="0" t="n">
        <v>87607109.8332806</v>
      </c>
      <c r="F96" s="0" t="n">
        <v>0</v>
      </c>
      <c r="G96" s="0" t="n">
        <v>527743.288698767</v>
      </c>
      <c r="H96" s="0" t="n">
        <v>274455.129837433</v>
      </c>
      <c r="I96" s="0" t="n">
        <v>171050.368544245</v>
      </c>
    </row>
    <row r="97" customFormat="false" ht="12.8" hidden="false" customHeight="false" outlineLevel="0" collapsed="false">
      <c r="A97" s="0" t="n">
        <v>144</v>
      </c>
      <c r="B97" s="0" t="n">
        <v>29070594.4264353</v>
      </c>
      <c r="C97" s="0" t="n">
        <v>28108520.7275398</v>
      </c>
      <c r="D97" s="0" t="n">
        <v>95416576.8517131</v>
      </c>
      <c r="E97" s="0" t="n">
        <v>87680471.3483778</v>
      </c>
      <c r="F97" s="0" t="n">
        <v>14613411.8913963</v>
      </c>
      <c r="G97" s="0" t="n">
        <v>567692.24075634</v>
      </c>
      <c r="H97" s="0" t="n">
        <v>274480.893603518</v>
      </c>
      <c r="I97" s="0" t="n">
        <v>171286.520765199</v>
      </c>
    </row>
    <row r="98" customFormat="false" ht="12.8" hidden="false" customHeight="false" outlineLevel="0" collapsed="false">
      <c r="A98" s="0" t="n">
        <v>145</v>
      </c>
      <c r="B98" s="0" t="n">
        <v>25454406.6320044</v>
      </c>
      <c r="C98" s="0" t="n">
        <v>24485085.3267768</v>
      </c>
      <c r="D98" s="0" t="n">
        <v>83757456.0418352</v>
      </c>
      <c r="E98" s="0" t="n">
        <v>88010477.039551</v>
      </c>
      <c r="F98" s="0" t="n">
        <v>0</v>
      </c>
      <c r="G98" s="0" t="n">
        <v>569912.304457457</v>
      </c>
      <c r="H98" s="0" t="n">
        <v>278519.898843408</v>
      </c>
      <c r="I98" s="0" t="n">
        <v>172698.717038257</v>
      </c>
    </row>
    <row r="99" customFormat="false" ht="12.8" hidden="false" customHeight="false" outlineLevel="0" collapsed="false">
      <c r="A99" s="0" t="n">
        <v>146</v>
      </c>
      <c r="B99" s="0" t="n">
        <v>29278104.3937971</v>
      </c>
      <c r="C99" s="0" t="n">
        <v>28355065.5914921</v>
      </c>
      <c r="D99" s="0" t="n">
        <v>96238858.7162675</v>
      </c>
      <c r="E99" s="0" t="n">
        <v>88408065.8850806</v>
      </c>
      <c r="F99" s="0" t="n">
        <v>14734677.6475134</v>
      </c>
      <c r="G99" s="0" t="n">
        <v>529796.375068779</v>
      </c>
      <c r="H99" s="0" t="n">
        <v>275271.609009858</v>
      </c>
      <c r="I99" s="0" t="n">
        <v>168529.740323394</v>
      </c>
    </row>
    <row r="100" customFormat="false" ht="12.8" hidden="false" customHeight="false" outlineLevel="0" collapsed="false">
      <c r="A100" s="0" t="n">
        <v>147</v>
      </c>
      <c r="B100" s="0" t="n">
        <v>25525870.3999728</v>
      </c>
      <c r="C100" s="0" t="n">
        <v>24600735.8691034</v>
      </c>
      <c r="D100" s="0" t="n">
        <v>84140330.9711559</v>
      </c>
      <c r="E100" s="0" t="n">
        <v>88422585.4643431</v>
      </c>
      <c r="F100" s="0" t="n">
        <v>0</v>
      </c>
      <c r="G100" s="0" t="n">
        <v>514122.533467017</v>
      </c>
      <c r="H100" s="0" t="n">
        <v>285551.25163743</v>
      </c>
      <c r="I100" s="0" t="n">
        <v>179229.636807083</v>
      </c>
    </row>
    <row r="101" customFormat="false" ht="12.8" hidden="false" customHeight="false" outlineLevel="0" collapsed="false">
      <c r="A101" s="0" t="n">
        <v>148</v>
      </c>
      <c r="B101" s="0" t="n">
        <v>29335268.1022305</v>
      </c>
      <c r="C101" s="0" t="n">
        <v>28391387.3411192</v>
      </c>
      <c r="D101" s="0" t="n">
        <v>96399536.2183045</v>
      </c>
      <c r="E101" s="0" t="n">
        <v>88551653.0713807</v>
      </c>
      <c r="F101" s="0" t="n">
        <v>14758608.8452301</v>
      </c>
      <c r="G101" s="0" t="n">
        <v>541064.976067786</v>
      </c>
      <c r="H101" s="0" t="n">
        <v>277395.68959814</v>
      </c>
      <c r="I101" s="0" t="n">
        <v>179171.564921931</v>
      </c>
    </row>
    <row r="102" customFormat="false" ht="12.8" hidden="false" customHeight="false" outlineLevel="0" collapsed="false">
      <c r="A102" s="0" t="n">
        <v>149</v>
      </c>
      <c r="B102" s="0" t="n">
        <v>25657084.8201385</v>
      </c>
      <c r="C102" s="0" t="n">
        <v>24717416.5419014</v>
      </c>
      <c r="D102" s="0" t="n">
        <v>84546319.521212</v>
      </c>
      <c r="E102" s="0" t="n">
        <v>88830917.9696649</v>
      </c>
      <c r="F102" s="0" t="n">
        <v>0</v>
      </c>
      <c r="G102" s="0" t="n">
        <v>540626.45824141</v>
      </c>
      <c r="H102" s="0" t="n">
        <v>275834.096319508</v>
      </c>
      <c r="I102" s="0" t="n">
        <v>176011.033823054</v>
      </c>
    </row>
    <row r="103" customFormat="false" ht="12.8" hidden="false" customHeight="false" outlineLevel="0" collapsed="false">
      <c r="A103" s="0" t="n">
        <v>150</v>
      </c>
      <c r="B103" s="0" t="n">
        <v>29271645.7781561</v>
      </c>
      <c r="C103" s="0" t="n">
        <v>28380826.6065393</v>
      </c>
      <c r="D103" s="0" t="n">
        <v>96305105.1391648</v>
      </c>
      <c r="E103" s="0" t="n">
        <v>88444199.275406</v>
      </c>
      <c r="F103" s="0" t="n">
        <v>14740699.8792343</v>
      </c>
      <c r="G103" s="0" t="n">
        <v>487371.901843062</v>
      </c>
      <c r="H103" s="0" t="n">
        <v>279471.533578723</v>
      </c>
      <c r="I103" s="0" t="n">
        <v>177108.194564265</v>
      </c>
    </row>
    <row r="104" customFormat="false" ht="12.8" hidden="false" customHeight="false" outlineLevel="0" collapsed="false">
      <c r="A104" s="0" t="n">
        <v>151</v>
      </c>
      <c r="B104" s="0" t="n">
        <v>25742690.0593484</v>
      </c>
      <c r="C104" s="0" t="n">
        <v>24822801.642285</v>
      </c>
      <c r="D104" s="0" t="n">
        <v>84883369.2993733</v>
      </c>
      <c r="E104" s="0" t="n">
        <v>89166883.1827509</v>
      </c>
      <c r="F104" s="0" t="n">
        <v>0</v>
      </c>
      <c r="G104" s="0" t="n">
        <v>515605.385736013</v>
      </c>
      <c r="H104" s="0" t="n">
        <v>281553.761545755</v>
      </c>
      <c r="I104" s="0" t="n">
        <v>175327.528259485</v>
      </c>
    </row>
    <row r="105" customFormat="false" ht="12.8" hidden="false" customHeight="false" outlineLevel="0" collapsed="false">
      <c r="A105" s="0" t="n">
        <v>152</v>
      </c>
      <c r="B105" s="0" t="n">
        <v>29497765.5730546</v>
      </c>
      <c r="C105" s="0" t="n">
        <v>28584388.874693</v>
      </c>
      <c r="D105" s="0" t="n">
        <v>97017092.1687972</v>
      </c>
      <c r="E105" s="0" t="n">
        <v>89102883.4036579</v>
      </c>
      <c r="F105" s="0" t="n">
        <v>14850480.5672763</v>
      </c>
      <c r="G105" s="0" t="n">
        <v>501945.867039375</v>
      </c>
      <c r="H105" s="0" t="n">
        <v>286557.723835509</v>
      </c>
      <c r="I105" s="0" t="n">
        <v>178390.153552543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148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149</v>
      </c>
    </row>
    <row r="2" customFormat="false" ht="12.8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20241474.6608547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479074.90149172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19234129.6394673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400553.629547846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19576875.4819577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22220331.7878667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18304035.7763677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352381.174045611</v>
      </c>
      <c r="H16" s="0" t="n">
        <v>209277.213559272</v>
      </c>
      <c r="I16" s="0" t="n">
        <v>112609.408176984</v>
      </c>
    </row>
    <row r="17" customFormat="false" ht="12.8" hidden="false" customHeight="false" outlineLevel="0" collapsed="false">
      <c r="A17" s="0" t="n">
        <v>64</v>
      </c>
      <c r="B17" s="0" t="n">
        <v>19978690.5370359</v>
      </c>
      <c r="C17" s="0" t="n">
        <v>19379627.3338994</v>
      </c>
      <c r="D17" s="0" t="n">
        <v>65512402.0059858</v>
      </c>
      <c r="E17" s="0" t="n">
        <v>62295342.0363721</v>
      </c>
      <c r="F17" s="0" t="n">
        <v>10382557.006062</v>
      </c>
      <c r="G17" s="0" t="n">
        <v>319999.951442057</v>
      </c>
      <c r="H17" s="0" t="n">
        <v>201096.564340059</v>
      </c>
      <c r="I17" s="0" t="n">
        <v>111380.981934753</v>
      </c>
    </row>
    <row r="18" customFormat="false" ht="12.8" hidden="false" customHeight="false" outlineLevel="0" collapsed="false">
      <c r="A18" s="0" t="n">
        <v>65</v>
      </c>
      <c r="B18" s="0" t="n">
        <v>15756304.8886345</v>
      </c>
      <c r="C18" s="0" t="n">
        <v>15193606.4654387</v>
      </c>
      <c r="D18" s="0" t="n">
        <v>48177812.0374659</v>
      </c>
      <c r="E18" s="0" t="n">
        <v>61901652.0624313</v>
      </c>
      <c r="F18" s="0" t="n">
        <v>0</v>
      </c>
      <c r="G18" s="0" t="n">
        <v>293131.758070296</v>
      </c>
      <c r="H18" s="0" t="n">
        <v>190577.792801041</v>
      </c>
      <c r="I18" s="0" t="n">
        <v>112841.24617785</v>
      </c>
    </row>
    <row r="19" customFormat="false" ht="12.8" hidden="false" customHeight="false" outlineLevel="0" collapsed="false">
      <c r="A19" s="0" t="n">
        <v>66</v>
      </c>
      <c r="B19" s="0" t="n">
        <v>18646832.0810618</v>
      </c>
      <c r="C19" s="0" t="n">
        <v>18090154.2781732</v>
      </c>
      <c r="D19" s="0" t="n">
        <v>57961726.8930467</v>
      </c>
      <c r="E19" s="0" t="n">
        <v>62298473.5938438</v>
      </c>
      <c r="F19" s="0" t="n">
        <v>10383078.9323073</v>
      </c>
      <c r="G19" s="0" t="n">
        <v>291184.127611555</v>
      </c>
      <c r="H19" s="0" t="n">
        <v>187536.514945112</v>
      </c>
      <c r="I19" s="0" t="n">
        <v>111367.371902844</v>
      </c>
    </row>
    <row r="20" customFormat="false" ht="12.8" hidden="false" customHeight="false" outlineLevel="0" collapsed="false">
      <c r="A20" s="0" t="n">
        <v>67</v>
      </c>
      <c r="B20" s="0" t="n">
        <v>15995991.3851328</v>
      </c>
      <c r="C20" s="0" t="n">
        <v>15400438.3371056</v>
      </c>
      <c r="D20" s="0" t="n">
        <v>49780329.9978223</v>
      </c>
      <c r="E20" s="0" t="n">
        <v>61143413.9423688</v>
      </c>
      <c r="F20" s="0" t="n">
        <v>0</v>
      </c>
      <c r="G20" s="0" t="n">
        <v>333334.347430059</v>
      </c>
      <c r="H20" s="0" t="n">
        <v>185155.388421648</v>
      </c>
      <c r="I20" s="0" t="n">
        <v>110090.445964971</v>
      </c>
    </row>
    <row r="21" customFormat="false" ht="12.8" hidden="false" customHeight="false" outlineLevel="0" collapsed="false">
      <c r="A21" s="0" t="n">
        <v>68</v>
      </c>
      <c r="B21" s="0" t="n">
        <v>18436118.6178788</v>
      </c>
      <c r="C21" s="0" t="n">
        <v>17814052.7544113</v>
      </c>
      <c r="D21" s="0" t="n">
        <v>58032338.9007457</v>
      </c>
      <c r="E21" s="0" t="n">
        <v>60049347.4910767</v>
      </c>
      <c r="F21" s="0" t="n">
        <v>10008224.5818461</v>
      </c>
      <c r="G21" s="0" t="n">
        <v>358026.741998061</v>
      </c>
      <c r="H21" s="0" t="n">
        <v>187473.959220928</v>
      </c>
      <c r="I21" s="0" t="n">
        <v>109378.803212193</v>
      </c>
    </row>
    <row r="22" customFormat="false" ht="12.8" hidden="false" customHeight="false" outlineLevel="0" collapsed="false">
      <c r="A22" s="0" t="n">
        <v>69</v>
      </c>
      <c r="B22" s="0" t="n">
        <v>16534328.4487623</v>
      </c>
      <c r="C22" s="0" t="n">
        <v>15915738.7557947</v>
      </c>
      <c r="D22" s="0" t="n">
        <v>52130724.6534616</v>
      </c>
      <c r="E22" s="0" t="n">
        <v>61244689.8159432</v>
      </c>
      <c r="F22" s="0" t="n">
        <v>0</v>
      </c>
      <c r="G22" s="0" t="n">
        <v>354007.387546275</v>
      </c>
      <c r="H22" s="0" t="n">
        <v>187218.053300858</v>
      </c>
      <c r="I22" s="0" t="n">
        <v>110520.360172067</v>
      </c>
    </row>
    <row r="23" customFormat="false" ht="12.8" hidden="false" customHeight="false" outlineLevel="0" collapsed="false">
      <c r="A23" s="0" t="n">
        <v>70</v>
      </c>
      <c r="B23" s="0" t="n">
        <v>19981588.9654274</v>
      </c>
      <c r="C23" s="0" t="n">
        <v>19387245.1302648</v>
      </c>
      <c r="D23" s="0" t="n">
        <v>63853690.6838797</v>
      </c>
      <c r="E23" s="0" t="n">
        <v>63398670.4120413</v>
      </c>
      <c r="F23" s="0" t="n">
        <v>10566445.0686735</v>
      </c>
      <c r="G23" s="0" t="n">
        <v>335955.360359984</v>
      </c>
      <c r="H23" s="0" t="n">
        <v>181176.881401965</v>
      </c>
      <c r="I23" s="0" t="n">
        <v>110302.276286578</v>
      </c>
    </row>
    <row r="24" customFormat="false" ht="12.8" hidden="false" customHeight="false" outlineLevel="0" collapsed="false">
      <c r="A24" s="0" t="n">
        <v>71</v>
      </c>
      <c r="B24" s="0" t="n">
        <v>17776916.5235002</v>
      </c>
      <c r="C24" s="0" t="n">
        <v>17206220.1347359</v>
      </c>
      <c r="D24" s="0" t="n">
        <v>57228739.0532014</v>
      </c>
      <c r="E24" s="0" t="n">
        <v>64778706.0791492</v>
      </c>
      <c r="F24" s="0" t="n">
        <v>0</v>
      </c>
      <c r="G24" s="0" t="n">
        <v>302818.904185178</v>
      </c>
      <c r="H24" s="0" t="n">
        <v>185822.210640445</v>
      </c>
      <c r="I24" s="0" t="n">
        <v>117221.819912354</v>
      </c>
    </row>
    <row r="25" customFormat="false" ht="12.8" hidden="false" customHeight="false" outlineLevel="0" collapsed="false">
      <c r="A25" s="0" t="n">
        <v>72</v>
      </c>
      <c r="B25" s="0" t="n">
        <v>21120496.0261668</v>
      </c>
      <c r="C25" s="0" t="n">
        <v>20556114.199555</v>
      </c>
      <c r="D25" s="0" t="n">
        <v>68284585.7125912</v>
      </c>
      <c r="E25" s="0" t="n">
        <v>66396713.0127915</v>
      </c>
      <c r="F25" s="0" t="n">
        <v>11066118.8354653</v>
      </c>
      <c r="G25" s="0" t="n">
        <v>298876.025468352</v>
      </c>
      <c r="H25" s="0" t="n">
        <v>182282.570317128</v>
      </c>
      <c r="I25" s="0" t="n">
        <v>118890.329751851</v>
      </c>
    </row>
    <row r="26" customFormat="false" ht="12.8" hidden="false" customHeight="false" outlineLevel="0" collapsed="false">
      <c r="A26" s="0" t="n">
        <v>73</v>
      </c>
      <c r="B26" s="0" t="n">
        <v>18926520.6498355</v>
      </c>
      <c r="C26" s="0" t="n">
        <v>18317934.1295264</v>
      </c>
      <c r="D26" s="0" t="n">
        <v>61446669.3425713</v>
      </c>
      <c r="E26" s="0" t="n">
        <v>68081891.6457096</v>
      </c>
      <c r="F26" s="0" t="n">
        <v>0</v>
      </c>
      <c r="G26" s="0" t="n">
        <v>331385.76564628</v>
      </c>
      <c r="H26" s="0" t="n">
        <v>190042.23101156</v>
      </c>
      <c r="I26" s="0" t="n">
        <v>124512.176644645</v>
      </c>
    </row>
    <row r="27" customFormat="false" ht="12.8" hidden="false" customHeight="false" outlineLevel="0" collapsed="false">
      <c r="A27" s="0" t="n">
        <v>74</v>
      </c>
      <c r="B27" s="0" t="n">
        <v>22479691.0499683</v>
      </c>
      <c r="C27" s="0" t="n">
        <v>21856382.9424226</v>
      </c>
      <c r="D27" s="0" t="n">
        <v>73055387.514448</v>
      </c>
      <c r="E27" s="0" t="n">
        <v>69943424.6981621</v>
      </c>
      <c r="F27" s="0" t="n">
        <v>11657237.4496937</v>
      </c>
      <c r="G27" s="0" t="n">
        <v>340362.578034076</v>
      </c>
      <c r="H27" s="0" t="n">
        <v>196927.958499987</v>
      </c>
      <c r="I27" s="0" t="n">
        <v>122882.244302357</v>
      </c>
    </row>
    <row r="28" customFormat="false" ht="12.8" hidden="false" customHeight="false" outlineLevel="0" collapsed="false">
      <c r="A28" s="0" t="n">
        <v>75</v>
      </c>
      <c r="B28" s="0" t="n">
        <v>20111110.5274767</v>
      </c>
      <c r="C28" s="0" t="n">
        <v>19479063.9929567</v>
      </c>
      <c r="D28" s="0" t="n">
        <v>65650261.2196338</v>
      </c>
      <c r="E28" s="0" t="n">
        <v>71797174.791886</v>
      </c>
      <c r="F28" s="0" t="n">
        <v>0</v>
      </c>
      <c r="G28" s="0" t="n">
        <v>349085.487799478</v>
      </c>
      <c r="H28" s="0" t="n">
        <v>196561.135937989</v>
      </c>
      <c r="I28" s="0" t="n">
        <v>123428.44397503</v>
      </c>
    </row>
    <row r="29" customFormat="false" ht="12.8" hidden="false" customHeight="false" outlineLevel="0" collapsed="false">
      <c r="A29" s="0" t="n">
        <v>76</v>
      </c>
      <c r="B29" s="0" t="n">
        <v>23875800.0291323</v>
      </c>
      <c r="C29" s="0" t="n">
        <v>23220148.2440925</v>
      </c>
      <c r="D29" s="0" t="n">
        <v>77978617.9082625</v>
      </c>
      <c r="E29" s="0" t="n">
        <v>73845760.8782621</v>
      </c>
      <c r="F29" s="0" t="n">
        <v>12307626.8130437</v>
      </c>
      <c r="G29" s="0" t="n">
        <v>365930.927905743</v>
      </c>
      <c r="H29" s="0" t="n">
        <v>199794.163465599</v>
      </c>
      <c r="I29" s="0" t="n">
        <v>128466.705240588</v>
      </c>
    </row>
    <row r="30" customFormat="false" ht="12.8" hidden="false" customHeight="false" outlineLevel="0" collapsed="false">
      <c r="A30" s="0" t="n">
        <v>77</v>
      </c>
      <c r="B30" s="0" t="n">
        <v>21031205.8188585</v>
      </c>
      <c r="C30" s="0" t="n">
        <v>20343357.3877477</v>
      </c>
      <c r="D30" s="0" t="n">
        <v>68885229.6115952</v>
      </c>
      <c r="E30" s="0" t="n">
        <v>74505586.3161127</v>
      </c>
      <c r="F30" s="0" t="n">
        <v>0</v>
      </c>
      <c r="G30" s="0" t="n">
        <v>386614.474328221</v>
      </c>
      <c r="H30" s="0" t="n">
        <v>207998.718486636</v>
      </c>
      <c r="I30" s="0" t="n">
        <v>133193.19756555</v>
      </c>
    </row>
    <row r="31" customFormat="false" ht="12.8" hidden="false" customHeight="false" outlineLevel="0" collapsed="false">
      <c r="A31" s="0" t="n">
        <v>78</v>
      </c>
      <c r="B31" s="0" t="n">
        <v>24280616.180994</v>
      </c>
      <c r="C31" s="0" t="n">
        <v>23600864.3601351</v>
      </c>
      <c r="D31" s="0" t="n">
        <v>79499247.6443281</v>
      </c>
      <c r="E31" s="0" t="n">
        <v>74613779.9874027</v>
      </c>
      <c r="F31" s="0" t="n">
        <v>12435629.9979004</v>
      </c>
      <c r="G31" s="0" t="n">
        <v>372639.63926242</v>
      </c>
      <c r="H31" s="0" t="n">
        <v>212387.073105354</v>
      </c>
      <c r="I31" s="0" t="n">
        <v>135321.583558775</v>
      </c>
    </row>
    <row r="32" customFormat="false" ht="12.8" hidden="false" customHeight="false" outlineLevel="0" collapsed="false">
      <c r="A32" s="0" t="n">
        <v>79</v>
      </c>
      <c r="B32" s="0" t="n">
        <v>21549529.5986643</v>
      </c>
      <c r="C32" s="0" t="n">
        <v>20801961.384364</v>
      </c>
      <c r="D32" s="0" t="n">
        <v>70686963.806022</v>
      </c>
      <c r="E32" s="0" t="n">
        <v>75767435.4348035</v>
      </c>
      <c r="F32" s="0" t="n">
        <v>0</v>
      </c>
      <c r="G32" s="0" t="n">
        <v>436810.436412029</v>
      </c>
      <c r="H32" s="0" t="n">
        <v>216628.089042282</v>
      </c>
      <c r="I32" s="0" t="n">
        <v>134470.984065683</v>
      </c>
    </row>
    <row r="33" customFormat="false" ht="12.8" hidden="false" customHeight="false" outlineLevel="0" collapsed="false">
      <c r="A33" s="0" t="n">
        <v>80</v>
      </c>
      <c r="B33" s="0" t="n">
        <v>24957274.7105286</v>
      </c>
      <c r="C33" s="0" t="n">
        <v>24260099.9403137</v>
      </c>
      <c r="D33" s="0" t="n">
        <v>81955610.5111929</v>
      </c>
      <c r="E33" s="0" t="n">
        <v>76435309.5639793</v>
      </c>
      <c r="F33" s="0" t="n">
        <v>12739218.2606632</v>
      </c>
      <c r="G33" s="0" t="n">
        <v>387309.904700168</v>
      </c>
      <c r="H33" s="0" t="n">
        <v>215276.652571784</v>
      </c>
      <c r="I33" s="0" t="n">
        <v>135126.01848995</v>
      </c>
    </row>
    <row r="34" customFormat="false" ht="12.8" hidden="false" customHeight="false" outlineLevel="0" collapsed="false">
      <c r="A34" s="0" t="n">
        <v>81</v>
      </c>
      <c r="B34" s="0" t="n">
        <v>22013924.9722678</v>
      </c>
      <c r="C34" s="0" t="n">
        <v>21278841.7425304</v>
      </c>
      <c r="D34" s="0" t="n">
        <v>72479174.7375157</v>
      </c>
      <c r="E34" s="0" t="n">
        <v>77245965.5964865</v>
      </c>
      <c r="F34" s="0" t="n">
        <v>0</v>
      </c>
      <c r="G34" s="0" t="n">
        <v>419101.126702257</v>
      </c>
      <c r="H34" s="0" t="n">
        <v>218772.924290618</v>
      </c>
      <c r="I34" s="0" t="n">
        <v>138870.255349375</v>
      </c>
    </row>
    <row r="35" customFormat="false" ht="12.8" hidden="false" customHeight="false" outlineLevel="0" collapsed="false">
      <c r="A35" s="0" t="n">
        <v>82</v>
      </c>
      <c r="B35" s="0" t="n">
        <v>25681882.5832967</v>
      </c>
      <c r="C35" s="0" t="n">
        <v>24961550.8082866</v>
      </c>
      <c r="D35" s="0" t="n">
        <v>84486064.3599005</v>
      </c>
      <c r="E35" s="0" t="n">
        <v>78439301.3781607</v>
      </c>
      <c r="F35" s="0" t="n">
        <v>13073216.8963601</v>
      </c>
      <c r="G35" s="0" t="n">
        <v>397402.893166195</v>
      </c>
      <c r="H35" s="0" t="n">
        <v>223815.58953608</v>
      </c>
      <c r="I35" s="0" t="n">
        <v>141590.417582574</v>
      </c>
    </row>
    <row r="36" customFormat="false" ht="12.8" hidden="false" customHeight="false" outlineLevel="0" collapsed="false">
      <c r="A36" s="0" t="n">
        <v>83</v>
      </c>
      <c r="B36" s="0" t="n">
        <v>22577468.2585975</v>
      </c>
      <c r="C36" s="0" t="n">
        <v>21806983.8577891</v>
      </c>
      <c r="D36" s="0" t="n">
        <v>74463184.546092</v>
      </c>
      <c r="E36" s="0" t="n">
        <v>78961648.5353172</v>
      </c>
      <c r="F36" s="0" t="n">
        <v>0</v>
      </c>
      <c r="G36" s="0" t="n">
        <v>433688.802140349</v>
      </c>
      <c r="H36" s="0" t="n">
        <v>233272.605124754</v>
      </c>
      <c r="I36" s="0" t="n">
        <v>147889.990776122</v>
      </c>
    </row>
    <row r="37" customFormat="false" ht="12.8" hidden="false" customHeight="false" outlineLevel="0" collapsed="false">
      <c r="A37" s="0" t="n">
        <v>84</v>
      </c>
      <c r="B37" s="0" t="n">
        <v>26369676.7312904</v>
      </c>
      <c r="C37" s="0" t="n">
        <v>25602212.9220166</v>
      </c>
      <c r="D37" s="0" t="n">
        <v>86801165.7756778</v>
      </c>
      <c r="E37" s="0" t="n">
        <v>80274208.8549351</v>
      </c>
      <c r="F37" s="0" t="n">
        <v>13379034.8091558</v>
      </c>
      <c r="G37" s="0" t="n">
        <v>435681.821484397</v>
      </c>
      <c r="H37" s="0" t="n">
        <v>229645.262664923</v>
      </c>
      <c r="I37" s="0" t="n">
        <v>145909.607320735</v>
      </c>
    </row>
    <row r="38" customFormat="false" ht="12.8" hidden="false" customHeight="false" outlineLevel="0" collapsed="false">
      <c r="A38" s="0" t="n">
        <v>85</v>
      </c>
      <c r="B38" s="0" t="n">
        <v>23472524.4072275</v>
      </c>
      <c r="C38" s="0" t="n">
        <v>22719313.3166825</v>
      </c>
      <c r="D38" s="0" t="n">
        <v>77685110.3088895</v>
      </c>
      <c r="E38" s="0" t="n">
        <v>82078970.3684865</v>
      </c>
      <c r="F38" s="0" t="n">
        <v>0</v>
      </c>
      <c r="G38" s="0" t="n">
        <v>419607.127885522</v>
      </c>
      <c r="H38" s="0" t="n">
        <v>232190.217479574</v>
      </c>
      <c r="I38" s="0" t="n">
        <v>144876.778828376</v>
      </c>
    </row>
    <row r="39" customFormat="false" ht="12.8" hidden="false" customHeight="false" outlineLevel="0" collapsed="false">
      <c r="A39" s="0" t="n">
        <v>86</v>
      </c>
      <c r="B39" s="0" t="n">
        <v>27136908.0350008</v>
      </c>
      <c r="C39" s="0" t="n">
        <v>26374196.763763</v>
      </c>
      <c r="D39" s="0" t="n">
        <v>89548992.7427161</v>
      </c>
      <c r="E39" s="0" t="n">
        <v>82556979.4721406</v>
      </c>
      <c r="F39" s="0" t="n">
        <v>13759496.5786901</v>
      </c>
      <c r="G39" s="0" t="n">
        <v>421490.393881636</v>
      </c>
      <c r="H39" s="0" t="n">
        <v>236863.485681639</v>
      </c>
      <c r="I39" s="0" t="n">
        <v>149081.988106479</v>
      </c>
    </row>
    <row r="40" customFormat="false" ht="12.8" hidden="false" customHeight="false" outlineLevel="0" collapsed="false">
      <c r="A40" s="0" t="n">
        <v>87</v>
      </c>
      <c r="B40" s="0" t="n">
        <v>23947925.5140023</v>
      </c>
      <c r="C40" s="0" t="n">
        <v>23162828.4613543</v>
      </c>
      <c r="D40" s="0" t="n">
        <v>79313676.1298504</v>
      </c>
      <c r="E40" s="0" t="n">
        <v>83576202.4970197</v>
      </c>
      <c r="F40" s="0" t="n">
        <v>0</v>
      </c>
      <c r="G40" s="0" t="n">
        <v>451313.477841977</v>
      </c>
      <c r="H40" s="0" t="n">
        <v>230935.897175906</v>
      </c>
      <c r="I40" s="0" t="n">
        <v>146925.253757252</v>
      </c>
    </row>
    <row r="41" customFormat="false" ht="12.8" hidden="false" customHeight="false" outlineLevel="0" collapsed="false">
      <c r="A41" s="0" t="n">
        <v>88</v>
      </c>
      <c r="B41" s="0" t="n">
        <v>28019969.6812065</v>
      </c>
      <c r="C41" s="0" t="n">
        <v>27215380.7906691</v>
      </c>
      <c r="D41" s="0" t="n">
        <v>92470675.5258172</v>
      </c>
      <c r="E41" s="0" t="n">
        <v>85105636.0503184</v>
      </c>
      <c r="F41" s="0" t="n">
        <v>14184272.6750531</v>
      </c>
      <c r="G41" s="0" t="n">
        <v>468728.587756809</v>
      </c>
      <c r="H41" s="0" t="n">
        <v>232078.208058984</v>
      </c>
      <c r="I41" s="0" t="n">
        <v>148260.135316619</v>
      </c>
    </row>
    <row r="42" customFormat="false" ht="12.8" hidden="false" customHeight="false" outlineLevel="0" collapsed="false">
      <c r="A42" s="0" t="n">
        <v>89</v>
      </c>
      <c r="B42" s="0" t="n">
        <v>24882904.6277256</v>
      </c>
      <c r="C42" s="0" t="n">
        <v>24065732.4034983</v>
      </c>
      <c r="D42" s="0" t="n">
        <v>82420315.4181147</v>
      </c>
      <c r="E42" s="0" t="n">
        <v>86736973.5528834</v>
      </c>
      <c r="F42" s="0" t="n">
        <v>0</v>
      </c>
      <c r="G42" s="0" t="n">
        <v>473315.36839706</v>
      </c>
      <c r="H42" s="0" t="n">
        <v>239461.330152338</v>
      </c>
      <c r="I42" s="0" t="n">
        <v>149136.465254071</v>
      </c>
    </row>
    <row r="43" customFormat="false" ht="12.8" hidden="false" customHeight="false" outlineLevel="0" collapsed="false">
      <c r="A43" s="0" t="n">
        <v>90</v>
      </c>
      <c r="B43" s="0" t="n">
        <v>29089643.5178422</v>
      </c>
      <c r="C43" s="0" t="n">
        <v>28324942.8509015</v>
      </c>
      <c r="D43" s="0" t="n">
        <v>96228388.222968</v>
      </c>
      <c r="E43" s="0" t="n">
        <v>88507074.4001754</v>
      </c>
      <c r="F43" s="0" t="n">
        <v>14751179.0666959</v>
      </c>
      <c r="G43" s="0" t="n">
        <v>418200.153329583</v>
      </c>
      <c r="H43" s="0" t="n">
        <v>239547.150820852</v>
      </c>
      <c r="I43" s="0" t="n">
        <v>152790.518271725</v>
      </c>
    </row>
    <row r="44" customFormat="false" ht="12.8" hidden="false" customHeight="false" outlineLevel="0" collapsed="false">
      <c r="A44" s="0" t="n">
        <v>91</v>
      </c>
      <c r="B44" s="0" t="n">
        <v>25822973.7749457</v>
      </c>
      <c r="C44" s="0" t="n">
        <v>25058898.9748841</v>
      </c>
      <c r="D44" s="0" t="n">
        <v>85815587.6196332</v>
      </c>
      <c r="E44" s="0" t="n">
        <v>90272465.6840218</v>
      </c>
      <c r="F44" s="0" t="n">
        <v>0</v>
      </c>
      <c r="G44" s="0" t="n">
        <v>423498.726023066</v>
      </c>
      <c r="H44" s="0" t="n">
        <v>237581.639457403</v>
      </c>
      <c r="I44" s="0" t="n">
        <v>147134.906544423</v>
      </c>
    </row>
    <row r="45" customFormat="false" ht="12.8" hidden="false" customHeight="false" outlineLevel="0" collapsed="false">
      <c r="A45" s="0" t="n">
        <v>92</v>
      </c>
      <c r="B45" s="0" t="n">
        <v>29926354.7305823</v>
      </c>
      <c r="C45" s="0" t="n">
        <v>29132145.9610811</v>
      </c>
      <c r="D45" s="0" t="n">
        <v>99008504.5734784</v>
      </c>
      <c r="E45" s="0" t="n">
        <v>91016013.9403651</v>
      </c>
      <c r="F45" s="0" t="n">
        <v>15169335.6567275</v>
      </c>
      <c r="G45" s="0" t="n">
        <v>450465.903836747</v>
      </c>
      <c r="H45" s="0" t="n">
        <v>240118.409741138</v>
      </c>
      <c r="I45" s="0" t="n">
        <v>148034.937033247</v>
      </c>
    </row>
    <row r="46" customFormat="false" ht="12.8" hidden="false" customHeight="false" outlineLevel="0" collapsed="false">
      <c r="A46" s="0" t="n">
        <v>93</v>
      </c>
      <c r="B46" s="0" t="n">
        <v>26380995.1697673</v>
      </c>
      <c r="C46" s="0" t="n">
        <v>25575551.9765905</v>
      </c>
      <c r="D46" s="0" t="n">
        <v>87642019.1353302</v>
      </c>
      <c r="E46" s="0" t="n">
        <v>92085334.7039247</v>
      </c>
      <c r="F46" s="0" t="n">
        <v>0</v>
      </c>
      <c r="G46" s="0" t="n">
        <v>460327.250066709</v>
      </c>
      <c r="H46" s="0" t="n">
        <v>242757.413602566</v>
      </c>
      <c r="I46" s="0" t="n">
        <v>146226.470725035</v>
      </c>
    </row>
    <row r="47" customFormat="false" ht="12.8" hidden="false" customHeight="false" outlineLevel="0" collapsed="false">
      <c r="A47" s="0" t="n">
        <v>94</v>
      </c>
      <c r="B47" s="0" t="n">
        <v>30511696.8074647</v>
      </c>
      <c r="C47" s="0" t="n">
        <v>29724310.5268883</v>
      </c>
      <c r="D47" s="0" t="n">
        <v>101026984.505515</v>
      </c>
      <c r="E47" s="0" t="n">
        <v>92803686.4613026</v>
      </c>
      <c r="F47" s="0" t="n">
        <v>15467281.0768838</v>
      </c>
      <c r="G47" s="0" t="n">
        <v>435928.740531623</v>
      </c>
      <c r="H47" s="0" t="n">
        <v>246863.859624846</v>
      </c>
      <c r="I47" s="0" t="n">
        <v>149419.543457129</v>
      </c>
    </row>
    <row r="48" customFormat="false" ht="12.8" hidden="false" customHeight="false" outlineLevel="0" collapsed="false">
      <c r="A48" s="0" t="n">
        <v>95</v>
      </c>
      <c r="B48" s="0" t="n">
        <v>26864788.2076693</v>
      </c>
      <c r="C48" s="0" t="n">
        <v>26041506.8727417</v>
      </c>
      <c r="D48" s="0" t="n">
        <v>89215666.3248308</v>
      </c>
      <c r="E48" s="0" t="n">
        <v>93731961.7070768</v>
      </c>
      <c r="F48" s="0" t="n">
        <v>0</v>
      </c>
      <c r="G48" s="0" t="n">
        <v>468753.432369962</v>
      </c>
      <c r="H48" s="0" t="n">
        <v>246975.01499128</v>
      </c>
      <c r="I48" s="0" t="n">
        <v>153646.982237718</v>
      </c>
    </row>
    <row r="49" customFormat="false" ht="12.8" hidden="false" customHeight="false" outlineLevel="0" collapsed="false">
      <c r="A49" s="0" t="n">
        <v>96</v>
      </c>
      <c r="B49" s="0" t="n">
        <v>31273913.9515264</v>
      </c>
      <c r="C49" s="0" t="n">
        <v>30465011.5258814</v>
      </c>
      <c r="D49" s="0" t="n">
        <v>103549451.748069</v>
      </c>
      <c r="E49" s="0" t="n">
        <v>95075604.6395822</v>
      </c>
      <c r="F49" s="0" t="n">
        <v>15845934.106597</v>
      </c>
      <c r="G49" s="0" t="n">
        <v>454360.515983772</v>
      </c>
      <c r="H49" s="0" t="n">
        <v>247710.43352857</v>
      </c>
      <c r="I49" s="0" t="n">
        <v>152616.394475327</v>
      </c>
    </row>
    <row r="50" customFormat="false" ht="12.8" hidden="false" customHeight="false" outlineLevel="0" collapsed="false">
      <c r="A50" s="0" t="n">
        <v>97</v>
      </c>
      <c r="B50" s="0" t="n">
        <v>27507274.4383794</v>
      </c>
      <c r="C50" s="0" t="n">
        <v>26684899.2184787</v>
      </c>
      <c r="D50" s="0" t="n">
        <v>91415750.981265</v>
      </c>
      <c r="E50" s="0" t="n">
        <v>95991109.8688932</v>
      </c>
      <c r="F50" s="0" t="n">
        <v>0</v>
      </c>
      <c r="G50" s="0" t="n">
        <v>462582.672101293</v>
      </c>
      <c r="H50" s="0" t="n">
        <v>251003.623829206</v>
      </c>
      <c r="I50" s="0" t="n">
        <v>155412.748528856</v>
      </c>
    </row>
    <row r="51" customFormat="false" ht="12.8" hidden="false" customHeight="false" outlineLevel="0" collapsed="false">
      <c r="A51" s="0" t="n">
        <v>98</v>
      </c>
      <c r="B51" s="0" t="n">
        <v>31899087.1552404</v>
      </c>
      <c r="C51" s="0" t="n">
        <v>31094340.6170533</v>
      </c>
      <c r="D51" s="0" t="n">
        <v>105665272.294077</v>
      </c>
      <c r="E51" s="0" t="n">
        <v>97004500.9020397</v>
      </c>
      <c r="F51" s="0" t="n">
        <v>16167416.8170066</v>
      </c>
      <c r="G51" s="0" t="n">
        <v>444637.044085427</v>
      </c>
      <c r="H51" s="0" t="n">
        <v>251430.652096428</v>
      </c>
      <c r="I51" s="0" t="n">
        <v>155255.488579011</v>
      </c>
    </row>
    <row r="52" customFormat="false" ht="12.8" hidden="false" customHeight="false" outlineLevel="0" collapsed="false">
      <c r="A52" s="0" t="n">
        <v>99</v>
      </c>
      <c r="B52" s="0" t="n">
        <v>28028164.299032</v>
      </c>
      <c r="C52" s="0" t="n">
        <v>27197300.8199827</v>
      </c>
      <c r="D52" s="0" t="n">
        <v>93164782.1231934</v>
      </c>
      <c r="E52" s="0" t="n">
        <v>97772123.9023999</v>
      </c>
      <c r="F52" s="0" t="n">
        <v>0</v>
      </c>
      <c r="G52" s="0" t="n">
        <v>468348.831152453</v>
      </c>
      <c r="H52" s="0" t="n">
        <v>253997.186652064</v>
      </c>
      <c r="I52" s="0" t="n">
        <v>155024.94463541</v>
      </c>
    </row>
    <row r="53" customFormat="false" ht="12.8" hidden="false" customHeight="false" outlineLevel="0" collapsed="false">
      <c r="A53" s="0" t="n">
        <v>100</v>
      </c>
      <c r="B53" s="0" t="n">
        <v>32728178.484482</v>
      </c>
      <c r="C53" s="0" t="n">
        <v>31918506.1044898</v>
      </c>
      <c r="D53" s="0" t="n">
        <v>108454704.487722</v>
      </c>
      <c r="E53" s="0" t="n">
        <v>99527091.2269882</v>
      </c>
      <c r="F53" s="0" t="n">
        <v>16587848.5378314</v>
      </c>
      <c r="G53" s="0" t="n">
        <v>458612.41695945</v>
      </c>
      <c r="H53" s="0" t="n">
        <v>244570.683143414</v>
      </c>
      <c r="I53" s="0" t="n">
        <v>152127.542699024</v>
      </c>
    </row>
    <row r="54" customFormat="false" ht="12.8" hidden="false" customHeight="false" outlineLevel="0" collapsed="false">
      <c r="A54" s="0" t="n">
        <v>101</v>
      </c>
      <c r="B54" s="0" t="n">
        <v>28755793.2114254</v>
      </c>
      <c r="C54" s="0" t="n">
        <v>27939460.8520871</v>
      </c>
      <c r="D54" s="0" t="n">
        <v>95704504.835948</v>
      </c>
      <c r="E54" s="0" t="n">
        <v>100427460.946527</v>
      </c>
      <c r="F54" s="0" t="n">
        <v>0</v>
      </c>
      <c r="G54" s="0" t="n">
        <v>459009.053663674</v>
      </c>
      <c r="H54" s="0" t="n">
        <v>247583.373236492</v>
      </c>
      <c r="I54" s="0" t="n">
        <v>156771.332054474</v>
      </c>
    </row>
    <row r="55" customFormat="false" ht="12.8" hidden="false" customHeight="false" outlineLevel="0" collapsed="false">
      <c r="A55" s="0" t="n">
        <v>102</v>
      </c>
      <c r="B55" s="0" t="n">
        <v>33215625.4752976</v>
      </c>
      <c r="C55" s="0" t="n">
        <v>32391900.0465263</v>
      </c>
      <c r="D55" s="0" t="n">
        <v>110105313.730928</v>
      </c>
      <c r="E55" s="0" t="n">
        <v>101020187.024142</v>
      </c>
      <c r="F55" s="0" t="n">
        <v>16836697.837357</v>
      </c>
      <c r="G55" s="0" t="n">
        <v>456038.801288074</v>
      </c>
      <c r="H55" s="0" t="n">
        <v>254150.71128363</v>
      </c>
      <c r="I55" s="0" t="n">
        <v>162194.165999412</v>
      </c>
    </row>
    <row r="56" customFormat="false" ht="12.8" hidden="false" customHeight="false" outlineLevel="0" collapsed="false">
      <c r="A56" s="0" t="n">
        <v>103</v>
      </c>
      <c r="B56" s="0" t="n">
        <v>29317667.4609526</v>
      </c>
      <c r="C56" s="0" t="n">
        <v>28479692.1050886</v>
      </c>
      <c r="D56" s="0" t="n">
        <v>97596633.6262767</v>
      </c>
      <c r="E56" s="0" t="n">
        <v>102364629.026765</v>
      </c>
      <c r="F56" s="0" t="n">
        <v>0</v>
      </c>
      <c r="G56" s="0" t="n">
        <v>466919.615446685</v>
      </c>
      <c r="H56" s="0" t="n">
        <v>257012.974742233</v>
      </c>
      <c r="I56" s="0" t="n">
        <v>162918.236678812</v>
      </c>
    </row>
    <row r="57" customFormat="false" ht="12.8" hidden="false" customHeight="false" outlineLevel="0" collapsed="false">
      <c r="A57" s="0" t="n">
        <v>104</v>
      </c>
      <c r="B57" s="0" t="n">
        <v>34056547.9710065</v>
      </c>
      <c r="C57" s="0" t="n">
        <v>33172743.6930863</v>
      </c>
      <c r="D57" s="0" t="n">
        <v>112785694.210706</v>
      </c>
      <c r="E57" s="0" t="n">
        <v>103429473.493134</v>
      </c>
      <c r="F57" s="0" t="n">
        <v>17238245.582189</v>
      </c>
      <c r="G57" s="0" t="n">
        <v>516178.8605686</v>
      </c>
      <c r="H57" s="0" t="n">
        <v>255190.548538982</v>
      </c>
      <c r="I57" s="0" t="n">
        <v>160621.241160931</v>
      </c>
    </row>
    <row r="58" customFormat="false" ht="12.8" hidden="false" customHeight="false" outlineLevel="0" collapsed="false">
      <c r="A58" s="0" t="n">
        <v>105</v>
      </c>
      <c r="B58" s="0" t="n">
        <v>30015438.8358507</v>
      </c>
      <c r="C58" s="0" t="n">
        <v>29118796.7897257</v>
      </c>
      <c r="D58" s="0" t="n">
        <v>99825495.0717079</v>
      </c>
      <c r="E58" s="0" t="n">
        <v>104637301.847484</v>
      </c>
      <c r="F58" s="0" t="n">
        <v>0</v>
      </c>
      <c r="G58" s="0" t="n">
        <v>516677.796870587</v>
      </c>
      <c r="H58" s="0" t="n">
        <v>264006.071330749</v>
      </c>
      <c r="I58" s="0" t="n">
        <v>165654.539890883</v>
      </c>
    </row>
    <row r="59" customFormat="false" ht="12.8" hidden="false" customHeight="false" outlineLevel="0" collapsed="false">
      <c r="A59" s="0" t="n">
        <v>106</v>
      </c>
      <c r="B59" s="0" t="n">
        <v>35182913.5690127</v>
      </c>
      <c r="C59" s="0" t="n">
        <v>34325636.6509716</v>
      </c>
      <c r="D59" s="0" t="n">
        <v>116733064.942767</v>
      </c>
      <c r="E59" s="0" t="n">
        <v>106993108.610853</v>
      </c>
      <c r="F59" s="0" t="n">
        <v>17832184.7684756</v>
      </c>
      <c r="G59" s="0" t="n">
        <v>481792.48156782</v>
      </c>
      <c r="H59" s="0" t="n">
        <v>261500.599344951</v>
      </c>
      <c r="I59" s="0" t="n">
        <v>162834.053040419</v>
      </c>
    </row>
    <row r="60" customFormat="false" ht="12.8" hidden="false" customHeight="false" outlineLevel="0" collapsed="false">
      <c r="A60" s="0" t="n">
        <v>107</v>
      </c>
      <c r="B60" s="0" t="n">
        <v>30890532.4763312</v>
      </c>
      <c r="C60" s="0" t="n">
        <v>29989552.5721806</v>
      </c>
      <c r="D60" s="0" t="n">
        <v>102770778.705015</v>
      </c>
      <c r="E60" s="0" t="n">
        <v>107726735.926481</v>
      </c>
      <c r="F60" s="0" t="n">
        <v>0</v>
      </c>
      <c r="G60" s="0" t="n">
        <v>518488.163104746</v>
      </c>
      <c r="H60" s="0" t="n">
        <v>265495.607123083</v>
      </c>
      <c r="I60" s="0" t="n">
        <v>167137.334175383</v>
      </c>
    </row>
    <row r="61" customFormat="false" ht="12.8" hidden="false" customHeight="false" outlineLevel="0" collapsed="false">
      <c r="A61" s="0" t="n">
        <v>108</v>
      </c>
      <c r="B61" s="0" t="n">
        <v>35874429.2168293</v>
      </c>
      <c r="C61" s="0" t="n">
        <v>34982118.3442371</v>
      </c>
      <c r="D61" s="0" t="n">
        <v>118938901.951564</v>
      </c>
      <c r="E61" s="0" t="n">
        <v>109004474.109866</v>
      </c>
      <c r="F61" s="0" t="n">
        <v>18167412.3516443</v>
      </c>
      <c r="G61" s="0" t="n">
        <v>520212.453437231</v>
      </c>
      <c r="H61" s="0" t="n">
        <v>256844.322549135</v>
      </c>
      <c r="I61" s="0" t="n">
        <v>164648.709436825</v>
      </c>
    </row>
    <row r="62" customFormat="false" ht="12.8" hidden="false" customHeight="false" outlineLevel="0" collapsed="false">
      <c r="A62" s="0" t="n">
        <v>109</v>
      </c>
      <c r="B62" s="0" t="n">
        <v>31348337.9037262</v>
      </c>
      <c r="C62" s="0" t="n">
        <v>30449051.9331635</v>
      </c>
      <c r="D62" s="0" t="n">
        <v>104360659.334091</v>
      </c>
      <c r="E62" s="0" t="n">
        <v>109386980.398297</v>
      </c>
      <c r="F62" s="0" t="n">
        <v>0</v>
      </c>
      <c r="G62" s="0" t="n">
        <v>504131.906885474</v>
      </c>
      <c r="H62" s="0" t="n">
        <v>271684.174171424</v>
      </c>
      <c r="I62" s="0" t="n">
        <v>176385.556436875</v>
      </c>
    </row>
    <row r="63" customFormat="false" ht="12.8" hidden="false" customHeight="false" outlineLevel="0" collapsed="false">
      <c r="A63" s="0" t="n">
        <v>110</v>
      </c>
      <c r="B63" s="0" t="n">
        <v>36448250.1572682</v>
      </c>
      <c r="C63" s="0" t="n">
        <v>35548282.0174261</v>
      </c>
      <c r="D63" s="0" t="n">
        <v>120892953.164867</v>
      </c>
      <c r="E63" s="0" t="n">
        <v>110750508.194155</v>
      </c>
      <c r="F63" s="0" t="n">
        <v>18458418.0323592</v>
      </c>
      <c r="G63" s="0" t="n">
        <v>512915.478578976</v>
      </c>
      <c r="H63" s="0" t="n">
        <v>267472.510036062</v>
      </c>
      <c r="I63" s="0" t="n">
        <v>170828.787467267</v>
      </c>
    </row>
    <row r="64" customFormat="false" ht="12.8" hidden="false" customHeight="false" outlineLevel="0" collapsed="false">
      <c r="A64" s="0" t="n">
        <v>111</v>
      </c>
      <c r="B64" s="0" t="n">
        <v>31855667.6280038</v>
      </c>
      <c r="C64" s="0" t="n">
        <v>30978358.2417399</v>
      </c>
      <c r="D64" s="0" t="n">
        <v>106225026.546843</v>
      </c>
      <c r="E64" s="0" t="n">
        <v>111238235.021144</v>
      </c>
      <c r="F64" s="0" t="n">
        <v>0</v>
      </c>
      <c r="G64" s="0" t="n">
        <v>491157.002597232</v>
      </c>
      <c r="H64" s="0" t="n">
        <v>266636.531914467</v>
      </c>
      <c r="I64" s="0" t="n">
        <v>170736.93107454</v>
      </c>
    </row>
    <row r="65" customFormat="false" ht="12.8" hidden="false" customHeight="false" outlineLevel="0" collapsed="false">
      <c r="A65" s="0" t="n">
        <v>112</v>
      </c>
      <c r="B65" s="0" t="n">
        <v>37291263.5742174</v>
      </c>
      <c r="C65" s="0" t="n">
        <v>36385361.7142661</v>
      </c>
      <c r="D65" s="0" t="n">
        <v>123811782.32265</v>
      </c>
      <c r="E65" s="0" t="n">
        <v>113347901.203277</v>
      </c>
      <c r="F65" s="0" t="n">
        <v>18891316.8672128</v>
      </c>
      <c r="G65" s="0" t="n">
        <v>513093.732340233</v>
      </c>
      <c r="H65" s="0" t="n">
        <v>273085.908986843</v>
      </c>
      <c r="I65" s="0" t="n">
        <v>171031.740891799</v>
      </c>
    </row>
    <row r="66" customFormat="false" ht="12.8" hidden="false" customHeight="false" outlineLevel="0" collapsed="false">
      <c r="A66" s="0" t="n">
        <v>113</v>
      </c>
      <c r="B66" s="0" t="n">
        <v>32943710.0376945</v>
      </c>
      <c r="C66" s="0" t="n">
        <v>32005469.9504873</v>
      </c>
      <c r="D66" s="0" t="n">
        <v>109799456.73396</v>
      </c>
      <c r="E66" s="0" t="n">
        <v>114911478.238573</v>
      </c>
      <c r="F66" s="0" t="n">
        <v>0</v>
      </c>
      <c r="G66" s="0" t="n">
        <v>539309.687297187</v>
      </c>
      <c r="H66" s="0" t="n">
        <v>275750.308370785</v>
      </c>
      <c r="I66" s="0" t="n">
        <v>175971.55934178</v>
      </c>
    </row>
    <row r="67" customFormat="false" ht="12.8" hidden="false" customHeight="false" outlineLevel="0" collapsed="false">
      <c r="A67" s="0" t="n">
        <v>114</v>
      </c>
      <c r="B67" s="0" t="n">
        <v>38287397.2990776</v>
      </c>
      <c r="C67" s="0" t="n">
        <v>37359931.8515863</v>
      </c>
      <c r="D67" s="0" t="n">
        <v>127152070.608157</v>
      </c>
      <c r="E67" s="0" t="n">
        <v>116372557.084522</v>
      </c>
      <c r="F67" s="0" t="n">
        <v>19395426.1807537</v>
      </c>
      <c r="G67" s="0" t="n">
        <v>533191.130173077</v>
      </c>
      <c r="H67" s="0" t="n">
        <v>273710.963020911</v>
      </c>
      <c r="I67" s="0" t="n">
        <v>172233.363281865</v>
      </c>
    </row>
    <row r="68" customFormat="false" ht="12.8" hidden="false" customHeight="false" outlineLevel="0" collapsed="false">
      <c r="A68" s="0" t="n">
        <v>115</v>
      </c>
      <c r="B68" s="0" t="n">
        <v>33720510.8210955</v>
      </c>
      <c r="C68" s="0" t="n">
        <v>32776422.515512</v>
      </c>
      <c r="D68" s="0" t="n">
        <v>112446535.517982</v>
      </c>
      <c r="E68" s="0" t="n">
        <v>117661030.082426</v>
      </c>
      <c r="F68" s="0" t="n">
        <v>0</v>
      </c>
      <c r="G68" s="0" t="n">
        <v>539057.903181085</v>
      </c>
      <c r="H68" s="0" t="n">
        <v>280887.670702878</v>
      </c>
      <c r="I68" s="0" t="n">
        <v>177346.759570742</v>
      </c>
    </row>
    <row r="69" customFormat="false" ht="12.8" hidden="false" customHeight="false" outlineLevel="0" collapsed="false">
      <c r="A69" s="0" t="n">
        <v>116</v>
      </c>
      <c r="B69" s="0" t="n">
        <v>39061029.1104206</v>
      </c>
      <c r="C69" s="0" t="n">
        <v>38134119.6269716</v>
      </c>
      <c r="D69" s="0" t="n">
        <v>129774947.913678</v>
      </c>
      <c r="E69" s="0" t="n">
        <v>118749206.562077</v>
      </c>
      <c r="F69" s="0" t="n">
        <v>19791534.4270128</v>
      </c>
      <c r="G69" s="0" t="n">
        <v>530843.352006161</v>
      </c>
      <c r="H69" s="0" t="n">
        <v>272501.520877505</v>
      </c>
      <c r="I69" s="0" t="n">
        <v>176520.872236285</v>
      </c>
    </row>
    <row r="70" customFormat="false" ht="12.8" hidden="false" customHeight="false" outlineLevel="0" collapsed="false">
      <c r="A70" s="0" t="n">
        <v>117</v>
      </c>
      <c r="B70" s="0" t="n">
        <v>34282148.4434256</v>
      </c>
      <c r="C70" s="0" t="n">
        <v>33344306.8011894</v>
      </c>
      <c r="D70" s="0" t="n">
        <v>114385408.675299</v>
      </c>
      <c r="E70" s="0" t="n">
        <v>119676420.693341</v>
      </c>
      <c r="F70" s="0" t="n">
        <v>0</v>
      </c>
      <c r="G70" s="0" t="n">
        <v>536872.510521453</v>
      </c>
      <c r="H70" s="0" t="n">
        <v>274506.182563081</v>
      </c>
      <c r="I70" s="0" t="n">
        <v>180661.355930852</v>
      </c>
    </row>
    <row r="71" customFormat="false" ht="12.8" hidden="false" customHeight="false" outlineLevel="0" collapsed="false">
      <c r="A71" s="0" t="n">
        <v>118</v>
      </c>
      <c r="B71" s="0" t="n">
        <v>39726316.7023596</v>
      </c>
      <c r="C71" s="0" t="n">
        <v>38741068.8913205</v>
      </c>
      <c r="D71" s="0" t="n">
        <v>131841192.390192</v>
      </c>
      <c r="E71" s="0" t="n">
        <v>120602228.868018</v>
      </c>
      <c r="F71" s="0" t="n">
        <v>20100371.4780031</v>
      </c>
      <c r="G71" s="0" t="n">
        <v>578463.981343842</v>
      </c>
      <c r="H71" s="0" t="n">
        <v>279671.737495943</v>
      </c>
      <c r="I71" s="0" t="n">
        <v>181588.703141834</v>
      </c>
    </row>
    <row r="72" customFormat="false" ht="12.8" hidden="false" customHeight="false" outlineLevel="0" collapsed="false">
      <c r="A72" s="0" t="n">
        <v>119</v>
      </c>
      <c r="B72" s="0" t="n">
        <v>34953861.0270164</v>
      </c>
      <c r="C72" s="0" t="n">
        <v>34038422.6137604</v>
      </c>
      <c r="D72" s="0" t="n">
        <v>116794830.696713</v>
      </c>
      <c r="E72" s="0" t="n">
        <v>122125579.690294</v>
      </c>
      <c r="F72" s="0" t="n">
        <v>0</v>
      </c>
      <c r="G72" s="0" t="n">
        <v>515865.869697144</v>
      </c>
      <c r="H72" s="0" t="n">
        <v>275265.468663033</v>
      </c>
      <c r="I72" s="0" t="n">
        <v>177581.535565368</v>
      </c>
    </row>
    <row r="73" customFormat="false" ht="12.8" hidden="false" customHeight="false" outlineLevel="0" collapsed="false">
      <c r="A73" s="0" t="n">
        <v>120</v>
      </c>
      <c r="B73" s="0" t="n">
        <v>40460340.6680895</v>
      </c>
      <c r="C73" s="0" t="n">
        <v>39539277.0923325</v>
      </c>
      <c r="D73" s="0" t="n">
        <v>134641364.600658</v>
      </c>
      <c r="E73" s="0" t="n">
        <v>123076757.708794</v>
      </c>
      <c r="F73" s="0" t="n">
        <v>20512792.9514656</v>
      </c>
      <c r="G73" s="0" t="n">
        <v>511999.020587985</v>
      </c>
      <c r="H73" s="0" t="n">
        <v>282576.808613241</v>
      </c>
      <c r="I73" s="0" t="n">
        <v>180696.780793921</v>
      </c>
    </row>
    <row r="74" customFormat="false" ht="12.8" hidden="false" customHeight="false" outlineLevel="0" collapsed="false">
      <c r="A74" s="0" t="n">
        <v>121</v>
      </c>
      <c r="B74" s="0" t="n">
        <v>35552258.7053751</v>
      </c>
      <c r="C74" s="0" t="n">
        <v>34642940.0516103</v>
      </c>
      <c r="D74" s="0" t="n">
        <v>118919302.969413</v>
      </c>
      <c r="E74" s="0" t="n">
        <v>124268982.968793</v>
      </c>
      <c r="F74" s="0" t="n">
        <v>0</v>
      </c>
      <c r="G74" s="0" t="n">
        <v>496180.743474427</v>
      </c>
      <c r="H74" s="0" t="n">
        <v>283970.513041898</v>
      </c>
      <c r="I74" s="0" t="n">
        <v>184524.853212073</v>
      </c>
    </row>
    <row r="75" customFormat="false" ht="12.8" hidden="false" customHeight="false" outlineLevel="0" collapsed="false">
      <c r="A75" s="0" t="n">
        <v>122</v>
      </c>
      <c r="B75" s="0" t="n">
        <v>41283553.1251729</v>
      </c>
      <c r="C75" s="0" t="n">
        <v>40334372.4631238</v>
      </c>
      <c r="D75" s="0" t="n">
        <v>137362109.547612</v>
      </c>
      <c r="E75" s="0" t="n">
        <v>125498762.69183</v>
      </c>
      <c r="F75" s="0" t="n">
        <v>20916460.4486384</v>
      </c>
      <c r="G75" s="0" t="n">
        <v>554343.398812862</v>
      </c>
      <c r="H75" s="0" t="n">
        <v>271176.856056426</v>
      </c>
      <c r="I75" s="0" t="n">
        <v>176657.724542483</v>
      </c>
    </row>
    <row r="76" customFormat="false" ht="12.8" hidden="false" customHeight="false" outlineLevel="0" collapsed="false">
      <c r="A76" s="0" t="n">
        <v>123</v>
      </c>
      <c r="B76" s="0" t="n">
        <v>36222310.62392</v>
      </c>
      <c r="C76" s="0" t="n">
        <v>35299144.6525037</v>
      </c>
      <c r="D76" s="0" t="n">
        <v>121194026.117348</v>
      </c>
      <c r="E76" s="0" t="n">
        <v>126591746.267984</v>
      </c>
      <c r="F76" s="0" t="n">
        <v>0</v>
      </c>
      <c r="G76" s="0" t="n">
        <v>507516.187067876</v>
      </c>
      <c r="H76" s="0" t="n">
        <v>284506.106265682</v>
      </c>
      <c r="I76" s="0" t="n">
        <v>187348.111546751</v>
      </c>
    </row>
    <row r="77" customFormat="false" ht="12.8" hidden="false" customHeight="false" outlineLevel="0" collapsed="false">
      <c r="A77" s="0" t="n">
        <v>124</v>
      </c>
      <c r="B77" s="0" t="n">
        <v>42156964.8349777</v>
      </c>
      <c r="C77" s="0" t="n">
        <v>41240037.2866504</v>
      </c>
      <c r="D77" s="0" t="n">
        <v>140437149.78036</v>
      </c>
      <c r="E77" s="0" t="n">
        <v>128318840.793356</v>
      </c>
      <c r="F77" s="0" t="n">
        <v>21386473.4655593</v>
      </c>
      <c r="G77" s="0" t="n">
        <v>494440.22854964</v>
      </c>
      <c r="H77" s="0" t="n">
        <v>287570.336237698</v>
      </c>
      <c r="I77" s="0" t="n">
        <v>192738.547914281</v>
      </c>
    </row>
    <row r="78" customFormat="false" ht="12.8" hidden="false" customHeight="false" outlineLevel="0" collapsed="false">
      <c r="A78" s="0" t="n">
        <v>125</v>
      </c>
      <c r="B78" s="0" t="n">
        <v>36943185.7292072</v>
      </c>
      <c r="C78" s="0" t="n">
        <v>36056025.7927851</v>
      </c>
      <c r="D78" s="0" t="n">
        <v>123796708.279726</v>
      </c>
      <c r="E78" s="0" t="n">
        <v>129294406.397624</v>
      </c>
      <c r="F78" s="0" t="n">
        <v>0</v>
      </c>
      <c r="G78" s="0" t="n">
        <v>470293.302046824</v>
      </c>
      <c r="H78" s="0" t="n">
        <v>285879.822000503</v>
      </c>
      <c r="I78" s="0" t="n">
        <v>187124.017678206</v>
      </c>
    </row>
    <row r="79" customFormat="false" ht="12.8" hidden="false" customHeight="false" outlineLevel="0" collapsed="false">
      <c r="A79" s="0" t="n">
        <v>126</v>
      </c>
      <c r="B79" s="0" t="n">
        <v>42675550.8420165</v>
      </c>
      <c r="C79" s="0" t="n">
        <v>41746007.2058559</v>
      </c>
      <c r="D79" s="0" t="n">
        <v>142210298.001147</v>
      </c>
      <c r="E79" s="0" t="n">
        <v>129900529.48478</v>
      </c>
      <c r="F79" s="0" t="n">
        <v>21650088.2474633</v>
      </c>
      <c r="G79" s="0" t="n">
        <v>507959.127436216</v>
      </c>
      <c r="H79" s="0" t="n">
        <v>288694.015199826</v>
      </c>
      <c r="I79" s="0" t="n">
        <v>189843.562178027</v>
      </c>
    </row>
    <row r="80" customFormat="false" ht="12.8" hidden="false" customHeight="false" outlineLevel="0" collapsed="false">
      <c r="A80" s="0" t="n">
        <v>127</v>
      </c>
      <c r="B80" s="0" t="n">
        <v>37425136.4266317</v>
      </c>
      <c r="C80" s="0" t="n">
        <v>36509844.5490468</v>
      </c>
      <c r="D80" s="0" t="n">
        <v>125382071.675569</v>
      </c>
      <c r="E80" s="0" t="n">
        <v>130910432.82476</v>
      </c>
      <c r="F80" s="0" t="n">
        <v>0</v>
      </c>
      <c r="G80" s="0" t="n">
        <v>486310.324254013</v>
      </c>
      <c r="H80" s="0" t="n">
        <v>292711.243007039</v>
      </c>
      <c r="I80" s="0" t="n">
        <v>194671.87189126</v>
      </c>
    </row>
    <row r="81" customFormat="false" ht="12.8" hidden="false" customHeight="false" outlineLevel="0" collapsed="false">
      <c r="A81" s="0" t="n">
        <v>128</v>
      </c>
      <c r="B81" s="0" t="n">
        <v>43660135.3700577</v>
      </c>
      <c r="C81" s="0" t="n">
        <v>42722142.7732012</v>
      </c>
      <c r="D81" s="0" t="n">
        <v>145527240.188501</v>
      </c>
      <c r="E81" s="0" t="n">
        <v>132865900.745007</v>
      </c>
      <c r="F81" s="0" t="n">
        <v>22144316.7908345</v>
      </c>
      <c r="G81" s="0" t="n">
        <v>521760.176294606</v>
      </c>
      <c r="H81" s="0" t="n">
        <v>282858.451930713</v>
      </c>
      <c r="I81" s="0" t="n">
        <v>190534.240901639</v>
      </c>
    </row>
    <row r="82" customFormat="false" ht="12.8" hidden="false" customHeight="false" outlineLevel="0" collapsed="false">
      <c r="A82" s="0" t="n">
        <v>129</v>
      </c>
      <c r="B82" s="0" t="n">
        <v>38335398.171703</v>
      </c>
      <c r="C82" s="0" t="n">
        <v>37407642.1342426</v>
      </c>
      <c r="D82" s="0" t="n">
        <v>128412615.388026</v>
      </c>
      <c r="E82" s="0" t="n">
        <v>134051077.913826</v>
      </c>
      <c r="F82" s="0" t="n">
        <v>0</v>
      </c>
      <c r="G82" s="0" t="n">
        <v>516612.236437505</v>
      </c>
      <c r="H82" s="0" t="n">
        <v>279335.669729015</v>
      </c>
      <c r="I82" s="0" t="n">
        <v>188297.330419967</v>
      </c>
    </row>
    <row r="83" customFormat="false" ht="12.8" hidden="false" customHeight="false" outlineLevel="0" collapsed="false">
      <c r="A83" s="0" t="n">
        <v>130</v>
      </c>
      <c r="B83" s="0" t="n">
        <v>44326962.8880857</v>
      </c>
      <c r="C83" s="0" t="n">
        <v>43376522.5012781</v>
      </c>
      <c r="D83" s="0" t="n">
        <v>147736649.047461</v>
      </c>
      <c r="E83" s="0" t="n">
        <v>134859522.690306</v>
      </c>
      <c r="F83" s="0" t="n">
        <v>22476587.1150511</v>
      </c>
      <c r="G83" s="0" t="n">
        <v>526006.175737421</v>
      </c>
      <c r="H83" s="0" t="n">
        <v>288614.446546543</v>
      </c>
      <c r="I83" s="0" t="n">
        <v>194028.23503378</v>
      </c>
    </row>
    <row r="84" customFormat="false" ht="12.8" hidden="false" customHeight="false" outlineLevel="0" collapsed="false">
      <c r="A84" s="0" t="n">
        <v>131</v>
      </c>
      <c r="B84" s="0" t="n">
        <v>38991413.3000243</v>
      </c>
      <c r="C84" s="0" t="n">
        <v>38012791.595282</v>
      </c>
      <c r="D84" s="0" t="n">
        <v>130498219.946287</v>
      </c>
      <c r="E84" s="0" t="n">
        <v>136183959.947942</v>
      </c>
      <c r="F84" s="0" t="n">
        <v>0</v>
      </c>
      <c r="G84" s="0" t="n">
        <v>551962.545310038</v>
      </c>
      <c r="H84" s="0" t="n">
        <v>290076.770056937</v>
      </c>
      <c r="I84" s="0" t="n">
        <v>195117.699107649</v>
      </c>
    </row>
    <row r="85" customFormat="false" ht="12.8" hidden="false" customHeight="false" outlineLevel="0" collapsed="false">
      <c r="A85" s="0" t="n">
        <v>132</v>
      </c>
      <c r="B85" s="0" t="n">
        <v>45113180.5182057</v>
      </c>
      <c r="C85" s="0" t="n">
        <v>44146116.7058585</v>
      </c>
      <c r="D85" s="0" t="n">
        <v>150407575.715079</v>
      </c>
      <c r="E85" s="0" t="n">
        <v>137282812.885195</v>
      </c>
      <c r="F85" s="0" t="n">
        <v>22880468.8141992</v>
      </c>
      <c r="G85" s="0" t="n">
        <v>541187.213141094</v>
      </c>
      <c r="H85" s="0" t="n">
        <v>288426.575985067</v>
      </c>
      <c r="I85" s="0" t="n">
        <v>196357.176030012</v>
      </c>
    </row>
    <row r="86" customFormat="false" ht="12.8" hidden="false" customHeight="false" outlineLevel="0" collapsed="false">
      <c r="A86" s="0" t="n">
        <v>133</v>
      </c>
      <c r="B86" s="0" t="n">
        <v>39424707.5168103</v>
      </c>
      <c r="C86" s="0" t="n">
        <v>38475272.3099139</v>
      </c>
      <c r="D86" s="0" t="n">
        <v>132145413.874216</v>
      </c>
      <c r="E86" s="0" t="n">
        <v>137893631.887341</v>
      </c>
      <c r="F86" s="0" t="n">
        <v>0</v>
      </c>
      <c r="G86" s="0" t="n">
        <v>517886.357400718</v>
      </c>
      <c r="H86" s="0" t="n">
        <v>293489.042041647</v>
      </c>
      <c r="I86" s="0" t="n">
        <v>197228.296362859</v>
      </c>
    </row>
    <row r="87" customFormat="false" ht="12.8" hidden="false" customHeight="false" outlineLevel="0" collapsed="false">
      <c r="A87" s="0" t="n">
        <v>134</v>
      </c>
      <c r="B87" s="0" t="n">
        <v>45946310.6096302</v>
      </c>
      <c r="C87" s="0" t="n">
        <v>44967030.7656147</v>
      </c>
      <c r="D87" s="0" t="n">
        <v>153210201.231284</v>
      </c>
      <c r="E87" s="0" t="n">
        <v>139813274.501098</v>
      </c>
      <c r="F87" s="0" t="n">
        <v>23302212.4168496</v>
      </c>
      <c r="G87" s="0" t="n">
        <v>547918.068067749</v>
      </c>
      <c r="H87" s="0" t="n">
        <v>293370.480627814</v>
      </c>
      <c r="I87" s="0" t="n">
        <v>197130.421885663</v>
      </c>
    </row>
    <row r="88" customFormat="false" ht="12.8" hidden="false" customHeight="false" outlineLevel="0" collapsed="false">
      <c r="A88" s="0" t="n">
        <v>135</v>
      </c>
      <c r="B88" s="0" t="n">
        <v>40204070.2903851</v>
      </c>
      <c r="C88" s="0" t="n">
        <v>39210250.2486181</v>
      </c>
      <c r="D88" s="0" t="n">
        <v>134695951.717597</v>
      </c>
      <c r="E88" s="0" t="n">
        <v>140515233.872513</v>
      </c>
      <c r="F88" s="0" t="n">
        <v>0</v>
      </c>
      <c r="G88" s="0" t="n">
        <v>565128.217215766</v>
      </c>
      <c r="H88" s="0" t="n">
        <v>289523.337983329</v>
      </c>
      <c r="I88" s="0" t="n">
        <v>198812.123668407</v>
      </c>
    </row>
    <row r="89" customFormat="false" ht="12.8" hidden="false" customHeight="false" outlineLevel="0" collapsed="false">
      <c r="A89" s="0" t="n">
        <v>136</v>
      </c>
      <c r="B89" s="0" t="n">
        <v>46542586.3482186</v>
      </c>
      <c r="C89" s="0" t="n">
        <v>45563936.8315998</v>
      </c>
      <c r="D89" s="0" t="n">
        <v>155331689.667748</v>
      </c>
      <c r="E89" s="0" t="n">
        <v>141726211.234001</v>
      </c>
      <c r="F89" s="0" t="n">
        <v>23621035.2056669</v>
      </c>
      <c r="G89" s="0" t="n">
        <v>544199.098467598</v>
      </c>
      <c r="H89" s="0" t="n">
        <v>291653.338105246</v>
      </c>
      <c r="I89" s="0" t="n">
        <v>203995.828637063</v>
      </c>
    </row>
    <row r="90" customFormat="false" ht="12.8" hidden="false" customHeight="false" outlineLevel="0" collapsed="false">
      <c r="A90" s="0" t="n">
        <v>137</v>
      </c>
      <c r="B90" s="0" t="n">
        <v>40929347.2558924</v>
      </c>
      <c r="C90" s="0" t="n">
        <v>39869138.5346354</v>
      </c>
      <c r="D90" s="0" t="n">
        <v>137035526.417606</v>
      </c>
      <c r="E90" s="0" t="n">
        <v>142889349.466015</v>
      </c>
      <c r="F90" s="0" t="n">
        <v>0</v>
      </c>
      <c r="G90" s="0" t="n">
        <v>610163.653307868</v>
      </c>
      <c r="H90" s="0" t="n">
        <v>302916.593249415</v>
      </c>
      <c r="I90" s="0" t="n">
        <v>210183.535285312</v>
      </c>
    </row>
    <row r="91" customFormat="false" ht="12.8" hidden="false" customHeight="false" outlineLevel="0" collapsed="false">
      <c r="A91" s="0" t="n">
        <v>138</v>
      </c>
      <c r="B91" s="0" t="n">
        <v>47538138.3663251</v>
      </c>
      <c r="C91" s="0" t="n">
        <v>46500894.5994597</v>
      </c>
      <c r="D91" s="0" t="n">
        <v>158485054.635509</v>
      </c>
      <c r="E91" s="0" t="n">
        <v>144552011.535455</v>
      </c>
      <c r="F91" s="0" t="n">
        <v>24092001.9225758</v>
      </c>
      <c r="G91" s="0" t="n">
        <v>595955.5789679</v>
      </c>
      <c r="H91" s="0" t="n">
        <v>298495.318119361</v>
      </c>
      <c r="I91" s="0" t="n">
        <v>203989.813968916</v>
      </c>
    </row>
    <row r="92" customFormat="false" ht="12.8" hidden="false" customHeight="false" outlineLevel="0" collapsed="false">
      <c r="A92" s="0" t="n">
        <v>139</v>
      </c>
      <c r="B92" s="0" t="n">
        <v>41763370.2930942</v>
      </c>
      <c r="C92" s="0" t="n">
        <v>40727043.5627666</v>
      </c>
      <c r="D92" s="0" t="n">
        <v>139936896.662606</v>
      </c>
      <c r="E92" s="0" t="n">
        <v>145856191.785916</v>
      </c>
      <c r="F92" s="0" t="n">
        <v>0</v>
      </c>
      <c r="G92" s="0" t="n">
        <v>595590.83266944</v>
      </c>
      <c r="H92" s="0" t="n">
        <v>299818.079589879</v>
      </c>
      <c r="I92" s="0" t="n">
        <v>201311.168669004</v>
      </c>
    </row>
    <row r="93" customFormat="false" ht="12.8" hidden="false" customHeight="false" outlineLevel="0" collapsed="false">
      <c r="A93" s="0" t="n">
        <v>140</v>
      </c>
      <c r="B93" s="0" t="n">
        <v>48655882.9865059</v>
      </c>
      <c r="C93" s="0" t="n">
        <v>47667609.3865199</v>
      </c>
      <c r="D93" s="0" t="n">
        <v>162482859.683855</v>
      </c>
      <c r="E93" s="0" t="n">
        <v>148110030.180805</v>
      </c>
      <c r="F93" s="0" t="n">
        <v>24685005.0301342</v>
      </c>
      <c r="G93" s="0" t="n">
        <v>554320.268440935</v>
      </c>
      <c r="H93" s="0" t="n">
        <v>297156.060909298</v>
      </c>
      <c r="I93" s="0" t="n">
        <v>195424.672336701</v>
      </c>
    </row>
    <row r="94" customFormat="false" ht="12.8" hidden="false" customHeight="false" outlineLevel="0" collapsed="false">
      <c r="A94" s="0" t="n">
        <v>141</v>
      </c>
      <c r="B94" s="0" t="n">
        <v>42665619.3234528</v>
      </c>
      <c r="C94" s="0" t="n">
        <v>41649186.3008878</v>
      </c>
      <c r="D94" s="0" t="n">
        <v>143156446.178505</v>
      </c>
      <c r="E94" s="0" t="n">
        <v>149132921.220249</v>
      </c>
      <c r="F94" s="0" t="n">
        <v>0</v>
      </c>
      <c r="G94" s="0" t="n">
        <v>579675.779265277</v>
      </c>
      <c r="H94" s="0" t="n">
        <v>296846.496798401</v>
      </c>
      <c r="I94" s="0" t="n">
        <v>199872.495001893</v>
      </c>
    </row>
    <row r="95" customFormat="false" ht="12.8" hidden="false" customHeight="false" outlineLevel="0" collapsed="false">
      <c r="A95" s="0" t="n">
        <v>142</v>
      </c>
      <c r="B95" s="0" t="n">
        <v>49446010.3339661</v>
      </c>
      <c r="C95" s="0" t="n">
        <v>48449565.2008176</v>
      </c>
      <c r="D95" s="0" t="n">
        <v>165166587.766665</v>
      </c>
      <c r="E95" s="0" t="n">
        <v>150504986.171354</v>
      </c>
      <c r="F95" s="0" t="n">
        <v>25084164.3618924</v>
      </c>
      <c r="G95" s="0" t="n">
        <v>561223.130241756</v>
      </c>
      <c r="H95" s="0" t="n">
        <v>295598.504044167</v>
      </c>
      <c r="I95" s="0" t="n">
        <v>199462.141232155</v>
      </c>
    </row>
    <row r="96" customFormat="false" ht="12.8" hidden="false" customHeight="false" outlineLevel="0" collapsed="false">
      <c r="A96" s="0" t="n">
        <v>143</v>
      </c>
      <c r="B96" s="0" t="n">
        <v>43319208.8885995</v>
      </c>
      <c r="C96" s="0" t="n">
        <v>42280321.9198797</v>
      </c>
      <c r="D96" s="0" t="n">
        <v>145336596.138408</v>
      </c>
      <c r="E96" s="0" t="n">
        <v>151377805.506411</v>
      </c>
      <c r="F96" s="0" t="n">
        <v>0</v>
      </c>
      <c r="G96" s="0" t="n">
        <v>592890.103152272</v>
      </c>
      <c r="H96" s="0" t="n">
        <v>305317.362560988</v>
      </c>
      <c r="I96" s="0" t="n">
        <v>200970.718580838</v>
      </c>
    </row>
    <row r="97" customFormat="false" ht="12.8" hidden="false" customHeight="false" outlineLevel="0" collapsed="false">
      <c r="A97" s="0" t="n">
        <v>144</v>
      </c>
      <c r="B97" s="0" t="n">
        <v>49911712.9521261</v>
      </c>
      <c r="C97" s="0" t="n">
        <v>48875614.3536104</v>
      </c>
      <c r="D97" s="0" t="n">
        <v>166648228.26686</v>
      </c>
      <c r="E97" s="0" t="n">
        <v>151816060.595943</v>
      </c>
      <c r="F97" s="0" t="n">
        <v>25302676.7659905</v>
      </c>
      <c r="G97" s="0" t="n">
        <v>582159.779937195</v>
      </c>
      <c r="H97" s="0" t="n">
        <v>308353.693766605</v>
      </c>
      <c r="I97" s="0" t="n">
        <v>207978.749731248</v>
      </c>
    </row>
    <row r="98" customFormat="false" ht="12.8" hidden="false" customHeight="false" outlineLevel="0" collapsed="false">
      <c r="A98" s="0" t="n">
        <v>145</v>
      </c>
      <c r="B98" s="0" t="n">
        <v>43976627.3206225</v>
      </c>
      <c r="C98" s="0" t="n">
        <v>43021198.4863345</v>
      </c>
      <c r="D98" s="0" t="n">
        <v>147871790.664627</v>
      </c>
      <c r="E98" s="0" t="n">
        <v>153981396.282151</v>
      </c>
      <c r="F98" s="0" t="n">
        <v>0</v>
      </c>
      <c r="G98" s="0" t="n">
        <v>508931.05129366</v>
      </c>
      <c r="H98" s="0" t="n">
        <v>303446.508619329</v>
      </c>
      <c r="I98" s="0" t="n">
        <v>204358.963392792</v>
      </c>
    </row>
    <row r="99" customFormat="false" ht="12.8" hidden="false" customHeight="false" outlineLevel="0" collapsed="false">
      <c r="A99" s="0" t="n">
        <v>146</v>
      </c>
      <c r="B99" s="0" t="n">
        <v>50913364.6126894</v>
      </c>
      <c r="C99" s="0" t="n">
        <v>49944721.1118951</v>
      </c>
      <c r="D99" s="0" t="n">
        <v>170306168.549149</v>
      </c>
      <c r="E99" s="0" t="n">
        <v>155100412.873144</v>
      </c>
      <c r="F99" s="0" t="n">
        <v>25850068.8121907</v>
      </c>
      <c r="G99" s="0" t="n">
        <v>525668.631060691</v>
      </c>
      <c r="H99" s="0" t="n">
        <v>300916.125125454</v>
      </c>
      <c r="I99" s="0" t="n">
        <v>202941.06372598</v>
      </c>
    </row>
    <row r="100" customFormat="false" ht="12.8" hidden="false" customHeight="false" outlineLevel="0" collapsed="false">
      <c r="A100" s="0" t="n">
        <v>147</v>
      </c>
      <c r="B100" s="0" t="n">
        <v>44785872.4034757</v>
      </c>
      <c r="C100" s="0" t="n">
        <v>43772391.5710988</v>
      </c>
      <c r="D100" s="0" t="n">
        <v>150507453.270684</v>
      </c>
      <c r="E100" s="0" t="n">
        <v>156665990.635289</v>
      </c>
      <c r="F100" s="0" t="n">
        <v>0</v>
      </c>
      <c r="G100" s="0" t="n">
        <v>572762.138926363</v>
      </c>
      <c r="H100" s="0" t="n">
        <v>301169.909762808</v>
      </c>
      <c r="I100" s="0" t="n">
        <v>199355.405268236</v>
      </c>
    </row>
    <row r="101" customFormat="false" ht="12.8" hidden="false" customHeight="false" outlineLevel="0" collapsed="false">
      <c r="A101" s="0" t="n">
        <v>148</v>
      </c>
      <c r="B101" s="0" t="n">
        <v>51747848.0799774</v>
      </c>
      <c r="C101" s="0" t="n">
        <v>50732949.4355858</v>
      </c>
      <c r="D101" s="0" t="n">
        <v>173033846.655841</v>
      </c>
      <c r="E101" s="0" t="n">
        <v>157554432.069812</v>
      </c>
      <c r="F101" s="0" t="n">
        <v>26259072.0116353</v>
      </c>
      <c r="G101" s="0" t="n">
        <v>552994.214065924</v>
      </c>
      <c r="H101" s="0" t="n">
        <v>312610.581537012</v>
      </c>
      <c r="I101" s="0" t="n">
        <v>213276.92684096</v>
      </c>
    </row>
    <row r="102" customFormat="false" ht="12.8" hidden="false" customHeight="false" outlineLevel="0" collapsed="false">
      <c r="A102" s="0" t="n">
        <v>149</v>
      </c>
      <c r="B102" s="0" t="n">
        <v>45487892.8007509</v>
      </c>
      <c r="C102" s="0" t="n">
        <v>44478278.9673817</v>
      </c>
      <c r="D102" s="0" t="n">
        <v>152893732.115063</v>
      </c>
      <c r="E102" s="0" t="n">
        <v>159138764.765229</v>
      </c>
      <c r="F102" s="0" t="n">
        <v>0</v>
      </c>
      <c r="G102" s="0" t="n">
        <v>559023.310420447</v>
      </c>
      <c r="H102" s="0" t="n">
        <v>307216.058168206</v>
      </c>
      <c r="I102" s="0" t="n">
        <v>204820.663972238</v>
      </c>
    </row>
    <row r="103" customFormat="false" ht="12.8" hidden="false" customHeight="false" outlineLevel="0" collapsed="false">
      <c r="A103" s="0" t="n">
        <v>150</v>
      </c>
      <c r="B103" s="0" t="n">
        <v>52486092.1421617</v>
      </c>
      <c r="C103" s="0" t="n">
        <v>51453953.9225125</v>
      </c>
      <c r="D103" s="0" t="n">
        <v>175489088.917707</v>
      </c>
      <c r="E103" s="0" t="n">
        <v>159776849.297062</v>
      </c>
      <c r="F103" s="0" t="n">
        <v>26629474.8828436</v>
      </c>
      <c r="G103" s="0" t="n">
        <v>564481.59275943</v>
      </c>
      <c r="H103" s="0" t="n">
        <v>312769.553416235</v>
      </c>
      <c r="I103" s="0" t="n">
        <v>221267.2478193</v>
      </c>
    </row>
    <row r="104" customFormat="false" ht="12.8" hidden="false" customHeight="false" outlineLevel="0" collapsed="false">
      <c r="A104" s="0" t="n">
        <v>151</v>
      </c>
      <c r="B104" s="0" t="n">
        <v>45996495.6372613</v>
      </c>
      <c r="C104" s="0" t="n">
        <v>44989447.7891009</v>
      </c>
      <c r="D104" s="0" t="n">
        <v>154648188.444688</v>
      </c>
      <c r="E104" s="0" t="n">
        <v>160911931.976553</v>
      </c>
      <c r="F104" s="0" t="n">
        <v>0</v>
      </c>
      <c r="G104" s="0" t="n">
        <v>549645.008471251</v>
      </c>
      <c r="H104" s="0" t="n">
        <v>304533.295525886</v>
      </c>
      <c r="I104" s="0" t="n">
        <v>218385.063090381</v>
      </c>
    </row>
    <row r="105" customFormat="false" ht="12.8" hidden="false" customHeight="false" outlineLevel="0" collapsed="false">
      <c r="A105" s="0" t="n">
        <v>152</v>
      </c>
      <c r="B105" s="0" t="n">
        <v>53061902.2587519</v>
      </c>
      <c r="C105" s="0" t="n">
        <v>52059551.0981737</v>
      </c>
      <c r="D105" s="0" t="n">
        <v>177484479.002927</v>
      </c>
      <c r="E105" s="0" t="n">
        <v>161569136.750295</v>
      </c>
      <c r="F105" s="0" t="n">
        <v>26928189.4583826</v>
      </c>
      <c r="G105" s="0" t="n">
        <v>524967.520405004</v>
      </c>
      <c r="H105" s="0" t="n">
        <v>318772.571278326</v>
      </c>
      <c r="I105" s="0" t="n">
        <v>226587.241278402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199</v>
      </c>
      <c r="C1" s="0" t="s">
        <v>200</v>
      </c>
      <c r="D1" s="0" t="s">
        <v>201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2046686.16566273</v>
      </c>
      <c r="C22" s="0" t="n">
        <v>715787.138603244</v>
      </c>
      <c r="D22" s="0" t="n">
        <v>1331112.15607459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199</v>
      </c>
      <c r="C1" s="0" t="s">
        <v>200</v>
      </c>
      <c r="D1" s="0" t="s">
        <v>201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2062461.85903652</v>
      </c>
      <c r="C22" s="0" t="n">
        <v>731459.598602288</v>
      </c>
      <c r="D22" s="0" t="n">
        <v>1331215.39796986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199</v>
      </c>
      <c r="C1" s="0" t="s">
        <v>200</v>
      </c>
      <c r="D1" s="0" t="s">
        <v>201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298714.910433333</v>
      </c>
      <c r="C15" s="0" t="n">
        <v>53531.85415</v>
      </c>
      <c r="D15" s="0" t="n">
        <v>245394.369566667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2050629.9536024</v>
      </c>
      <c r="C22" s="0" t="n">
        <v>730431.310006556</v>
      </c>
      <c r="D22" s="0" t="n">
        <v>1320410.80570907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AN1" colorId="64" zoomScale="75" zoomScaleNormal="75" zoomScalePageLayoutView="100" workbookViewId="0">
      <selection pane="topLeft" activeCell="AB26" activeCellId="0" sqref="AB26"/>
    </sheetView>
  </sheetViews>
  <sheetFormatPr defaultColWidth="9.01953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-0.0328675664983811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0.0608076001520518</v>
      </c>
      <c r="BL4" s="25" t="n">
        <f aca="false">SUM(P14:P17)/AVERAGE(AG14:AG17)</f>
        <v>0.0139858096813863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-0.0328675664983811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0.0153260729788298</v>
      </c>
      <c r="BM5" s="25" t="n">
        <f aca="false">SUM(D18:D21)/AVERAGE(AG18:AG21)</f>
        <v>0.0788412538445577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0.0633035438722836</v>
      </c>
      <c r="BL6" s="25" t="n">
        <f aca="false">SUM(P22:P25)/AVERAGE(AG22:AG25)</f>
        <v>0.018894300555175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-0.0360822512087067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0.0779308935613481</v>
      </c>
      <c r="BN7" s="25" t="n">
        <f aca="false">(SUM(H26:H29)+SUM(J26:J29))/AVERAGE(AG26:AG29)</f>
        <v>0.000951746738783256</v>
      </c>
      <c r="BO7" s="26" t="n">
        <f aca="false">AL7-BN7</f>
        <v>-0.03703399794749</v>
      </c>
      <c r="BP7" s="27" t="n">
        <f aca="false">BN7+BM7</f>
        <v>0.0788826403001314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-0.0369597097627691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0.052393161489659</v>
      </c>
      <c r="BL8" s="25" t="n">
        <f aca="false">SUM(P30:P33)/AVERAGE(AG30:AG33)</f>
        <v>0.0157640041410028</v>
      </c>
      <c r="BM8" s="25" t="n">
        <f aca="false">SUM(D30:D33)/AVERAGE(AG30:AG33)</f>
        <v>0.0735888671114253</v>
      </c>
      <c r="BN8" s="25" t="n">
        <f aca="false">(SUM(H30:H33)+SUM(J30:J33))/AVERAGE(AG30:AG33)</f>
        <v>0.000858268012214511</v>
      </c>
      <c r="BO8" s="26" t="n">
        <f aca="false">AL8-BN8</f>
        <v>-0.0378179777749836</v>
      </c>
      <c r="BP8" s="27" t="n">
        <f aca="false">BN8+BM8</f>
        <v>0.0744471351236398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-0.0353605778007896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0.0146909917367147</v>
      </c>
      <c r="BJ9" s="2" t="n">
        <f aca="false">BJ8+1</f>
        <v>2020</v>
      </c>
      <c r="BK9" s="25" t="n">
        <f aca="false">SUM(T34:T37)/AVERAGE(AG34:AG37)</f>
        <v>0.0543946955407164</v>
      </c>
      <c r="BL9" s="25" t="n">
        <f aca="false">SUM(P34:P37)/AVERAGE(AG34:AG37)</f>
        <v>0.0143812797769252</v>
      </c>
      <c r="BM9" s="25" t="n">
        <f aca="false">SUM(D34:D37)/AVERAGE(AG34:AG37)</f>
        <v>0.0753739935645809</v>
      </c>
      <c r="BN9" s="25" t="n">
        <f aca="false">(SUM(H34:H37)+SUM(J34:J37))/AVERAGE(AG34:AG37)</f>
        <v>0.00112124994523105</v>
      </c>
      <c r="BO9" s="26" t="n">
        <f aca="false">AL9-BN9</f>
        <v>-0.0364818277460207</v>
      </c>
      <c r="BP9" s="27" t="n">
        <f aca="false">BN9+BM9</f>
        <v>0.0764952435098119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-0.0349353440751681</v>
      </c>
      <c r="AM10" s="4" t="n">
        <f aca="false">'Central scenario'!AM9</f>
        <v>18862810.403066</v>
      </c>
      <c r="AN10" s="26" t="n">
        <f aca="false">AM10/AVERAGE(AG38:AG41)</f>
        <v>0.00365775716624808</v>
      </c>
      <c r="AO10" s="26" t="n">
        <f aca="false">AVERAGE(AG38:AG41)/AVERAGE(AG34:AG37)-1</f>
        <v>0.0311628084177307</v>
      </c>
      <c r="AP10" s="26"/>
      <c r="AQ10" s="4" t="n">
        <f aca="false">AQ9*(1+AO10)</f>
        <v>430241694.381208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401955689.501849</v>
      </c>
      <c r="AS10" s="28" t="n">
        <f aca="false">AQ10/AG41</f>
        <v>0.0841363847434384</v>
      </c>
      <c r="AT10" s="28" t="n">
        <f aca="false">AR10/AG41</f>
        <v>0.0786048841462974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0.055359952183041</v>
      </c>
      <c r="BL10" s="25" t="n">
        <f aca="false">SUM(P38:P41)/AVERAGE(AG38:AG41)</f>
        <v>0.0143205472725846</v>
      </c>
      <c r="BM10" s="25" t="n">
        <f aca="false">SUM(D38:D41)/AVERAGE(AG38:AG41)</f>
        <v>0.0759747489856245</v>
      </c>
      <c r="BN10" s="25" t="n">
        <f aca="false">(SUM(H38:H41)+SUM(J38:J41))/AVERAGE(AG38:AG41)</f>
        <v>0.00153469799770509</v>
      </c>
      <c r="BO10" s="26" t="n">
        <f aca="false">AL10-BN10</f>
        <v>-0.0364700420728732</v>
      </c>
      <c r="BP10" s="27" t="n">
        <f aca="false">BN10+BM10</f>
        <v>0.0775094469833296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-0.0357000950993854</v>
      </c>
      <c r="AM11" s="4" t="n">
        <f aca="false">'Central scenario'!AM10</f>
        <v>17835539.214349</v>
      </c>
      <c r="AN11" s="26" t="n">
        <f aca="false">AM11/AVERAGE(AG42:AG45)</f>
        <v>0.00343103410017901</v>
      </c>
      <c r="AO11" s="26" t="n">
        <f aca="false">AVERAGE(AG42:AG45)/AVERAGE(AG38:AG41)-1</f>
        <v>0.00802123167014668</v>
      </c>
      <c r="AP11" s="26"/>
      <c r="AQ11" s="4" t="n">
        <f aca="false">AQ10*(1+AO11)</f>
        <v>433692762.685997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387278854.041549</v>
      </c>
      <c r="AS11" s="28" t="n">
        <f aca="false">AQ11/AG45</f>
        <v>0.082662493871785</v>
      </c>
      <c r="AT11" s="28" t="n">
        <f aca="false">AR11/AG45</f>
        <v>0.0738159329674126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0.0571545806377253</v>
      </c>
      <c r="BL11" s="25" t="n">
        <f aca="false">SUM(P42:P45)/AVERAGE(AG42:AG45)</f>
        <v>0.0146042279595422</v>
      </c>
      <c r="BM11" s="25" t="n">
        <f aca="false">SUM(D42:D45)/AVERAGE(AG42:AG45)</f>
        <v>0.0782504477775685</v>
      </c>
      <c r="BN11" s="25" t="n">
        <f aca="false">(SUM(H42:H45)+SUM(J42:J45))/AVERAGE(AG42:AG45)</f>
        <v>0.00194000262897159</v>
      </c>
      <c r="BO11" s="26" t="n">
        <f aca="false">AL11-BN11</f>
        <v>-0.037640097728357</v>
      </c>
      <c r="BP11" s="27" t="n">
        <f aca="false">BN11+BM11</f>
        <v>0.0801904504065401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-0.035870790177636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0.0120966513100724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375043395.533358</v>
      </c>
      <c r="AS12" s="28" t="n">
        <f aca="false">AQ12/AG49</f>
        <v>0.0830269044980073</v>
      </c>
      <c r="AT12" s="28" t="n">
        <f aca="false">AR12/AG49</f>
        <v>0.0709408202358082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0.0591042154786847</v>
      </c>
      <c r="BL12" s="25" t="n">
        <f aca="false">SUM(P46:P49)/AVERAGE(AG46:AG49)</f>
        <v>0.0148807086830797</v>
      </c>
      <c r="BM12" s="25" t="n">
        <f aca="false">SUM(D46:D49)/AVERAGE(AG46:AG49)</f>
        <v>0.080094296973241</v>
      </c>
      <c r="BN12" s="25" t="n">
        <f aca="false">(SUM(H46:H49)+SUM(J46:J49))/AVERAGE(AG46:AG49)</f>
        <v>0.00224037908642399</v>
      </c>
      <c r="BO12" s="26" t="n">
        <f aca="false">AL12-BN12</f>
        <v>-0.03811116926406</v>
      </c>
      <c r="BP12" s="27" t="n">
        <f aca="false">BN12+BM12</f>
        <v>0.082334676059665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-0.0365603275301006</v>
      </c>
      <c r="AM13" s="13" t="n">
        <f aca="false">'Central scenario'!AM12</f>
        <v>15842663.6881786</v>
      </c>
      <c r="AN13" s="34" t="n">
        <f aca="false">AM13/AVERAGE(AG50:AG53)</f>
        <v>0.00296277446119553</v>
      </c>
      <c r="AO13" s="34" t="n">
        <f aca="false">'GDP evolution by scenario'!G49</f>
        <v>0.0399508867008289</v>
      </c>
      <c r="AP13" s="34"/>
      <c r="AQ13" s="13" t="n">
        <f aca="false">AQ12*(1+AO13)</f>
        <v>456474994.782316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373896007.602972</v>
      </c>
      <c r="AS13" s="35" t="n">
        <f aca="false">AQ13/AG53</f>
        <v>0.0847476368532309</v>
      </c>
      <c r="AT13" s="35" t="n">
        <f aca="false">AR13/AG53</f>
        <v>0.069416295383979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0.0598190492814906</v>
      </c>
      <c r="BL13" s="27" t="n">
        <f aca="false">SUM(P50:P53)/AVERAGE(AG50:AG53)</f>
        <v>0.0148912502347845</v>
      </c>
      <c r="BM13" s="27" t="n">
        <f aca="false">SUM(D50:D53)/AVERAGE(AG50:AG53)</f>
        <v>0.0814881265768067</v>
      </c>
      <c r="BN13" s="27" t="n">
        <f aca="false">(SUM(H50:H53)+SUM(J50:J53))/AVERAGE(AG50:AG53)</f>
        <v>0.00260067652252119</v>
      </c>
      <c r="BO13" s="34" t="n">
        <f aca="false">AL13-BN13</f>
        <v>-0.0391610040526218</v>
      </c>
      <c r="BP13" s="27" t="n">
        <f aca="false">BN13+BM13</f>
        <v>0.0840888030993279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'Low pensions'!Q14</f>
        <v>93656358.855066</v>
      </c>
      <c r="E14" s="6"/>
      <c r="F14" s="8" t="n">
        <f aca="false">'Low pensions'!I14</f>
        <v>17023151.8533019</v>
      </c>
      <c r="G14" s="56" t="n">
        <f aca="false">'Low pensions'!K14</f>
        <v>0</v>
      </c>
      <c r="H14" s="56" t="n">
        <f aca="false">'Low pensions'!V14</f>
        <v>0</v>
      </c>
      <c r="I14" s="56" t="n">
        <f aca="false">'Low pensions'!M14</f>
        <v>0</v>
      </c>
      <c r="J14" s="56" t="n">
        <f aca="false">'Low pensions'!W14</f>
        <v>0</v>
      </c>
      <c r="K14" s="6"/>
      <c r="L14" s="56" t="n">
        <f aca="false">'Low pensions'!N14</f>
        <v>2735454.99361358</v>
      </c>
      <c r="M14" s="8"/>
      <c r="N14" s="56" t="n">
        <f aca="false">'Low pensions'!L14</f>
        <v>691939.443819586</v>
      </c>
      <c r="O14" s="6"/>
      <c r="P14" s="56" t="n">
        <f aca="false">'Low pensions'!X14</f>
        <v>18001135.6304208</v>
      </c>
      <c r="Q14" s="8"/>
      <c r="R14" s="56" t="n">
        <f aca="false">'Low SIPA income'!G9</f>
        <v>17909252.1332219</v>
      </c>
      <c r="S14" s="8"/>
      <c r="T14" s="56" t="n">
        <f aca="false">'Low SIPA income'!J9</f>
        <v>68477577.7567021</v>
      </c>
      <c r="U14" s="6"/>
      <c r="V14" s="56" t="n">
        <f aca="false">'Low SIPA income'!F9</f>
        <v>135449.214417351</v>
      </c>
      <c r="W14" s="8"/>
      <c r="X14" s="56" t="n">
        <f aca="false">'Low SIPA income'!M9</f>
        <v>340209.375524274</v>
      </c>
      <c r="Y14" s="6"/>
      <c r="Z14" s="6" t="n">
        <f aca="false">R14+V14-N14-L14-F14</f>
        <v>-2405844.94309582</v>
      </c>
      <c r="AA14" s="6"/>
      <c r="AB14" s="6" t="n">
        <f aca="false">T14-P14-D14</f>
        <v>-43179916.7287847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-0.00879649302054146</v>
      </c>
      <c r="AK14" s="37" t="n">
        <f aca="false">AK13+1</f>
        <v>2025</v>
      </c>
      <c r="AL14" s="38" t="n">
        <f aca="false">SUM(AB54:AB57)/AVERAGE(AG54:AG57)</f>
        <v>-0.0371313487834788</v>
      </c>
      <c r="AM14" s="6" t="n">
        <f aca="false">'Central scenario'!AM13</f>
        <v>14900507.1403892</v>
      </c>
      <c r="AN14" s="38" t="n">
        <f aca="false">AM14/AVERAGE(AG54:AG57)</f>
        <v>0.00272099539392562</v>
      </c>
      <c r="AO14" s="38" t="n">
        <f aca="false">'GDP evolution by scenario'!G53</f>
        <v>0.0298152234142857</v>
      </c>
      <c r="AP14" s="38"/>
      <c r="AQ14" s="6" t="n">
        <f aca="false">AQ13*(1+AO14)</f>
        <v>470084898.734785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369940753.51268</v>
      </c>
      <c r="AS14" s="39" t="n">
        <f aca="false">AQ14/AG57</f>
        <v>0.0847908844314435</v>
      </c>
      <c r="AT14" s="39" t="n">
        <f aca="false">AR14/AG57</f>
        <v>0.066727528925093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0.0169850135026037</v>
      </c>
      <c r="BJ14" s="5" t="n">
        <f aca="false">BJ13+1</f>
        <v>2025</v>
      </c>
      <c r="BK14" s="36" t="n">
        <f aca="false">SUM(T54:T57)/AVERAGE(AG54:AG57)</f>
        <v>0.0598633519722568</v>
      </c>
      <c r="BL14" s="36" t="n">
        <f aca="false">SUM(P54:P57)/AVERAGE(AG54:AG57)</f>
        <v>0.0148254570659724</v>
      </c>
      <c r="BM14" s="36" t="n">
        <f aca="false">SUM(D54:D57)/AVERAGE(AG54:AG57)</f>
        <v>0.0821692436897632</v>
      </c>
      <c r="BN14" s="36" t="n">
        <f aca="false">(SUM(H54:H57)+SUM(J54:J57))/AVERAGE(AG54:AG57)</f>
        <v>0.00354476437301311</v>
      </c>
      <c r="BO14" s="38" t="n">
        <f aca="false">AL14-BN14</f>
        <v>-0.0406761131564919</v>
      </c>
      <c r="BP14" s="27" t="n">
        <f aca="false">BN14+BM14</f>
        <v>0.0857140080627763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'Low pensions'!Q15</f>
        <v>107958694.759278</v>
      </c>
      <c r="E15" s="9"/>
      <c r="F15" s="42" t="n">
        <f aca="false">'Low pensions'!I15</f>
        <v>19622770.7038608</v>
      </c>
      <c r="G15" s="57" t="n">
        <f aca="false">'Low pensions'!K15</f>
        <v>0</v>
      </c>
      <c r="H15" s="57" t="n">
        <f aca="false">'Low pensions'!V15</f>
        <v>0</v>
      </c>
      <c r="I15" s="57" t="n">
        <f aca="false">'Low pensions'!M15</f>
        <v>0</v>
      </c>
      <c r="J15" s="57" t="n">
        <f aca="false">'Low pensions'!W15</f>
        <v>0</v>
      </c>
      <c r="K15" s="9"/>
      <c r="L15" s="57" t="n">
        <f aca="false">'Low pensions'!N15</f>
        <v>2478245.90902603</v>
      </c>
      <c r="M15" s="42"/>
      <c r="N15" s="57" t="n">
        <f aca="false">'Low pensions'!L15</f>
        <v>799976.431236576</v>
      </c>
      <c r="O15" s="9"/>
      <c r="P15" s="57" t="n">
        <f aca="false">'Low pensions'!X15</f>
        <v>17260864.096479</v>
      </c>
      <c r="Q15" s="42"/>
      <c r="R15" s="57" t="n">
        <f aca="false">'Low SIPA income'!G10</f>
        <v>22054908.2307236</v>
      </c>
      <c r="S15" s="42"/>
      <c r="T15" s="57" t="n">
        <f aca="false">'Low SIPA income'!J10</f>
        <v>84328853.1565614</v>
      </c>
      <c r="U15" s="9"/>
      <c r="V15" s="57" t="n">
        <f aca="false">'Low SIPA income'!F10</f>
        <v>151084.142402353</v>
      </c>
      <c r="W15" s="42"/>
      <c r="X15" s="57" t="n">
        <f aca="false">'Low SIPA income'!M10</f>
        <v>379479.806947782</v>
      </c>
      <c r="Y15" s="9"/>
      <c r="Z15" s="9" t="n">
        <f aca="false">R15+V15-N15-L15-F15</f>
        <v>-695000.670997463</v>
      </c>
      <c r="AA15" s="9"/>
      <c r="AB15" s="9" t="n">
        <f aca="false">T15-P15-D15</f>
        <v>-40890705.699196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-0.00708271770559124</v>
      </c>
      <c r="AK15" s="44" t="n">
        <f aca="false">AK14+1</f>
        <v>2026</v>
      </c>
      <c r="AL15" s="45" t="n">
        <f aca="false">SUM(AB58:AB61)/AVERAGE(AG58:AG61)</f>
        <v>-0.0350471435398851</v>
      </c>
      <c r="AM15" s="9" t="n">
        <f aca="false">'Central scenario'!AM14</f>
        <v>13946867.9480024</v>
      </c>
      <c r="AN15" s="45" t="n">
        <f aca="false">AM15/AVERAGE(AG58:AG61)</f>
        <v>0.00246601992607424</v>
      </c>
      <c r="AO15" s="45" t="n">
        <f aca="false">'GDP evolution by scenario'!G57</f>
        <v>0.0372258265548084</v>
      </c>
      <c r="AP15" s="45"/>
      <c r="AQ15" s="9" t="n">
        <f aca="false">AQ14*(1+AO15)</f>
        <v>487584197.641121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369528847.016743</v>
      </c>
      <c r="AS15" s="46" t="n">
        <f aca="false">AQ15/AG61</f>
        <v>0.0854592499222713</v>
      </c>
      <c r="AT15" s="46" t="n">
        <f aca="false">AR15/AG61</f>
        <v>0.0647675996135058</v>
      </c>
      <c r="AU15" s="7"/>
      <c r="AV15" s="7"/>
      <c r="AW15" s="47" t="n">
        <f aca="false">workers_and_wage_low!C3</f>
        <v>11021763</v>
      </c>
      <c r="AX15" s="7"/>
      <c r="AY15" s="43" t="n">
        <f aca="false">(AW15-AW14)/AW14</f>
        <v>0.00983700612713592</v>
      </c>
      <c r="AZ15" s="48" t="n">
        <f aca="false">workers_and_wage_low!B3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0.0149820457306098</v>
      </c>
      <c r="BJ15" s="7" t="n">
        <f aca="false">BJ14+1</f>
        <v>2026</v>
      </c>
      <c r="BK15" s="43" t="n">
        <f aca="false">SUM(T58:T61)/AVERAGE(AG58:AG61)</f>
        <v>0.0602933819116431</v>
      </c>
      <c r="BL15" s="43" t="n">
        <f aca="false">SUM(P58:P61)/AVERAGE(AG58:AG61)</f>
        <v>0.0143713169570242</v>
      </c>
      <c r="BM15" s="43" t="n">
        <f aca="false">SUM(D58:D61)/AVERAGE(AG58:AG61)</f>
        <v>0.080969208494504</v>
      </c>
      <c r="BN15" s="43" t="n">
        <f aca="false">(SUM(H58:H61)+SUM(J58:J61))/AVERAGE(AG58:AG61)</f>
        <v>0.00460215058686127</v>
      </c>
      <c r="BO15" s="45" t="n">
        <f aca="false">AL15-BN15</f>
        <v>-0.0396492941267464</v>
      </c>
      <c r="BP15" s="27" t="n">
        <f aca="false">BN15+BM15</f>
        <v>0.0855713590813653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'Low pensions'!Q16</f>
        <v>104676876.044301</v>
      </c>
      <c r="E16" s="9"/>
      <c r="F16" s="42" t="n">
        <f aca="false">'Low pensions'!I16</f>
        <v>19026261.3047871</v>
      </c>
      <c r="G16" s="57" t="n">
        <f aca="false">'Low pensions'!K16</f>
        <v>0</v>
      </c>
      <c r="H16" s="57" t="n">
        <f aca="false">'Low pensions'!V16</f>
        <v>0</v>
      </c>
      <c r="I16" s="57" t="n">
        <f aca="false">'Low pensions'!M16</f>
        <v>0</v>
      </c>
      <c r="J16" s="57" t="n">
        <f aca="false">'Low pensions'!W16</f>
        <v>0</v>
      </c>
      <c r="K16" s="9"/>
      <c r="L16" s="57" t="n">
        <f aca="false">'Low pensions'!N16</f>
        <v>2919136.76234831</v>
      </c>
      <c r="M16" s="42"/>
      <c r="N16" s="57" t="n">
        <f aca="false">'Low pensions'!L16</f>
        <v>777485.531692129</v>
      </c>
      <c r="O16" s="9"/>
      <c r="P16" s="57" t="n">
        <f aca="false">'Low pensions'!X16</f>
        <v>19424910.5368699</v>
      </c>
      <c r="Q16" s="42"/>
      <c r="R16" s="57" t="n">
        <f aca="false">'Low SIPA income'!G11</f>
        <v>20136934.9831803</v>
      </c>
      <c r="S16" s="42"/>
      <c r="T16" s="57" t="n">
        <f aca="false">'Low SIPA income'!J11</f>
        <v>76995316.2105777</v>
      </c>
      <c r="U16" s="9"/>
      <c r="V16" s="57" t="n">
        <f aca="false">'Low SIPA income'!F11</f>
        <v>149343.027816335</v>
      </c>
      <c r="W16" s="42"/>
      <c r="X16" s="57" t="n">
        <f aca="false">'Low SIPA income'!M11</f>
        <v>375106.629084969</v>
      </c>
      <c r="Y16" s="9"/>
      <c r="Z16" s="9" t="n">
        <f aca="false">R16+V16-N16-L16-F16</f>
        <v>-2436605.58783093</v>
      </c>
      <c r="AA16" s="9"/>
      <c r="AB16" s="9" t="n">
        <f aca="false">T16-P16-D16</f>
        <v>-47106470.3705935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-0.00898808915944304</v>
      </c>
      <c r="AK16" s="44" t="n">
        <f aca="false">AK15+1</f>
        <v>2027</v>
      </c>
      <c r="AL16" s="45" t="n">
        <f aca="false">SUM(AB62:AB65)/AVERAGE(AG62:AG65)</f>
        <v>-0.0333813401308246</v>
      </c>
      <c r="AM16" s="9" t="n">
        <f aca="false">'Central scenario'!AM15</f>
        <v>13032040.9288315</v>
      </c>
      <c r="AN16" s="45" t="n">
        <f aca="false">AM16/AVERAGE(AG62:AG65)</f>
        <v>0.00226607447737412</v>
      </c>
      <c r="AO16" s="45" t="n">
        <f aca="false">'GDP evolution by scenario'!G61</f>
        <v>0.0313662519716775</v>
      </c>
      <c r="AP16" s="45"/>
      <c r="AQ16" s="9" t="n">
        <f aca="false">AQ15*(1+AO16)</f>
        <v>502877886.441741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367901234.521393</v>
      </c>
      <c r="AS16" s="46" t="n">
        <f aca="false">AQ16/AG65</f>
        <v>0.0869636667524096</v>
      </c>
      <c r="AT16" s="46" t="n">
        <f aca="false">AR16/AG65</f>
        <v>0.0636218875781189</v>
      </c>
      <c r="AU16" s="7"/>
      <c r="AV16" s="7"/>
      <c r="AW16" s="47" t="n">
        <f aca="false">workers_and_wage_low!C4</f>
        <v>11059493</v>
      </c>
      <c r="AX16" s="7"/>
      <c r="AY16" s="43" t="n">
        <f aca="false">(AW16-AW15)/AW15</f>
        <v>0.00342322730038742</v>
      </c>
      <c r="AZ16" s="48" t="n">
        <f aca="false">workers_and_wage_low!B4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0.0156927252347623</v>
      </c>
      <c r="BJ16" s="7" t="n">
        <f aca="false">BJ15+1</f>
        <v>2027</v>
      </c>
      <c r="BK16" s="43" t="n">
        <f aca="false">SUM(T62:T65)/AVERAGE(AG62:AG65)</f>
        <v>0.0611499694187352</v>
      </c>
      <c r="BL16" s="43" t="n">
        <f aca="false">SUM(P62:P65)/AVERAGE(AG62:AG65)</f>
        <v>0.0141127790055201</v>
      </c>
      <c r="BM16" s="43" t="n">
        <f aca="false">SUM(D62:D65)/AVERAGE(AG62:AG65)</f>
        <v>0.0804185305440396</v>
      </c>
      <c r="BN16" s="43" t="n">
        <f aca="false">(SUM(H62:H65)+SUM(J62:J65))/AVERAGE(AG62:AG65)</f>
        <v>0.00554400969088053</v>
      </c>
      <c r="BO16" s="45" t="n">
        <f aca="false">AL16-BN16</f>
        <v>-0.0389253498217051</v>
      </c>
      <c r="BP16" s="27" t="n">
        <f aca="false">BN16+BM16</f>
        <v>0.0859625402349202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'Low pensions'!Q17</f>
        <v>113223147.986281</v>
      </c>
      <c r="E17" s="9"/>
      <c r="F17" s="42" t="n">
        <f aca="false">'Low pensions'!I17</f>
        <v>20579647.3943859</v>
      </c>
      <c r="G17" s="57" t="n">
        <f aca="false">'Low pensions'!K17</f>
        <v>0</v>
      </c>
      <c r="H17" s="57" t="n">
        <f aca="false">'Low pensions'!V17</f>
        <v>0</v>
      </c>
      <c r="I17" s="57" t="n">
        <f aca="false">'Low pensions'!M17</f>
        <v>0</v>
      </c>
      <c r="J17" s="57" t="n">
        <f aca="false">'Low pensions'!W17</f>
        <v>0</v>
      </c>
      <c r="K17" s="9"/>
      <c r="L17" s="57" t="n">
        <f aca="false">'Low pensions'!N17</f>
        <v>2757062.56989139</v>
      </c>
      <c r="M17" s="42"/>
      <c r="N17" s="57" t="n">
        <f aca="false">'Low pensions'!L17</f>
        <v>842157.000662804</v>
      </c>
      <c r="O17" s="9"/>
      <c r="P17" s="57" t="n">
        <f aca="false">'Low pensions'!X17</f>
        <v>18939710.1228511</v>
      </c>
      <c r="Q17" s="42"/>
      <c r="R17" s="57" t="n">
        <f aca="false">'Low SIPA income'!G12</f>
        <v>23619860.2101192</v>
      </c>
      <c r="S17" s="42"/>
      <c r="T17" s="57" t="n">
        <f aca="false">'Low SIPA income'!J12</f>
        <v>90312582.6868291</v>
      </c>
      <c r="U17" s="9"/>
      <c r="V17" s="57" t="n">
        <f aca="false">'Low SIPA income'!F12</f>
        <v>146563.952510206</v>
      </c>
      <c r="W17" s="42"/>
      <c r="X17" s="57" t="n">
        <f aca="false">'Low SIPA income'!M12</f>
        <v>368126.393145617</v>
      </c>
      <c r="Y17" s="9"/>
      <c r="Z17" s="9" t="n">
        <f aca="false">R17+V17-N17-L17-F17</f>
        <v>-412442.802310605</v>
      </c>
      <c r="AA17" s="9"/>
      <c r="AB17" s="9" t="n">
        <f aca="false">T17-P17-D17</f>
        <v>-41850275.4223025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-0.00815086136483214</v>
      </c>
      <c r="AK17" s="44" t="n">
        <f aca="false">AK16+1</f>
        <v>2028</v>
      </c>
      <c r="AL17" s="45" t="n">
        <f aca="false">SUM(AB66:AB69)/AVERAGE(AG66:AG69)</f>
        <v>-0.0312755579036637</v>
      </c>
      <c r="AM17" s="9" t="n">
        <f aca="false">'Central scenario'!AM16</f>
        <v>12139889.4651339</v>
      </c>
      <c r="AN17" s="45" t="n">
        <f aca="false">AM17/AVERAGE(AG66:AG69)</f>
        <v>0.00205869489897033</v>
      </c>
      <c r="AO17" s="45" t="n">
        <f aca="false">'GDP evolution by scenario'!G65</f>
        <v>0.0349150793964126</v>
      </c>
      <c r="AP17" s="45"/>
      <c r="AQ17" s="9" t="n">
        <f aca="false">AQ16*(1+AO17)</f>
        <v>520435907.773554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368413578.107846</v>
      </c>
      <c r="AS17" s="46" t="n">
        <f aca="false">AQ17/AG69</f>
        <v>0.0872932213105862</v>
      </c>
      <c r="AT17" s="46" t="n">
        <f aca="false">AR17/AG69</f>
        <v>0.0617943680042658</v>
      </c>
      <c r="AU17" s="7"/>
      <c r="AV17" s="7"/>
      <c r="AW17" s="47" t="n">
        <f aca="false">workers_and_wage_low!C5</f>
        <v>11048388</v>
      </c>
      <c r="AX17" s="7"/>
      <c r="AY17" s="43" t="n">
        <f aca="false">(AW17-AW16)/AW16</f>
        <v>-0.00100411474558553</v>
      </c>
      <c r="AZ17" s="48" t="n">
        <f aca="false">workers_and_wage_low!B5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0.014966700351504</v>
      </c>
      <c r="BJ17" s="7" t="n">
        <f aca="false">BJ16+1</f>
        <v>2028</v>
      </c>
      <c r="BK17" s="43" t="n">
        <f aca="false">SUM(T66:T69)/AVERAGE(AG66:AG69)</f>
        <v>0.0617112999661853</v>
      </c>
      <c r="BL17" s="43" t="n">
        <f aca="false">SUM(P66:P69)/AVERAGE(AG66:AG69)</f>
        <v>0.0135286639151991</v>
      </c>
      <c r="BM17" s="43" t="n">
        <f aca="false">SUM(D66:D69)/AVERAGE(AG66:AG69)</f>
        <v>0.0794581939546499</v>
      </c>
      <c r="BN17" s="43" t="n">
        <f aca="false">(SUM(H66:H69)+SUM(J66:J69))/AVERAGE(AG66:AG69)</f>
        <v>0.00649864854483161</v>
      </c>
      <c r="BO17" s="45" t="n">
        <f aca="false">AL17-BN17</f>
        <v>-0.0377742064484953</v>
      </c>
      <c r="BP17" s="27" t="n">
        <f aca="false">BN17+BM17</f>
        <v>0.0859568424994815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'Low pensions'!Q18</f>
        <v>99367076.7664315</v>
      </c>
      <c r="E18" s="6"/>
      <c r="F18" s="8" t="n">
        <f aca="false">'Low pensions'!I18</f>
        <v>18061142.4327455</v>
      </c>
      <c r="G18" s="56" t="n">
        <f aca="false">'Low pensions'!K18</f>
        <v>0</v>
      </c>
      <c r="H18" s="56" t="n">
        <f aca="false">'Low pensions'!V18</f>
        <v>0</v>
      </c>
      <c r="I18" s="56" t="n">
        <f aca="false">'Low pensions'!M18</f>
        <v>0</v>
      </c>
      <c r="J18" s="56" t="n">
        <f aca="false">'Low pensions'!W18</f>
        <v>0</v>
      </c>
      <c r="K18" s="6"/>
      <c r="L18" s="56" t="n">
        <f aca="false">'Low pensions'!N18</f>
        <v>2795658.97722293</v>
      </c>
      <c r="M18" s="8"/>
      <c r="N18" s="56" t="n">
        <f aca="false">'Low pensions'!L18</f>
        <v>737510.400040284</v>
      </c>
      <c r="O18" s="6"/>
      <c r="P18" s="56" t="n">
        <f aca="false">'Low pensions'!X18</f>
        <v>18564252.3430878</v>
      </c>
      <c r="Q18" s="8"/>
      <c r="R18" s="56" t="n">
        <f aca="false">'Low SIPA income'!G13</f>
        <v>19233032.3323283</v>
      </c>
      <c r="S18" s="8"/>
      <c r="T18" s="56" t="n">
        <f aca="false">'Low SIPA income'!J13</f>
        <v>73539166.0822657</v>
      </c>
      <c r="U18" s="6"/>
      <c r="V18" s="56" t="n">
        <f aca="false">'Low SIPA income'!F13</f>
        <v>140377.525227439</v>
      </c>
      <c r="W18" s="8"/>
      <c r="X18" s="56" t="n">
        <f aca="false">'Low SIPA income'!M13</f>
        <v>352587.871407783</v>
      </c>
      <c r="Y18" s="6"/>
      <c r="Z18" s="6" t="n">
        <f aca="false">R18+V18-N18-L18-F18</f>
        <v>-2220901.95245295</v>
      </c>
      <c r="AA18" s="6"/>
      <c r="AB18" s="6" t="n">
        <f aca="false">T18-P18-D18</f>
        <v>-44392163.0272536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-0.00897802627020028</v>
      </c>
      <c r="AK18" s="37" t="n">
        <f aca="false">AK17+1</f>
        <v>2029</v>
      </c>
      <c r="AL18" s="38" t="n">
        <f aca="false">SUM(AB70:AB73)/AVERAGE(AG70:AG73)</f>
        <v>-0.0308628073761227</v>
      </c>
      <c r="AM18" s="6" t="n">
        <f aca="false">'Central scenario'!AM17</f>
        <v>11273018.6820578</v>
      </c>
      <c r="AN18" s="38" t="n">
        <f aca="false">AM18/AVERAGE(AG70:AG73)</f>
        <v>0.00187767518849113</v>
      </c>
      <c r="AO18" s="38" t="n">
        <f aca="false">'GDP evolution by scenario'!G69</f>
        <v>0.035060906702967</v>
      </c>
      <c r="AP18" s="38"/>
      <c r="AQ18" s="6" t="n">
        <f aca="false">AQ17*(1+AO18)</f>
        <v>538682862.580877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369877447.923618</v>
      </c>
      <c r="AS18" s="39" t="n">
        <f aca="false">AQ18/AG73</f>
        <v>0.0890848803004204</v>
      </c>
      <c r="AT18" s="39" t="n">
        <f aca="false">AR18/AG73</f>
        <v>0.0611686215823384</v>
      </c>
      <c r="AU18" s="5"/>
      <c r="AV18" s="5"/>
      <c r="AW18" s="40" t="n">
        <f aca="false">workers_and_wage_low!C6</f>
        <v>11064497</v>
      </c>
      <c r="AX18" s="5"/>
      <c r="AY18" s="36" t="n">
        <f aca="false">(AW18-AW17)/AW17</f>
        <v>0.00145804075671492</v>
      </c>
      <c r="AZ18" s="41" t="n">
        <f aca="false">workers_and_wage_low!B6</f>
        <v>6705.54599729676</v>
      </c>
      <c r="BA18" s="36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0.0176156664079381</v>
      </c>
      <c r="BJ18" s="5" t="n">
        <f aca="false">BJ17+1</f>
        <v>2029</v>
      </c>
      <c r="BK18" s="36" t="n">
        <f aca="false">SUM(T70:T73)/AVERAGE(AG70:AG73)</f>
        <v>0.061410945857534</v>
      </c>
      <c r="BL18" s="36" t="n">
        <f aca="false">SUM(P70:P73)/AVERAGE(AG70:AG73)</f>
        <v>0.0132449041635852</v>
      </c>
      <c r="BM18" s="36" t="n">
        <f aca="false">SUM(D70:D73)/AVERAGE(AG70:AG73)</f>
        <v>0.0790288490700714</v>
      </c>
      <c r="BN18" s="36" t="n">
        <f aca="false">(SUM(H70:H73)+SUM(J70:J73))/AVERAGE(AG70:AG73)</f>
        <v>0.00730404617932397</v>
      </c>
      <c r="BO18" s="38" t="n">
        <f aca="false">AL18-BN18</f>
        <v>-0.0381668535554466</v>
      </c>
      <c r="BP18" s="27" t="n">
        <f aca="false">BN18+BM18</f>
        <v>0.0863328952493954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'Low pensions'!Q19</f>
        <v>102439962.15979</v>
      </c>
      <c r="E19" s="9"/>
      <c r="F19" s="42" t="n">
        <f aca="false">'Low pensions'!I19</f>
        <v>18619675.7274242</v>
      </c>
      <c r="G19" s="57" t="n">
        <f aca="false">'Low pensions'!K19</f>
        <v>0</v>
      </c>
      <c r="H19" s="57" t="n">
        <f aca="false">'Low pensions'!V19</f>
        <v>0</v>
      </c>
      <c r="I19" s="57" t="n">
        <f aca="false">'Low pensions'!M19</f>
        <v>0</v>
      </c>
      <c r="J19" s="57" t="n">
        <f aca="false">'Low pensions'!W19</f>
        <v>0</v>
      </c>
      <c r="K19" s="9"/>
      <c r="L19" s="57" t="n">
        <f aca="false">'Low pensions'!N19</f>
        <v>2828183.68633319</v>
      </c>
      <c r="M19" s="42"/>
      <c r="N19" s="57" t="n">
        <f aca="false">'Low pensions'!L19</f>
        <v>762298.459394895</v>
      </c>
      <c r="O19" s="9"/>
      <c r="P19" s="57" t="n">
        <f aca="false">'Low pensions'!X19</f>
        <v>18869399.8021861</v>
      </c>
      <c r="Q19" s="42"/>
      <c r="R19" s="57" t="n">
        <f aca="false">'Low SIPA income'!G14</f>
        <v>21943058.9024358</v>
      </c>
      <c r="S19" s="42"/>
      <c r="T19" s="57" t="n">
        <f aca="false">'Low SIPA income'!J14</f>
        <v>83901187.5556814</v>
      </c>
      <c r="U19" s="9"/>
      <c r="V19" s="57" t="n">
        <f aca="false">'Low SIPA income'!F14</f>
        <v>141764.810127232</v>
      </c>
      <c r="W19" s="42"/>
      <c r="X19" s="57" t="n">
        <f aca="false">'Low SIPA income'!M14</f>
        <v>356072.331110729</v>
      </c>
      <c r="Y19" s="9"/>
      <c r="Z19" s="9" t="n">
        <f aca="false">R19+V19-N19-L19-F19</f>
        <v>-125334.160589345</v>
      </c>
      <c r="AA19" s="9"/>
      <c r="AB19" s="9" t="n">
        <f aca="false">T19-P19-D19</f>
        <v>-37408174.4062948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-0.00673957595216564</v>
      </c>
      <c r="AK19" s="44" t="n">
        <f aca="false">AK18+1</f>
        <v>2030</v>
      </c>
      <c r="AL19" s="45" t="n">
        <f aca="false">SUM(AB74:AB77)/AVERAGE(AG74:AG77)</f>
        <v>-0.0295505694134478</v>
      </c>
      <c r="AM19" s="9" t="n">
        <f aca="false">'Central scenario'!AM18</f>
        <v>10452476.7322336</v>
      </c>
      <c r="AN19" s="45" t="n">
        <f aca="false">AM19/AVERAGE(AG74:AG77)</f>
        <v>0.00170121708853094</v>
      </c>
      <c r="AO19" s="45" t="n">
        <f aca="false">'GDP evolution by scenario'!G73</f>
        <v>0.0248015234180374</v>
      </c>
      <c r="AP19" s="45"/>
      <c r="AQ19" s="9" t="n">
        <f aca="false">AQ18*(1+AO19)</f>
        <v>552043018.212072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368480203.833817</v>
      </c>
      <c r="AS19" s="46" t="n">
        <f aca="false">AQ19/AG77</f>
        <v>0.0889206988478249</v>
      </c>
      <c r="AT19" s="46" t="n">
        <f aca="false">AR19/AG77</f>
        <v>0.0593531955944506</v>
      </c>
      <c r="AU19" s="7"/>
      <c r="AV19" s="7"/>
      <c r="AW19" s="47" t="n">
        <f aca="false">workers_and_wage_low!C7</f>
        <v>11128156</v>
      </c>
      <c r="AX19" s="7"/>
      <c r="AY19" s="43" t="n">
        <f aca="false">(AW19-AW18)/AW18</f>
        <v>0.0057534472647062</v>
      </c>
      <c r="AZ19" s="48" t="n">
        <f aca="false">workers_and_wage_low!B7</f>
        <v>6521.17321865806</v>
      </c>
      <c r="BA19" s="43" t="n">
        <f aca="false">(AZ19-AZ18)/AZ18</f>
        <v>-0.0274955654189871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0.0144314837418177</v>
      </c>
      <c r="BJ19" s="7" t="n">
        <f aca="false">BJ18+1</f>
        <v>2030</v>
      </c>
      <c r="BK19" s="43" t="n">
        <f aca="false">SUM(T74:T77)/AVERAGE(AG74:AG77)</f>
        <v>0.0610877252264782</v>
      </c>
      <c r="BL19" s="43" t="n">
        <f aca="false">SUM(P74:P77)/AVERAGE(AG74:AG77)</f>
        <v>0.0126592151629413</v>
      </c>
      <c r="BM19" s="43" t="n">
        <f aca="false">SUM(D74:D77)/AVERAGE(AG74:AG77)</f>
        <v>0.0779790794769847</v>
      </c>
      <c r="BN19" s="43" t="n">
        <f aca="false">(SUM(H74:H77)+SUM(J74:J77))/AVERAGE(AG74:AG77)</f>
        <v>0.00794451822131534</v>
      </c>
      <c r="BO19" s="45" t="n">
        <f aca="false">AL19-BN19</f>
        <v>-0.0374950876347631</v>
      </c>
      <c r="BP19" s="27" t="n">
        <f aca="false">BN19+BM19</f>
        <v>0.0859235976983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'Low pensions'!Q20</f>
        <v>97784354.1565611</v>
      </c>
      <c r="E20" s="9"/>
      <c r="F20" s="42" t="n">
        <f aca="false">'Low pensions'!I20</f>
        <v>17773463.8633579</v>
      </c>
      <c r="G20" s="57" t="n">
        <f aca="false">'Low pensions'!K20</f>
        <v>0</v>
      </c>
      <c r="H20" s="57" t="n">
        <f aca="false">'Low pensions'!V20</f>
        <v>0</v>
      </c>
      <c r="I20" s="57" t="n">
        <f aca="false">'Low pensions'!M20</f>
        <v>0</v>
      </c>
      <c r="J20" s="57" t="n">
        <f aca="false">'Low pensions'!W20</f>
        <v>0</v>
      </c>
      <c r="K20" s="9"/>
      <c r="L20" s="57" t="n">
        <f aca="false">'Low pensions'!N20</f>
        <v>2477813.00409058</v>
      </c>
      <c r="M20" s="42"/>
      <c r="N20" s="57" t="n">
        <f aca="false">'Low pensions'!L20</f>
        <v>730249.346840963</v>
      </c>
      <c r="O20" s="9"/>
      <c r="P20" s="57" t="n">
        <f aca="false">'Low pensions'!X20</f>
        <v>16874999.9051822</v>
      </c>
      <c r="Q20" s="42"/>
      <c r="R20" s="57" t="n">
        <f aca="false">'Low SIPA income'!G15</f>
        <v>19131658.2078331</v>
      </c>
      <c r="S20" s="42"/>
      <c r="T20" s="57" t="n">
        <f aca="false">'Low SIPA income'!J15</f>
        <v>73151553.3309906</v>
      </c>
      <c r="U20" s="9"/>
      <c r="V20" s="57" t="n">
        <f aca="false">'Low SIPA income'!F15</f>
        <v>144189.0349691</v>
      </c>
      <c r="W20" s="42"/>
      <c r="X20" s="57" t="n">
        <f aca="false">'Low SIPA income'!M15</f>
        <v>362161.284990086</v>
      </c>
      <c r="Y20" s="9"/>
      <c r="Z20" s="9" t="n">
        <f aca="false">R20+V20-N20-L20-F20</f>
        <v>-1705678.9714872</v>
      </c>
      <c r="AA20" s="9"/>
      <c r="AB20" s="9" t="n">
        <f aca="false">T20-P20-D20</f>
        <v>-41507800.7307527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-0.00819242205007003</v>
      </c>
      <c r="AK20" s="44" t="n">
        <f aca="false">AK19+1</f>
        <v>2031</v>
      </c>
      <c r="AL20" s="45" t="n">
        <f aca="false">SUM(AB78:AB81)/AVERAGE(AG78:AG81)</f>
        <v>-0.0295701836679202</v>
      </c>
      <c r="AM20" s="9" t="n">
        <f aca="false">'Central scenario'!AM19</f>
        <v>9649081.86791266</v>
      </c>
      <c r="AN20" s="45" t="n">
        <f aca="false">AM20/AVERAGE(AG78:AG81)</f>
        <v>0.00154726823938698</v>
      </c>
      <c r="AO20" s="45" t="n">
        <f aca="false">'GDP evolution by scenario'!G77</f>
        <v>0.0257184296790058</v>
      </c>
      <c r="AP20" s="45"/>
      <c r="AQ20" s="9" t="n">
        <f aca="false">AQ19*(1+AO20)</f>
        <v>566240697.755745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368194636.006526</v>
      </c>
      <c r="AS20" s="46" t="n">
        <f aca="false">AQ20/AG81</f>
        <v>0.0903835127433143</v>
      </c>
      <c r="AT20" s="46" t="n">
        <f aca="false">AR20/AG81</f>
        <v>0.0587713400103767</v>
      </c>
      <c r="AU20" s="7"/>
      <c r="AV20" s="7"/>
      <c r="AW20" s="47" t="n">
        <f aca="false">workers_and_wage_low!C8</f>
        <v>11235296</v>
      </c>
      <c r="AX20" s="7"/>
      <c r="AY20" s="43" t="n">
        <f aca="false">(AW20-AW19)/AW19</f>
        <v>0.00962783052286471</v>
      </c>
      <c r="AZ20" s="48" t="n">
        <f aca="false">workers_and_wage_low!B8</f>
        <v>6554.01964535573</v>
      </c>
      <c r="BA20" s="43" t="n">
        <f aca="false">(AZ20-AZ19)/AZ19</f>
        <v>0.00503688916032643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0.0155274744630813</v>
      </c>
      <c r="BJ20" s="7" t="n">
        <f aca="false">BJ19+1</f>
        <v>2031</v>
      </c>
      <c r="BK20" s="43" t="n">
        <f aca="false">SUM(T78:T81)/AVERAGE(AG78:AG81)</f>
        <v>0.0607257466745115</v>
      </c>
      <c r="BL20" s="43" t="n">
        <f aca="false">SUM(P78:P81)/AVERAGE(AG78:AG81)</f>
        <v>0.0124211656129517</v>
      </c>
      <c r="BM20" s="43" t="n">
        <f aca="false">SUM(D78:D81)/AVERAGE(AG78:AG81)</f>
        <v>0.07787476472948</v>
      </c>
      <c r="BN20" s="43" t="n">
        <f aca="false">(SUM(H78:H81)+SUM(J78:J81))/AVERAGE(AG78:AG81)</f>
        <v>0.00851144984660498</v>
      </c>
      <c r="BO20" s="45" t="n">
        <f aca="false">AL20-BN20</f>
        <v>-0.0380816335145251</v>
      </c>
      <c r="BP20" s="27" t="n">
        <f aca="false">BN20+BM20</f>
        <v>0.0863862145760849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'Low pensions'!Q21</f>
        <v>106824539.398651</v>
      </c>
      <c r="E21" s="9"/>
      <c r="F21" s="42" t="n">
        <f aca="false">'Low pensions'!I21</f>
        <v>19416624.5418146</v>
      </c>
      <c r="G21" s="57" t="n">
        <f aca="false">'Low pensions'!K21</f>
        <v>36324.8440125154</v>
      </c>
      <c r="H21" s="57" t="n">
        <f aca="false">'Low pensions'!V21</f>
        <v>199848.574195181</v>
      </c>
      <c r="I21" s="58" t="n">
        <f aca="false">'Low pensions'!M21</f>
        <v>1123.44878389224</v>
      </c>
      <c r="J21" s="57" t="n">
        <f aca="false">'Low pensions'!W21</f>
        <v>6180.88373799533</v>
      </c>
      <c r="K21" s="9"/>
      <c r="L21" s="57" t="n">
        <f aca="false">'Low pensions'!N21</f>
        <v>3910348.4398605</v>
      </c>
      <c r="M21" s="42"/>
      <c r="N21" s="57" t="n">
        <f aca="false">'Low pensions'!L21</f>
        <v>800543.016671553</v>
      </c>
      <c r="O21" s="9"/>
      <c r="P21" s="57" t="n">
        <f aca="false">'Low pensions'!X21</f>
        <v>24695168.1228016</v>
      </c>
      <c r="Q21" s="42"/>
      <c r="R21" s="57" t="n">
        <f aca="false">'Low SIPA income'!G16</f>
        <v>22467543.5899294</v>
      </c>
      <c r="S21" s="42"/>
      <c r="T21" s="57" t="n">
        <f aca="false">'Low SIPA income'!J16</f>
        <v>85906600.216293</v>
      </c>
      <c r="U21" s="9"/>
      <c r="V21" s="57" t="n">
        <f aca="false">'Low SIPA income'!F16</f>
        <v>151268.17202623</v>
      </c>
      <c r="W21" s="42"/>
      <c r="X21" s="57" t="n">
        <f aca="false">'Low SIPA income'!M16</f>
        <v>379942.036305749</v>
      </c>
      <c r="Y21" s="9"/>
      <c r="Z21" s="9" t="n">
        <f aca="false">R21+V21-N21-L21-F21</f>
        <v>-1508704.23639102</v>
      </c>
      <c r="AA21" s="9"/>
      <c r="AB21" s="9" t="n">
        <f aca="false">T21-P21-D21</f>
        <v>-45613107.3051599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-0.00901839022290764</v>
      </c>
      <c r="AK21" s="44" t="n">
        <f aca="false">AK20+1</f>
        <v>2032</v>
      </c>
      <c r="AL21" s="45" t="n">
        <f aca="false">SUM(AB82:AB85)/AVERAGE(AG82:AG85)</f>
        <v>-0.0294475798532638</v>
      </c>
      <c r="AM21" s="9" t="n">
        <f aca="false">'Central scenario'!AM20</f>
        <v>8873587.4679367</v>
      </c>
      <c r="AN21" s="45" t="n">
        <f aca="false">AM21/AVERAGE(AG82:AG85)</f>
        <v>0.00141206197514533</v>
      </c>
      <c r="AO21" s="45" t="n">
        <f aca="false">'GDP evolution by scenario'!G81</f>
        <v>0.0256867842075681</v>
      </c>
      <c r="AP21" s="45"/>
      <c r="AQ21" s="9" t="n">
        <f aca="false">AQ20*(1+AO21)</f>
        <v>580785600.36854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368674793.379526</v>
      </c>
      <c r="AS21" s="46" t="n">
        <f aca="false">AQ21/AG85</f>
        <v>0.0918395573930904</v>
      </c>
      <c r="AT21" s="46" t="n">
        <f aca="false">AR21/AG85</f>
        <v>0.0582985009002968</v>
      </c>
      <c r="AU21" s="7"/>
      <c r="AW21" s="47" t="n">
        <f aca="false">workers_and_wage_low!C9</f>
        <v>11156745</v>
      </c>
      <c r="AY21" s="43" t="n">
        <f aca="false">(AW21-AW20)/AW20</f>
        <v>-0.00699144909043785</v>
      </c>
      <c r="AZ21" s="48" t="n">
        <f aca="false">workers_and_wage_low!B9</f>
        <v>6660.1842529205</v>
      </c>
      <c r="BA21" s="43" t="n">
        <f aca="false">(AZ21-AZ20)/AZ20</f>
        <v>0.0161983962986744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0.0137589897774866</v>
      </c>
      <c r="BJ21" s="7" t="n">
        <f aca="false">BJ20+1</f>
        <v>2032</v>
      </c>
      <c r="BK21" s="43" t="n">
        <f aca="false">SUM(T82:T85)/AVERAGE(AG82:AG85)</f>
        <v>0.0610358451478756</v>
      </c>
      <c r="BL21" s="43" t="n">
        <f aca="false">SUM(P82:P85)/AVERAGE(AG82:AG85)</f>
        <v>0.012293109662872</v>
      </c>
      <c r="BM21" s="43" t="n">
        <f aca="false">SUM(D82:D85)/AVERAGE(AG82:AG85)</f>
        <v>0.0781903153382674</v>
      </c>
      <c r="BN21" s="43" t="n">
        <f aca="false">(SUM(H82:H85)+SUM(J82:J85))/AVERAGE(AG82:AG85)</f>
        <v>0.00951394808833082</v>
      </c>
      <c r="BO21" s="45" t="n">
        <f aca="false">AL21-BN21</f>
        <v>-0.0389615279415946</v>
      </c>
      <c r="BP21" s="27" t="n">
        <f aca="false">BN21+BM21</f>
        <v>0.0877042634265982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'Low pensions'!Q22</f>
        <v>102020428.177735</v>
      </c>
      <c r="E22" s="6"/>
      <c r="F22" s="8" t="n">
        <f aca="false">'Low pensions'!I22</f>
        <v>18543420.4600676</v>
      </c>
      <c r="G22" s="56" t="n">
        <f aca="false">'Low pensions'!K22</f>
        <v>66682.1496075563</v>
      </c>
      <c r="H22" s="56" t="n">
        <f aca="false">'Low pensions'!V22</f>
        <v>366865.512725902</v>
      </c>
      <c r="I22" s="56" t="n">
        <f aca="false">'Low pensions'!M22</f>
        <v>2062.33452394504</v>
      </c>
      <c r="J22" s="56" t="n">
        <f aca="false">'Low pensions'!W22</f>
        <v>11346.3560636877</v>
      </c>
      <c r="K22" s="6"/>
      <c r="L22" s="56" t="n">
        <f aca="false">'Low pensions'!N22</f>
        <v>4299591.36744104</v>
      </c>
      <c r="M22" s="8"/>
      <c r="N22" s="56" t="n">
        <f aca="false">'Low pensions'!L22</f>
        <v>765007.806871563</v>
      </c>
      <c r="O22" s="6"/>
      <c r="P22" s="56" t="n">
        <f aca="false">'Low pensions'!X22</f>
        <v>26519447.2846624</v>
      </c>
      <c r="Q22" s="8"/>
      <c r="R22" s="56" t="n">
        <f aca="false">'Low SIPA income'!G17</f>
        <v>19431124.5126652</v>
      </c>
      <c r="S22" s="8"/>
      <c r="T22" s="56" t="n">
        <f aca="false">'Low SIPA income'!J17</f>
        <v>74296588.7027699</v>
      </c>
      <c r="U22" s="6"/>
      <c r="V22" s="56" t="n">
        <f aca="false">'Low SIPA income'!F17</f>
        <v>123378.287154311</v>
      </c>
      <c r="W22" s="8"/>
      <c r="X22" s="56" t="n">
        <f aca="false">'Low SIPA income'!M17</f>
        <v>309890.686384417</v>
      </c>
      <c r="Y22" s="6"/>
      <c r="Z22" s="6" t="n">
        <f aca="false">R22+V22-N22-L22-F22</f>
        <v>-4053516.83456065</v>
      </c>
      <c r="AA22" s="6"/>
      <c r="AB22" s="6" t="n">
        <f aca="false">T22-P22-D22</f>
        <v>-54243286.7596275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-0.0109382599793713</v>
      </c>
      <c r="AK22" s="37" t="n">
        <f aca="false">AK21+1</f>
        <v>2033</v>
      </c>
      <c r="AL22" s="38" t="n">
        <f aca="false">SUM(AB86:AB89)/AVERAGE(AG86:AG89)</f>
        <v>-0.0285770026211477</v>
      </c>
      <c r="AM22" s="6" t="n">
        <f aca="false">'Central scenario'!AM21</f>
        <v>8126011.66426731</v>
      </c>
      <c r="AN22" s="38" t="n">
        <f aca="false">AM22/AVERAGE(AG86:AG89)</f>
        <v>0.00128234074358531</v>
      </c>
      <c r="AO22" s="38" t="n">
        <f aca="false">'GDP evolution by scenario'!G85</f>
        <v>0.0272928963691688</v>
      </c>
      <c r="AP22" s="38"/>
      <c r="AQ22" s="6" t="n">
        <f aca="false">AQ21*(1+AO22)</f>
        <v>596636921.572104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370509828.581663</v>
      </c>
      <c r="AS22" s="39" t="n">
        <f aca="false">AQ22/AG89</f>
        <v>0.0940763657701264</v>
      </c>
      <c r="AT22" s="39" t="n">
        <f aca="false">AR22/AG89</f>
        <v>0.0584211551360771</v>
      </c>
      <c r="AU22" s="5"/>
      <c r="AV22" s="5"/>
      <c r="AW22" s="40" t="n">
        <f aca="false">workers_and_wage_low!C10</f>
        <v>11057148</v>
      </c>
      <c r="AX22" s="5"/>
      <c r="AY22" s="36" t="n">
        <f aca="false">(AW22-AW21)/AW21</f>
        <v>-0.00892706609320192</v>
      </c>
      <c r="AZ22" s="41" t="n">
        <f aca="false">workers_and_wage_low!B10</f>
        <v>6744.03429129675</v>
      </c>
      <c r="BA22" s="36" t="n">
        <f aca="false">(AZ22-AZ21)/AZ21</f>
        <v>0.0125897475493237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0.0153369232652425</v>
      </c>
      <c r="BJ22" s="5" t="n">
        <f aca="false">BJ21+1</f>
        <v>2033</v>
      </c>
      <c r="BK22" s="36" t="n">
        <f aca="false">SUM(T86:T89)/AVERAGE(AG86:AG89)</f>
        <v>0.0613314668627173</v>
      </c>
      <c r="BL22" s="36" t="n">
        <f aca="false">SUM(P86:P89)/AVERAGE(AG86:AG89)</f>
        <v>0.0122235121722083</v>
      </c>
      <c r="BM22" s="36" t="n">
        <f aca="false">SUM(D86:D89)/AVERAGE(AG86:AG89)</f>
        <v>0.0776849573116567</v>
      </c>
      <c r="BN22" s="36" t="n">
        <f aca="false">(SUM(H86:H89)+SUM(J86:J89))/AVERAGE(AG86:AG89)</f>
        <v>0.0105888054344035</v>
      </c>
      <c r="BO22" s="38" t="n">
        <f aca="false">AL22-BN22</f>
        <v>-0.0391658080555512</v>
      </c>
      <c r="BP22" s="27" t="n">
        <f aca="false">BN22+BM22</f>
        <v>0.0882737627460602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'Low pensions'!Q23</f>
        <v>108855914.208479</v>
      </c>
      <c r="E23" s="9"/>
      <c r="F23" s="42" t="n">
        <f aca="false">'Low pensions'!I23</f>
        <v>19785850.9593415</v>
      </c>
      <c r="G23" s="57" t="n">
        <f aca="false">'Low pensions'!K23</f>
        <v>102244.218065323</v>
      </c>
      <c r="H23" s="57" t="n">
        <f aca="false">'Low pensions'!V23</f>
        <v>562517.520874031</v>
      </c>
      <c r="I23" s="57" t="n">
        <f aca="false">'Low pensions'!M23</f>
        <v>3162.19231129867</v>
      </c>
      <c r="J23" s="57" t="n">
        <f aca="false">'Low pensions'!W23</f>
        <v>17397.4490991969</v>
      </c>
      <c r="K23" s="9"/>
      <c r="L23" s="57" t="n">
        <f aca="false">'Low pensions'!N23</f>
        <v>3939404.98436416</v>
      </c>
      <c r="M23" s="42"/>
      <c r="N23" s="57" t="n">
        <f aca="false">'Low pensions'!L23</f>
        <v>818497.026508227</v>
      </c>
      <c r="O23" s="9"/>
      <c r="P23" s="57" t="n">
        <f aca="false">'Low pensions'!X23</f>
        <v>24944720.3351922</v>
      </c>
      <c r="Q23" s="42"/>
      <c r="R23" s="57" t="n">
        <f aca="false">'Low SIPA income'!G18</f>
        <v>23253934.1380792</v>
      </c>
      <c r="S23" s="42"/>
      <c r="T23" s="57" t="n">
        <f aca="false">'Low SIPA income'!J18</f>
        <v>88913432.6349492</v>
      </c>
      <c r="U23" s="9"/>
      <c r="V23" s="57" t="n">
        <f aca="false">'Low SIPA income'!F18</f>
        <v>131002.673091904</v>
      </c>
      <c r="W23" s="42"/>
      <c r="X23" s="57" t="n">
        <f aca="false">'Low SIPA income'!M18</f>
        <v>329040.94568819</v>
      </c>
      <c r="Y23" s="9"/>
      <c r="Z23" s="9" t="n">
        <f aca="false">R23+V23-N23-L23-F23</f>
        <v>-1158816.15904285</v>
      </c>
      <c r="AA23" s="9"/>
      <c r="AB23" s="9" t="n">
        <f aca="false">T23-P23-D23</f>
        <v>-44887201.9087221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-0.00792234092460397</v>
      </c>
      <c r="AK23" s="44" t="n">
        <f aca="false">AK22+1</f>
        <v>2034</v>
      </c>
      <c r="AL23" s="45" t="n">
        <f aca="false">SUM(AB90:AB93)/AVERAGE(AG90:AG93)</f>
        <v>-0.0285708318377722</v>
      </c>
      <c r="AM23" s="9" t="n">
        <f aca="false">'Central scenario'!AM22</f>
        <v>7406781.38079157</v>
      </c>
      <c r="AN23" s="45" t="n">
        <f aca="false">AM23/AVERAGE(AG90:AG93)</f>
        <v>0.00116080195790579</v>
      </c>
      <c r="AO23" s="45" t="n">
        <f aca="false">'GDP evolution by scenario'!G89</f>
        <v>0.0172082194609506</v>
      </c>
      <c r="AP23" s="45"/>
      <c r="AQ23" s="9" t="n">
        <f aca="false">AQ22*(1+AO23)</f>
        <v>606903980.657023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369420623.576008</v>
      </c>
      <c r="AS23" s="46" t="n">
        <f aca="false">AQ23/AG93</f>
        <v>0.0948334560879031</v>
      </c>
      <c r="AT23" s="46" t="n">
        <f aca="false">AR23/AG93</f>
        <v>0.0577248388549612</v>
      </c>
      <c r="AU23" s="7"/>
      <c r="AV23" s="7"/>
      <c r="AW23" s="47" t="n">
        <f aca="false">workers_and_wage_low!C11</f>
        <v>11247506</v>
      </c>
      <c r="AX23" s="7"/>
      <c r="AY23" s="43" t="n">
        <f aca="false">(AW23-AW22)/AW22</f>
        <v>0.017215831785918</v>
      </c>
      <c r="AZ23" s="48" t="n">
        <f aca="false">workers_and_wage_low!B11</f>
        <v>6741.66175252587</v>
      </c>
      <c r="BA23" s="43" t="n">
        <f aca="false">(AZ23-AZ22)/AZ22</f>
        <v>-0.000351798147577903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0.0123371649021554</v>
      </c>
      <c r="BJ23" s="7" t="n">
        <f aca="false">BJ22+1</f>
        <v>2034</v>
      </c>
      <c r="BK23" s="43" t="n">
        <f aca="false">SUM(T90:T93)/AVERAGE(AG90:AG93)</f>
        <v>0.0614450466637901</v>
      </c>
      <c r="BL23" s="43" t="n">
        <f aca="false">SUM(P90:P93)/AVERAGE(AG90:AG93)</f>
        <v>0.0119458072642117</v>
      </c>
      <c r="BM23" s="43" t="n">
        <f aca="false">SUM(D90:D93)/AVERAGE(AG90:AG93)</f>
        <v>0.0780700712373506</v>
      </c>
      <c r="BN23" s="43" t="n">
        <f aca="false">(SUM(H90:H93)+SUM(J90:J93))/AVERAGE(AG90:AG93)</f>
        <v>0.0112764891361737</v>
      </c>
      <c r="BO23" s="45" t="n">
        <f aca="false">AL23-BN23</f>
        <v>-0.0398473209739459</v>
      </c>
      <c r="BP23" s="27" t="n">
        <f aca="false">BN23+BM23</f>
        <v>0.0893465603735243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'Low pensions'!Q24</f>
        <v>104302964.88111</v>
      </c>
      <c r="E24" s="9"/>
      <c r="F24" s="42" t="n">
        <f aca="false">'Low pensions'!I24</f>
        <v>18958298.5248066</v>
      </c>
      <c r="G24" s="57" t="n">
        <f aca="false">'Low pensions'!K24</f>
        <v>148476.22300635</v>
      </c>
      <c r="H24" s="57" t="n">
        <f aca="false">'Low pensions'!V24</f>
        <v>816872.371412834</v>
      </c>
      <c r="I24" s="57" t="n">
        <f aca="false">'Low pensions'!M24</f>
        <v>4592.04813421701</v>
      </c>
      <c r="J24" s="57" t="n">
        <f aca="false">'Low pensions'!W24</f>
        <v>25264.0939612217</v>
      </c>
      <c r="K24" s="9"/>
      <c r="L24" s="57" t="n">
        <f aca="false">'Low pensions'!N24</f>
        <v>3599614.55233288</v>
      </c>
      <c r="M24" s="42"/>
      <c r="N24" s="57" t="n">
        <f aca="false">'Low pensions'!L24</f>
        <v>785462.557474628</v>
      </c>
      <c r="O24" s="9"/>
      <c r="P24" s="57" t="n">
        <f aca="false">'Low pensions'!X24</f>
        <v>22999800.2662074</v>
      </c>
      <c r="Q24" s="42"/>
      <c r="R24" s="57" t="n">
        <f aca="false">'Low SIPA income'!G19</f>
        <v>20589460.949615</v>
      </c>
      <c r="S24" s="42"/>
      <c r="T24" s="57" t="n">
        <f aca="false">'Low SIPA income'!J19</f>
        <v>78725588.4644356</v>
      </c>
      <c r="U24" s="9"/>
      <c r="V24" s="57" t="n">
        <f aca="false">'Low SIPA income'!F19</f>
        <v>137459.026655012</v>
      </c>
      <c r="W24" s="42"/>
      <c r="X24" s="57" t="n">
        <f aca="false">'Low SIPA income'!M19</f>
        <v>345257.444420333</v>
      </c>
      <c r="Y24" s="9"/>
      <c r="Z24" s="9" t="n">
        <f aca="false">R24+V24-N24-L24-F24</f>
        <v>-2616455.65834412</v>
      </c>
      <c r="AA24" s="9"/>
      <c r="AB24" s="9" t="n">
        <f aca="false">T24-P24-D24</f>
        <v>-48577176.6828822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-0.00923511734260591</v>
      </c>
      <c r="AK24" s="44" t="n">
        <f aca="false">AK23+1</f>
        <v>2035</v>
      </c>
      <c r="AL24" s="45" t="n">
        <f aca="false">SUM(AB94:AB97)/AVERAGE(AG94:AG97)</f>
        <v>-0.0287169068840965</v>
      </c>
      <c r="AM24" s="9" t="n">
        <f aca="false">'Central scenario'!AM23</f>
        <v>6738583.40306814</v>
      </c>
      <c r="AN24" s="45" t="n">
        <f aca="false">AM24/AVERAGE(AG94:AG97)</f>
        <v>0.00103821849499865</v>
      </c>
      <c r="AO24" s="45" t="n">
        <f aca="false">'GDP evolution by scenario'!G93</f>
        <v>0.0252716631076235</v>
      </c>
      <c r="AP24" s="45"/>
      <c r="AQ24" s="9" t="n">
        <f aca="false">AQ23*(1+AO24)</f>
        <v>622241453.594863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371940213.462825</v>
      </c>
      <c r="AS24" s="46" t="n">
        <f aca="false">AQ24/AG97</f>
        <v>0.0948914898635657</v>
      </c>
      <c r="AT24" s="46" t="n">
        <f aca="false">AR24/AG97</f>
        <v>0.0567206842163232</v>
      </c>
      <c r="AU24" s="7"/>
      <c r="AV24" s="7"/>
      <c r="AW24" s="47" t="n">
        <f aca="false">workers_and_wage_low!C12</f>
        <v>11410134</v>
      </c>
      <c r="AX24" s="7"/>
      <c r="AY24" s="43" t="n">
        <f aca="false">(AW24-AW23)/AW23</f>
        <v>0.0144590276279915</v>
      </c>
      <c r="AZ24" s="48" t="n">
        <f aca="false">workers_and_wage_low!B12</f>
        <v>6886.42921069284</v>
      </c>
      <c r="BA24" s="43" t="n">
        <f aca="false">(AZ24-AZ23)/AZ23</f>
        <v>0.0214735570369917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0.0129506258233474</v>
      </c>
      <c r="BJ24" s="7" t="n">
        <f aca="false">BJ23+1</f>
        <v>2035</v>
      </c>
      <c r="BK24" s="43" t="n">
        <f aca="false">SUM(T94:T97)/AVERAGE(AG94:AG97)</f>
        <v>0.0609654503976104</v>
      </c>
      <c r="BL24" s="43" t="n">
        <f aca="false">SUM(P94:P97)/AVERAGE(AG94:AG97)</f>
        <v>0.0118909766308935</v>
      </c>
      <c r="BM24" s="43" t="n">
        <f aca="false">SUM(D94:D97)/AVERAGE(AG94:AG97)</f>
        <v>0.0777913806508133</v>
      </c>
      <c r="BN24" s="43" t="n">
        <f aca="false">(SUM(H94:H97)+SUM(J94:J97))/AVERAGE(AG94:AG97)</f>
        <v>0.0117373808346835</v>
      </c>
      <c r="BO24" s="45" t="n">
        <f aca="false">AL24-BN24</f>
        <v>-0.04045428771878</v>
      </c>
      <c r="BP24" s="27" t="n">
        <f aca="false">BN24+BM24</f>
        <v>0.0895287614854968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'Low pensions'!Q25</f>
        <v>113365412.769487</v>
      </c>
      <c r="E25" s="9"/>
      <c r="F25" s="42" t="n">
        <f aca="false">'Low pensions'!I25</f>
        <v>20605505.7027539</v>
      </c>
      <c r="G25" s="57" t="n">
        <f aca="false">'Low pensions'!K25</f>
        <v>189845.474762486</v>
      </c>
      <c r="H25" s="57" t="n">
        <f aca="false">'Low pensions'!V25</f>
        <v>1044473.78867251</v>
      </c>
      <c r="I25" s="57" t="n">
        <f aca="false">'Low pensions'!M25</f>
        <v>5871.50952873667</v>
      </c>
      <c r="J25" s="57" t="n">
        <f aca="false">'Low pensions'!W25</f>
        <v>32303.3130517272</v>
      </c>
      <c r="K25" s="9"/>
      <c r="L25" s="57" t="n">
        <f aca="false">'Low pensions'!N25</f>
        <v>4012507.36812272</v>
      </c>
      <c r="M25" s="42"/>
      <c r="N25" s="57" t="n">
        <f aca="false">'Low pensions'!L25</f>
        <v>856425.707030401</v>
      </c>
      <c r="O25" s="9"/>
      <c r="P25" s="57" t="n">
        <f aca="false">'Low pensions'!X25</f>
        <v>25532721.3614925</v>
      </c>
      <c r="Q25" s="42"/>
      <c r="R25" s="57" t="n">
        <f aca="false">'Low SIPA income'!G20</f>
        <v>24347223.0380237</v>
      </c>
      <c r="S25" s="42"/>
      <c r="T25" s="57" t="n">
        <f aca="false">'Low SIPA income'!J20</f>
        <v>93093717.5010947</v>
      </c>
      <c r="U25" s="9"/>
      <c r="V25" s="57" t="n">
        <f aca="false">'Low SIPA income'!F20</f>
        <v>143698.094559182</v>
      </c>
      <c r="W25" s="42"/>
      <c r="X25" s="57" t="n">
        <f aca="false">'Low SIPA income'!M20</f>
        <v>360928.184222419</v>
      </c>
      <c r="Y25" s="9"/>
      <c r="Z25" s="9" t="n">
        <f aca="false">R25+V25-N25-L25-F25</f>
        <v>-983517.645324133</v>
      </c>
      <c r="AA25" s="9"/>
      <c r="AB25" s="9" t="n">
        <f aca="false">T25-P25-D25</f>
        <v>-45804416.6298849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-0.00866734453216757</v>
      </c>
      <c r="AK25" s="44" t="n">
        <f aca="false">AK24+1</f>
        <v>2036</v>
      </c>
      <c r="AL25" s="45" t="n">
        <f aca="false">SUM(AB98:AB101)/AVERAGE(AG98:AG101)</f>
        <v>-0.0276634376121807</v>
      </c>
      <c r="AM25" s="9" t="n">
        <f aca="false">'Central scenario'!AM24</f>
        <v>6098422.29766839</v>
      </c>
      <c r="AN25" s="45" t="n">
        <f aca="false">AM25/AVERAGE(AG98:AG101)</f>
        <v>0.000925280675557775</v>
      </c>
      <c r="AO25" s="45" t="n">
        <f aca="false">'GDP evolution by scenario'!G97</f>
        <v>0.0258942977241055</v>
      </c>
      <c r="AP25" s="45"/>
      <c r="AQ25" s="9" t="n">
        <f aca="false">AQ24*(1+AO25)</f>
        <v>638353959.050528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375400878.451693</v>
      </c>
      <c r="AS25" s="46" t="n">
        <f aca="false">AQ25/AG101</f>
        <v>0.0968081877107909</v>
      </c>
      <c r="AT25" s="46" t="n">
        <f aca="false">AR25/AG101</f>
        <v>0.0569306075300312</v>
      </c>
      <c r="AU25" s="7"/>
      <c r="AV25" s="7"/>
      <c r="AW25" s="47" t="n">
        <f aca="false">workers_and_wage_low!C13</f>
        <v>11521898</v>
      </c>
      <c r="AX25" s="7"/>
      <c r="AY25" s="43" t="n">
        <f aca="false">(AW25-AW24)/AW24</f>
        <v>0.0097951522742853</v>
      </c>
      <c r="AZ25" s="48" t="n">
        <f aca="false">workers_and_wage_low!B13</f>
        <v>6890.54533395775</v>
      </c>
      <c r="BA25" s="43" t="n">
        <f aca="false">(AZ25-AZ24)/AZ24</f>
        <v>0.000597715178501923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0.061403061217893</v>
      </c>
      <c r="BL25" s="43" t="n">
        <f aca="false">SUM(P98:P101)/AVERAGE(AG98:AG101)</f>
        <v>0.0115868521879674</v>
      </c>
      <c r="BM25" s="43" t="n">
        <f aca="false">SUM(D98:D101)/AVERAGE(AG98:AG101)</f>
        <v>0.0774796466421063</v>
      </c>
      <c r="BN25" s="43" t="n">
        <f aca="false">(SUM(H98:H101)+SUM(J98:J101))/AVERAGE(AG98:AG101)</f>
        <v>0.012306533743136</v>
      </c>
      <c r="BO25" s="45" t="n">
        <f aca="false">AL25-BN25</f>
        <v>-0.0399699713553167</v>
      </c>
      <c r="BP25" s="27" t="n">
        <f aca="false">BN25+BM25</f>
        <v>0.0897861803852422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56" t="n">
        <f aca="false">'Low pensions'!Q26</f>
        <v>105500956.911478</v>
      </c>
      <c r="E26" s="6"/>
      <c r="F26" s="8" t="n">
        <f aca="false">'Low pensions'!I26</f>
        <v>19176047.7572272</v>
      </c>
      <c r="G26" s="56" t="n">
        <f aca="false">'Low pensions'!K26</f>
        <v>193632.468036018</v>
      </c>
      <c r="H26" s="56" t="n">
        <f aca="false">'Low pensions'!V26</f>
        <v>1065308.70831983</v>
      </c>
      <c r="I26" s="56" t="n">
        <f aca="false">'Low pensions'!M26</f>
        <v>5988.63303204181</v>
      </c>
      <c r="J26" s="56" t="n">
        <f aca="false">'Low pensions'!W26</f>
        <v>32947.6920098918</v>
      </c>
      <c r="K26" s="6"/>
      <c r="L26" s="56" t="n">
        <f aca="false">'Low pensions'!N26</f>
        <v>4266228.99960084</v>
      </c>
      <c r="M26" s="8"/>
      <c r="N26" s="56" t="n">
        <f aca="false">'Low pensions'!L26</f>
        <v>797212.366434828</v>
      </c>
      <c r="O26" s="6"/>
      <c r="P26" s="56" t="n">
        <f aca="false">'Low pensions'!X26</f>
        <v>26523509.7841774</v>
      </c>
      <c r="Q26" s="8"/>
      <c r="R26" s="56" t="n">
        <f aca="false">'Low SIPA income'!G21</f>
        <v>19486155.6562159</v>
      </c>
      <c r="S26" s="8"/>
      <c r="T26" s="56" t="n">
        <f aca="false">'Low SIPA income'!J21</f>
        <v>74507005.0497785</v>
      </c>
      <c r="U26" s="6"/>
      <c r="V26" s="56" t="n">
        <f aca="false">'Low SIPA income'!F21</f>
        <v>129450.461885458</v>
      </c>
      <c r="W26" s="8"/>
      <c r="X26" s="56" t="n">
        <f aca="false">'Low SIPA income'!M21</f>
        <v>325142.238652504</v>
      </c>
      <c r="Y26" s="6"/>
      <c r="Z26" s="6" t="n">
        <f aca="false">R26+V26-N26-L26-F26</f>
        <v>-4623883.0051615</v>
      </c>
      <c r="AA26" s="6"/>
      <c r="AB26" s="6" t="n">
        <f aca="false">T26-P26-D26</f>
        <v>-57517461.6458769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-0.0111407284732292</v>
      </c>
      <c r="AK26" s="37" t="n">
        <f aca="false">AK25+1</f>
        <v>2037</v>
      </c>
      <c r="AL26" s="38" t="n">
        <f aca="false">SUM(AB102:AB105)/AVERAGE(AG102:AG105)</f>
        <v>-0.0272169510683353</v>
      </c>
      <c r="AM26" s="6" t="n">
        <f aca="false">'Central scenario'!AM25</f>
        <v>5493111.4769607</v>
      </c>
      <c r="AN26" s="38" t="n">
        <f aca="false">AM26/AVERAGE(AG102:AG105)</f>
        <v>0.000823107179609087</v>
      </c>
      <c r="AO26" s="38" t="n">
        <f aca="false">'GDP evolution by scenario'!G101</f>
        <v>0.02057148438478</v>
      </c>
      <c r="AP26" s="38"/>
      <c r="AQ26" s="6" t="n">
        <f aca="false">AQ25*(1+AO26)</f>
        <v>651485847.551098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377578718.368148</v>
      </c>
      <c r="AS26" s="39" t="n">
        <f aca="false">AQ26/AG105</f>
        <v>0.0971458640911133</v>
      </c>
      <c r="AT26" s="39" t="n">
        <f aca="false">AR26/AG105</f>
        <v>0.0563023909056012</v>
      </c>
      <c r="AU26" s="36" t="n">
        <f aca="false">AVERAGE(AH26:AH29)</f>
        <v>-0.0145498200871361</v>
      </c>
      <c r="AV26" s="5"/>
      <c r="AW26" s="40" t="n">
        <f aca="false">workers_and_wage_low!C14</f>
        <v>11482379</v>
      </c>
      <c r="AX26" s="5"/>
      <c r="AY26" s="36" t="n">
        <f aca="false">(AW26-AW25)/AW25</f>
        <v>-0.00342990364955496</v>
      </c>
      <c r="AZ26" s="41" t="n">
        <f aca="false">workers_and_wage_low!B14</f>
        <v>6808.84926639221</v>
      </c>
      <c r="BA26" s="36" t="n">
        <f aca="false">(AZ26-AZ25)/AZ25</f>
        <v>-0.0118562557252077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0.0152878592769558</v>
      </c>
      <c r="BJ26" s="5" t="n">
        <f aca="false">BJ25+1</f>
        <v>2037</v>
      </c>
      <c r="BK26" s="36" t="n">
        <f aca="false">SUM(T102:T105)/AVERAGE(AG102:AG105)</f>
        <v>0.0613135372037911</v>
      </c>
      <c r="BL26" s="36" t="n">
        <f aca="false">SUM(P102:P105)/AVERAGE(AG102:AG105)</f>
        <v>0.0113617584196392</v>
      </c>
      <c r="BM26" s="36" t="n">
        <f aca="false">SUM(D102:D105)/AVERAGE(AG102:AG105)</f>
        <v>0.0771687298524871</v>
      </c>
      <c r="BN26" s="36" t="n">
        <f aca="false">(SUM(H102:H105)+SUM(J102:J105))/AVERAGE(AG102:AG105)</f>
        <v>0.0131047196567983</v>
      </c>
      <c r="BO26" s="38" t="n">
        <f aca="false">AL26-BN26</f>
        <v>-0.0403216707251336</v>
      </c>
      <c r="BP26" s="27" t="n">
        <f aca="false">BN26+BM26</f>
        <v>0.0902734495092854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8602524.07049637</v>
      </c>
      <c r="D27" s="57" t="n">
        <f aca="false">'Low pensions'!Q27</f>
        <v>106204000.870326</v>
      </c>
      <c r="E27" s="9"/>
      <c r="F27" s="42" t="n">
        <f aca="false">'Low pensions'!I27</f>
        <v>19303834.3188372</v>
      </c>
      <c r="G27" s="57" t="n">
        <f aca="false">'Low pensions'!K27</f>
        <v>211229.041623464</v>
      </c>
      <c r="H27" s="57" t="n">
        <f aca="false">'Low pensions'!V27</f>
        <v>1162119.8643694</v>
      </c>
      <c r="I27" s="57" t="n">
        <f aca="false">'Low pensions'!M27</f>
        <v>6532.85695742682</v>
      </c>
      <c r="J27" s="57" t="n">
        <f aca="false">'Low pensions'!W27</f>
        <v>35941.8514753426</v>
      </c>
      <c r="K27" s="9"/>
      <c r="L27" s="57" t="n">
        <f aca="false">'Low pensions'!N27</f>
        <v>3381171.90764194</v>
      </c>
      <c r="M27" s="42"/>
      <c r="N27" s="57" t="n">
        <f aca="false">'Low pensions'!L27</f>
        <v>790911.274880998</v>
      </c>
      <c r="O27" s="9"/>
      <c r="P27" s="57" t="n">
        <f aca="false">'Low pensions'!X27</f>
        <v>21896277.5800117</v>
      </c>
      <c r="Q27" s="42"/>
      <c r="R27" s="57" t="n">
        <f aca="false">'Low SIPA income'!G22</f>
        <v>22133246.3158513</v>
      </c>
      <c r="S27" s="42"/>
      <c r="T27" s="57" t="n">
        <f aca="false">'Low SIPA income'!J22</f>
        <v>84628385.6147421</v>
      </c>
      <c r="U27" s="9"/>
      <c r="V27" s="57" t="n">
        <f aca="false">'Low SIPA income'!F22</f>
        <v>124241.716375217</v>
      </c>
      <c r="W27" s="42"/>
      <c r="X27" s="57" t="n">
        <f aca="false">'Low SIPA income'!M22</f>
        <v>312059.371653781</v>
      </c>
      <c r="Y27" s="9"/>
      <c r="Z27" s="9" t="n">
        <f aca="false">R27+V27-N27-L27-F27</f>
        <v>-1218429.46913366</v>
      </c>
      <c r="AA27" s="9"/>
      <c r="AB27" s="9" t="n">
        <f aca="false">T27-P27-D27</f>
        <v>-43471892.8355951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-0.00797615009388673</v>
      </c>
      <c r="AK27" s="44" t="n">
        <f aca="false">AK26+1</f>
        <v>2038</v>
      </c>
      <c r="AL27" s="45" t="n">
        <f aca="false">SUM(AB106:AB109)/AVERAGE(AG106:AG109)</f>
        <v>-0.0261644123229305</v>
      </c>
      <c r="AM27" s="9" t="n">
        <f aca="false">'Central scenario'!AM26</f>
        <v>4920541.96276278</v>
      </c>
      <c r="AN27" s="45" t="n">
        <f aca="false">AM27/AVERAGE(AG106:AG109)</f>
        <v>0.000727182657715168</v>
      </c>
      <c r="AO27" s="45" t="n">
        <f aca="false">'GDP evolution by scenario'!G105</f>
        <v>0.0266417853298093</v>
      </c>
      <c r="AP27" s="45"/>
      <c r="AQ27" s="9" t="n">
        <f aca="false">AQ26*(1+AO27)</f>
        <v>668842593.646964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382657748.957878</v>
      </c>
      <c r="AS27" s="46" t="n">
        <f aca="false">AQ27/AG109</f>
        <v>0.0985776105668731</v>
      </c>
      <c r="AT27" s="46" t="n">
        <f aca="false">AR27/AG109</f>
        <v>0.0563981524434381</v>
      </c>
      <c r="AU27" s="7"/>
      <c r="AV27" s="7"/>
      <c r="AW27" s="47" t="n">
        <f aca="false">workers_and_wage_low!C15</f>
        <v>11421402</v>
      </c>
      <c r="AX27" s="7"/>
      <c r="AY27" s="43" t="n">
        <f aca="false">(AW27-AW26)/AW26</f>
        <v>-0.0053104848742582</v>
      </c>
      <c r="AZ27" s="48" t="n">
        <f aca="false">workers_and_wage_low!B15</f>
        <v>6723.17180647536</v>
      </c>
      <c r="BA27" s="43" t="n">
        <f aca="false">(AZ27-AZ26)/AZ26</f>
        <v>-0.0125832510846942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0.0129910427491894</v>
      </c>
      <c r="BJ27" s="7" t="n">
        <f aca="false">BJ26+1</f>
        <v>2038</v>
      </c>
      <c r="BK27" s="43" t="n">
        <f aca="false">SUM(T106:T109)/AVERAGE(AG106:AG109)</f>
        <v>0.0611633114269547</v>
      </c>
      <c r="BL27" s="43" t="n">
        <f aca="false">SUM(P106:P109)/AVERAGE(AG106:AG109)</f>
        <v>0.0110442675245706</v>
      </c>
      <c r="BM27" s="43" t="n">
        <f aca="false">SUM(D106:D109)/AVERAGE(AG106:AG109)</f>
        <v>0.0762834562253146</v>
      </c>
      <c r="BN27" s="43" t="n">
        <f aca="false">(SUM(H106:H109)+SUM(J106:J109))/AVERAGE(AG106:AG109)</f>
        <v>0.0139314355093102</v>
      </c>
      <c r="BO27" s="45" t="n">
        <f aca="false">AL27-BN27</f>
        <v>-0.0400958478322407</v>
      </c>
      <c r="BP27" s="27" t="n">
        <f aca="false">BN27+BM27</f>
        <v>0.0902148917346248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8049922.95088674</v>
      </c>
      <c r="D28" s="57" t="n">
        <f aca="false">'Low pensions'!Q28</f>
        <v>99381764.8257622</v>
      </c>
      <c r="E28" s="9"/>
      <c r="F28" s="42" t="n">
        <f aca="false">'Low pensions'!I28</f>
        <v>18063812.1613947</v>
      </c>
      <c r="G28" s="57" t="n">
        <f aca="false">'Low pensions'!K28</f>
        <v>227995.709527446</v>
      </c>
      <c r="H28" s="57" t="n">
        <f aca="false">'Low pensions'!V28</f>
        <v>1254365.1242103</v>
      </c>
      <c r="I28" s="57" t="n">
        <f aca="false">'Low pensions'!M28</f>
        <v>7051.41369672515</v>
      </c>
      <c r="J28" s="57" t="n">
        <f aca="false">'Low pensions'!W28</f>
        <v>38794.7976559888</v>
      </c>
      <c r="K28" s="9"/>
      <c r="L28" s="57" t="n">
        <f aca="false">'Low pensions'!N28</f>
        <v>3202211.13417862</v>
      </c>
      <c r="M28" s="42"/>
      <c r="N28" s="57" t="n">
        <f aca="false">'Low pensions'!L28</f>
        <v>750904.13754778</v>
      </c>
      <c r="O28" s="9"/>
      <c r="P28" s="57" t="n">
        <f aca="false">'Low pensions'!X28</f>
        <v>20747541.8101734</v>
      </c>
      <c r="Q28" s="42"/>
      <c r="R28" s="57" t="n">
        <f aca="false">'Low SIPA income'!G23</f>
        <v>18237091.5229554</v>
      </c>
      <c r="S28" s="42"/>
      <c r="T28" s="57" t="n">
        <f aca="false">'Low SIPA income'!J23</f>
        <v>69731100.0777453</v>
      </c>
      <c r="U28" s="9"/>
      <c r="V28" s="57" t="n">
        <f aca="false">'Low SIPA income'!F23</f>
        <v>112657.52315571</v>
      </c>
      <c r="W28" s="42"/>
      <c r="X28" s="57" t="n">
        <f aca="false">'Low SIPA income'!M23</f>
        <v>282963.218101957</v>
      </c>
      <c r="Y28" s="9"/>
      <c r="Z28" s="9" t="n">
        <f aca="false">R28+V28-N28-L28-F28</f>
        <v>-3667178.38701</v>
      </c>
      <c r="AA28" s="9"/>
      <c r="AB28" s="9" t="n">
        <f aca="false">T28-P28-D28</f>
        <v>-50398206.5581902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-0.00994432051214841</v>
      </c>
      <c r="AK28" s="44" t="n">
        <f aca="false">AK27+1</f>
        <v>2039</v>
      </c>
      <c r="AL28" s="45" t="n">
        <f aca="false">SUM(AB110:AB113)/AVERAGE(AG110:AG113)</f>
        <v>-0.0262659093477269</v>
      </c>
      <c r="AM28" s="9" t="n">
        <f aca="false">'Central scenario'!AM27</f>
        <v>4379286.21321994</v>
      </c>
      <c r="AN28" s="45" t="n">
        <f aca="false">AM28/AVERAGE(AG110:AG113)</f>
        <v>0.000641746893649615</v>
      </c>
      <c r="AO28" s="45" t="n">
        <f aca="false">'GDP evolution by scenario'!G109</f>
        <v>0.0144221461404865</v>
      </c>
      <c r="AP28" s="45"/>
      <c r="AQ28" s="9" t="n">
        <f aca="false">AQ27*(1+AO28)</f>
        <v>678488739.277522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383768335.822997</v>
      </c>
      <c r="AS28" s="46" t="n">
        <f aca="false">AQ28/AG113</f>
        <v>0.0997892195165477</v>
      </c>
      <c r="AT28" s="46" t="n">
        <f aca="false">AR28/AG113</f>
        <v>0.0564430041207759</v>
      </c>
      <c r="AU28" s="9"/>
      <c r="AV28" s="7"/>
      <c r="AW28" s="47" t="n">
        <f aca="false">workers_and_wage_low!C16</f>
        <v>11521980</v>
      </c>
      <c r="AX28" s="7"/>
      <c r="AY28" s="43" t="n">
        <f aca="false">(AW28-AW27)/AW27</f>
        <v>0.00880609928623474</v>
      </c>
      <c r="AZ28" s="48" t="n">
        <f aca="false">workers_and_wage_low!B16</f>
        <v>6342.54075613813</v>
      </c>
      <c r="BA28" s="43" t="n">
        <f aca="false">(AZ28-AZ27)/AZ27</f>
        <v>-0.0566148034430162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0.0149122517216406</v>
      </c>
      <c r="BJ28" s="7" t="n">
        <f aca="false">BJ27+1</f>
        <v>2039</v>
      </c>
      <c r="BK28" s="43" t="n">
        <f aca="false">SUM(T110:T113)/AVERAGE(AG110:AG113)</f>
        <v>0.0611324349276212</v>
      </c>
      <c r="BL28" s="43" t="n">
        <f aca="false">SUM(P110:P113)/AVERAGE(AG110:AG113)</f>
        <v>0.0110100023669657</v>
      </c>
      <c r="BM28" s="43" t="n">
        <f aca="false">SUM(D110:D113)/AVERAGE(AG110:AG113)</f>
        <v>0.0763883419083824</v>
      </c>
      <c r="BN28" s="43" t="n">
        <f aca="false">(SUM(H110:H113)+SUM(J110:J113))/AVERAGE(AG110:AG113)</f>
        <v>0.0146659896329091</v>
      </c>
      <c r="BO28" s="45" t="n">
        <f aca="false">AL28-BN28</f>
        <v>-0.040931898980636</v>
      </c>
      <c r="BP28" s="27" t="n">
        <f aca="false">BN28+BM28</f>
        <v>0.0910543315412915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7380783.20939361</v>
      </c>
      <c r="D29" s="57" t="n">
        <f aca="false">'Low pensions'!Q29</f>
        <v>91120780.3628841</v>
      </c>
      <c r="E29" s="9"/>
      <c r="F29" s="42" t="n">
        <f aca="false">'Low pensions'!I29</f>
        <v>16562280.4481347</v>
      </c>
      <c r="G29" s="57" t="n">
        <f aca="false">'Low pensions'!K29</f>
        <v>233179.582375956</v>
      </c>
      <c r="H29" s="57" t="n">
        <f aca="false">'Low pensions'!V29</f>
        <v>1282885.26313305</v>
      </c>
      <c r="I29" s="57" t="n">
        <f aca="false">'Low pensions'!M29</f>
        <v>7211.73966111208</v>
      </c>
      <c r="J29" s="57" t="n">
        <f aca="false">'Low pensions'!W29</f>
        <v>39676.8638082386</v>
      </c>
      <c r="K29" s="9"/>
      <c r="L29" s="57" t="n">
        <f aca="false">'Low pensions'!N29</f>
        <v>3094461.00226498</v>
      </c>
      <c r="M29" s="42"/>
      <c r="N29" s="57" t="n">
        <f aca="false">'Low pensions'!L29</f>
        <v>686795.876935104</v>
      </c>
      <c r="O29" s="9"/>
      <c r="P29" s="57" t="n">
        <f aca="false">'Low pensions'!X29</f>
        <v>19835721.1285548</v>
      </c>
      <c r="Q29" s="42"/>
      <c r="R29" s="57" t="n">
        <f aca="false">'Low SIPA income'!G24</f>
        <v>19908195.596754</v>
      </c>
      <c r="S29" s="42"/>
      <c r="T29" s="57" t="n">
        <f aca="false">'Low SIPA income'!J24</f>
        <v>76120711.3413451</v>
      </c>
      <c r="U29" s="9"/>
      <c r="V29" s="57" t="n">
        <f aca="false">'Low SIPA income'!F24</f>
        <v>111977.056282442</v>
      </c>
      <c r="W29" s="42"/>
      <c r="X29" s="57" t="n">
        <f aca="false">'Low SIPA income'!M24</f>
        <v>281254.081500352</v>
      </c>
      <c r="Y29" s="9"/>
      <c r="Z29" s="9" t="n">
        <f aca="false">R29+V29-N29-L29-F29</f>
        <v>-323364.67429837</v>
      </c>
      <c r="AA29" s="9"/>
      <c r="AB29" s="9" t="n">
        <f aca="false">T29-P29-D29</f>
        <v>-34835790.1500938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-0.00701877098888706</v>
      </c>
      <c r="AK29" s="44" t="n">
        <f aca="false">AK28+1</f>
        <v>2040</v>
      </c>
      <c r="AL29" s="45" t="n">
        <f aca="false">SUM(AB114:AB117)/AVERAGE(AG114:AG117)</f>
        <v>-0.0265685812847834</v>
      </c>
      <c r="AM29" s="9" t="n">
        <f aca="false">'Central scenario'!AM28</f>
        <v>3887732.69163583</v>
      </c>
      <c r="AN29" s="45" t="n">
        <f aca="false">AM29/AVERAGE(AG114:AG117)</f>
        <v>0.000566323214223487</v>
      </c>
      <c r="AO29" s="45" t="n">
        <f aca="false">'GDP evolution by scenario'!G113</f>
        <v>0.0120518790483988</v>
      </c>
      <c r="AP29" s="45"/>
      <c r="AQ29" s="9" t="n">
        <f aca="false">AQ28*(1+AO29)</f>
        <v>686665803.498996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384484304.176192</v>
      </c>
      <c r="AS29" s="46" t="n">
        <f aca="false">AQ29/AG117</f>
        <v>0.0998805313348215</v>
      </c>
      <c r="AT29" s="46" t="n">
        <f aca="false">AR29/AG117</f>
        <v>0.0559260362105296</v>
      </c>
      <c r="AV29" s="7"/>
      <c r="AW29" s="47" t="n">
        <f aca="false">workers_and_wage_low!C17</f>
        <v>11538154</v>
      </c>
      <c r="AX29" s="7"/>
      <c r="AY29" s="43" t="n">
        <f aca="false">(AW29-AW28)/AW28</f>
        <v>0.00140375178571739</v>
      </c>
      <c r="AZ29" s="48" t="n">
        <f aca="false">workers_and_wage_low!B17</f>
        <v>6004.7550431554</v>
      </c>
      <c r="BA29" s="43" t="n">
        <f aca="false">(AZ29-AZ28)/AZ28</f>
        <v>-0.0532571608082818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0.0123691706386607</v>
      </c>
      <c r="BJ29" s="7" t="n">
        <f aca="false">BJ28+1</f>
        <v>2040</v>
      </c>
      <c r="BK29" s="43" t="n">
        <f aca="false">SUM(T114:T117)/AVERAGE(AG114:AG117)</f>
        <v>0.0610863499005069</v>
      </c>
      <c r="BL29" s="43" t="n">
        <f aca="false">SUM(P114:P117)/AVERAGE(AG114:AG117)</f>
        <v>0.0109517542572228</v>
      </c>
      <c r="BM29" s="43" t="n">
        <f aca="false">SUM(D114:D117)/AVERAGE(AG114:AG117)</f>
        <v>0.0767031769280674</v>
      </c>
      <c r="BN29" s="43" t="n">
        <f aca="false">(SUM(H114:H117)+SUM(J114:J117))/AVERAGE(AG114:AG117)</f>
        <v>0.0153192396086582</v>
      </c>
      <c r="BO29" s="45" t="n">
        <f aca="false">AL29-BN29</f>
        <v>-0.0418878208934416</v>
      </c>
      <c r="BP29" s="27" t="n">
        <f aca="false">BN29+BM29</f>
        <v>0.0920224165367257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'Low pensions'!Q30</f>
        <v>90608611.3271754</v>
      </c>
      <c r="E30" s="6"/>
      <c r="F30" s="8" t="n">
        <f aca="false">'Low pensions'!I30</f>
        <v>16469187.6632345</v>
      </c>
      <c r="G30" s="56" t="n">
        <f aca="false">'Low pensions'!K30</f>
        <v>189879.95484708</v>
      </c>
      <c r="H30" s="56" t="n">
        <f aca="false">'Low pensions'!V30</f>
        <v>1044663.48792468</v>
      </c>
      <c r="I30" s="56" t="n">
        <f aca="false">'Low pensions'!M30</f>
        <v>5872.57592310553</v>
      </c>
      <c r="J30" s="56" t="n">
        <f aca="false">'Low pensions'!W30</f>
        <v>32309.1800389074</v>
      </c>
      <c r="K30" s="6"/>
      <c r="L30" s="56" t="n">
        <f aca="false">'Low pensions'!N30</f>
        <v>3259887.13066368</v>
      </c>
      <c r="M30" s="8"/>
      <c r="N30" s="56" t="n">
        <f aca="false">'Low pensions'!L30</f>
        <v>683418.499914089</v>
      </c>
      <c r="O30" s="6"/>
      <c r="P30" s="56" t="n">
        <f aca="false">'Low pensions'!X30</f>
        <v>20675536.7633361</v>
      </c>
      <c r="Q30" s="8"/>
      <c r="R30" s="56" t="n">
        <f aca="false">'Low SIPA income'!G25</f>
        <v>15686385.7925568</v>
      </c>
      <c r="S30" s="8"/>
      <c r="T30" s="56" t="n">
        <f aca="false">'Low SIPA income'!J25</f>
        <v>59978255.6435645</v>
      </c>
      <c r="U30" s="6"/>
      <c r="V30" s="56" t="n">
        <f aca="false">'Low SIPA income'!F25</f>
        <v>112983.375310289</v>
      </c>
      <c r="W30" s="8"/>
      <c r="X30" s="56" t="n">
        <f aca="false">'Low SIPA income'!M25</f>
        <v>283781.664768478</v>
      </c>
      <c r="Y30" s="6"/>
      <c r="Z30" s="6" t="n">
        <f aca="false">R30+V30-N30-L30-F30</f>
        <v>-4613124.1259452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-0.33786720649737</v>
      </c>
      <c r="AS30" s="5"/>
      <c r="AT30" s="5"/>
      <c r="AU30" s="36" t="n">
        <f aca="false">AVERAGE(AH30:AH33)</f>
        <v>-0.0157812128378013</v>
      </c>
      <c r="AV30" s="5"/>
      <c r="AW30" s="40" t="n">
        <f aca="false">workers_and_wage_low!C18</f>
        <v>11452346</v>
      </c>
      <c r="AX30" s="5"/>
      <c r="AY30" s="36" t="n">
        <f aca="false">(AW30-AW29)/AW29</f>
        <v>-0.00743689155128281</v>
      </c>
      <c r="AZ30" s="41" t="n">
        <f aca="false">workers_and_wage_low!B18</f>
        <v>5984.66038142344</v>
      </c>
      <c r="BA30" s="36" t="n">
        <f aca="false">(AZ30-AZ29)/AZ29</f>
        <v>-0.00334645819646961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0.0141289139007235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'Low pensions'!Q31</f>
        <v>91497971.7670478</v>
      </c>
      <c r="E31" s="9"/>
      <c r="F31" s="42" t="n">
        <f aca="false">'Low pensions'!I31</f>
        <v>16630839.450741</v>
      </c>
      <c r="G31" s="57" t="n">
        <f aca="false">'Low pensions'!K31</f>
        <v>192650.576848536</v>
      </c>
      <c r="H31" s="57" t="n">
        <f aca="false">'Low pensions'!V31</f>
        <v>1059906.63271104</v>
      </c>
      <c r="I31" s="57" t="n">
        <f aca="false">'Low pensions'!M31</f>
        <v>5958.26526335682</v>
      </c>
      <c r="J31" s="57" t="n">
        <f aca="false">'Low pensions'!W31</f>
        <v>32780.6175065273</v>
      </c>
      <c r="K31" s="9"/>
      <c r="L31" s="57" t="n">
        <f aca="false">'Low pensions'!N31</f>
        <v>2983997.22603285</v>
      </c>
      <c r="M31" s="42"/>
      <c r="N31" s="57" t="n">
        <f aca="false">'Low pensions'!L31</f>
        <v>691159.760997769</v>
      </c>
      <c r="O31" s="9"/>
      <c r="P31" s="57" t="n">
        <f aca="false">'Low pensions'!X31</f>
        <v>19286532.8711224</v>
      </c>
      <c r="Q31" s="42"/>
      <c r="R31" s="57" t="n">
        <f aca="false">'Low SIPA income'!G26</f>
        <v>18580016.6977376</v>
      </c>
      <c r="S31" s="42"/>
      <c r="T31" s="57" t="n">
        <f aca="false">'Low SIPA income'!J26</f>
        <v>71042304.2054331</v>
      </c>
      <c r="U31" s="9"/>
      <c r="V31" s="57" t="n">
        <f aca="false">'Low SIPA income'!F26</f>
        <v>111109.744064318</v>
      </c>
      <c r="W31" s="42"/>
      <c r="X31" s="57" t="n">
        <f aca="false">'Low SIPA income'!M26</f>
        <v>279075.643261474</v>
      </c>
      <c r="Y31" s="9"/>
      <c r="Z31" s="9" t="n">
        <f aca="false">R31+V31-N31-L31-F31</f>
        <v>-1614869.99596962</v>
      </c>
      <c r="AA31" s="9"/>
      <c r="AB31" s="9" t="n">
        <f aca="false">T31-P31-D31</f>
        <v>-39742200.432737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-0.00724478707380514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11487356</v>
      </c>
      <c r="AX31" s="7"/>
      <c r="AY31" s="43" t="n">
        <f aca="false">(AW31-AW30)/AW30</f>
        <v>0.00305701556694148</v>
      </c>
      <c r="AZ31" s="48" t="n">
        <f aca="false">workers_and_wage_low!B19</f>
        <v>5957.71823704739</v>
      </c>
      <c r="BA31" s="43" t="n">
        <f aca="false">(AZ31-AZ30)/AZ30</f>
        <v>-0.00450186688281919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0.0125173177296531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32578807.7406064</v>
      </c>
      <c r="D32" s="57" t="n">
        <f aca="false">'Low pensions'!Q32</f>
        <v>93561963.3115685</v>
      </c>
      <c r="E32" s="9"/>
      <c r="F32" s="42" t="n">
        <f aca="false">'Low pensions'!I32</f>
        <v>17005994.34589</v>
      </c>
      <c r="G32" s="57" t="n">
        <f aca="false">'Low pensions'!K32</f>
        <v>183887.346934037</v>
      </c>
      <c r="H32" s="57" t="n">
        <f aca="false">'Low pensions'!V32</f>
        <v>1011693.9272923</v>
      </c>
      <c r="I32" s="57" t="n">
        <f aca="false">'Low pensions'!M32</f>
        <v>5687.23753404239</v>
      </c>
      <c r="J32" s="57" t="n">
        <f aca="false">'Low pensions'!W32</f>
        <v>31289.5029059475</v>
      </c>
      <c r="K32" s="9"/>
      <c r="L32" s="57" t="n">
        <f aca="false">'Low pensions'!N32</f>
        <v>2899259.23462991</v>
      </c>
      <c r="M32" s="42"/>
      <c r="N32" s="57" t="n">
        <f aca="false">'Low pensions'!L32</f>
        <v>708229.889782842</v>
      </c>
      <c r="O32" s="9"/>
      <c r="P32" s="57" t="n">
        <f aca="false">'Low pensions'!X32</f>
        <v>18940741.8429783</v>
      </c>
      <c r="Q32" s="42"/>
      <c r="R32" s="57" t="n">
        <f aca="false">'Low SIPA income'!G27</f>
        <v>15920829.0248899</v>
      </c>
      <c r="S32" s="42"/>
      <c r="T32" s="57" t="n">
        <f aca="false">'Low SIPA income'!J27</f>
        <v>60874669.6619836</v>
      </c>
      <c r="U32" s="9"/>
      <c r="V32" s="57" t="n">
        <f aca="false">'Low SIPA income'!F27</f>
        <v>109390.258252687</v>
      </c>
      <c r="W32" s="42"/>
      <c r="X32" s="57" t="n">
        <f aca="false">'Low SIPA income'!M27</f>
        <v>274756.790644172</v>
      </c>
      <c r="Y32" s="9"/>
      <c r="Z32" s="9" t="n">
        <f aca="false">R32+V32-N32-L32-F32</f>
        <v>-4583264.18716009</v>
      </c>
      <c r="AA32" s="9"/>
      <c r="AB32" s="9" t="n">
        <f aca="false">T32-P32-D32</f>
        <v>-51628035.4925632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-0.010183064513978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11445931</v>
      </c>
      <c r="AX32" s="7"/>
      <c r="AY32" s="43" t="n">
        <f aca="false">(AW32-AW31)/AW31</f>
        <v>-0.00360613878424243</v>
      </c>
      <c r="AZ32" s="48" t="n">
        <f aca="false">workers_and_wage_low!B20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0.0147257617843789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'Low pensions'!Q33</f>
        <v>92355677.9748306</v>
      </c>
      <c r="E33" s="9"/>
      <c r="F33" s="42" t="n">
        <f aca="false">'Low pensions'!I33</f>
        <v>16786737.7068669</v>
      </c>
      <c r="G33" s="57" t="n">
        <f aca="false">'Low pensions'!K33</f>
        <v>190348.194341756</v>
      </c>
      <c r="H33" s="57" t="n">
        <f aca="false">'Low pensions'!V33</f>
        <v>1047239.6034714</v>
      </c>
      <c r="I33" s="57" t="n">
        <f aca="false">'Low pensions'!M33</f>
        <v>5887.05755696152</v>
      </c>
      <c r="J33" s="57" t="n">
        <f aca="false">'Low pensions'!W33</f>
        <v>32388.8537156103</v>
      </c>
      <c r="K33" s="9"/>
      <c r="L33" s="57" t="n">
        <f aca="false">'Low pensions'!N33</f>
        <v>3099283.38932987</v>
      </c>
      <c r="M33" s="42"/>
      <c r="N33" s="57" t="n">
        <f aca="false">'Low pensions'!L33</f>
        <v>700169.599022619</v>
      </c>
      <c r="O33" s="9"/>
      <c r="P33" s="57" t="n">
        <f aca="false">'Low pensions'!X33</f>
        <v>19934322.7909987</v>
      </c>
      <c r="Q33" s="42"/>
      <c r="R33" s="57" t="n">
        <f aca="false">'Low SIPA income'!G28</f>
        <v>18340752.4160478</v>
      </c>
      <c r="S33" s="42"/>
      <c r="T33" s="57" t="n">
        <f aca="false">'Low SIPA income'!J28</f>
        <v>70127456.4869498</v>
      </c>
      <c r="U33" s="9"/>
      <c r="V33" s="57" t="n">
        <f aca="false">'Low SIPA income'!F28</f>
        <v>108953.577959935</v>
      </c>
      <c r="W33" s="42"/>
      <c r="X33" s="57" t="n">
        <f aca="false">'Low SIPA income'!M28</f>
        <v>273659.975647202</v>
      </c>
      <c r="Y33" s="9"/>
      <c r="Z33" s="9" t="n">
        <f aca="false">R33+V33-N33-L33-F33</f>
        <v>-2136484.70121166</v>
      </c>
      <c r="AA33" s="9"/>
      <c r="AB33" s="9" t="n">
        <f aca="false">T33-P33-D33</f>
        <v>-42162544.2788795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-0.00919147900100838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11546507</v>
      </c>
      <c r="AX33" s="7"/>
      <c r="AY33" s="43" t="n">
        <f aca="false">(AW33-AW32)/AW32</f>
        <v>0.00878705279631688</v>
      </c>
      <c r="AZ33" s="48" t="n">
        <f aca="false">workers_and_wage_low!B21</f>
        <v>5855.11558035664</v>
      </c>
      <c r="BA33" s="43" t="n">
        <f aca="false">(AZ33-AZ32)/AZ32</f>
        <v>-0.0080501585928569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0.0129426329795265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'Low pensions'!Q34</f>
        <v>102608640.070543</v>
      </c>
      <c r="E34" s="6"/>
      <c r="F34" s="8" t="n">
        <f aca="false">'Low pensions'!I34</f>
        <v>18650334.9343821</v>
      </c>
      <c r="G34" s="56" t="n">
        <f aca="false">'Low pensions'!K34</f>
        <v>210837.344480462</v>
      </c>
      <c r="H34" s="56" t="n">
        <f aca="false">'Low pensions'!V34</f>
        <v>1159964.86225794</v>
      </c>
      <c r="I34" s="56" t="n">
        <f aca="false">'Low pensions'!M34</f>
        <v>6520.74261279783</v>
      </c>
      <c r="J34" s="56" t="n">
        <f aca="false">'Low pensions'!W34</f>
        <v>35875.2019255034</v>
      </c>
      <c r="K34" s="6"/>
      <c r="L34" s="56" t="n">
        <f aca="false">'Low pensions'!N34</f>
        <v>3411531.27865986</v>
      </c>
      <c r="M34" s="8"/>
      <c r="N34" s="56" t="n">
        <f aca="false">'Low pensions'!L34</f>
        <v>692447.815410569</v>
      </c>
      <c r="O34" s="6"/>
      <c r="P34" s="56" t="n">
        <f aca="false">'Low pensions'!X34</f>
        <v>21512095.5979571</v>
      </c>
      <c r="Q34" s="8"/>
      <c r="R34" s="56" t="n">
        <f aca="false">'Low SIPA income'!G29</f>
        <v>16142134.7038775</v>
      </c>
      <c r="S34" s="8"/>
      <c r="T34" s="56" t="n">
        <f aca="false">'Low SIPA income'!J29</f>
        <v>61720851.1065319</v>
      </c>
      <c r="U34" s="6"/>
      <c r="V34" s="56" t="n">
        <f aca="false">'Low SIPA income'!F29</f>
        <v>110895.328749862</v>
      </c>
      <c r="W34" s="8"/>
      <c r="X34" s="56" t="n">
        <f aca="false">'Low SIPA income'!M29</f>
        <v>278537.093809213</v>
      </c>
      <c r="Y34" s="6"/>
      <c r="Z34" s="6" t="n">
        <f aca="false">R34+V34-N34-L34-F34</f>
        <v>-6501283.99582516</v>
      </c>
      <c r="AA34" s="6"/>
      <c r="AB34" s="6" t="n">
        <f aca="false">T34-P34-D34</f>
        <v>-62399884.5619686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-0.013133966129045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workers_and_wage_low!C22</f>
        <v>11515334</v>
      </c>
      <c r="AX34" s="5"/>
      <c r="AY34" s="36" t="n">
        <f aca="false">(AW34-AW33)/AW33</f>
        <v>-0.00269977751713137</v>
      </c>
      <c r="AZ34" s="41" t="n">
        <f aca="false">workers_and_wage_low!B22</f>
        <v>5889.15450503347</v>
      </c>
      <c r="BA34" s="36" t="n">
        <f aca="false">(AZ34-AZ33)/AZ33</f>
        <v>0.00581353590884309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0.0151975675318181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'Low pensions'!Q35</f>
        <v>91705385.7997741</v>
      </c>
      <c r="E35" s="9"/>
      <c r="F35" s="42" t="n">
        <f aca="false">'Low pensions'!I35</f>
        <v>16668539.4063956</v>
      </c>
      <c r="G35" s="57" t="n">
        <f aca="false">'Low pensions'!K35</f>
        <v>237196.820323278</v>
      </c>
      <c r="H35" s="57" t="n">
        <f aca="false">'Low pensions'!V35</f>
        <v>1304986.92104239</v>
      </c>
      <c r="I35" s="57" t="n">
        <f aca="false">'Low pensions'!M35</f>
        <v>7335.98413370957</v>
      </c>
      <c r="J35" s="57" t="n">
        <f aca="false">'Low pensions'!W35</f>
        <v>40360.4202384242</v>
      </c>
      <c r="K35" s="9"/>
      <c r="L35" s="57" t="n">
        <f aca="false">'Low pensions'!N35</f>
        <v>2533858.31737092</v>
      </c>
      <c r="M35" s="42"/>
      <c r="N35" s="57" t="n">
        <f aca="false">'Low pensions'!L35</f>
        <v>697641.065443885</v>
      </c>
      <c r="O35" s="9"/>
      <c r="P35" s="57" t="n">
        <f aca="false">'Low pensions'!X35</f>
        <v>16986418.1589738</v>
      </c>
      <c r="Q35" s="42"/>
      <c r="R35" s="57" t="n">
        <f aca="false">'Low SIPA income'!G30</f>
        <v>19016964.3207493</v>
      </c>
      <c r="S35" s="42"/>
      <c r="T35" s="57" t="n">
        <f aca="false">'Low SIPA income'!J30</f>
        <v>72713011.3130114</v>
      </c>
      <c r="U35" s="9"/>
      <c r="V35" s="57" t="n">
        <f aca="false">'Low SIPA income'!F30</f>
        <v>111735.512325865</v>
      </c>
      <c r="W35" s="42"/>
      <c r="X35" s="57" t="n">
        <f aca="false">'Low SIPA income'!M30</f>
        <v>280647.392720486</v>
      </c>
      <c r="Y35" s="9"/>
      <c r="Z35" s="9" t="n">
        <f aca="false">R35+V35-N35-L35-F35</f>
        <v>-771338.956135215</v>
      </c>
      <c r="AA35" s="9"/>
      <c r="AB35" s="9" t="n">
        <f aca="false">T35-P35-D35</f>
        <v>-35978792.6457365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-0.00737866308774272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11577895</v>
      </c>
      <c r="AX35" s="7"/>
      <c r="AY35" s="43" t="n">
        <f aca="false">(AW35-AW34)/AW34</f>
        <v>0.00543284285110619</v>
      </c>
      <c r="AZ35" s="48" t="n">
        <f aca="false">workers_and_wage_low!B23</f>
        <v>5895.46418447988</v>
      </c>
      <c r="BA35" s="43" t="n">
        <f aca="false">(AZ35-AZ34)/AZ34</f>
        <v>0.00107140667493391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0.0132148964261661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'Low pensions'!Q36</f>
        <v>90571871.2440067</v>
      </c>
      <c r="E36" s="9"/>
      <c r="F36" s="42" t="n">
        <f aca="false">'Low pensions'!I36</f>
        <v>16462509.718218</v>
      </c>
      <c r="G36" s="57" t="n">
        <f aca="false">'Low pensions'!K36</f>
        <v>257395.442025596</v>
      </c>
      <c r="H36" s="57" t="n">
        <f aca="false">'Low pensions'!V36</f>
        <v>1416113.77809167</v>
      </c>
      <c r="I36" s="57" t="n">
        <f aca="false">'Low pensions'!M36</f>
        <v>7960.68377398749</v>
      </c>
      <c r="J36" s="57" t="n">
        <f aca="false">'Low pensions'!W36</f>
        <v>43797.3333430412</v>
      </c>
      <c r="K36" s="9"/>
      <c r="L36" s="57" t="n">
        <f aca="false">'Low pensions'!N36</f>
        <v>2503086.0535382</v>
      </c>
      <c r="M36" s="42"/>
      <c r="N36" s="57" t="n">
        <f aca="false">'Low pensions'!L36</f>
        <v>690539.553272083</v>
      </c>
      <c r="O36" s="9"/>
      <c r="P36" s="57" t="n">
        <f aca="false">'Low pensions'!X36</f>
        <v>16787670.3109762</v>
      </c>
      <c r="Q36" s="42"/>
      <c r="R36" s="57" t="n">
        <f aca="false">'Low SIPA income'!G31</f>
        <v>16582797.453624</v>
      </c>
      <c r="S36" s="42"/>
      <c r="T36" s="57" t="n">
        <f aca="false">'Low SIPA income'!J31</f>
        <v>63405763.3231776</v>
      </c>
      <c r="U36" s="9"/>
      <c r="V36" s="57" t="n">
        <f aca="false">'Low SIPA income'!F31</f>
        <v>112811.771321692</v>
      </c>
      <c r="W36" s="42"/>
      <c r="X36" s="57" t="n">
        <f aca="false">'Low SIPA income'!M31</f>
        <v>283350.645023925</v>
      </c>
      <c r="Y36" s="9"/>
      <c r="Z36" s="9" t="n">
        <f aca="false">R36+V36-N36-L36-F36</f>
        <v>-2960526.10008253</v>
      </c>
      <c r="AA36" s="9"/>
      <c r="AB36" s="9" t="n">
        <f aca="false">T36-P36-D36</f>
        <v>-43953778.2318054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-0.00857448526235652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11566653</v>
      </c>
      <c r="AX36" s="7"/>
      <c r="AY36" s="43" t="n">
        <f aca="false">(AW36-AW35)/AW35</f>
        <v>-0.000970988249591139</v>
      </c>
      <c r="AZ36" s="48" t="n">
        <f aca="false">workers_and_wage_low!B24</f>
        <v>5906.91807591276</v>
      </c>
      <c r="BA36" s="43" t="n">
        <f aca="false">(AZ36-AZ35)/AZ35</f>
        <v>0.00194283114517657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0.0152494088247043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'Low pensions'!Q37</f>
        <v>92065897.4835319</v>
      </c>
      <c r="E37" s="9"/>
      <c r="F37" s="42" t="n">
        <f aca="false">'Low pensions'!I37</f>
        <v>16734066.6723764</v>
      </c>
      <c r="G37" s="57" t="n">
        <f aca="false">'Low pensions'!K37</f>
        <v>283217.186242372</v>
      </c>
      <c r="H37" s="57" t="n">
        <f aca="false">'Low pensions'!V37</f>
        <v>1558177.39612613</v>
      </c>
      <c r="I37" s="57" t="n">
        <f aca="false">'Low pensions'!M37</f>
        <v>8759.29441986722</v>
      </c>
      <c r="J37" s="57" t="n">
        <f aca="false">'Low pensions'!W37</f>
        <v>48191.0534884372</v>
      </c>
      <c r="K37" s="9"/>
      <c r="L37" s="57" t="n">
        <f aca="false">'Low pensions'!N37</f>
        <v>2459961.19469906</v>
      </c>
      <c r="M37" s="42"/>
      <c r="N37" s="57" t="n">
        <f aca="false">'Low pensions'!L37</f>
        <v>703614.057932112</v>
      </c>
      <c r="O37" s="9"/>
      <c r="P37" s="57" t="n">
        <f aca="false">'Low pensions'!X37</f>
        <v>16635827.28049</v>
      </c>
      <c r="Q37" s="42"/>
      <c r="R37" s="57" t="n">
        <f aca="false">'Low SIPA income'!G32</f>
        <v>19404007.2232122</v>
      </c>
      <c r="S37" s="42"/>
      <c r="T37" s="57" t="n">
        <f aca="false">'Low SIPA income'!J32</f>
        <v>74192903.3962447</v>
      </c>
      <c r="U37" s="9"/>
      <c r="V37" s="57" t="n">
        <f aca="false">'Low SIPA income'!F32</f>
        <v>115665.706632701</v>
      </c>
      <c r="W37" s="42"/>
      <c r="X37" s="57" t="n">
        <f aca="false">'Low SIPA income'!M32</f>
        <v>290518.907712797</v>
      </c>
      <c r="Y37" s="9"/>
      <c r="Z37" s="9" t="n">
        <f aca="false">R37+V37-N37-L37-F37</f>
        <v>-377968.995162724</v>
      </c>
      <c r="AA37" s="9"/>
      <c r="AB37" s="9" t="n">
        <f aca="false">T37-P37-D37</f>
        <v>-34508821.3677771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-0.00657168197498317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11616948</v>
      </c>
      <c r="AX37" s="7"/>
      <c r="AY37" s="43" t="n">
        <f aca="false">(AW37-AW36)/AW36</f>
        <v>0.00434827603110424</v>
      </c>
      <c r="AZ37" s="48" t="n">
        <f aca="false">workers_and_wage_low!B25</f>
        <v>5914.94333278746</v>
      </c>
      <c r="BA37" s="43" t="n">
        <f aca="false">(AZ37-AZ36)/AZ36</f>
        <v>0.00135861997264284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0.0133042518680355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'Low pensions'!Q38</f>
        <v>97786011.3488209</v>
      </c>
      <c r="E38" s="6"/>
      <c r="F38" s="8" t="n">
        <f aca="false">'Low pensions'!I38</f>
        <v>17773765.0776677</v>
      </c>
      <c r="G38" s="56" t="n">
        <f aca="false">'Low pensions'!K38</f>
        <v>323721.241249624</v>
      </c>
      <c r="H38" s="56" t="n">
        <f aca="false">'Low pensions'!V38</f>
        <v>1781018.75614776</v>
      </c>
      <c r="I38" s="56" t="n">
        <f aca="false">'Low pensions'!M38</f>
        <v>10011.9971520503</v>
      </c>
      <c r="J38" s="56" t="n">
        <f aca="false">'Low pensions'!W38</f>
        <v>55083.0543138484</v>
      </c>
      <c r="K38" s="6"/>
      <c r="L38" s="56" t="n">
        <f aca="false">'Low pensions'!N38</f>
        <v>3011236.80135819</v>
      </c>
      <c r="M38" s="8"/>
      <c r="N38" s="56" t="n">
        <f aca="false">'Low pensions'!L38</f>
        <v>750476.942550141</v>
      </c>
      <c r="O38" s="6"/>
      <c r="P38" s="56" t="n">
        <f aca="false">'Low pensions'!X38</f>
        <v>19754224.7884802</v>
      </c>
      <c r="Q38" s="8"/>
      <c r="R38" s="56" t="n">
        <f aca="false">'Low SIPA income'!G33</f>
        <v>17098565.2193487</v>
      </c>
      <c r="S38" s="8"/>
      <c r="T38" s="56" t="n">
        <f aca="false">'Low SIPA income'!J33</f>
        <v>65377846.0778948</v>
      </c>
      <c r="U38" s="6"/>
      <c r="V38" s="56" t="n">
        <f aca="false">'Low SIPA income'!F33</f>
        <v>117095.962753259</v>
      </c>
      <c r="W38" s="8"/>
      <c r="X38" s="56" t="n">
        <f aca="false">'Low SIPA income'!M33</f>
        <v>294111.298733357</v>
      </c>
      <c r="Y38" s="6"/>
      <c r="Z38" s="6" t="n">
        <f aca="false">R38+V38-N38-L38-F38</f>
        <v>-4319817.63947404</v>
      </c>
      <c r="AA38" s="6"/>
      <c r="AB38" s="6" t="n">
        <f aca="false">T38-P38-D38</f>
        <v>-52162390.0594063</v>
      </c>
      <c r="AC38" s="24"/>
      <c r="AD38" s="6"/>
      <c r="AE38" s="6"/>
      <c r="AF38" s="6"/>
      <c r="AG38" s="6" t="n">
        <f aca="false">BF38/100*$AG$37</f>
        <v>5222991657.631</v>
      </c>
      <c r="AH38" s="36" t="n">
        <f aca="false">(AG38-AG37)/AG37</f>
        <v>-0.00536040434022903</v>
      </c>
      <c r="AI38" s="36"/>
      <c r="AJ38" s="36" t="n">
        <f aca="false">AB38/AG38</f>
        <v>-0.00998707129527864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-0.00660696636248011</v>
      </c>
      <c r="AV38" s="5"/>
      <c r="AW38" s="40" t="n">
        <f aca="false">workers_and_wage_low!C26</f>
        <v>11618526</v>
      </c>
      <c r="AX38" s="5"/>
      <c r="AY38" s="36" t="n">
        <f aca="false">(AW38-AW37)/AW37</f>
        <v>0.000135836021646994</v>
      </c>
      <c r="AZ38" s="41" t="n">
        <f aca="false">workers_and_wage_low!B26</f>
        <v>5969.05269637404</v>
      </c>
      <c r="BA38" s="36" t="n">
        <f aca="false">(AZ38-AZ37)/AZ37</f>
        <v>0.00914790904025121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99.4639595659771</v>
      </c>
      <c r="BG38" s="5"/>
      <c r="BH38" s="5"/>
      <c r="BI38" s="36" t="n">
        <f aca="false">T45/AG45</f>
        <v>0.0153751078049427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'Low pensions'!Q39</f>
        <v>97207790.1567827</v>
      </c>
      <c r="E39" s="9"/>
      <c r="F39" s="42" t="n">
        <f aca="false">'Low pensions'!I39</f>
        <v>17668666.5314804</v>
      </c>
      <c r="G39" s="57" t="n">
        <f aca="false">'Low pensions'!K39</f>
        <v>333252.858134483</v>
      </c>
      <c r="H39" s="57" t="n">
        <f aca="false">'Low pensions'!V39</f>
        <v>1833458.89996662</v>
      </c>
      <c r="I39" s="57" t="n">
        <f aca="false">'Low pensions'!M39</f>
        <v>10306.7894268397</v>
      </c>
      <c r="J39" s="57" t="n">
        <f aca="false">'Low pensions'!W39</f>
        <v>56704.9144319575</v>
      </c>
      <c r="K39" s="9"/>
      <c r="L39" s="57" t="n">
        <f aca="false">'Low pensions'!N39</f>
        <v>2731889.31155345</v>
      </c>
      <c r="M39" s="42"/>
      <c r="N39" s="57" t="n">
        <f aca="false">'Low pensions'!L39</f>
        <v>748296.650166061</v>
      </c>
      <c r="O39" s="9"/>
      <c r="P39" s="57" t="n">
        <f aca="false">'Low pensions'!X39</f>
        <v>18292694.0105144</v>
      </c>
      <c r="Q39" s="42"/>
      <c r="R39" s="57" t="n">
        <f aca="false">'Low SIPA income'!G34</f>
        <v>19872665.4539102</v>
      </c>
      <c r="S39" s="42"/>
      <c r="T39" s="57" t="n">
        <f aca="false">'Low SIPA income'!J34</f>
        <v>75984858.7607242</v>
      </c>
      <c r="U39" s="9"/>
      <c r="V39" s="57" t="n">
        <f aca="false">'Low SIPA income'!F34</f>
        <v>112815.624363854</v>
      </c>
      <c r="W39" s="42"/>
      <c r="X39" s="57" t="n">
        <f aca="false">'Low SIPA income'!M34</f>
        <v>283360.322754972</v>
      </c>
      <c r="Y39" s="9"/>
      <c r="Z39" s="9" t="n">
        <f aca="false">R39+V39-N39-L39-F39</f>
        <v>-1163371.41492578</v>
      </c>
      <c r="AA39" s="9"/>
      <c r="AB39" s="9" t="n">
        <f aca="false">T39-P39-D39</f>
        <v>-39515625.4065729</v>
      </c>
      <c r="AC39" s="24"/>
      <c r="AD39" s="9"/>
      <c r="AE39" s="9"/>
      <c r="AF39" s="9"/>
      <c r="AG39" s="9" t="n">
        <f aca="false">BF39/100*$AG$37</f>
        <v>5159995107.44014</v>
      </c>
      <c r="AH39" s="43" t="n">
        <f aca="false">(AG39-AG38)/AG38</f>
        <v>-0.0120613920757113</v>
      </c>
      <c r="AI39" s="43"/>
      <c r="AJ39" s="43" t="n">
        <f aca="false">AB39/AG39</f>
        <v>-0.00765807420041847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11624911</v>
      </c>
      <c r="AX39" s="7"/>
      <c r="AY39" s="43" t="n">
        <f aca="false">(AW39-AW38)/AW38</f>
        <v>0.00054955335986682</v>
      </c>
      <c r="AZ39" s="48" t="n">
        <f aca="false">workers_and_wage_low!B27</f>
        <v>5979.34184627922</v>
      </c>
      <c r="BA39" s="43" t="n">
        <f aca="false">(AZ39-AZ38)/AZ38</f>
        <v>0.00172374921592325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98.2642857522492</v>
      </c>
      <c r="BG39" s="7"/>
      <c r="BH39" s="7"/>
      <c r="BI39" s="43" t="n">
        <f aca="false">T46/AG46</f>
        <v>0.0134731616470783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'Low pensions'!Q40</f>
        <v>97828346.3561501</v>
      </c>
      <c r="E40" s="9"/>
      <c r="F40" s="42" t="n">
        <f aca="false">'Low pensions'!I40</f>
        <v>17781459.9663787</v>
      </c>
      <c r="G40" s="57" t="n">
        <f aca="false">'Low pensions'!K40</f>
        <v>363324.462180819</v>
      </c>
      <c r="H40" s="57" t="n">
        <f aca="false">'Low pensions'!V40</f>
        <v>1998903.99287195</v>
      </c>
      <c r="I40" s="57" t="n">
        <f aca="false">'Low pensions'!M40</f>
        <v>11236.8390365202</v>
      </c>
      <c r="J40" s="57" t="n">
        <f aca="false">'Low pensions'!W40</f>
        <v>61821.7729754209</v>
      </c>
      <c r="K40" s="9"/>
      <c r="L40" s="57" t="n">
        <f aca="false">'Low pensions'!N40</f>
        <v>2623962.56269992</v>
      </c>
      <c r="M40" s="42"/>
      <c r="N40" s="57" t="n">
        <f aca="false">'Low pensions'!L40</f>
        <v>755213.714652859</v>
      </c>
      <c r="O40" s="9"/>
      <c r="P40" s="57" t="n">
        <f aca="false">'Low pensions'!X40</f>
        <v>17770717.2455936</v>
      </c>
      <c r="Q40" s="42"/>
      <c r="R40" s="57" t="n">
        <f aca="false">'Low SIPA income'!G35</f>
        <v>17368578.6283462</v>
      </c>
      <c r="S40" s="42"/>
      <c r="T40" s="57" t="n">
        <f aca="false">'Low SIPA income'!J35</f>
        <v>66410265.7497181</v>
      </c>
      <c r="U40" s="9"/>
      <c r="V40" s="57" t="n">
        <f aca="false">'Low SIPA income'!F35</f>
        <v>118695.719873636</v>
      </c>
      <c r="W40" s="42"/>
      <c r="X40" s="57" t="n">
        <f aca="false">'Low SIPA income'!M35</f>
        <v>298129.427396967</v>
      </c>
      <c r="Y40" s="9"/>
      <c r="Z40" s="9" t="n">
        <f aca="false">R40+V40-N40-L40-F40</f>
        <v>-3673361.89551164</v>
      </c>
      <c r="AA40" s="9"/>
      <c r="AB40" s="9" t="n">
        <f aca="false">T40-P40-D40</f>
        <v>-49188797.8520256</v>
      </c>
      <c r="AC40" s="24"/>
      <c r="AD40" s="9"/>
      <c r="AE40" s="9"/>
      <c r="AF40" s="9"/>
      <c r="AG40" s="9" t="n">
        <f aca="false">BF40/100*$AG$37</f>
        <v>5131124853.40273</v>
      </c>
      <c r="AH40" s="43" t="n">
        <f aca="false">(AG40-AG39)/AG39</f>
        <v>-0.00559501577739468</v>
      </c>
      <c r="AI40" s="43"/>
      <c r="AJ40" s="43" t="n">
        <f aca="false">AB40/AG40</f>
        <v>-0.00958635762281359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11711597</v>
      </c>
      <c r="AX40" s="7"/>
      <c r="AY40" s="43" t="n">
        <f aca="false">(AW40-AW39)/AW39</f>
        <v>0.00745691730457119</v>
      </c>
      <c r="AZ40" s="48" t="n">
        <f aca="false">workers_and_wage_low!B28</f>
        <v>5986.2927433296</v>
      </c>
      <c r="BA40" s="43" t="n">
        <f aca="false">(AZ40-AZ39)/AZ39</f>
        <v>0.00116248530842999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97.7144955231109</v>
      </c>
      <c r="BG40" s="7"/>
      <c r="BH40" s="7"/>
      <c r="BI40" s="43" t="n">
        <f aca="false">T47/AG47</f>
        <v>0.0158996116497404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'Low pensions'!Q41</f>
        <v>98974579.0397089</v>
      </c>
      <c r="E41" s="9"/>
      <c r="F41" s="42" t="n">
        <f aca="false">'Low pensions'!I41</f>
        <v>17989801.3248297</v>
      </c>
      <c r="G41" s="57" t="n">
        <f aca="false">'Low pensions'!K41</f>
        <v>375069.872838467</v>
      </c>
      <c r="H41" s="57" t="n">
        <f aca="false">'Low pensions'!V41</f>
        <v>2063523.77685392</v>
      </c>
      <c r="I41" s="57" t="n">
        <f aca="false">'Low pensions'!M41</f>
        <v>11600.0991599525</v>
      </c>
      <c r="J41" s="57" t="n">
        <f aca="false">'Low pensions'!W41</f>
        <v>63820.322995482</v>
      </c>
      <c r="K41" s="9"/>
      <c r="L41" s="57" t="n">
        <f aca="false">'Low pensions'!N41</f>
        <v>2663491.12818258</v>
      </c>
      <c r="M41" s="42"/>
      <c r="N41" s="57" t="n">
        <f aca="false">'Low pensions'!L41</f>
        <v>765509.163070701</v>
      </c>
      <c r="O41" s="9"/>
      <c r="P41" s="57" t="n">
        <f aca="false">'Low pensions'!X41</f>
        <v>18032473.6793406</v>
      </c>
      <c r="Q41" s="42"/>
      <c r="R41" s="57" t="n">
        <f aca="false">'Low SIPA income'!G36</f>
        <v>20325057.8869322</v>
      </c>
      <c r="S41" s="42"/>
      <c r="T41" s="57" t="n">
        <f aca="false">'Low SIPA income'!J36</f>
        <v>77714620.4380048</v>
      </c>
      <c r="U41" s="9"/>
      <c r="V41" s="57" t="n">
        <f aca="false">'Low SIPA income'!F36</f>
        <v>114687.417646896</v>
      </c>
      <c r="W41" s="42"/>
      <c r="X41" s="57" t="n">
        <f aca="false">'Low SIPA income'!M36</f>
        <v>288061.727828996</v>
      </c>
      <c r="Y41" s="9"/>
      <c r="Z41" s="9" t="n">
        <f aca="false">R41+V41-N41-L41-F41</f>
        <v>-979056.311503973</v>
      </c>
      <c r="AA41" s="9"/>
      <c r="AB41" s="9" t="n">
        <f aca="false">T41-P41-D41</f>
        <v>-39292432.2810448</v>
      </c>
      <c r="AC41" s="24"/>
      <c r="AD41" s="9"/>
      <c r="AE41" s="9"/>
      <c r="AF41" s="9"/>
      <c r="AG41" s="9" t="n">
        <f aca="false">BF41/100*$AG$37</f>
        <v>5113622313.26159</v>
      </c>
      <c r="AH41" s="43" t="n">
        <f aca="false">(AG41-AG40)/AG40</f>
        <v>-0.00341105325658541</v>
      </c>
      <c r="AI41" s="43" t="n">
        <f aca="false">(AG41-AG37)/AG37</f>
        <v>-0.0261881382505881</v>
      </c>
      <c r="AJ41" s="43" t="n">
        <f aca="false">AB41/AG41</f>
        <v>-0.00768387453628407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11780722</v>
      </c>
      <c r="AX41" s="7"/>
      <c r="AY41" s="43" t="n">
        <f aca="false">(AW41-AW40)/AW40</f>
        <v>0.00590226934891971</v>
      </c>
      <c r="AZ41" s="48" t="n">
        <f aca="false">workers_and_wage_low!B29</f>
        <v>6014.50125041624</v>
      </c>
      <c r="BA41" s="43" t="n">
        <f aca="false">(AZ41-AZ40)/AZ40</f>
        <v>0.00471218303148836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97.3811861749412</v>
      </c>
      <c r="BG41" s="50" t="n">
        <f aca="false">(BB41-BB37)/BB37</f>
        <v>0.0652173913043478</v>
      </c>
      <c r="BH41" s="7"/>
      <c r="BI41" s="43" t="n">
        <f aca="false">T48/AG48</f>
        <v>0.0138054762691705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'Low pensions'!Q42</f>
        <v>99856001.0142445</v>
      </c>
      <c r="E42" s="6"/>
      <c r="F42" s="8" t="n">
        <f aca="false">'Low pensions'!I42</f>
        <v>18150010.2022918</v>
      </c>
      <c r="G42" s="56" t="n">
        <f aca="false">'Low pensions'!K42</f>
        <v>397712.476149547</v>
      </c>
      <c r="H42" s="56" t="n">
        <f aca="false">'Low pensions'!V42</f>
        <v>2188096.69962346</v>
      </c>
      <c r="I42" s="56" t="n">
        <f aca="false">'Low pensions'!M42</f>
        <v>12300.3858602952</v>
      </c>
      <c r="J42" s="56" t="n">
        <f aca="false">'Low pensions'!W42</f>
        <v>67673.093802787</v>
      </c>
      <c r="K42" s="6"/>
      <c r="L42" s="56" t="n">
        <f aca="false">'Low pensions'!N42</f>
        <v>3169397.69140129</v>
      </c>
      <c r="M42" s="8"/>
      <c r="N42" s="56" t="n">
        <f aca="false">'Low pensions'!L42</f>
        <v>774479.775454272</v>
      </c>
      <c r="O42" s="6"/>
      <c r="P42" s="56" t="n">
        <f aca="false">'Low pensions'!X42</f>
        <v>20706978.903437</v>
      </c>
      <c r="Q42" s="8"/>
      <c r="R42" s="56" t="n">
        <f aca="false">'Low SIPA income'!G37</f>
        <v>17783174.8732025</v>
      </c>
      <c r="S42" s="8"/>
      <c r="T42" s="56" t="n">
        <f aca="false">'Low SIPA income'!J37</f>
        <v>67995510.4256873</v>
      </c>
      <c r="U42" s="6"/>
      <c r="V42" s="56" t="n">
        <f aca="false">'Low SIPA income'!F37</f>
        <v>117374.912621981</v>
      </c>
      <c r="W42" s="8"/>
      <c r="X42" s="56" t="n">
        <f aca="false">'Low SIPA income'!M37</f>
        <v>294811.940380108</v>
      </c>
      <c r="Y42" s="6"/>
      <c r="Z42" s="6" t="n">
        <f aca="false">R42+V42-N42-L42-F42</f>
        <v>-4193337.88332294</v>
      </c>
      <c r="AA42" s="6"/>
      <c r="AB42" s="6" t="n">
        <f aca="false">T42-P42-D42</f>
        <v>-52567469.4919942</v>
      </c>
      <c r="AC42" s="24"/>
      <c r="AD42" s="6"/>
      <c r="AE42" s="6"/>
      <c r="AF42" s="6"/>
      <c r="AG42" s="6" t="n">
        <f aca="false">BF42/100*$AG$37</f>
        <v>5145368395.85461</v>
      </c>
      <c r="AH42" s="36" t="n">
        <f aca="false">(AG42-AG41)/AG41</f>
        <v>0.00620813987585523</v>
      </c>
      <c r="AI42" s="36"/>
      <c r="AJ42" s="36" t="n">
        <f aca="false">AB42/AG42</f>
        <v>-0.0102164637102263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0.00643928561139261</v>
      </c>
      <c r="AV42" s="5"/>
      <c r="AW42" s="40" t="n">
        <f aca="false">workers_and_wage_low!C30</f>
        <v>11768481</v>
      </c>
      <c r="AX42" s="5"/>
      <c r="AY42" s="36" t="n">
        <f aca="false">(AW42-AW41)/AW41</f>
        <v>-0.00103907044067418</v>
      </c>
      <c r="AZ42" s="41" t="n">
        <f aca="false">workers_and_wage_low!B30</f>
        <v>6058.13494440868</v>
      </c>
      <c r="BA42" s="36" t="n">
        <f aca="false">(AZ42-AZ41)/AZ41</f>
        <v>0.00725474851126196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97.9857421999919</v>
      </c>
      <c r="BG42" s="5"/>
      <c r="BH42" s="5"/>
      <c r="BI42" s="36" t="n">
        <f aca="false">T49/AG49</f>
        <v>0.0159317128781223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'Low pensions'!Q43</f>
        <v>101248747.828212</v>
      </c>
      <c r="E43" s="9"/>
      <c r="F43" s="42" t="n">
        <f aca="false">'Low pensions'!I43</f>
        <v>18403158.4219879</v>
      </c>
      <c r="G43" s="57" t="n">
        <f aca="false">'Low pensions'!K43</f>
        <v>428594.241284337</v>
      </c>
      <c r="H43" s="57" t="n">
        <f aca="false">'Low pensions'!V43</f>
        <v>2357999.0598013</v>
      </c>
      <c r="I43" s="57" t="n">
        <f aca="false">'Low pensions'!M43</f>
        <v>13255.4919984845</v>
      </c>
      <c r="J43" s="57" t="n">
        <f aca="false">'Low pensions'!W43</f>
        <v>72927.8059732354</v>
      </c>
      <c r="K43" s="9"/>
      <c r="L43" s="57" t="n">
        <f aca="false">'Low pensions'!N43</f>
        <v>2725074.8105574</v>
      </c>
      <c r="M43" s="42"/>
      <c r="N43" s="57" t="n">
        <f aca="false">'Low pensions'!L43</f>
        <v>787153.915388253</v>
      </c>
      <c r="O43" s="9"/>
      <c r="P43" s="57" t="n">
        <f aca="false">'Low pensions'!X43</f>
        <v>18471114.7409569</v>
      </c>
      <c r="Q43" s="42"/>
      <c r="R43" s="57" t="n">
        <f aca="false">'Low SIPA income'!G38</f>
        <v>20633877.597233</v>
      </c>
      <c r="S43" s="42"/>
      <c r="T43" s="57" t="n">
        <f aca="false">'Low SIPA income'!J38</f>
        <v>78895419.3662694</v>
      </c>
      <c r="U43" s="9"/>
      <c r="V43" s="57" t="n">
        <f aca="false">'Low SIPA income'!F38</f>
        <v>118900.601217229</v>
      </c>
      <c r="W43" s="42"/>
      <c r="X43" s="57" t="n">
        <f aca="false">'Low SIPA income'!M38</f>
        <v>298644.030263144</v>
      </c>
      <c r="Y43" s="9"/>
      <c r="Z43" s="9" t="n">
        <f aca="false">R43+V43-N43-L43-F43</f>
        <v>-1162608.94948326</v>
      </c>
      <c r="AA43" s="9"/>
      <c r="AB43" s="9" t="n">
        <f aca="false">T43-P43-D43</f>
        <v>-40824443.2028995</v>
      </c>
      <c r="AC43" s="24"/>
      <c r="AD43" s="9"/>
      <c r="AE43" s="9"/>
      <c r="AF43" s="9"/>
      <c r="AG43" s="9" t="n">
        <f aca="false">BF43/100*$AG$37</f>
        <v>5173670682.79115</v>
      </c>
      <c r="AH43" s="43" t="n">
        <f aca="false">(AG43-AG42)/AG42</f>
        <v>0.00550053655231828</v>
      </c>
      <c r="AI43" s="43"/>
      <c r="AJ43" s="43" t="n">
        <f aca="false">AB43/AG43</f>
        <v>-0.00789080822996547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11802809</v>
      </c>
      <c r="AX43" s="7"/>
      <c r="AY43" s="43" t="n">
        <f aca="false">(AW43-AW42)/AW42</f>
        <v>0.00291694399642571</v>
      </c>
      <c r="AZ43" s="48" t="n">
        <f aca="false">workers_and_wage_low!B31</f>
        <v>6073.74117425519</v>
      </c>
      <c r="BA43" s="43" t="n">
        <f aca="false">(AZ43-AZ42)/AZ42</f>
        <v>0.0025760782798201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98.524716356569</v>
      </c>
      <c r="BG43" s="7"/>
      <c r="BH43" s="7"/>
      <c r="BI43" s="43" t="n">
        <f aca="false">T50/AG50</f>
        <v>0.0138306318545963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'Low pensions'!Q44</f>
        <v>102247889.155425</v>
      </c>
      <c r="E44" s="9"/>
      <c r="F44" s="42" t="n">
        <f aca="false">'Low pensions'!I44</f>
        <v>18584764.1852695</v>
      </c>
      <c r="G44" s="57" t="n">
        <f aca="false">'Low pensions'!K44</f>
        <v>459925.892836321</v>
      </c>
      <c r="H44" s="57" t="n">
        <f aca="false">'Low pensions'!V44</f>
        <v>2530376.56230858</v>
      </c>
      <c r="I44" s="57" t="n">
        <f aca="false">'Low pensions'!M44</f>
        <v>14224.512149577</v>
      </c>
      <c r="J44" s="57" t="n">
        <f aca="false">'Low pensions'!W44</f>
        <v>78259.0689373791</v>
      </c>
      <c r="K44" s="9"/>
      <c r="L44" s="57" t="n">
        <f aca="false">'Low pensions'!N44</f>
        <v>2672794.07336262</v>
      </c>
      <c r="M44" s="42"/>
      <c r="N44" s="57" t="n">
        <f aca="false">'Low pensions'!L44</f>
        <v>796533.037776209</v>
      </c>
      <c r="O44" s="9"/>
      <c r="P44" s="57" t="n">
        <f aca="false">'Low pensions'!X44</f>
        <v>18251430.911211</v>
      </c>
      <c r="Q44" s="42"/>
      <c r="R44" s="57" t="n">
        <f aca="false">'Low SIPA income'!G39</f>
        <v>18189568.7585004</v>
      </c>
      <c r="S44" s="42"/>
      <c r="T44" s="57" t="n">
        <f aca="false">'Low SIPA income'!J39</f>
        <v>69549392.6689727</v>
      </c>
      <c r="U44" s="9"/>
      <c r="V44" s="57" t="n">
        <f aca="false">'Low SIPA income'!F39</f>
        <v>119396.831971516</v>
      </c>
      <c r="W44" s="42"/>
      <c r="X44" s="57" t="n">
        <f aca="false">'Low SIPA income'!M39</f>
        <v>299890.418850616</v>
      </c>
      <c r="Y44" s="9"/>
      <c r="Z44" s="9" t="n">
        <f aca="false">R44+V44-N44-L44-F44</f>
        <v>-3745125.70593642</v>
      </c>
      <c r="AA44" s="9"/>
      <c r="AB44" s="9" t="n">
        <f aca="false">T44-P44-D44</f>
        <v>-50949927.397663</v>
      </c>
      <c r="AC44" s="24"/>
      <c r="AD44" s="9"/>
      <c r="AE44" s="9"/>
      <c r="AF44" s="9"/>
      <c r="AG44" s="9" t="n">
        <f aca="false">BF44/100*$AG$37</f>
        <v>5227606434.30621</v>
      </c>
      <c r="AH44" s="43" t="n">
        <f aca="false">(AG44-AG43)/AG43</f>
        <v>0.0104250453540581</v>
      </c>
      <c r="AI44" s="43"/>
      <c r="AJ44" s="43" t="n">
        <f aca="false">AB44/AG44</f>
        <v>-0.00974632043133617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11839013</v>
      </c>
      <c r="AX44" s="7"/>
      <c r="AY44" s="43" t="n">
        <f aca="false">(AW44-AW43)/AW43</f>
        <v>0.00306740539476662</v>
      </c>
      <c r="AZ44" s="48" t="n">
        <f aca="false">workers_and_wage_low!B32</f>
        <v>6118.29291676596</v>
      </c>
      <c r="BA44" s="43" t="n">
        <f aca="false">(AZ44-AZ43)/AZ43</f>
        <v>0.00733514011094379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99.5518409930819</v>
      </c>
      <c r="BG44" s="7"/>
      <c r="BH44" s="7"/>
      <c r="BI44" s="43" t="n">
        <f aca="false">T51/AG51</f>
        <v>0.015945589573858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'Low pensions'!Q45</f>
        <v>103416542.700257</v>
      </c>
      <c r="E45" s="9"/>
      <c r="F45" s="42" t="n">
        <f aca="false">'Low pensions'!I45</f>
        <v>18797180.8006577</v>
      </c>
      <c r="G45" s="57" t="n">
        <f aca="false">'Low pensions'!K45</f>
        <v>491792.810482531</v>
      </c>
      <c r="H45" s="57" t="n">
        <f aca="false">'Low pensions'!V45</f>
        <v>2705698.94093728</v>
      </c>
      <c r="I45" s="57" t="n">
        <f aca="false">'Low pensions'!M45</f>
        <v>15210.0869221401</v>
      </c>
      <c r="J45" s="57" t="n">
        <f aca="false">'Low pensions'!W45</f>
        <v>83681.4105444516</v>
      </c>
      <c r="K45" s="9"/>
      <c r="L45" s="57" t="n">
        <f aca="false">'Low pensions'!N45</f>
        <v>2706895.22382954</v>
      </c>
      <c r="M45" s="42"/>
      <c r="N45" s="57" t="n">
        <f aca="false">'Low pensions'!L45</f>
        <v>807298.598177716</v>
      </c>
      <c r="O45" s="9"/>
      <c r="P45" s="57" t="n">
        <f aca="false">'Low pensions'!X45</f>
        <v>18487610.8800692</v>
      </c>
      <c r="Q45" s="42"/>
      <c r="R45" s="57" t="n">
        <f aca="false">'Low SIPA income'!G40</f>
        <v>21097009.665659</v>
      </c>
      <c r="S45" s="42" t="n">
        <f aca="false">SUM(T42:T45)/AVERAGE(AG42:AG45)</f>
        <v>0.0571545806377253</v>
      </c>
      <c r="T45" s="57" t="n">
        <f aca="false">'Low SIPA income'!J40</f>
        <v>80666244.97034</v>
      </c>
      <c r="U45" s="9"/>
      <c r="V45" s="57" t="n">
        <f aca="false">'Low SIPA income'!F40</f>
        <v>115712.588610148</v>
      </c>
      <c r="W45" s="42"/>
      <c r="X45" s="57" t="n">
        <f aca="false">'Low SIPA income'!M40</f>
        <v>290636.661723694</v>
      </c>
      <c r="Y45" s="9"/>
      <c r="Z45" s="9" t="n">
        <f aca="false">R45+V45-N45-L45-F45</f>
        <v>-1098652.36839579</v>
      </c>
      <c r="AA45" s="9"/>
      <c r="AB45" s="9" t="n">
        <f aca="false">T45-P45-D45</f>
        <v>-41237908.6099863</v>
      </c>
      <c r="AC45" s="24"/>
      <c r="AD45" s="9"/>
      <c r="AE45" s="9"/>
      <c r="AF45" s="9"/>
      <c r="AG45" s="9" t="n">
        <f aca="false">BF45/100*$AG$37</f>
        <v>5246548251.48008</v>
      </c>
      <c r="AH45" s="43" t="n">
        <f aca="false">(AG45-AG44)/AG44</f>
        <v>0.00362342066333884</v>
      </c>
      <c r="AI45" s="43" t="n">
        <f aca="false">(AG45-AG41)/AG41</f>
        <v>0.0259944771192355</v>
      </c>
      <c r="AJ45" s="43" t="n">
        <f aca="false">AB45/AG45</f>
        <v>-0.00786000750080833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11820684</v>
      </c>
      <c r="AX45" s="7"/>
      <c r="AY45" s="43" t="n">
        <f aca="false">(AW45-AW44)/AW44</f>
        <v>-0.00154818649155973</v>
      </c>
      <c r="AZ45" s="48" t="n">
        <f aca="false">workers_and_wage_low!B33</f>
        <v>6149.98338694792</v>
      </c>
      <c r="BA45" s="43" t="n">
        <f aca="false">(AZ45-AZ44)/AZ44</f>
        <v>0.00517962618218523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99.9125591908097</v>
      </c>
      <c r="BG45" s="50" t="n">
        <f aca="false">(BB45-BB41)/BB41</f>
        <v>0</v>
      </c>
      <c r="BH45" s="7"/>
      <c r="BI45" s="43" t="n">
        <f aca="false">T52/AG52</f>
        <v>0.0139533768469658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'Low pensions'!Q46</f>
        <v>104356618.566279</v>
      </c>
      <c r="E46" s="6"/>
      <c r="F46" s="8" t="n">
        <f aca="false">'Low pensions'!I46</f>
        <v>18968050.7171968</v>
      </c>
      <c r="G46" s="56" t="n">
        <f aca="false">'Low pensions'!K46</f>
        <v>500857.87417016</v>
      </c>
      <c r="H46" s="56" t="n">
        <f aca="false">'Low pensions'!V46</f>
        <v>2755572.24672042</v>
      </c>
      <c r="I46" s="56" t="n">
        <f aca="false">'Low pensions'!M46</f>
        <v>15490.4497166029</v>
      </c>
      <c r="J46" s="56" t="n">
        <f aca="false">'Low pensions'!W46</f>
        <v>85223.8839191881</v>
      </c>
      <c r="K46" s="6"/>
      <c r="L46" s="56" t="n">
        <f aca="false">'Low pensions'!N46</f>
        <v>3304154.73901624</v>
      </c>
      <c r="M46" s="8"/>
      <c r="N46" s="56" t="n">
        <f aca="false">'Low pensions'!L46</f>
        <v>816408.369085159</v>
      </c>
      <c r="O46" s="6"/>
      <c r="P46" s="56" t="n">
        <f aca="false">'Low pensions'!X46</f>
        <v>21636912.615341</v>
      </c>
      <c r="Q46" s="8"/>
      <c r="R46" s="56" t="n">
        <f aca="false">'Low SIPA income'!G41</f>
        <v>18530396.1620012</v>
      </c>
      <c r="S46" s="8"/>
      <c r="T46" s="56" t="n">
        <f aca="false">'Low SIPA income'!J41</f>
        <v>70852575.7863486</v>
      </c>
      <c r="U46" s="6"/>
      <c r="V46" s="56" t="n">
        <f aca="false">'Low SIPA income'!F41</f>
        <v>120062.541416613</v>
      </c>
      <c r="W46" s="8"/>
      <c r="X46" s="56" t="n">
        <f aca="false">'Low SIPA income'!M41</f>
        <v>301562.489047342</v>
      </c>
      <c r="Y46" s="6"/>
      <c r="Z46" s="6" t="n">
        <f aca="false">R46+V46-N46-L46-F46</f>
        <v>-4438155.12188041</v>
      </c>
      <c r="AA46" s="6"/>
      <c r="AB46" s="6" t="n">
        <f aca="false">T46-P46-D46</f>
        <v>-55140955.3952718</v>
      </c>
      <c r="AC46" s="24"/>
      <c r="AD46" s="6"/>
      <c r="AE46" s="6"/>
      <c r="AF46" s="6"/>
      <c r="AG46" s="6" t="n">
        <f aca="false">BF46/100*$AG$37</f>
        <v>5258793566.22381</v>
      </c>
      <c r="AH46" s="36" t="n">
        <f aca="false">(AG46-AG45)/AG45</f>
        <v>0.00233397543618854</v>
      </c>
      <c r="AI46" s="36"/>
      <c r="AJ46" s="36" t="n">
        <f aca="false">AB46/AG46</f>
        <v>-0.0104854763171217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0.00192946867112269</v>
      </c>
      <c r="AV46" s="5"/>
      <c r="AW46" s="40" t="n">
        <f aca="false">workers_and_wage_low!C34</f>
        <v>11845061</v>
      </c>
      <c r="AX46" s="5"/>
      <c r="AY46" s="36" t="n">
        <f aca="false">(AW46-AW45)/AW45</f>
        <v>0.00206223260853602</v>
      </c>
      <c r="AZ46" s="41" t="n">
        <f aca="false">workers_and_wage_low!B34</f>
        <v>6179.90284998184</v>
      </c>
      <c r="BA46" s="36" t="n">
        <f aca="false">(AZ46-AZ45)/AZ45</f>
        <v>0.00486496648062785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6" t="n">
        <f aca="false">T53/AG53</f>
        <v>0.0160812556595908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'Low pensions'!Q47</f>
        <v>104900304.723734</v>
      </c>
      <c r="E47" s="9"/>
      <c r="F47" s="42" t="n">
        <f aca="false">'Low pensions'!I47</f>
        <v>19066872.1120496</v>
      </c>
      <c r="G47" s="57" t="n">
        <f aca="false">'Low pensions'!K47</f>
        <v>503059.34945038</v>
      </c>
      <c r="H47" s="57" t="n">
        <f aca="false">'Low pensions'!V47</f>
        <v>2767684.11417197</v>
      </c>
      <c r="I47" s="57" t="n">
        <f aca="false">'Low pensions'!M47</f>
        <v>15558.5365809395</v>
      </c>
      <c r="J47" s="57" t="n">
        <f aca="false">'Low pensions'!W47</f>
        <v>85598.4777578958</v>
      </c>
      <c r="K47" s="9"/>
      <c r="L47" s="57" t="n">
        <f aca="false">'Low pensions'!N47</f>
        <v>2770321.77523391</v>
      </c>
      <c r="M47" s="42"/>
      <c r="N47" s="57" t="n">
        <f aca="false">'Low pensions'!L47</f>
        <v>821487.304144062</v>
      </c>
      <c r="O47" s="9"/>
      <c r="P47" s="57" t="n">
        <f aca="false">'Low pensions'!X47</f>
        <v>18894793.6307054</v>
      </c>
      <c r="Q47" s="42"/>
      <c r="R47" s="57" t="n">
        <f aca="false">'Low SIPA income'!G42</f>
        <v>21708162.6052612</v>
      </c>
      <c r="S47" s="42"/>
      <c r="T47" s="57" t="n">
        <f aca="false">'Low SIPA income'!J42</f>
        <v>83003041.204573</v>
      </c>
      <c r="U47" s="9"/>
      <c r="V47" s="57" t="n">
        <f aca="false">'Low SIPA income'!F42</f>
        <v>121525.173916464</v>
      </c>
      <c r="W47" s="42"/>
      <c r="X47" s="57" t="n">
        <f aca="false">'Low SIPA income'!M42</f>
        <v>305236.200198315</v>
      </c>
      <c r="Y47" s="9"/>
      <c r="Z47" s="9" t="n">
        <f aca="false">R47+V47-N47-L47-F47</f>
        <v>-828993.412249915</v>
      </c>
      <c r="AA47" s="9"/>
      <c r="AB47" s="9" t="n">
        <f aca="false">T47-P47-D47</f>
        <v>-40792057.1498663</v>
      </c>
      <c r="AC47" s="24"/>
      <c r="AD47" s="9"/>
      <c r="AE47" s="9"/>
      <c r="AF47" s="9"/>
      <c r="AG47" s="9" t="n">
        <f aca="false">BF47/100*$AG$37</f>
        <v>5220444563.87261</v>
      </c>
      <c r="AH47" s="43" t="n">
        <f aca="false">(AG47-AG46)/AG46</f>
        <v>-0.00729235743298824</v>
      </c>
      <c r="AI47" s="43"/>
      <c r="AJ47" s="43" t="n">
        <f aca="false">AB47/AG47</f>
        <v>-0.00781390486016504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11820613</v>
      </c>
      <c r="AX47" s="7"/>
      <c r="AY47" s="43" t="n">
        <f aca="false">(AW47-AW46)/AW46</f>
        <v>-0.00206398261688986</v>
      </c>
      <c r="AZ47" s="48" t="n">
        <f aca="false">workers_and_wage_low!B35</f>
        <v>6175.62884717432</v>
      </c>
      <c r="BA47" s="43" t="n">
        <f aca="false">(AZ47-AZ46)/AZ46</f>
        <v>-0.000691597086761986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99.4154540260103</v>
      </c>
      <c r="BG47" s="7"/>
      <c r="BH47" s="7"/>
      <c r="BI47" s="43" t="n">
        <f aca="false">T54/AG54</f>
        <v>0.0139091799813803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'Low pensions'!Q48</f>
        <v>105750375.484529</v>
      </c>
      <c r="E48" s="9"/>
      <c r="F48" s="42" t="n">
        <f aca="false">'Low pensions'!I48</f>
        <v>19221382.535303</v>
      </c>
      <c r="G48" s="57" t="n">
        <f aca="false">'Low pensions'!K48</f>
        <v>527893.206139322</v>
      </c>
      <c r="H48" s="57" t="n">
        <f aca="false">'Low pensions'!V48</f>
        <v>2904312.66650223</v>
      </c>
      <c r="I48" s="57" t="n">
        <f aca="false">'Low pensions'!M48</f>
        <v>16326.5940043089</v>
      </c>
      <c r="J48" s="57" t="n">
        <f aca="false">'Low pensions'!W48</f>
        <v>89824.1030876979</v>
      </c>
      <c r="K48" s="9"/>
      <c r="L48" s="57" t="n">
        <f aca="false">'Low pensions'!N48</f>
        <v>2746794.17103527</v>
      </c>
      <c r="M48" s="42"/>
      <c r="N48" s="57" t="n">
        <f aca="false">'Low pensions'!L48</f>
        <v>830158.108435795</v>
      </c>
      <c r="O48" s="9"/>
      <c r="P48" s="57" t="n">
        <f aca="false">'Low pensions'!X48</f>
        <v>18820412.9875853</v>
      </c>
      <c r="Q48" s="42"/>
      <c r="R48" s="57" t="n">
        <f aca="false">'Low SIPA income'!G43</f>
        <v>19059594.9409287</v>
      </c>
      <c r="S48" s="42"/>
      <c r="T48" s="57" t="n">
        <f aca="false">'Low SIPA income'!J43</f>
        <v>72876013.1841357</v>
      </c>
      <c r="U48" s="9"/>
      <c r="V48" s="57" t="n">
        <f aca="false">'Low SIPA income'!F43</f>
        <v>124670.794272231</v>
      </c>
      <c r="W48" s="42"/>
      <c r="X48" s="57" t="n">
        <f aca="false">'Low SIPA income'!M43</f>
        <v>313137.091624489</v>
      </c>
      <c r="Y48" s="9"/>
      <c r="Z48" s="9" t="n">
        <f aca="false">R48+V48-N48-L48-F48</f>
        <v>-3614069.07957317</v>
      </c>
      <c r="AA48" s="9"/>
      <c r="AB48" s="9" t="n">
        <f aca="false">T48-P48-D48</f>
        <v>-51694775.287979</v>
      </c>
      <c r="AC48" s="24"/>
      <c r="AD48" s="9"/>
      <c r="AE48" s="9"/>
      <c r="AF48" s="9"/>
      <c r="AG48" s="9" t="n">
        <f aca="false">BF48/100*$AG$37</f>
        <v>5278775738.21033</v>
      </c>
      <c r="AH48" s="43" t="n">
        <f aca="false">(AG48-AG47)/AG47</f>
        <v>0.0111736028654337</v>
      </c>
      <c r="AI48" s="43"/>
      <c r="AJ48" s="43" t="n">
        <f aca="false">AB48/AG48</f>
        <v>-0.00979294780677785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11888105</v>
      </c>
      <c r="AX48" s="7"/>
      <c r="AY48" s="43" t="n">
        <f aca="false">(AW48-AW47)/AW47</f>
        <v>0.00570968696801088</v>
      </c>
      <c r="AZ48" s="48" t="n">
        <f aca="false">workers_and_wage_low!B36</f>
        <v>6237.43675187587</v>
      </c>
      <c r="BA48" s="43" t="n">
        <f aca="false">(AZ48-AZ47)/AZ47</f>
        <v>0.0100083580524484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3" t="n">
        <f aca="false">T55/AG55</f>
        <v>0.0160011780825332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'Low pensions'!Q49</f>
        <v>106383250.197536</v>
      </c>
      <c r="E49" s="9"/>
      <c r="F49" s="42" t="n">
        <f aca="false">'Low pensions'!I49</f>
        <v>19336415.0058723</v>
      </c>
      <c r="G49" s="57" t="n">
        <f aca="false">'Low pensions'!K49</f>
        <v>546350.354635525</v>
      </c>
      <c r="H49" s="57" t="n">
        <f aca="false">'Low pensions'!V49</f>
        <v>3005858.45178913</v>
      </c>
      <c r="I49" s="57" t="n">
        <f aca="false">'Low pensions'!M49</f>
        <v>16897.4336485214</v>
      </c>
      <c r="J49" s="57" t="n">
        <f aca="false">'Low pensions'!W49</f>
        <v>92964.694385231</v>
      </c>
      <c r="K49" s="9"/>
      <c r="L49" s="57" t="n">
        <f aca="false">'Low pensions'!N49</f>
        <v>2763205.18736566</v>
      </c>
      <c r="M49" s="42"/>
      <c r="N49" s="57" t="n">
        <f aca="false">'Low pensions'!L49</f>
        <v>836048.003447875</v>
      </c>
      <c r="O49" s="9"/>
      <c r="P49" s="57" t="n">
        <f aca="false">'Low pensions'!X49</f>
        <v>18937974.2938949</v>
      </c>
      <c r="Q49" s="42"/>
      <c r="R49" s="57" t="n">
        <f aca="false">'Low SIPA income'!G44</f>
        <v>22028090.3078323</v>
      </c>
      <c r="S49" s="42"/>
      <c r="T49" s="57" t="n">
        <f aca="false">'Low SIPA income'!J44</f>
        <v>84226312.5040314</v>
      </c>
      <c r="U49" s="9"/>
      <c r="V49" s="57" t="n">
        <f aca="false">'Low SIPA income'!F44</f>
        <v>120691.434095772</v>
      </c>
      <c r="W49" s="42"/>
      <c r="X49" s="57" t="n">
        <f aca="false">'Low SIPA income'!M44</f>
        <v>303142.086142598</v>
      </c>
      <c r="Y49" s="9"/>
      <c r="Z49" s="9" t="n">
        <f aca="false">R49+V49-N49-L49-F49</f>
        <v>-786886.454757813</v>
      </c>
      <c r="AA49" s="9"/>
      <c r="AB49" s="9" t="n">
        <f aca="false">T49-P49-D49</f>
        <v>-41094911.9873993</v>
      </c>
      <c r="AC49" s="24"/>
      <c r="AD49" s="9"/>
      <c r="AE49" s="9"/>
      <c r="AF49" s="9"/>
      <c r="AG49" s="9" t="n">
        <f aca="false">BF49/100*$AG$37</f>
        <v>5286707910.71641</v>
      </c>
      <c r="AH49" s="43" t="n">
        <f aca="false">(AG49-AG48)/AG48</f>
        <v>0.00150265381585678</v>
      </c>
      <c r="AI49" s="43" t="n">
        <f aca="false">(AG49-AG45)/AG45</f>
        <v>0.00765449154594144</v>
      </c>
      <c r="AJ49" s="43" t="n">
        <f aca="false">AB49/AG49</f>
        <v>-0.00777325183865331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11884410</v>
      </c>
      <c r="AX49" s="7"/>
      <c r="AY49" s="43" t="n">
        <f aca="false">(AW49-AW48)/AW48</f>
        <v>-0.000310814885972154</v>
      </c>
      <c r="AZ49" s="48" t="n">
        <f aca="false">workers_and_wage_low!B37</f>
        <v>6277.0592799012</v>
      </c>
      <c r="BA49" s="43" t="n">
        <f aca="false">(AZ49-AZ48)/AZ48</f>
        <v>0.0063523735151966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100.677339030469</v>
      </c>
      <c r="BG49" s="50" t="n">
        <f aca="false">(BB49-BB45)/BB45</f>
        <v>0.0204081632653061</v>
      </c>
      <c r="BH49" s="7"/>
      <c r="BI49" s="43" t="n">
        <f aca="false">T56/AG56</f>
        <v>0.0139486040939562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'Low pensions'!Q50</f>
        <v>107594671.703886</v>
      </c>
      <c r="E50" s="6"/>
      <c r="F50" s="8" t="n">
        <f aca="false">'Low pensions'!I50</f>
        <v>19556605.2045205</v>
      </c>
      <c r="G50" s="56" t="n">
        <f aca="false">'Low pensions'!K50</f>
        <v>567464.904309684</v>
      </c>
      <c r="H50" s="56" t="n">
        <f aca="false">'Low pensions'!V50</f>
        <v>3122024.47429704</v>
      </c>
      <c r="I50" s="56" t="n">
        <f aca="false">'Low pensions'!M50</f>
        <v>17550.4609580314</v>
      </c>
      <c r="J50" s="56" t="n">
        <f aca="false">'Low pensions'!W50</f>
        <v>96557.4579679489</v>
      </c>
      <c r="K50" s="6"/>
      <c r="L50" s="56" t="n">
        <f aca="false">'Low pensions'!N50</f>
        <v>3378100.66412556</v>
      </c>
      <c r="M50" s="8"/>
      <c r="N50" s="56" t="n">
        <f aca="false">'Low pensions'!L50</f>
        <v>847056.569156606</v>
      </c>
      <c r="O50" s="6"/>
      <c r="P50" s="56" t="n">
        <f aca="false">'Low pensions'!X50</f>
        <v>22189235.7263696</v>
      </c>
      <c r="Q50" s="8"/>
      <c r="R50" s="56" t="n">
        <f aca="false">'Low SIPA income'!G45</f>
        <v>19221267.3216193</v>
      </c>
      <c r="S50" s="8"/>
      <c r="T50" s="56" t="n">
        <f aca="false">'Low SIPA income'!J45</f>
        <v>73494181.5441263</v>
      </c>
      <c r="U50" s="6"/>
      <c r="V50" s="56" t="n">
        <f aca="false">'Low SIPA income'!F45</f>
        <v>124111.238254657</v>
      </c>
      <c r="W50" s="8"/>
      <c r="X50" s="56" t="n">
        <f aca="false">'Low SIPA income'!M45</f>
        <v>311731.64823282</v>
      </c>
      <c r="Y50" s="6"/>
      <c r="Z50" s="6" t="n">
        <f aca="false">R50+V50-N50-L50-F50</f>
        <v>-4436383.87792871</v>
      </c>
      <c r="AA50" s="6"/>
      <c r="AB50" s="6" t="n">
        <f aca="false">T50-P50-D50</f>
        <v>-56289725.8861297</v>
      </c>
      <c r="AC50" s="24"/>
      <c r="AD50" s="6"/>
      <c r="AE50" s="6"/>
      <c r="AF50" s="6"/>
      <c r="AG50" s="6" t="n">
        <f aca="false">BF50/100*$AG$37</f>
        <v>5313870133.82922</v>
      </c>
      <c r="AH50" s="36" t="n">
        <f aca="false">(AG50-AG49)/AG49</f>
        <v>0.00513783314144383</v>
      </c>
      <c r="AI50" s="36"/>
      <c r="AJ50" s="36" t="n">
        <f aca="false">AB50/AG50</f>
        <v>-0.0105929810982352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0.00467753583277839</v>
      </c>
      <c r="AV50" s="5"/>
      <c r="AW50" s="40" t="n">
        <f aca="false">workers_and_wage_low!C38</f>
        <v>11915499</v>
      </c>
      <c r="AX50" s="5"/>
      <c r="AY50" s="36" t="n">
        <f aca="false">(AW50-AW49)/AW49</f>
        <v>0.00261594812026849</v>
      </c>
      <c r="AZ50" s="41" t="n">
        <f aca="false">workers_and_wage_low!B38</f>
        <v>6307.00548481417</v>
      </c>
      <c r="BA50" s="36" t="n">
        <f aca="false">(AZ50-AZ49)/AZ49</f>
        <v>0.00477073794871682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101.194602399532</v>
      </c>
      <c r="BG50" s="5"/>
      <c r="BH50" s="5"/>
      <c r="BI50" s="36" t="n">
        <f aca="false">T57/AG57</f>
        <v>0.0159889687748191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'Low pensions'!Q51</f>
        <v>108332740.010764</v>
      </c>
      <c r="E51" s="9"/>
      <c r="F51" s="42" t="n">
        <f aca="false">'Low pensions'!I51</f>
        <v>19690757.8559762</v>
      </c>
      <c r="G51" s="57" t="n">
        <f aca="false">'Low pensions'!K51</f>
        <v>585377.479108658</v>
      </c>
      <c r="H51" s="57" t="n">
        <f aca="false">'Low pensions'!V51</f>
        <v>3220574.17577699</v>
      </c>
      <c r="I51" s="57" t="n">
        <f aca="false">'Low pensions'!M51</f>
        <v>18104.4581167628</v>
      </c>
      <c r="J51" s="57" t="n">
        <f aca="false">'Low pensions'!W51</f>
        <v>99605.3868797019</v>
      </c>
      <c r="K51" s="9"/>
      <c r="L51" s="57" t="n">
        <f aca="false">'Low pensions'!N51</f>
        <v>2754938.09867492</v>
      </c>
      <c r="M51" s="42"/>
      <c r="N51" s="57" t="n">
        <f aca="false">'Low pensions'!L51</f>
        <v>854874.662060656</v>
      </c>
      <c r="O51" s="9"/>
      <c r="P51" s="57" t="n">
        <f aca="false">'Low pensions'!X51</f>
        <v>18998655.0523038</v>
      </c>
      <c r="Q51" s="42"/>
      <c r="R51" s="57" t="n">
        <f aca="false">'Low SIPA income'!G46</f>
        <v>22208946.1036972</v>
      </c>
      <c r="S51" s="42"/>
      <c r="T51" s="57" t="n">
        <f aca="false">'Low SIPA income'!J46</f>
        <v>84917830.3146003</v>
      </c>
      <c r="U51" s="9"/>
      <c r="V51" s="57" t="n">
        <f aca="false">'Low SIPA income'!F46</f>
        <v>124251.799082364</v>
      </c>
      <c r="W51" s="42"/>
      <c r="X51" s="57" t="n">
        <f aca="false">'Low SIPA income'!M46</f>
        <v>312084.69650721</v>
      </c>
      <c r="Y51" s="9"/>
      <c r="Z51" s="9" t="n">
        <f aca="false">R51+V51-N51-L51-F51</f>
        <v>-967372.713932168</v>
      </c>
      <c r="AA51" s="9"/>
      <c r="AB51" s="9" t="n">
        <f aca="false">T51-P51-D51</f>
        <v>-42413564.7484677</v>
      </c>
      <c r="AC51" s="24"/>
      <c r="AD51" s="9"/>
      <c r="AE51" s="9"/>
      <c r="AF51" s="9"/>
      <c r="AG51" s="9" t="n">
        <f aca="false">BF51/100*$AG$37</f>
        <v>5325474478.1478</v>
      </c>
      <c r="AH51" s="43" t="n">
        <f aca="false">(AG51-AG50)/AG50</f>
        <v>0.00218378395149475</v>
      </c>
      <c r="AI51" s="43"/>
      <c r="AJ51" s="43" t="n">
        <f aca="false">AB51/AG51</f>
        <v>-0.00796427903701439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11975566</v>
      </c>
      <c r="AX51" s="7"/>
      <c r="AY51" s="43" t="n">
        <f aca="false">(AW51-AW50)/AW50</f>
        <v>0.00504108136805685</v>
      </c>
      <c r="AZ51" s="48" t="n">
        <f aca="false">workers_and_wage_low!B39</f>
        <v>6303.1921203153</v>
      </c>
      <c r="BA51" s="43" t="n">
        <f aca="false">(AZ51-AZ50)/AZ50</f>
        <v>-0.000604623621788807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3" t="n">
        <f aca="false">T58/AG58</f>
        <v>0.0139163349893478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'Low pensions'!Q52</f>
        <v>109509173.710236</v>
      </c>
      <c r="E52" s="9"/>
      <c r="F52" s="42" t="n">
        <f aca="false">'Low pensions'!I52</f>
        <v>19904588.6065656</v>
      </c>
      <c r="G52" s="57" t="n">
        <f aca="false">'Low pensions'!K52</f>
        <v>614892.230787465</v>
      </c>
      <c r="H52" s="57" t="n">
        <f aca="false">'Low pensions'!V52</f>
        <v>3382955.63125419</v>
      </c>
      <c r="I52" s="57" t="n">
        <f aca="false">'Low pensions'!M52</f>
        <v>19017.2854882722</v>
      </c>
      <c r="J52" s="57" t="n">
        <f aca="false">'Low pensions'!W52</f>
        <v>104627.49375013</v>
      </c>
      <c r="K52" s="9"/>
      <c r="L52" s="57" t="n">
        <f aca="false">'Low pensions'!N52</f>
        <v>2773603.61014033</v>
      </c>
      <c r="M52" s="42"/>
      <c r="N52" s="57" t="n">
        <f aca="false">'Low pensions'!L52</f>
        <v>866482.137895852</v>
      </c>
      <c r="O52" s="9"/>
      <c r="P52" s="57" t="n">
        <f aca="false">'Low pensions'!X52</f>
        <v>19159371.3873161</v>
      </c>
      <c r="Q52" s="42"/>
      <c r="R52" s="57" t="n">
        <f aca="false">'Low SIPA income'!G47</f>
        <v>19572333.3618507</v>
      </c>
      <c r="S52" s="42"/>
      <c r="T52" s="57" t="n">
        <f aca="false">'Low SIPA income'!J47</f>
        <v>74836512.9764416</v>
      </c>
      <c r="U52" s="9"/>
      <c r="V52" s="57" t="n">
        <f aca="false">'Low SIPA income'!F47</f>
        <v>124346.864541359</v>
      </c>
      <c r="W52" s="42"/>
      <c r="X52" s="57" t="n">
        <f aca="false">'Low SIPA income'!M47</f>
        <v>312323.473532071</v>
      </c>
      <c r="Y52" s="9"/>
      <c r="Z52" s="9" t="n">
        <f aca="false">R52+V52-N52-L52-F52</f>
        <v>-3847994.12820971</v>
      </c>
      <c r="AA52" s="9"/>
      <c r="AB52" s="9" t="n">
        <f aca="false">T52-P52-D52</f>
        <v>-53832032.1211105</v>
      </c>
      <c r="AC52" s="24"/>
      <c r="AD52" s="9"/>
      <c r="AE52" s="9"/>
      <c r="AF52" s="9"/>
      <c r="AG52" s="9" t="n">
        <f aca="false">BF52/100*$AG$37</f>
        <v>5363326297.08304</v>
      </c>
      <c r="AH52" s="43" t="n">
        <f aca="false">(AG52-AG51)/AG51</f>
        <v>0.00710768948204716</v>
      </c>
      <c r="AI52" s="43"/>
      <c r="AJ52" s="43" t="n">
        <f aca="false">AB52/AG52</f>
        <v>-0.0100370607975853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12011301</v>
      </c>
      <c r="AX52" s="7"/>
      <c r="AY52" s="43" t="n">
        <f aca="false">(AW52-AW51)/AW51</f>
        <v>0.00298399257287714</v>
      </c>
      <c r="AZ52" s="48" t="n">
        <f aca="false">workers_and_wage_low!B40</f>
        <v>6343.28252201246</v>
      </c>
      <c r="BA52" s="43" t="n">
        <f aca="false">(AZ52-AZ51)/AZ51</f>
        <v>0.00636033313469025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102.136420067378</v>
      </c>
      <c r="BG52" s="7"/>
      <c r="BH52" s="7"/>
      <c r="BI52" s="43" t="n">
        <f aca="false">T59/AG59</f>
        <v>0.0161105958681728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'Low pensions'!Q53</f>
        <v>110299917.925132</v>
      </c>
      <c r="E53" s="9"/>
      <c r="F53" s="42" t="n">
        <f aca="false">'Low pensions'!I53</f>
        <v>20048315.7278401</v>
      </c>
      <c r="G53" s="57" t="n">
        <f aca="false">'Low pensions'!K53</f>
        <v>684095.561608408</v>
      </c>
      <c r="H53" s="57" t="n">
        <f aca="false">'Low pensions'!V53</f>
        <v>3763691.93914743</v>
      </c>
      <c r="I53" s="57" t="n">
        <f aca="false">'Low pensions'!M53</f>
        <v>21157.5946889198</v>
      </c>
      <c r="J53" s="57" t="n">
        <f aca="false">'Low pensions'!W53</f>
        <v>116402.843478786</v>
      </c>
      <c r="K53" s="9"/>
      <c r="L53" s="57" t="n">
        <f aca="false">'Low pensions'!N53</f>
        <v>2788120.61475081</v>
      </c>
      <c r="M53" s="42"/>
      <c r="N53" s="57" t="n">
        <f aca="false">'Low pensions'!L53</f>
        <v>874682.209479038</v>
      </c>
      <c r="O53" s="9"/>
      <c r="P53" s="57" t="n">
        <f aca="false">'Low pensions'!X53</f>
        <v>19279814.5676893</v>
      </c>
      <c r="Q53" s="42"/>
      <c r="R53" s="57" t="n">
        <f aca="false">'Low SIPA income'!G48</f>
        <v>22653661.8068985</v>
      </c>
      <c r="S53" s="42"/>
      <c r="T53" s="57" t="n">
        <f aca="false">'Low SIPA income'!J48</f>
        <v>86618239.3500563</v>
      </c>
      <c r="U53" s="9"/>
      <c r="V53" s="57" t="n">
        <f aca="false">'Low SIPA income'!F48</f>
        <v>125640.670673003</v>
      </c>
      <c r="W53" s="42"/>
      <c r="X53" s="57" t="n">
        <f aca="false">'Low SIPA income'!M48</f>
        <v>315573.141520104</v>
      </c>
      <c r="Y53" s="9"/>
      <c r="Z53" s="9" t="n">
        <f aca="false">R53+V53-N53-L53-F53</f>
        <v>-931816.074498516</v>
      </c>
      <c r="AA53" s="9"/>
      <c r="AB53" s="9" t="n">
        <f aca="false">T53-P53-D53</f>
        <v>-42961493.142765</v>
      </c>
      <c r="AC53" s="24"/>
      <c r="AD53" s="9"/>
      <c r="AE53" s="9"/>
      <c r="AF53" s="9"/>
      <c r="AG53" s="9" t="n">
        <f aca="false">BF53/100*$AG$37</f>
        <v>5386285821.4307</v>
      </c>
      <c r="AH53" s="43" t="n">
        <f aca="false">(AG53-AG52)/AG52</f>
        <v>0.00428083675612783</v>
      </c>
      <c r="AI53" s="43" t="n">
        <f aca="false">(AG53-AG49)/AG49</f>
        <v>0.0188355234289468</v>
      </c>
      <c r="AJ53" s="43" t="n">
        <f aca="false">AB53/AG53</f>
        <v>-0.00797608863826569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12028470</v>
      </c>
      <c r="AX53" s="7"/>
      <c r="AY53" s="43" t="n">
        <f aca="false">(AW53-AW52)/AW52</f>
        <v>0.00142940385891587</v>
      </c>
      <c r="AZ53" s="48" t="n">
        <f aca="false">workers_and_wage_low!B41</f>
        <v>6375.55978964205</v>
      </c>
      <c r="BA53" s="43" t="n">
        <f aca="false">(AZ53-AZ52)/AZ52</f>
        <v>0.00508841715903119</v>
      </c>
      <c r="BB53" s="5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102.573649408542</v>
      </c>
      <c r="BG53" s="50" t="n">
        <f aca="false">(BB53-BB49)/BB49</f>
        <v>0.01</v>
      </c>
      <c r="BH53" s="7"/>
      <c r="BI53" s="43" t="n">
        <f aca="false">T60/AG60</f>
        <v>0.0140982386424763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'Low pensions'!Q54</f>
        <v>111117611.137341</v>
      </c>
      <c r="E54" s="6"/>
      <c r="F54" s="8" t="n">
        <f aca="false">'Low pensions'!I54</f>
        <v>20196941.1483777</v>
      </c>
      <c r="G54" s="56" t="n">
        <f aca="false">'Low pensions'!K54</f>
        <v>749843.473763274</v>
      </c>
      <c r="H54" s="56" t="n">
        <f aca="false">'Low pensions'!V54</f>
        <v>4125417.55305324</v>
      </c>
      <c r="I54" s="56" t="n">
        <f aca="false">'Low pensions'!M54</f>
        <v>23191.035271029</v>
      </c>
      <c r="J54" s="56" t="n">
        <f aca="false">'Low pensions'!W54</f>
        <v>127590.233599584</v>
      </c>
      <c r="K54" s="6"/>
      <c r="L54" s="56" t="n">
        <f aca="false">'Low pensions'!N54</f>
        <v>3402395.66872645</v>
      </c>
      <c r="M54" s="8"/>
      <c r="N54" s="56" t="n">
        <f aca="false">'Low pensions'!L54</f>
        <v>883385.140613936</v>
      </c>
      <c r="O54" s="6"/>
      <c r="P54" s="56" t="n">
        <f aca="false">'Low pensions'!X54</f>
        <v>22515171.702234</v>
      </c>
      <c r="Q54" s="8"/>
      <c r="R54" s="56" t="n">
        <f aca="false">'Low SIPA income'!G49</f>
        <v>19687406.2878162</v>
      </c>
      <c r="S54" s="8"/>
      <c r="T54" s="56" t="n">
        <f aca="false">'Low SIPA income'!J49</f>
        <v>75276504.282437</v>
      </c>
      <c r="U54" s="6"/>
      <c r="V54" s="56" t="n">
        <f aca="false">'Low SIPA income'!F49</f>
        <v>127438.422013121</v>
      </c>
      <c r="W54" s="8"/>
      <c r="X54" s="56" t="n">
        <f aca="false">'Low SIPA income'!M49</f>
        <v>320088.574580386</v>
      </c>
      <c r="Y54" s="6"/>
      <c r="Z54" s="6" t="n">
        <f aca="false">R54+V54-N54-L54-F54</f>
        <v>-4667877.24788875</v>
      </c>
      <c r="AA54" s="6"/>
      <c r="AB54" s="6" t="n">
        <f aca="false">T54-P54-D54</f>
        <v>-58356278.5571384</v>
      </c>
      <c r="AC54" s="24"/>
      <c r="AD54" s="6"/>
      <c r="AE54" s="6"/>
      <c r="AF54" s="6"/>
      <c r="AG54" s="6" t="n">
        <f aca="false">BF54/100*$AG$37</f>
        <v>5412001597.73667</v>
      </c>
      <c r="AH54" s="36" t="n">
        <f aca="false">(AG54-AG53)/AG53</f>
        <v>0.00477430592406528</v>
      </c>
      <c r="AI54" s="36"/>
      <c r="AJ54" s="36" t="n">
        <f aca="false">AB54/AG54</f>
        <v>-0.0107827533867587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0.00724487043298648</v>
      </c>
      <c r="AV54" s="5"/>
      <c r="AW54" s="40" t="n">
        <f aca="false">workers_and_wage_low!C42</f>
        <v>12026102</v>
      </c>
      <c r="AX54" s="5"/>
      <c r="AY54" s="36" t="n">
        <f aca="false">(AW54-AW53)/AW53</f>
        <v>-0.000196866268112237</v>
      </c>
      <c r="AZ54" s="41" t="n">
        <f aca="false">workers_and_wage_low!B42</f>
        <v>6407.26003588706</v>
      </c>
      <c r="BA54" s="36" t="n">
        <f aca="false">(AZ54-AZ53)/AZ53</f>
        <v>0.00497215104099742</v>
      </c>
      <c r="BB54" s="36"/>
      <c r="BC54" s="36"/>
      <c r="BD54" s="36"/>
      <c r="BE54" s="36"/>
      <c r="BF54" s="5" t="n">
        <f aca="false">BF53*(1+AY54)*(1+BA54)*(1-BE54)</f>
        <v>103.063367390566</v>
      </c>
      <c r="BG54" s="5"/>
      <c r="BH54" s="5"/>
      <c r="BI54" s="36" t="n">
        <f aca="false">T61/AG61</f>
        <v>0.016159009147476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'Low pensions'!Q55</f>
        <v>111867523.946901</v>
      </c>
      <c r="E55" s="9"/>
      <c r="F55" s="42" t="n">
        <f aca="false">'Low pensions'!I55</f>
        <v>20333246.6784018</v>
      </c>
      <c r="G55" s="57" t="n">
        <f aca="false">'Low pensions'!K55</f>
        <v>833066.68368924</v>
      </c>
      <c r="H55" s="57" t="n">
        <f aca="false">'Low pensions'!V55</f>
        <v>4583287.09924923</v>
      </c>
      <c r="I55" s="57" t="n">
        <f aca="false">'Low pensions'!M55</f>
        <v>25764.9489800796</v>
      </c>
      <c r="J55" s="57" t="n">
        <f aca="false">'Low pensions'!W55</f>
        <v>141751.147399461</v>
      </c>
      <c r="K55" s="9"/>
      <c r="L55" s="57" t="n">
        <f aca="false">'Low pensions'!N55</f>
        <v>2803532.74043386</v>
      </c>
      <c r="M55" s="42"/>
      <c r="N55" s="57" t="n">
        <f aca="false">'Low pensions'!L55</f>
        <v>892038.677467152</v>
      </c>
      <c r="O55" s="9"/>
      <c r="P55" s="57" t="n">
        <f aca="false">'Low pensions'!X55</f>
        <v>19455278.3270094</v>
      </c>
      <c r="Q55" s="42"/>
      <c r="R55" s="57" t="n">
        <f aca="false">'Low SIPA income'!G50</f>
        <v>22801264.3565938</v>
      </c>
      <c r="S55" s="42"/>
      <c r="T55" s="57" t="n">
        <f aca="false">'Low SIPA income'!J50</f>
        <v>87182610.4917802</v>
      </c>
      <c r="U55" s="9"/>
      <c r="V55" s="57" t="n">
        <f aca="false">'Low SIPA income'!F50</f>
        <v>127135.974760523</v>
      </c>
      <c r="W55" s="42"/>
      <c r="X55" s="57" t="n">
        <f aca="false">'Low SIPA income'!M50</f>
        <v>319328.914279822</v>
      </c>
      <c r="Y55" s="9"/>
      <c r="Z55" s="9" t="n">
        <f aca="false">R55+V55-N55-L55-F55</f>
        <v>-1100417.7649485</v>
      </c>
      <c r="AA55" s="9"/>
      <c r="AB55" s="9" t="n">
        <f aca="false">T55-P55-D55</f>
        <v>-44140191.7821298</v>
      </c>
      <c r="AC55" s="24"/>
      <c r="AD55" s="9"/>
      <c r="AE55" s="9"/>
      <c r="AF55" s="9"/>
      <c r="AG55" s="9" t="n">
        <f aca="false">BF55/100*$AG$37</f>
        <v>5448511980.93645</v>
      </c>
      <c r="AH55" s="43" t="n">
        <f aca="false">(AG55-AG54)/AG54</f>
        <v>0.00674618854788478</v>
      </c>
      <c r="AI55" s="43"/>
      <c r="AJ55" s="43" t="n">
        <f aca="false">AB55/AG55</f>
        <v>-0.00810132967249954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12083990</v>
      </c>
      <c r="AX55" s="7"/>
      <c r="AY55" s="43" t="n">
        <f aca="false">(AW55-AW54)/AW54</f>
        <v>0.00481352977049421</v>
      </c>
      <c r="AZ55" s="48" t="n">
        <f aca="false">workers_and_wage_low!B43</f>
        <v>6419.58376260898</v>
      </c>
      <c r="BA55" s="43" t="n">
        <f aca="false">(AZ55-AZ54)/AZ54</f>
        <v>0.00192340043214947</v>
      </c>
      <c r="BB55" s="43"/>
      <c r="BC55" s="43"/>
      <c r="BD55" s="43"/>
      <c r="BE55" s="43"/>
      <c r="BF55" s="7" t="n">
        <f aca="false">BF54*(1+AY55)*(1+BA55)*(1-BE55)</f>
        <v>103.758652299362</v>
      </c>
      <c r="BG55" s="7"/>
      <c r="BH55" s="7"/>
      <c r="BI55" s="43" t="n">
        <f aca="false">T62/AG62</f>
        <v>0.0141463854743286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'Low pensions'!Q56</f>
        <v>113181339.068359</v>
      </c>
      <c r="E56" s="9"/>
      <c r="F56" s="42" t="n">
        <f aca="false">'Low pensions'!I56</f>
        <v>20572048.1286521</v>
      </c>
      <c r="G56" s="57" t="n">
        <f aca="false">'Low pensions'!K56</f>
        <v>874489.431333297</v>
      </c>
      <c r="H56" s="57" t="n">
        <f aca="false">'Low pensions'!V56</f>
        <v>4811182.83510041</v>
      </c>
      <c r="I56" s="57" t="n">
        <f aca="false">'Low pensions'!M56</f>
        <v>27046.0648865967</v>
      </c>
      <c r="J56" s="57" t="n">
        <f aca="false">'Low pensions'!W56</f>
        <v>148799.469126817</v>
      </c>
      <c r="K56" s="9"/>
      <c r="L56" s="57" t="n">
        <f aca="false">'Low pensions'!N56</f>
        <v>2804765.10001237</v>
      </c>
      <c r="M56" s="42"/>
      <c r="N56" s="57" t="n">
        <f aca="false">'Low pensions'!L56</f>
        <v>904005.966249254</v>
      </c>
      <c r="O56" s="9"/>
      <c r="P56" s="57" t="n">
        <f aca="false">'Low pensions'!X56</f>
        <v>19527513.5386788</v>
      </c>
      <c r="Q56" s="42"/>
      <c r="R56" s="57" t="n">
        <f aca="false">'Low SIPA income'!G51</f>
        <v>20063978.0971834</v>
      </c>
      <c r="S56" s="42"/>
      <c r="T56" s="57" t="n">
        <f aca="false">'Low SIPA income'!J51</f>
        <v>76716359.2336711</v>
      </c>
      <c r="U56" s="9"/>
      <c r="V56" s="57" t="n">
        <f aca="false">'Low SIPA income'!F51</f>
        <v>128338.397252649</v>
      </c>
      <c r="W56" s="42"/>
      <c r="X56" s="57" t="n">
        <f aca="false">'Low SIPA income'!M51</f>
        <v>322349.052912019</v>
      </c>
      <c r="Y56" s="9"/>
      <c r="Z56" s="9" t="n">
        <f aca="false">R56+V56-N56-L56-F56</f>
        <v>-4088502.70047764</v>
      </c>
      <c r="AA56" s="9"/>
      <c r="AB56" s="9" t="n">
        <f aca="false">T56-P56-D56</f>
        <v>-55992493.3733666</v>
      </c>
      <c r="AC56" s="24"/>
      <c r="AD56" s="9"/>
      <c r="AE56" s="9"/>
      <c r="AF56" s="9"/>
      <c r="AG56" s="9" t="n">
        <f aca="false">BF56/100*$AG$37</f>
        <v>5499930940.53847</v>
      </c>
      <c r="AH56" s="43" t="n">
        <f aca="false">(AG56-AG55)/AG55</f>
        <v>0.00943724814810444</v>
      </c>
      <c r="AI56" s="43"/>
      <c r="AJ56" s="43" t="n">
        <f aca="false">AB56/AG56</f>
        <v>-0.0101805811706946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12165808</v>
      </c>
      <c r="AX56" s="7"/>
      <c r="AY56" s="43" t="n">
        <f aca="false">(AW56-AW55)/AW55</f>
        <v>0.00677077687088453</v>
      </c>
      <c r="AZ56" s="48" t="n">
        <f aca="false">workers_and_wage_low!B44</f>
        <v>6436.58627808515</v>
      </c>
      <c r="BA56" s="43" t="n">
        <f aca="false">(AZ56-AZ55)/AZ55</f>
        <v>0.00264853861323567</v>
      </c>
      <c r="BB56" s="43"/>
      <c r="BC56" s="43"/>
      <c r="BD56" s="43"/>
      <c r="BE56" s="43"/>
      <c r="BF56" s="7" t="n">
        <f aca="false">BF55*(1+AY56)*(1+BA56)*(1-BE56)</f>
        <v>104.737848448624</v>
      </c>
      <c r="BG56" s="7"/>
      <c r="BH56" s="7"/>
      <c r="BI56" s="43" t="n">
        <f aca="false">T63/AG63</f>
        <v>0.0162871156642194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'Low pensions'!Q57</f>
        <v>113802461.867276</v>
      </c>
      <c r="E57" s="9"/>
      <c r="F57" s="42" t="n">
        <f aca="false">'Low pensions'!I57</f>
        <v>20684944.5497255</v>
      </c>
      <c r="G57" s="57" t="n">
        <f aca="false">'Low pensions'!K57</f>
        <v>965034.189197128</v>
      </c>
      <c r="H57" s="57" t="n">
        <f aca="false">'Low pensions'!V57</f>
        <v>5309333.37784465</v>
      </c>
      <c r="I57" s="57" t="n">
        <f aca="false">'Low pensions'!M57</f>
        <v>29846.4182225917</v>
      </c>
      <c r="J57" s="57" t="n">
        <f aca="false">'Low pensions'!W57</f>
        <v>164206.18694365</v>
      </c>
      <c r="K57" s="9"/>
      <c r="L57" s="57" t="n">
        <f aca="false">'Low pensions'!N57</f>
        <v>2828906.39264699</v>
      </c>
      <c r="M57" s="42"/>
      <c r="N57" s="57" t="n">
        <f aca="false">'Low pensions'!L57</f>
        <v>910420.19492165</v>
      </c>
      <c r="O57" s="9"/>
      <c r="P57" s="57" t="n">
        <f aca="false">'Low pensions'!X57</f>
        <v>19688072.0145748</v>
      </c>
      <c r="Q57" s="42"/>
      <c r="R57" s="57" t="n">
        <f aca="false">'Low SIPA income'!G52</f>
        <v>23183374.4529682</v>
      </c>
      <c r="S57" s="42"/>
      <c r="T57" s="57" t="n">
        <f aca="false">'Low SIPA income'!J52</f>
        <v>88643641.5633994</v>
      </c>
      <c r="U57" s="9"/>
      <c r="V57" s="57" t="n">
        <f aca="false">'Low SIPA income'!F52</f>
        <v>130189.022479835</v>
      </c>
      <c r="W57" s="42"/>
      <c r="X57" s="57" t="n">
        <f aca="false">'Low SIPA income'!M52</f>
        <v>326997.289932653</v>
      </c>
      <c r="Y57" s="9"/>
      <c r="Z57" s="9" t="n">
        <f aca="false">R57+V57-N57-L57-F57</f>
        <v>-1110707.66184614</v>
      </c>
      <c r="AA57" s="9"/>
      <c r="AB57" s="9" t="n">
        <f aca="false">T57-P57-D57</f>
        <v>-44846892.3184511</v>
      </c>
      <c r="AC57" s="24"/>
      <c r="AD57" s="9"/>
      <c r="AE57" s="9"/>
      <c r="AF57" s="9"/>
      <c r="AG57" s="9" t="n">
        <f aca="false">BF57/100*$AG$37</f>
        <v>5544049951.67689</v>
      </c>
      <c r="AH57" s="43" t="n">
        <f aca="false">(AG57-AG56)/AG56</f>
        <v>0.00802173911189141</v>
      </c>
      <c r="AI57" s="43" t="n">
        <f aca="false">(AG57-AG53)/AG53</f>
        <v>0.0292899663100838</v>
      </c>
      <c r="AJ57" s="43" t="n">
        <f aca="false">AB57/AG57</f>
        <v>-0.00808919340722867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12207453</v>
      </c>
      <c r="AX57" s="7"/>
      <c r="AY57" s="43" t="n">
        <f aca="false">(AW57-AW56)/AW56</f>
        <v>0.0034231183000751</v>
      </c>
      <c r="AZ57" s="48" t="n">
        <f aca="false">workers_and_wage_low!B45</f>
        <v>6466.0847210407</v>
      </c>
      <c r="BA57" s="43" t="n">
        <f aca="false">(AZ57-AZ56)/AZ56</f>
        <v>0.00458293289037141</v>
      </c>
      <c r="BB57" s="43"/>
      <c r="BC57" s="43"/>
      <c r="BD57" s="43"/>
      <c r="BE57" s="43"/>
      <c r="BF57" s="7" t="n">
        <f aca="false">BF56*(1+AY57)*(1+BA57)*(1-BE57)</f>
        <v>105.57802814402</v>
      </c>
      <c r="BG57" s="50" t="n">
        <f aca="false">(BB57-BB53)/BB53</f>
        <v>-1</v>
      </c>
      <c r="BH57" s="7"/>
      <c r="BI57" s="43" t="n">
        <f aca="false">T64/AG64</f>
        <v>0.0142289979032205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'Low pensions'!Q58</f>
        <v>114088731.947824</v>
      </c>
      <c r="E58" s="6"/>
      <c r="F58" s="8" t="n">
        <f aca="false">'Low pensions'!I58</f>
        <v>20736977.5255086</v>
      </c>
      <c r="G58" s="56" t="n">
        <f aca="false">'Low pensions'!K58</f>
        <v>1035406.43948157</v>
      </c>
      <c r="H58" s="56" t="n">
        <f aca="false">'Low pensions'!V58</f>
        <v>5696500.73573907</v>
      </c>
      <c r="I58" s="56" t="n">
        <f aca="false">'Low pensions'!M58</f>
        <v>32022.879571595</v>
      </c>
      <c r="J58" s="56" t="n">
        <f aca="false">'Low pensions'!W58</f>
        <v>176180.435125951</v>
      </c>
      <c r="K58" s="6"/>
      <c r="L58" s="56" t="n">
        <f aca="false">'Low pensions'!N58</f>
        <v>3414116.68177269</v>
      </c>
      <c r="M58" s="8"/>
      <c r="N58" s="56" t="n">
        <f aca="false">'Low pensions'!L58</f>
        <v>913653.921423886</v>
      </c>
      <c r="O58" s="6"/>
      <c r="P58" s="56" t="n">
        <f aca="false">'Low pensions'!X58</f>
        <v>22742521.9959325</v>
      </c>
      <c r="Q58" s="8"/>
      <c r="R58" s="56" t="n">
        <f aca="false">'Low SIPA income'!G53</f>
        <v>20408004.3125133</v>
      </c>
      <c r="S58" s="8"/>
      <c r="T58" s="56" t="n">
        <f aca="false">'Low SIPA income'!J53</f>
        <v>78031773.285322</v>
      </c>
      <c r="U58" s="6"/>
      <c r="V58" s="56" t="n">
        <f aca="false">'Low SIPA income'!F53</f>
        <v>132405.346321893</v>
      </c>
      <c r="W58" s="8"/>
      <c r="X58" s="56" t="n">
        <f aca="false">'Low SIPA income'!M53</f>
        <v>332564.056440007</v>
      </c>
      <c r="Y58" s="6"/>
      <c r="Z58" s="6" t="n">
        <f aca="false">R58+V58-N58-L58-F58</f>
        <v>-4524338.46986996</v>
      </c>
      <c r="AA58" s="6"/>
      <c r="AB58" s="6" t="n">
        <f aca="false">T58-P58-D58</f>
        <v>-58799480.6584348</v>
      </c>
      <c r="AC58" s="24"/>
      <c r="AD58" s="6"/>
      <c r="AE58" s="6"/>
      <c r="AF58" s="6"/>
      <c r="AG58" s="6" t="n">
        <f aca="false">BF58/100*$AG$37</f>
        <v>5607207166.61758</v>
      </c>
      <c r="AH58" s="36" t="n">
        <f aca="false">(AG58-AG57)/AG57</f>
        <v>0.0113918913954922</v>
      </c>
      <c r="AI58" s="36"/>
      <c r="AJ58" s="36" t="n">
        <f aca="false">AB58/AG58</f>
        <v>-0.0104864113115878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0.00720689286898674</v>
      </c>
      <c r="AV58" s="5"/>
      <c r="AW58" s="40" t="n">
        <f aca="false">workers_and_wage_low!C46</f>
        <v>12263793</v>
      </c>
      <c r="AX58" s="5"/>
      <c r="AY58" s="36" t="n">
        <f aca="false">(AW58-AW57)/AW57</f>
        <v>0.00461521334548656</v>
      </c>
      <c r="AZ58" s="41" t="n">
        <f aca="false">workers_and_wage_low!B46</f>
        <v>6509.70199242626</v>
      </c>
      <c r="BA58" s="36" t="n">
        <f aca="false">(AZ58-AZ57)/AZ57</f>
        <v>0.00674554591646926</v>
      </c>
      <c r="BB58" s="36"/>
      <c r="BC58" s="36"/>
      <c r="BD58" s="36"/>
      <c r="BE58" s="36"/>
      <c r="BF58" s="5" t="n">
        <f aca="false">BF57*(1+AY58)*(1+BA58)*(1-BE58)</f>
        <v>106.780761574387</v>
      </c>
      <c r="BG58" s="5"/>
      <c r="BH58" s="5"/>
      <c r="BI58" s="36" t="n">
        <f aca="false">T65/AG65</f>
        <v>0.0164795092032276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'Low pensions'!Q59</f>
        <v>114271767.883803</v>
      </c>
      <c r="E59" s="9"/>
      <c r="F59" s="42" t="n">
        <f aca="false">'Low pensions'!I59</f>
        <v>20770246.4735102</v>
      </c>
      <c r="G59" s="57" t="n">
        <f aca="false">'Low pensions'!K59</f>
        <v>1127488.60938514</v>
      </c>
      <c r="H59" s="57" t="n">
        <f aca="false">'Low pensions'!V59</f>
        <v>6203109.66591608</v>
      </c>
      <c r="I59" s="57" t="n">
        <f aca="false">'Low pensions'!M59</f>
        <v>34870.7817335615</v>
      </c>
      <c r="J59" s="57" t="n">
        <f aca="false">'Low pensions'!W59</f>
        <v>191848.752554108</v>
      </c>
      <c r="K59" s="9"/>
      <c r="L59" s="57" t="n">
        <f aca="false">'Low pensions'!N59</f>
        <v>2815084.55459205</v>
      </c>
      <c r="M59" s="42"/>
      <c r="N59" s="57" t="n">
        <f aca="false">'Low pensions'!L59</f>
        <v>916942.34406852</v>
      </c>
      <c r="O59" s="9"/>
      <c r="P59" s="57" t="n">
        <f aca="false">'Low pensions'!X59</f>
        <v>19652233.3714625</v>
      </c>
      <c r="Q59" s="42"/>
      <c r="R59" s="57" t="n">
        <f aca="false">'Low SIPA income'!G54</f>
        <v>23705313.3055147</v>
      </c>
      <c r="S59" s="42"/>
      <c r="T59" s="57" t="n">
        <f aca="false">'Low SIPA income'!J54</f>
        <v>90639320.0034387</v>
      </c>
      <c r="U59" s="9"/>
      <c r="V59" s="57" t="n">
        <f aca="false">'Low SIPA income'!F54</f>
        <v>126516.029974808</v>
      </c>
      <c r="W59" s="42"/>
      <c r="X59" s="57" t="n">
        <f aca="false">'Low SIPA income'!M54</f>
        <v>317771.791713148</v>
      </c>
      <c r="Y59" s="9"/>
      <c r="Z59" s="9" t="n">
        <f aca="false">R59+V59-N59-L59-F59</f>
        <v>-670444.036681257</v>
      </c>
      <c r="AA59" s="9"/>
      <c r="AB59" s="9" t="n">
        <f aca="false">T59-P59-D59</f>
        <v>-43284681.2518264</v>
      </c>
      <c r="AC59" s="24"/>
      <c r="AD59" s="9"/>
      <c r="AE59" s="9"/>
      <c r="AF59" s="9"/>
      <c r="AG59" s="9" t="n">
        <f aca="false">BF59/100*$AG$37</f>
        <v>5626068752.83245</v>
      </c>
      <c r="AH59" s="43" t="n">
        <f aca="false">(AG59-AG58)/AG58</f>
        <v>0.00336381119056216</v>
      </c>
      <c r="AI59" s="43"/>
      <c r="AJ59" s="43" t="n">
        <f aca="false">AB59/AG59</f>
        <v>-0.00769359265828999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12244018</v>
      </c>
      <c r="AX59" s="7"/>
      <c r="AY59" s="43" t="n">
        <f aca="false">(AW59-AW58)/AW58</f>
        <v>-0.00161247013872462</v>
      </c>
      <c r="AZ59" s="48" t="n">
        <f aca="false">workers_and_wage_low!B47</f>
        <v>6542.14841980565</v>
      </c>
      <c r="BA59" s="43" t="n">
        <f aca="false">(AZ59-AZ58)/AZ58</f>
        <v>0.00498431839385876</v>
      </c>
      <c r="BB59" s="43"/>
      <c r="BC59" s="43"/>
      <c r="BD59" s="43"/>
      <c r="BE59" s="43"/>
      <c r="BF59" s="7" t="n">
        <f aca="false">BF58*(1+AY59)*(1+BA59)*(1-BE59)</f>
        <v>107.139951895108</v>
      </c>
      <c r="BG59" s="7"/>
      <c r="BH59" s="7"/>
      <c r="BI59" s="43" t="n">
        <f aca="false">T66/AG66</f>
        <v>0.0145000981113762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'Low pensions'!Q60</f>
        <v>114355904.454214</v>
      </c>
      <c r="E60" s="9"/>
      <c r="F60" s="42" t="n">
        <f aca="false">'Low pensions'!I60</f>
        <v>20785539.2911259</v>
      </c>
      <c r="G60" s="57" t="n">
        <f aca="false">'Low pensions'!K60</f>
        <v>1195035.36592673</v>
      </c>
      <c r="H60" s="57" t="n">
        <f aca="false">'Low pensions'!V60</f>
        <v>6574731.99089274</v>
      </c>
      <c r="I60" s="57" t="n">
        <f aca="false">'Low pensions'!M60</f>
        <v>36959.8566781462</v>
      </c>
      <c r="J60" s="57" t="n">
        <f aca="false">'Low pensions'!W60</f>
        <v>203342.226522455</v>
      </c>
      <c r="K60" s="9"/>
      <c r="L60" s="57" t="n">
        <f aca="false">'Low pensions'!N60</f>
        <v>2781515.44620361</v>
      </c>
      <c r="M60" s="42"/>
      <c r="N60" s="57" t="n">
        <f aca="false">'Low pensions'!L60</f>
        <v>918849.094391122</v>
      </c>
      <c r="O60" s="9"/>
      <c r="P60" s="57" t="n">
        <f aca="false">'Low pensions'!X60</f>
        <v>19488533.4861467</v>
      </c>
      <c r="Q60" s="42"/>
      <c r="R60" s="57" t="n">
        <f aca="false">'Low SIPA income'!G55</f>
        <v>20956951.0632024</v>
      </c>
      <c r="S60" s="42"/>
      <c r="T60" s="57" t="n">
        <f aca="false">'Low SIPA income'!J55</f>
        <v>80130718.7647299</v>
      </c>
      <c r="U60" s="9"/>
      <c r="V60" s="57" t="n">
        <f aca="false">'Low SIPA income'!F55</f>
        <v>125500.067712619</v>
      </c>
      <c r="W60" s="42"/>
      <c r="X60" s="57" t="n">
        <f aca="false">'Low SIPA income'!M55</f>
        <v>315219.987420576</v>
      </c>
      <c r="Y60" s="9"/>
      <c r="Z60" s="9" t="n">
        <f aca="false">R60+V60-N60-L60-F60</f>
        <v>-3403452.70080563</v>
      </c>
      <c r="AA60" s="9"/>
      <c r="AB60" s="9" t="n">
        <f aca="false">T60-P60-D60</f>
        <v>-53713719.1756305</v>
      </c>
      <c r="AC60" s="24"/>
      <c r="AD60" s="9"/>
      <c r="AE60" s="9"/>
      <c r="AF60" s="9"/>
      <c r="AG60" s="9" t="n">
        <f aca="false">BF60/100*$AG$37</f>
        <v>5683739706.55494</v>
      </c>
      <c r="AH60" s="43" t="n">
        <f aca="false">(AG60-AG59)/AG59</f>
        <v>0.0102506663633399</v>
      </c>
      <c r="AI60" s="43"/>
      <c r="AJ60" s="43" t="n">
        <f aca="false">AB60/AG60</f>
        <v>-0.0094504185534189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12302860</v>
      </c>
      <c r="AX60" s="7"/>
      <c r="AY60" s="43" t="n">
        <f aca="false">(AW60-AW59)/AW59</f>
        <v>0.00480577535903655</v>
      </c>
      <c r="AZ60" s="48" t="n">
        <f aca="false">workers_and_wage_low!B48</f>
        <v>6577.59933574718</v>
      </c>
      <c r="BA60" s="43" t="n">
        <f aca="false">(AZ60-AZ59)/AZ59</f>
        <v>0.00541884923218898</v>
      </c>
      <c r="BB60" s="43"/>
      <c r="BC60" s="43"/>
      <c r="BD60" s="43"/>
      <c r="BE60" s="43"/>
      <c r="BF60" s="7" t="n">
        <f aca="false">BF59*(1+AY60)*(1+BA60)*(1-BE60)</f>
        <v>108.238207796169</v>
      </c>
      <c r="BG60" s="7"/>
      <c r="BH60" s="7"/>
      <c r="BI60" s="43" t="n">
        <f aca="false">T67/AG67</f>
        <v>0.0165178573383756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'Low pensions'!Q61</f>
        <v>115214550.280634</v>
      </c>
      <c r="E61" s="9"/>
      <c r="F61" s="42" t="n">
        <f aca="false">'Low pensions'!I61</f>
        <v>20941608.3340616</v>
      </c>
      <c r="G61" s="57" t="n">
        <f aca="false">'Low pensions'!K61</f>
        <v>1231041.19255616</v>
      </c>
      <c r="H61" s="57" t="n">
        <f aca="false">'Low pensions'!V61</f>
        <v>6772825.42557153</v>
      </c>
      <c r="I61" s="57" t="n">
        <f aca="false">'Low pensions'!M61</f>
        <v>38073.4389450354</v>
      </c>
      <c r="J61" s="57" t="n">
        <f aca="false">'Low pensions'!W61</f>
        <v>209468.827594993</v>
      </c>
      <c r="K61" s="9"/>
      <c r="L61" s="57" t="n">
        <f aca="false">'Low pensions'!N61</f>
        <v>2753324.9179318</v>
      </c>
      <c r="M61" s="42"/>
      <c r="N61" s="57" t="n">
        <f aca="false">'Low pensions'!L61</f>
        <v>928508.770478625</v>
      </c>
      <c r="O61" s="9"/>
      <c r="P61" s="57" t="n">
        <f aca="false">'Low pensions'!X61</f>
        <v>19395397.3887003</v>
      </c>
      <c r="Q61" s="42"/>
      <c r="R61" s="57" t="n">
        <f aca="false">'Low SIPA income'!G56</f>
        <v>24112060.9599703</v>
      </c>
      <c r="S61" s="42"/>
      <c r="T61" s="57" t="n">
        <f aca="false">'Low SIPA income'!J56</f>
        <v>92194554.9137603</v>
      </c>
      <c r="U61" s="9"/>
      <c r="V61" s="57" t="n">
        <f aca="false">'Low SIPA income'!F56</f>
        <v>135545.501117782</v>
      </c>
      <c r="W61" s="42"/>
      <c r="X61" s="57" t="n">
        <f aca="false">'Low SIPA income'!M56</f>
        <v>340451.219955532</v>
      </c>
      <c r="Y61" s="9"/>
      <c r="Z61" s="9" t="n">
        <f aca="false">R61+V61-N61-L61-F61</f>
        <v>-375835.561383937</v>
      </c>
      <c r="AA61" s="9"/>
      <c r="AB61" s="9" t="n">
        <f aca="false">T61-P61-D61</f>
        <v>-42415392.7555736</v>
      </c>
      <c r="AC61" s="24"/>
      <c r="AD61" s="9"/>
      <c r="AE61" s="9"/>
      <c r="AF61" s="9"/>
      <c r="AG61" s="9" t="n">
        <f aca="false">BF61/100*$AG$37</f>
        <v>5705458427.0819</v>
      </c>
      <c r="AH61" s="43" t="n">
        <f aca="false">(AG61-AG60)/AG60</f>
        <v>0.00382120252655269</v>
      </c>
      <c r="AI61" s="43" t="n">
        <f aca="false">(AG61-AG57)/AG57</f>
        <v>0.0291138205484941</v>
      </c>
      <c r="AJ61" s="43" t="n">
        <f aca="false">AB61/AG61</f>
        <v>-0.0074341778662766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12317123</v>
      </c>
      <c r="AX61" s="7"/>
      <c r="AY61" s="43" t="n">
        <f aca="false">(AW61-AW60)/AW60</f>
        <v>0.00115932392955784</v>
      </c>
      <c r="AZ61" s="48" t="n">
        <f aca="false">workers_and_wage_low!B49</f>
        <v>6595.08783180664</v>
      </c>
      <c r="BA61" s="43" t="n">
        <f aca="false">(AZ61-AZ60)/AZ60</f>
        <v>0.00265879619094698</v>
      </c>
      <c r="BB61" s="43"/>
      <c r="BC61" s="43"/>
      <c r="BD61" s="43"/>
      <c r="BE61" s="43"/>
      <c r="BF61" s="7" t="n">
        <f aca="false">BF60*(1+AY61)*(1+BA61)*(1-BE61)</f>
        <v>108.651807909269</v>
      </c>
      <c r="BG61" s="7"/>
      <c r="BH61" s="7"/>
      <c r="BI61" s="43" t="n">
        <f aca="false">T68/AG68</f>
        <v>0.0142678277380697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'Low pensions'!Q62</f>
        <v>115441724.431541</v>
      </c>
      <c r="E62" s="6"/>
      <c r="F62" s="8" t="n">
        <f aca="false">'Low pensions'!I62</f>
        <v>20982899.9251006</v>
      </c>
      <c r="G62" s="56" t="n">
        <f aca="false">'Low pensions'!K62</f>
        <v>1326814.9088343</v>
      </c>
      <c r="H62" s="56" t="n">
        <f aca="false">'Low pensions'!V62</f>
        <v>7299744.15471915</v>
      </c>
      <c r="I62" s="56" t="n">
        <f aca="false">'Low pensions'!M62</f>
        <v>41035.5126443598</v>
      </c>
      <c r="J62" s="56" t="n">
        <f aca="false">'Low pensions'!W62</f>
        <v>225765.283135644</v>
      </c>
      <c r="K62" s="6"/>
      <c r="L62" s="56" t="n">
        <f aca="false">'Low pensions'!N62</f>
        <v>3392807.3938551</v>
      </c>
      <c r="M62" s="8"/>
      <c r="N62" s="56" t="n">
        <f aca="false">'Low pensions'!L62</f>
        <v>932732.381237522</v>
      </c>
      <c r="O62" s="6"/>
      <c r="P62" s="56" t="n">
        <f aca="false">'Low pensions'!X62</f>
        <v>22736912.056467</v>
      </c>
      <c r="Q62" s="8"/>
      <c r="R62" s="56" t="n">
        <f aca="false">'Low SIPA income'!G57</f>
        <v>21150236.7719458</v>
      </c>
      <c r="S62" s="8"/>
      <c r="T62" s="56" t="n">
        <f aca="false">'Low SIPA income'!J57</f>
        <v>80869763.4245111</v>
      </c>
      <c r="U62" s="6"/>
      <c r="V62" s="56" t="n">
        <f aca="false">'Low SIPA income'!F57</f>
        <v>134675.188013825</v>
      </c>
      <c r="W62" s="8"/>
      <c r="X62" s="56" t="n">
        <f aca="false">'Low SIPA income'!M57</f>
        <v>338265.244356622</v>
      </c>
      <c r="Y62" s="6"/>
      <c r="Z62" s="6" t="n">
        <f aca="false">R62+V62-N62-L62-F62</f>
        <v>-4023527.74023359</v>
      </c>
      <c r="AA62" s="6"/>
      <c r="AB62" s="6" t="n">
        <f aca="false">T62-P62-D62</f>
        <v>-57308873.0634969</v>
      </c>
      <c r="AC62" s="24"/>
      <c r="AD62" s="6"/>
      <c r="AE62" s="6"/>
      <c r="AF62" s="6"/>
      <c r="AG62" s="6" t="n">
        <f aca="false">BF62/100*$AG$37</f>
        <v>5716637905.22782</v>
      </c>
      <c r="AH62" s="36" t="n">
        <f aca="false">(AG62-AG61)/AG61</f>
        <v>0.00195943556311908</v>
      </c>
      <c r="AI62" s="36"/>
      <c r="AJ62" s="36" t="n">
        <f aca="false">AB62/AG62</f>
        <v>-0.0100249261915099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0.0033648143401226</v>
      </c>
      <c r="AV62" s="5"/>
      <c r="AW62" s="40" t="n">
        <f aca="false">workers_and_wage_low!C50</f>
        <v>12308220</v>
      </c>
      <c r="AX62" s="5"/>
      <c r="AY62" s="36" t="n">
        <f aca="false">(AW62-AW61)/AW61</f>
        <v>-0.000722814897602305</v>
      </c>
      <c r="AZ62" s="41" t="n">
        <f aca="false">workers_and_wage_low!B50</f>
        <v>6612.7903047932</v>
      </c>
      <c r="BA62" s="36" t="n">
        <f aca="false">(AZ62-AZ61)/AZ61</f>
        <v>0.00268419063369946</v>
      </c>
      <c r="BB62" s="36"/>
      <c r="BC62" s="36"/>
      <c r="BD62" s="36"/>
      <c r="BE62" s="36"/>
      <c r="BF62" s="5" t="n">
        <f aca="false">BF61*(1+AY62)*(1+BA62)*(1-BE62)</f>
        <v>108.864704125684</v>
      </c>
      <c r="BG62" s="5"/>
      <c r="BH62" s="5"/>
      <c r="BI62" s="36" t="n">
        <f aca="false">T69/AG69</f>
        <v>0.0164128689326766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'Low pensions'!Q63</f>
        <v>115400748.615663</v>
      </c>
      <c r="E63" s="9"/>
      <c r="F63" s="42" t="n">
        <f aca="false">'Low pensions'!I63</f>
        <v>20975452.0855247</v>
      </c>
      <c r="G63" s="57" t="n">
        <f aca="false">'Low pensions'!K63</f>
        <v>1354391.13885021</v>
      </c>
      <c r="H63" s="57" t="n">
        <f aca="false">'Low pensions'!V63</f>
        <v>7451460.43596342</v>
      </c>
      <c r="I63" s="57" t="n">
        <f aca="false">'Low pensions'!M63</f>
        <v>41888.3857376352</v>
      </c>
      <c r="J63" s="57" t="n">
        <f aca="false">'Low pensions'!W63</f>
        <v>230457.5392566</v>
      </c>
      <c r="K63" s="9"/>
      <c r="L63" s="57" t="n">
        <f aca="false">'Low pensions'!N63</f>
        <v>2748150.17188226</v>
      </c>
      <c r="M63" s="42"/>
      <c r="N63" s="57" t="n">
        <f aca="false">'Low pensions'!L63</f>
        <v>932950.468703508</v>
      </c>
      <c r="O63" s="9"/>
      <c r="P63" s="57" t="n">
        <f aca="false">'Low pensions'!X63</f>
        <v>19392982.51997</v>
      </c>
      <c r="Q63" s="42"/>
      <c r="R63" s="57" t="n">
        <f aca="false">'Low SIPA income'!G58</f>
        <v>24438216.9709238</v>
      </c>
      <c r="S63" s="42"/>
      <c r="T63" s="57" t="n">
        <f aca="false">'Low SIPA income'!J58</f>
        <v>93441640.6901371</v>
      </c>
      <c r="U63" s="9"/>
      <c r="V63" s="57" t="n">
        <f aca="false">'Low SIPA income'!F58</f>
        <v>136524.510216215</v>
      </c>
      <c r="W63" s="42"/>
      <c r="X63" s="57" t="n">
        <f aca="false">'Low SIPA income'!M58</f>
        <v>342910.20855464</v>
      </c>
      <c r="Y63" s="9"/>
      <c r="Z63" s="9" t="n">
        <f aca="false">R63+V63-N63-L63-F63</f>
        <v>-81811.2449704632</v>
      </c>
      <c r="AA63" s="9"/>
      <c r="AB63" s="9" t="n">
        <f aca="false">T63-P63-D63</f>
        <v>-41352090.4454958</v>
      </c>
      <c r="AC63" s="24"/>
      <c r="AD63" s="9"/>
      <c r="AE63" s="9"/>
      <c r="AF63" s="9"/>
      <c r="AG63" s="9" t="n">
        <f aca="false">BF63/100*$AG$37</f>
        <v>5737150924.48294</v>
      </c>
      <c r="AH63" s="43" t="n">
        <f aca="false">(AG63-AG62)/AG62</f>
        <v>0.00358830130492582</v>
      </c>
      <c r="AI63" s="43"/>
      <c r="AJ63" s="43" t="n">
        <f aca="false">AB63/AG63</f>
        <v>-0.00720777455392157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12312665</v>
      </c>
      <c r="AX63" s="7"/>
      <c r="AY63" s="43" t="n">
        <f aca="false">(AW63-AW62)/AW62</f>
        <v>0.000361140766089654</v>
      </c>
      <c r="AZ63" s="48" t="n">
        <f aca="false">workers_and_wage_low!B51</f>
        <v>6634.12313656122</v>
      </c>
      <c r="BA63" s="43" t="n">
        <f aca="false">(AZ63-AZ62)/AZ62</f>
        <v>0.00322599550034982</v>
      </c>
      <c r="BB63" s="43"/>
      <c r="BC63" s="43"/>
      <c r="BD63" s="43"/>
      <c r="BE63" s="43"/>
      <c r="BF63" s="7" t="n">
        <f aca="false">BF62*(1+AY63)*(1+BA63)*(1-BE63)</f>
        <v>109.255343485558</v>
      </c>
      <c r="BG63" s="7"/>
      <c r="BH63" s="7"/>
      <c r="BI63" s="43" t="n">
        <f aca="false">T70/AG70</f>
        <v>0.0143004646165572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'Low pensions'!Q64</f>
        <v>115615762.431826</v>
      </c>
      <c r="E64" s="9"/>
      <c r="F64" s="42" t="n">
        <f aca="false">'Low pensions'!I64</f>
        <v>21014533.3917794</v>
      </c>
      <c r="G64" s="57" t="n">
        <f aca="false">'Low pensions'!K64</f>
        <v>1429244.87394686</v>
      </c>
      <c r="H64" s="57" t="n">
        <f aca="false">'Low pensions'!V64</f>
        <v>7863283.60104285</v>
      </c>
      <c r="I64" s="57" t="n">
        <f aca="false">'Low pensions'!M64</f>
        <v>44203.4497096967</v>
      </c>
      <c r="J64" s="57" t="n">
        <f aca="false">'Low pensions'!W64</f>
        <v>243194.338176582</v>
      </c>
      <c r="K64" s="9"/>
      <c r="L64" s="57" t="n">
        <f aca="false">'Low pensions'!N64</f>
        <v>2747938.54808011</v>
      </c>
      <c r="M64" s="42"/>
      <c r="N64" s="57" t="n">
        <f aca="false">'Low pensions'!L64</f>
        <v>936902.879164141</v>
      </c>
      <c r="O64" s="9"/>
      <c r="P64" s="57" t="n">
        <f aca="false">'Low pensions'!X64</f>
        <v>19413629.3992594</v>
      </c>
      <c r="Q64" s="42"/>
      <c r="R64" s="57" t="n">
        <f aca="false">'Low SIPA income'!G59</f>
        <v>21462357.0093092</v>
      </c>
      <c r="S64" s="42"/>
      <c r="T64" s="57" t="n">
        <f aca="false">'Low SIPA income'!J59</f>
        <v>82063182.2040618</v>
      </c>
      <c r="U64" s="9"/>
      <c r="V64" s="57" t="n">
        <f aca="false">'Low SIPA income'!F59</f>
        <v>139217.166551781</v>
      </c>
      <c r="W64" s="42"/>
      <c r="X64" s="57" t="n">
        <f aca="false">'Low SIPA income'!M59</f>
        <v>349673.38495522</v>
      </c>
      <c r="Y64" s="9"/>
      <c r="Z64" s="9" t="n">
        <f aca="false">R64+V64-N64-L64-F64</f>
        <v>-3097800.6431626</v>
      </c>
      <c r="AA64" s="9"/>
      <c r="AB64" s="9" t="n">
        <f aca="false">T64-P64-D64</f>
        <v>-52966209.6270238</v>
      </c>
      <c r="AC64" s="24"/>
      <c r="AD64" s="9"/>
      <c r="AE64" s="9"/>
      <c r="AF64" s="9"/>
      <c r="AG64" s="9" t="n">
        <f aca="false">BF64/100*$AG$37</f>
        <v>5767319860.62689</v>
      </c>
      <c r="AH64" s="43" t="n">
        <f aca="false">(AG64-AG63)/AG63</f>
        <v>0.00525852231204229</v>
      </c>
      <c r="AI64" s="43"/>
      <c r="AJ64" s="43" t="n">
        <f aca="false">AB64/AG64</f>
        <v>-0.00918385158219169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12329956</v>
      </c>
      <c r="AX64" s="7"/>
      <c r="AY64" s="43" t="n">
        <f aca="false">(AW64-AW63)/AW63</f>
        <v>0.00140432635826606</v>
      </c>
      <c r="AZ64" s="48" t="n">
        <f aca="false">workers_and_wage_low!B52</f>
        <v>6659.65648994983</v>
      </c>
      <c r="BA64" s="43" t="n">
        <f aca="false">(AZ64-AZ63)/AZ63</f>
        <v>0.0038487909951344</v>
      </c>
      <c r="BB64" s="43"/>
      <c r="BC64" s="43"/>
      <c r="BD64" s="43"/>
      <c r="BE64" s="43"/>
      <c r="BF64" s="7" t="n">
        <f aca="false">BF63*(1+AY64)*(1+BA64)*(1-BE64)</f>
        <v>109.829865146987</v>
      </c>
      <c r="BG64" s="7"/>
      <c r="BH64" s="7"/>
      <c r="BI64" s="43" t="n">
        <f aca="false">T71/AG71</f>
        <v>0.0164145896374992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'Low pensions'!Q65</f>
        <v>116023290.150627</v>
      </c>
      <c r="E65" s="9"/>
      <c r="F65" s="42" t="n">
        <f aca="false">'Low pensions'!I65</f>
        <v>21088606.3786688</v>
      </c>
      <c r="G65" s="57" t="n">
        <f aca="false">'Low pensions'!K65</f>
        <v>1510847.92894463</v>
      </c>
      <c r="H65" s="57" t="n">
        <f aca="false">'Low pensions'!V65</f>
        <v>8312239.53284685</v>
      </c>
      <c r="I65" s="57" t="n">
        <f aca="false">'Low pensions'!M65</f>
        <v>46727.25553437</v>
      </c>
      <c r="J65" s="57" t="n">
        <f aca="false">'Low pensions'!W65</f>
        <v>257079.573180831</v>
      </c>
      <c r="K65" s="9"/>
      <c r="L65" s="57" t="n">
        <f aca="false">'Low pensions'!N65</f>
        <v>2782078.5310809</v>
      </c>
      <c r="M65" s="42"/>
      <c r="N65" s="57" t="n">
        <f aca="false">'Low pensions'!L65</f>
        <v>941870.586110365</v>
      </c>
      <c r="O65" s="9"/>
      <c r="P65" s="57" t="n">
        <f aca="false">'Low pensions'!X65</f>
        <v>19618112.7912528</v>
      </c>
      <c r="Q65" s="42"/>
      <c r="R65" s="57" t="n">
        <f aca="false">'Low SIPA income'!G60</f>
        <v>24922868.6963603</v>
      </c>
      <c r="S65" s="42"/>
      <c r="T65" s="57" t="n">
        <f aca="false">'Low SIPA income'!J60</f>
        <v>95294748.5679322</v>
      </c>
      <c r="U65" s="9"/>
      <c r="V65" s="57" t="n">
        <f aca="false">'Low SIPA income'!F60</f>
        <v>140437.841709068</v>
      </c>
      <c r="W65" s="42"/>
      <c r="X65" s="57" t="n">
        <f aca="false">'Low SIPA income'!M60</f>
        <v>352739.36901991</v>
      </c>
      <c r="Y65" s="9"/>
      <c r="Z65" s="9" t="n">
        <f aca="false">R65+V65-N65-L65-F65</f>
        <v>250751.042209294</v>
      </c>
      <c r="AA65" s="9"/>
      <c r="AB65" s="9" t="n">
        <f aca="false">T65-P65-D65</f>
        <v>-40346654.3739479</v>
      </c>
      <c r="AC65" s="24"/>
      <c r="AD65" s="9"/>
      <c r="AE65" s="9"/>
      <c r="AF65" s="9"/>
      <c r="AG65" s="9" t="n">
        <f aca="false">BF65/100*$AG$37</f>
        <v>5782620549.72293</v>
      </c>
      <c r="AH65" s="43" t="n">
        <f aca="false">(AG65-AG64)/AG64</f>
        <v>0.00265299818040321</v>
      </c>
      <c r="AI65" s="43" t="n">
        <f aca="false">(AG65-AG61)/AG61</f>
        <v>0.0135242634097149</v>
      </c>
      <c r="AJ65" s="43" t="n">
        <f aca="false">AB65/AG65</f>
        <v>-0.00697722667898052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12373127</v>
      </c>
      <c r="AX65" s="7"/>
      <c r="AY65" s="43" t="n">
        <f aca="false">(AW65-AW64)/AW64</f>
        <v>0.00350131014255039</v>
      </c>
      <c r="AZ65" s="48" t="n">
        <f aca="false">workers_and_wage_low!B53</f>
        <v>6654.02673520301</v>
      </c>
      <c r="BA65" s="43" t="n">
        <f aca="false">(AZ65-AZ64)/AZ64</f>
        <v>-0.000845352122187711</v>
      </c>
      <c r="BB65" s="43"/>
      <c r="BC65" s="43"/>
      <c r="BD65" s="43"/>
      <c r="BE65" s="43"/>
      <c r="BF65" s="7" t="n">
        <f aca="false">BF64*(1+AY65)*(1+BA65)*(1-BE65)</f>
        <v>110.121243579376</v>
      </c>
      <c r="BG65" s="7"/>
      <c r="BH65" s="7"/>
      <c r="BI65" s="43" t="n">
        <f aca="false">T72/AG72</f>
        <v>0.0142947542915531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'Low pensions'!Q66</f>
        <v>116420567.604068</v>
      </c>
      <c r="E66" s="6"/>
      <c r="F66" s="8" t="n">
        <f aca="false">'Low pensions'!I66</f>
        <v>21160816.2584942</v>
      </c>
      <c r="G66" s="56" t="n">
        <f aca="false">'Low pensions'!K66</f>
        <v>1595312.24371334</v>
      </c>
      <c r="H66" s="56" t="n">
        <f aca="false">'Low pensions'!V66</f>
        <v>8776937.27170253</v>
      </c>
      <c r="I66" s="56" t="n">
        <f aca="false">'Low pensions'!M66</f>
        <v>49339.5539292784</v>
      </c>
      <c r="J66" s="56" t="n">
        <f aca="false">'Low pensions'!W66</f>
        <v>271451.668196984</v>
      </c>
      <c r="K66" s="6"/>
      <c r="L66" s="56" t="n">
        <f aca="false">'Low pensions'!N66</f>
        <v>3329532.11570181</v>
      </c>
      <c r="M66" s="8"/>
      <c r="N66" s="56" t="n">
        <f aca="false">'Low pensions'!L66</f>
        <v>947281.679493003</v>
      </c>
      <c r="O66" s="6"/>
      <c r="P66" s="56" t="n">
        <f aca="false">'Low pensions'!X66</f>
        <v>22488622.2835962</v>
      </c>
      <c r="Q66" s="8"/>
      <c r="R66" s="56" t="n">
        <f aca="false">'Low SIPA income'!G61</f>
        <v>22017744.1476953</v>
      </c>
      <c r="S66" s="8"/>
      <c r="T66" s="56" t="n">
        <f aca="false">'Low SIPA income'!J61</f>
        <v>84186753.0640283</v>
      </c>
      <c r="U66" s="6"/>
      <c r="V66" s="56" t="n">
        <f aca="false">'Low SIPA income'!F61</f>
        <v>143142.393071229</v>
      </c>
      <c r="W66" s="8"/>
      <c r="X66" s="56" t="n">
        <f aca="false">'Low SIPA income'!M61</f>
        <v>359532.422297866</v>
      </c>
      <c r="Y66" s="6"/>
      <c r="Z66" s="6" t="n">
        <f aca="false">R66+V66-N66-L66-F66</f>
        <v>-3276743.51292254</v>
      </c>
      <c r="AA66" s="6"/>
      <c r="AB66" s="6" t="n">
        <f aca="false">T66-P66-D66</f>
        <v>-54722436.8236359</v>
      </c>
      <c r="AC66" s="24"/>
      <c r="AD66" s="6"/>
      <c r="AE66" s="6"/>
      <c r="AF66" s="6"/>
      <c r="AG66" s="6" t="n">
        <f aca="false">BF66/100*$AG$37</f>
        <v>5805943685.16573</v>
      </c>
      <c r="AH66" s="36" t="n">
        <f aca="false">(AG66-AG65)/AG65</f>
        <v>0.00403331590621338</v>
      </c>
      <c r="AI66" s="36"/>
      <c r="AJ66" s="36" t="n">
        <f aca="false">AB66/AG66</f>
        <v>-0.00942524416202186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0.00767152918401756</v>
      </c>
      <c r="AV66" s="5"/>
      <c r="AW66" s="40" t="n">
        <f aca="false">workers_and_wage_low!C54</f>
        <v>12376402</v>
      </c>
      <c r="AX66" s="5"/>
      <c r="AY66" s="36" t="n">
        <f aca="false">(AW66-AW65)/AW65</f>
        <v>0.000264686525887918</v>
      </c>
      <c r="AZ66" s="41" t="n">
        <f aca="false">workers_and_wage_low!B54</f>
        <v>6679.09666018342</v>
      </c>
      <c r="BA66" s="36" t="n">
        <f aca="false">(AZ66-AZ65)/AZ65</f>
        <v>0.00376763213886385</v>
      </c>
      <c r="BB66" s="36"/>
      <c r="BC66" s="36"/>
      <c r="BD66" s="36"/>
      <c r="BE66" s="36"/>
      <c r="BF66" s="5" t="n">
        <f aca="false">BF65*(1+AY66)*(1+BA66)*(1-BE66)</f>
        <v>110.565397342716</v>
      </c>
      <c r="BG66" s="5"/>
      <c r="BH66" s="5"/>
      <c r="BI66" s="36" t="n">
        <f aca="false">T73/AG73</f>
        <v>0.016390639272645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'Low pensions'!Q67</f>
        <v>116813578.984282</v>
      </c>
      <c r="E67" s="9"/>
      <c r="F67" s="42" t="n">
        <f aca="false">'Low pensions'!I67</f>
        <v>21232250.7290122</v>
      </c>
      <c r="G67" s="57" t="n">
        <f aca="false">'Low pensions'!K67</f>
        <v>1649414.0787394</v>
      </c>
      <c r="H67" s="57" t="n">
        <f aca="false">'Low pensions'!V67</f>
        <v>9074589.6053939</v>
      </c>
      <c r="I67" s="57" t="n">
        <f aca="false">'Low pensions'!M67</f>
        <v>51012.8065589503</v>
      </c>
      <c r="J67" s="57" t="n">
        <f aca="false">'Low pensions'!W67</f>
        <v>280657.410476099</v>
      </c>
      <c r="K67" s="9"/>
      <c r="L67" s="57" t="n">
        <f aca="false">'Low pensions'!N67</f>
        <v>2684688.36611295</v>
      </c>
      <c r="M67" s="42"/>
      <c r="N67" s="57" t="n">
        <f aca="false">'Low pensions'!L67</f>
        <v>951794.322163768</v>
      </c>
      <c r="O67" s="9"/>
      <c r="P67" s="57" t="n">
        <f aca="false">'Low pensions'!X67</f>
        <v>19167352.2300511</v>
      </c>
      <c r="Q67" s="42"/>
      <c r="R67" s="57" t="n">
        <f aca="false">'Low SIPA income'!G62</f>
        <v>25390374.3454402</v>
      </c>
      <c r="S67" s="42"/>
      <c r="T67" s="57" t="n">
        <f aca="false">'Low SIPA income'!J62</f>
        <v>97082296.9366987</v>
      </c>
      <c r="U67" s="9"/>
      <c r="V67" s="57" t="n">
        <f aca="false">'Low SIPA income'!F62</f>
        <v>142001.117510085</v>
      </c>
      <c r="W67" s="42"/>
      <c r="X67" s="57" t="n">
        <f aca="false">'Low SIPA income'!M62</f>
        <v>356665.867127147</v>
      </c>
      <c r="Y67" s="9"/>
      <c r="Z67" s="9" t="n">
        <f aca="false">R67+V67-N67-L67-F67</f>
        <v>663642.045661308</v>
      </c>
      <c r="AA67" s="9"/>
      <c r="AB67" s="9" t="n">
        <f aca="false">T67-P67-D67</f>
        <v>-38898634.2776343</v>
      </c>
      <c r="AC67" s="24"/>
      <c r="AD67" s="9"/>
      <c r="AE67" s="9"/>
      <c r="AF67" s="9"/>
      <c r="AG67" s="9" t="n">
        <f aca="false">BF67/100*$AG$37</f>
        <v>5877414663.89526</v>
      </c>
      <c r="AH67" s="43" t="n">
        <f aca="false">(AG67-AG66)/AG66</f>
        <v>0.0123099676133859</v>
      </c>
      <c r="AI67" s="43"/>
      <c r="AJ67" s="43" t="n">
        <f aca="false">AB67/AG67</f>
        <v>-0.00661832395740038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12416238</v>
      </c>
      <c r="AX67" s="7"/>
      <c r="AY67" s="43" t="n">
        <f aca="false">(AW67-AW66)/AW66</f>
        <v>0.00321870605043372</v>
      </c>
      <c r="AZ67" s="48" t="n">
        <f aca="false">workers_and_wage_low!B55</f>
        <v>6739.62325760007</v>
      </c>
      <c r="BA67" s="43" t="n">
        <f aca="false">(AZ67-AZ66)/AZ66</f>
        <v>0.0090620933482625</v>
      </c>
      <c r="BB67" s="43"/>
      <c r="BC67" s="43"/>
      <c r="BD67" s="43"/>
      <c r="BE67" s="43"/>
      <c r="BF67" s="7" t="n">
        <f aca="false">BF66*(1+AY67)*(1+BA67)*(1-BE67)</f>
        <v>111.926453803166</v>
      </c>
      <c r="BG67" s="7"/>
      <c r="BH67" s="7"/>
      <c r="BI67" s="43" t="n">
        <f aca="false">T74/AG74</f>
        <v>0.0141809583242136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'Low pensions'!Q68</f>
        <v>117424730.992871</v>
      </c>
      <c r="E68" s="9"/>
      <c r="F68" s="42" t="n">
        <f aca="false">'Low pensions'!I68</f>
        <v>21343334.8409172</v>
      </c>
      <c r="G68" s="57" t="n">
        <f aca="false">'Low pensions'!K68</f>
        <v>1708268.25031751</v>
      </c>
      <c r="H68" s="57" t="n">
        <f aca="false">'Low pensions'!V68</f>
        <v>9398387.89262869</v>
      </c>
      <c r="I68" s="57" t="n">
        <f aca="false">'Low pensions'!M68</f>
        <v>52833.0386696139</v>
      </c>
      <c r="J68" s="57" t="n">
        <f aca="false">'Low pensions'!W68</f>
        <v>290671.790493672</v>
      </c>
      <c r="K68" s="9"/>
      <c r="L68" s="57" t="n">
        <f aca="false">'Low pensions'!N68</f>
        <v>2678684.58171783</v>
      </c>
      <c r="M68" s="42"/>
      <c r="N68" s="57" t="n">
        <f aca="false">'Low pensions'!L68</f>
        <v>959299.661425948</v>
      </c>
      <c r="O68" s="9"/>
      <c r="P68" s="57" t="n">
        <f aca="false">'Low pensions'!X68</f>
        <v>19177490.7264714</v>
      </c>
      <c r="Q68" s="42"/>
      <c r="R68" s="57" t="n">
        <f aca="false">'Low SIPA income'!G63</f>
        <v>22173713.831944</v>
      </c>
      <c r="S68" s="42"/>
      <c r="T68" s="57" t="n">
        <f aca="false">'Low SIPA income'!J63</f>
        <v>84783116.6699112</v>
      </c>
      <c r="U68" s="9"/>
      <c r="V68" s="57" t="n">
        <f aca="false">'Low SIPA income'!F63</f>
        <v>142349.424314438</v>
      </c>
      <c r="W68" s="42"/>
      <c r="X68" s="57" t="n">
        <f aca="false">'Low SIPA income'!M63</f>
        <v>357540.713400043</v>
      </c>
      <c r="Y68" s="9"/>
      <c r="Z68" s="9" t="n">
        <f aca="false">R68+V68-N68-L68-F68</f>
        <v>-2665255.82780252</v>
      </c>
      <c r="AA68" s="9"/>
      <c r="AB68" s="9" t="n">
        <f aca="false">T68-P68-D68</f>
        <v>-51819105.0494317</v>
      </c>
      <c r="AC68" s="24"/>
      <c r="AD68" s="9"/>
      <c r="AE68" s="9"/>
      <c r="AF68" s="9"/>
      <c r="AG68" s="9" t="n">
        <f aca="false">BF68/100*$AG$37</f>
        <v>5942258220.8286</v>
      </c>
      <c r="AH68" s="43" t="n">
        <f aca="false">(AG68-AG67)/AG67</f>
        <v>0.0110326666810961</v>
      </c>
      <c r="AI68" s="43"/>
      <c r="AJ68" s="43" t="n">
        <f aca="false">AB68/AG68</f>
        <v>-0.00872043979303981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12444966</v>
      </c>
      <c r="AX68" s="7"/>
      <c r="AY68" s="43" t="n">
        <f aca="false">(AW68-AW67)/AW67</f>
        <v>0.00231374430805853</v>
      </c>
      <c r="AZ68" s="48" t="n">
        <f aca="false">workers_and_wage_low!B56</f>
        <v>6798.24986263291</v>
      </c>
      <c r="BA68" s="43" t="n">
        <f aca="false">(AZ68-AZ67)/AZ67</f>
        <v>0.00869879558426772</v>
      </c>
      <c r="BB68" s="43"/>
      <c r="BC68" s="43"/>
      <c r="BD68" s="43"/>
      <c r="BE68" s="43"/>
      <c r="BF68" s="7" t="n">
        <f aca="false">BF67*(1+AY68)*(1+BA68)*(1-BE68)</f>
        <v>113.161301060774</v>
      </c>
      <c r="BG68" s="7"/>
      <c r="BH68" s="7"/>
      <c r="BI68" s="43" t="n">
        <f aca="false">T75/AG75</f>
        <v>0.016383515918864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'Low pensions'!Q69</f>
        <v>117897046.947021</v>
      </c>
      <c r="E69" s="9"/>
      <c r="F69" s="42" t="n">
        <f aca="false">'Low pensions'!I69</f>
        <v>21429183.8564941</v>
      </c>
      <c r="G69" s="57" t="n">
        <f aca="false">'Low pensions'!K69</f>
        <v>1803481.33584402</v>
      </c>
      <c r="H69" s="57" t="n">
        <f aca="false">'Low pensions'!V69</f>
        <v>9922222.19679367</v>
      </c>
      <c r="I69" s="57" t="n">
        <f aca="false">'Low pensions'!M69</f>
        <v>55777.7732735267</v>
      </c>
      <c r="J69" s="57" t="n">
        <f aca="false">'Low pensions'!W69</f>
        <v>306872.851447228</v>
      </c>
      <c r="K69" s="9"/>
      <c r="L69" s="57" t="n">
        <f aca="false">'Low pensions'!N69</f>
        <v>2627003.97042746</v>
      </c>
      <c r="M69" s="42"/>
      <c r="N69" s="57" t="n">
        <f aca="false">'Low pensions'!L69</f>
        <v>965517.011687085</v>
      </c>
      <c r="O69" s="9"/>
      <c r="P69" s="57" t="n">
        <f aca="false">'Low pensions'!X69</f>
        <v>18943525.8155283</v>
      </c>
      <c r="Q69" s="42"/>
      <c r="R69" s="57" t="n">
        <f aca="false">'Low SIPA income'!G64</f>
        <v>25591768.3183759</v>
      </c>
      <c r="S69" s="42"/>
      <c r="T69" s="57" t="n">
        <f aca="false">'Low SIPA income'!J64</f>
        <v>97852344.2473765</v>
      </c>
      <c r="U69" s="9"/>
      <c r="V69" s="57" t="n">
        <f aca="false">'Low SIPA income'!F64</f>
        <v>142237.820389367</v>
      </c>
      <c r="W69" s="42"/>
      <c r="X69" s="57" t="n">
        <f aca="false">'Low SIPA income'!M64</f>
        <v>357260.39651657</v>
      </c>
      <c r="Y69" s="9"/>
      <c r="Z69" s="9" t="n">
        <f aca="false">R69+V69-N69-L69-F69</f>
        <v>712301.300156642</v>
      </c>
      <c r="AA69" s="9"/>
      <c r="AB69" s="9" t="n">
        <f aca="false">T69-P69-D69</f>
        <v>-38988228.5151726</v>
      </c>
      <c r="AC69" s="24"/>
      <c r="AD69" s="9"/>
      <c r="AE69" s="9"/>
      <c r="AF69" s="9"/>
      <c r="AG69" s="9" t="n">
        <f aca="false">BF69/100*$AG$37</f>
        <v>5961928085.13575</v>
      </c>
      <c r="AH69" s="43" t="n">
        <f aca="false">(AG69-AG68)/AG68</f>
        <v>0.0033101665353749</v>
      </c>
      <c r="AI69" s="43" t="n">
        <f aca="false">(AG69-AG65)/AG65</f>
        <v>0.031008006468867</v>
      </c>
      <c r="AJ69" s="43" t="n">
        <f aca="false">AB69/AG69</f>
        <v>-0.0065395335130556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12423882</v>
      </c>
      <c r="AX69" s="7"/>
      <c r="AY69" s="43" t="n">
        <f aca="false">(AW69-AW68)/AW68</f>
        <v>-0.00169417899574816</v>
      </c>
      <c r="AZ69" s="48" t="n">
        <f aca="false">workers_and_wage_low!B57</f>
        <v>6832.32838907614</v>
      </c>
      <c r="BA69" s="43" t="n">
        <f aca="false">(AZ69-AZ68)/AZ68</f>
        <v>0.00501283817627031</v>
      </c>
      <c r="BB69" s="43"/>
      <c r="BC69" s="43"/>
      <c r="BD69" s="43"/>
      <c r="BE69" s="43"/>
      <c r="BF69" s="7" t="n">
        <f aca="false">BF68*(1+AY69)*(1+BA69)*(1-BE69)</f>
        <v>113.535883812645</v>
      </c>
      <c r="BG69" s="7"/>
      <c r="BH69" s="7"/>
      <c r="BI69" s="43" t="n">
        <f aca="false">T76/AG76</f>
        <v>0.0142485516664155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'Low pensions'!Q70</f>
        <v>118196069.174376</v>
      </c>
      <c r="E70" s="6"/>
      <c r="F70" s="8" t="n">
        <f aca="false">'Low pensions'!I70</f>
        <v>21483534.6859092</v>
      </c>
      <c r="G70" s="56" t="n">
        <f aca="false">'Low pensions'!K70</f>
        <v>1846298.75549859</v>
      </c>
      <c r="H70" s="56" t="n">
        <f aca="false">'Low pensions'!V70</f>
        <v>10157791.0065519</v>
      </c>
      <c r="I70" s="56" t="n">
        <f aca="false">'Low pensions'!M70</f>
        <v>57102.023365936</v>
      </c>
      <c r="J70" s="56" t="n">
        <f aca="false">'Low pensions'!W70</f>
        <v>314158.48473872</v>
      </c>
      <c r="K70" s="6"/>
      <c r="L70" s="56" t="n">
        <f aca="false">'Low pensions'!N70</f>
        <v>3237652.68573143</v>
      </c>
      <c r="M70" s="8"/>
      <c r="N70" s="56" t="n">
        <f aca="false">'Low pensions'!L70</f>
        <v>969307.475848522</v>
      </c>
      <c r="O70" s="6"/>
      <c r="P70" s="56" t="n">
        <f aca="false">'Low pensions'!X70</f>
        <v>22133038.9175909</v>
      </c>
      <c r="Q70" s="8"/>
      <c r="R70" s="56" t="n">
        <f aca="false">'Low SIPA income'!G65</f>
        <v>22381360.2089</v>
      </c>
      <c r="S70" s="8"/>
      <c r="T70" s="56" t="n">
        <f aca="false">'Low SIPA income'!J65</f>
        <v>85577070.5892667</v>
      </c>
      <c r="U70" s="6"/>
      <c r="V70" s="56" t="n">
        <f aca="false">'Low SIPA income'!F65</f>
        <v>146287.503602669</v>
      </c>
      <c r="W70" s="8"/>
      <c r="X70" s="56" t="n">
        <f aca="false">'Low SIPA income'!M65</f>
        <v>367432.033192315</v>
      </c>
      <c r="Y70" s="6"/>
      <c r="Z70" s="6" t="n">
        <f aca="false">R70+V70-N70-L70-F70</f>
        <v>-3162847.13498652</v>
      </c>
      <c r="AA70" s="6"/>
      <c r="AB70" s="6" t="n">
        <f aca="false">T70-P70-D70</f>
        <v>-54752037.5026999</v>
      </c>
      <c r="AC70" s="24"/>
      <c r="AD70" s="6"/>
      <c r="AE70" s="6"/>
      <c r="AF70" s="6"/>
      <c r="AG70" s="6" t="n">
        <f aca="false">BF70/100*$AG$37</f>
        <v>5984216099.53741</v>
      </c>
      <c r="AH70" s="36" t="n">
        <f aca="false">(AG70-AG69)/AG69</f>
        <v>0.00373839034677945</v>
      </c>
      <c r="AI70" s="36"/>
      <c r="AJ70" s="36" t="n">
        <f aca="false">AB70/AG70</f>
        <v>-0.00914940847589583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0.00354783244193128</v>
      </c>
      <c r="AV70" s="5"/>
      <c r="AW70" s="40" t="n">
        <f aca="false">workers_and_wage_low!C58</f>
        <v>12508743</v>
      </c>
      <c r="AX70" s="5"/>
      <c r="AY70" s="36" t="n">
        <f aca="false">(AW70-AW69)/AW69</f>
        <v>0.00683047376013391</v>
      </c>
      <c r="AZ70" s="41" t="n">
        <f aca="false">workers_and_wage_low!B58</f>
        <v>6811.34558230078</v>
      </c>
      <c r="BA70" s="36" t="n">
        <f aca="false">(AZ70-AZ69)/AZ69</f>
        <v>-0.00307110630234181</v>
      </c>
      <c r="BB70" s="36"/>
      <c r="BC70" s="36"/>
      <c r="BD70" s="36"/>
      <c r="BE70" s="36"/>
      <c r="BF70" s="5" t="n">
        <f aca="false">BF69*(1+AY70)*(1+BA70)*(1-BE70)</f>
        <v>113.960325264703</v>
      </c>
      <c r="BG70" s="5"/>
      <c r="BH70" s="5"/>
      <c r="BI70" s="36" t="n">
        <f aca="false">T77/AG77</f>
        <v>0.0162559809065087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'Low pensions'!Q71</f>
        <v>118266828.572903</v>
      </c>
      <c r="E71" s="9"/>
      <c r="F71" s="42" t="n">
        <f aca="false">'Low pensions'!I71</f>
        <v>21496396.0441865</v>
      </c>
      <c r="G71" s="57" t="n">
        <f aca="false">'Low pensions'!K71</f>
        <v>1923015.01842128</v>
      </c>
      <c r="H71" s="57" t="n">
        <f aca="false">'Low pensions'!V71</f>
        <v>10579861.2501956</v>
      </c>
      <c r="I71" s="57" t="n">
        <f aca="false">'Low pensions'!M71</f>
        <v>59474.6912913795</v>
      </c>
      <c r="J71" s="57" t="n">
        <f aca="false">'Low pensions'!W71</f>
        <v>327212.203614296</v>
      </c>
      <c r="K71" s="9"/>
      <c r="L71" s="57" t="n">
        <f aca="false">'Low pensions'!N71</f>
        <v>2639511.64474033</v>
      </c>
      <c r="M71" s="42"/>
      <c r="N71" s="57" t="n">
        <f aca="false">'Low pensions'!L71</f>
        <v>970591.279072624</v>
      </c>
      <c r="O71" s="9"/>
      <c r="P71" s="57" t="n">
        <f aca="false">'Low pensions'!X71</f>
        <v>19036345.3190011</v>
      </c>
      <c r="Q71" s="42"/>
      <c r="R71" s="57" t="n">
        <f aca="false">'Low SIPA income'!G66</f>
        <v>25718586.8444624</v>
      </c>
      <c r="S71" s="42"/>
      <c r="T71" s="57" t="n">
        <f aca="false">'Low SIPA income'!J66</f>
        <v>98337245.8734455</v>
      </c>
      <c r="U71" s="9"/>
      <c r="V71" s="57" t="n">
        <f aca="false">'Low SIPA income'!F66</f>
        <v>145947.143113152</v>
      </c>
      <c r="W71" s="42"/>
      <c r="X71" s="57" t="n">
        <f aca="false">'Low SIPA income'!M66</f>
        <v>366577.145771302</v>
      </c>
      <c r="Y71" s="9"/>
      <c r="Z71" s="9" t="n">
        <f aca="false">R71+V71-N71-L71-F71</f>
        <v>758035.019576073</v>
      </c>
      <c r="AA71" s="9"/>
      <c r="AB71" s="9" t="n">
        <f aca="false">T71-P71-D71</f>
        <v>-38965928.0184589</v>
      </c>
      <c r="AC71" s="24"/>
      <c r="AD71" s="9"/>
      <c r="AE71" s="9"/>
      <c r="AF71" s="9"/>
      <c r="AG71" s="9" t="n">
        <f aca="false">BF71/100*$AG$37</f>
        <v>5990844001.89901</v>
      </c>
      <c r="AH71" s="43" t="n">
        <f aca="false">(AG71-AG70)/AG70</f>
        <v>0.00110756400693992</v>
      </c>
      <c r="AI71" s="43"/>
      <c r="AJ71" s="43" t="n">
        <f aca="false">AB71/AG71</f>
        <v>-0.00650424681499088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12514368</v>
      </c>
      <c r="AX71" s="7"/>
      <c r="AY71" s="43" t="n">
        <f aca="false">(AW71-AW70)/AW70</f>
        <v>0.000449685471993469</v>
      </c>
      <c r="AZ71" s="48" t="n">
        <f aca="false">workers_and_wage_low!B59</f>
        <v>6815.8246062015</v>
      </c>
      <c r="BA71" s="43" t="n">
        <f aca="false">(AZ71-AZ70)/AZ70</f>
        <v>0.000657582829501188</v>
      </c>
      <c r="BB71" s="43"/>
      <c r="BC71" s="43"/>
      <c r="BD71" s="43"/>
      <c r="BE71" s="43"/>
      <c r="BF71" s="7" t="n">
        <f aca="false">BF70*(1+AY71)*(1+BA71)*(1-BE71)</f>
        <v>114.086543619185</v>
      </c>
      <c r="BG71" s="7"/>
      <c r="BH71" s="7"/>
      <c r="BI71" s="43" t="n">
        <f aca="false">T78/AG78</f>
        <v>0.0141087870274087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'Low pensions'!Q72</f>
        <v>119156718.833217</v>
      </c>
      <c r="E72" s="9"/>
      <c r="F72" s="42" t="n">
        <f aca="false">'Low pensions'!I72</f>
        <v>21658144.1328298</v>
      </c>
      <c r="G72" s="57" t="n">
        <f aca="false">'Low pensions'!K72</f>
        <v>1948659.7886526</v>
      </c>
      <c r="H72" s="57" t="n">
        <f aca="false">'Low pensions'!V72</f>
        <v>10720951.2095779</v>
      </c>
      <c r="I72" s="57" t="n">
        <f aca="false">'Low pensions'!M72</f>
        <v>60267.828515029</v>
      </c>
      <c r="J72" s="57" t="n">
        <f aca="false">'Low pensions'!W72</f>
        <v>331575.810605502</v>
      </c>
      <c r="K72" s="9"/>
      <c r="L72" s="57" t="n">
        <f aca="false">'Low pensions'!N72</f>
        <v>2673470.40365853</v>
      </c>
      <c r="M72" s="42"/>
      <c r="N72" s="57" t="n">
        <f aca="false">'Low pensions'!L72</f>
        <v>979305.644096762</v>
      </c>
      <c r="O72" s="9"/>
      <c r="P72" s="57" t="n">
        <f aca="false">'Low pensions'!X72</f>
        <v>19260501.3456702</v>
      </c>
      <c r="Q72" s="42"/>
      <c r="R72" s="57" t="n">
        <f aca="false">'Low SIPA income'!G67</f>
        <v>22405013.1482145</v>
      </c>
      <c r="S72" s="42"/>
      <c r="T72" s="57" t="n">
        <f aca="false">'Low SIPA income'!J67</f>
        <v>85667509.6527763</v>
      </c>
      <c r="U72" s="9"/>
      <c r="V72" s="57" t="n">
        <f aca="false">'Low SIPA income'!F67</f>
        <v>150673.247881272</v>
      </c>
      <c r="W72" s="42"/>
      <c r="X72" s="57" t="n">
        <f aca="false">'Low SIPA income'!M67</f>
        <v>378447.758375006</v>
      </c>
      <c r="Y72" s="9"/>
      <c r="Z72" s="9" t="n">
        <f aca="false">R72+V72-N72-L72-F72</f>
        <v>-2755233.78448935</v>
      </c>
      <c r="AA72" s="9"/>
      <c r="AB72" s="9" t="n">
        <f aca="false">T72-P72-D72</f>
        <v>-52749710.5261111</v>
      </c>
      <c r="AC72" s="24"/>
      <c r="AD72" s="9"/>
      <c r="AE72" s="9"/>
      <c r="AF72" s="9"/>
      <c r="AG72" s="9" t="n">
        <f aca="false">BF72/100*$AG$37</f>
        <v>5992933345.02418</v>
      </c>
      <c r="AH72" s="43" t="n">
        <f aca="false">(AG72-AG71)/AG71</f>
        <v>0.000348756055825927</v>
      </c>
      <c r="AI72" s="43"/>
      <c r="AJ72" s="43" t="n">
        <f aca="false">AB72/AG72</f>
        <v>-0.00880198518642097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12500918</v>
      </c>
      <c r="AX72" s="7"/>
      <c r="AY72" s="43" t="n">
        <f aca="false">(AW72-AW71)/AW71</f>
        <v>-0.00107476462255225</v>
      </c>
      <c r="AZ72" s="48" t="n">
        <f aca="false">workers_and_wage_low!B60</f>
        <v>6825.53751255676</v>
      </c>
      <c r="BA72" s="43" t="n">
        <f aca="false">(AZ72-AZ71)/AZ71</f>
        <v>0.00142505227414783</v>
      </c>
      <c r="BB72" s="43"/>
      <c r="BC72" s="43"/>
      <c r="BD72" s="43"/>
      <c r="BE72" s="43"/>
      <c r="BF72" s="7" t="n">
        <f aca="false">BF71*(1+AY72)*(1+BA72)*(1-BE72)</f>
        <v>114.126331992161</v>
      </c>
      <c r="BG72" s="7"/>
      <c r="BH72" s="7"/>
      <c r="BI72" s="43" t="n">
        <f aca="false">T79/AG79</f>
        <v>0.0163065339614903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'Low pensions'!Q73</f>
        <v>118846732.790797</v>
      </c>
      <c r="E73" s="9"/>
      <c r="F73" s="42" t="n">
        <f aca="false">'Low pensions'!I73</f>
        <v>21601800.5002455</v>
      </c>
      <c r="G73" s="57" t="n">
        <f aca="false">'Low pensions'!K73</f>
        <v>2013418.68692675</v>
      </c>
      <c r="H73" s="57" t="n">
        <f aca="false">'Low pensions'!V73</f>
        <v>11077235.5609182</v>
      </c>
      <c r="I73" s="57" t="n">
        <f aca="false">'Low pensions'!M73</f>
        <v>62270.681038972</v>
      </c>
      <c r="J73" s="57" t="n">
        <f aca="false">'Low pensions'!W73</f>
        <v>342594.914255206</v>
      </c>
      <c r="K73" s="9"/>
      <c r="L73" s="57" t="n">
        <f aca="false">'Low pensions'!N73</f>
        <v>2642647.72881867</v>
      </c>
      <c r="M73" s="42"/>
      <c r="N73" s="57" t="n">
        <f aca="false">'Low pensions'!L73</f>
        <v>977147.288001277</v>
      </c>
      <c r="O73" s="9"/>
      <c r="P73" s="57" t="n">
        <f aca="false">'Low pensions'!X73</f>
        <v>19088687.700982</v>
      </c>
      <c r="Q73" s="42"/>
      <c r="R73" s="57" t="n">
        <f aca="false">'Low SIPA income'!G68</f>
        <v>25921140.8442605</v>
      </c>
      <c r="S73" s="42"/>
      <c r="T73" s="57" t="n">
        <f aca="false">'Low SIPA income'!J68</f>
        <v>99111728.647373</v>
      </c>
      <c r="U73" s="9"/>
      <c r="V73" s="57" t="n">
        <f aca="false">'Low SIPA income'!F68</f>
        <v>145760.700836896</v>
      </c>
      <c r="W73" s="42"/>
      <c r="X73" s="57" t="n">
        <f aca="false">'Low SIPA income'!M68</f>
        <v>366108.856526147</v>
      </c>
      <c r="Y73" s="9"/>
      <c r="Z73" s="9" t="n">
        <f aca="false">R73+V73-N73-L73-F73</f>
        <v>845306.028031994</v>
      </c>
      <c r="AA73" s="9"/>
      <c r="AB73" s="9" t="n">
        <f aca="false">T73-P73-D73</f>
        <v>-38823691.8444061</v>
      </c>
      <c r="AC73" s="24"/>
      <c r="AD73" s="9"/>
      <c r="AE73" s="9"/>
      <c r="AF73" s="9"/>
      <c r="AG73" s="9" t="n">
        <f aca="false">BF73/100*$AG$37</f>
        <v>6046849485.1683</v>
      </c>
      <c r="AH73" s="43" t="n">
        <f aca="false">(AG73-AG72)/AG72</f>
        <v>0.00899661935817983</v>
      </c>
      <c r="AI73" s="43" t="n">
        <f aca="false">(AG73-AG69)/AG69</f>
        <v>0.0142439490748446</v>
      </c>
      <c r="AJ73" s="43" t="n">
        <f aca="false">AB73/AG73</f>
        <v>-0.00642048259008807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12543749</v>
      </c>
      <c r="AX73" s="7"/>
      <c r="AY73" s="43" t="n">
        <f aca="false">(AW73-AW72)/AW72</f>
        <v>0.00342622837778794</v>
      </c>
      <c r="AZ73" s="48" t="n">
        <f aca="false">workers_and_wage_low!B61</f>
        <v>6863.42860162839</v>
      </c>
      <c r="BA73" s="43" t="n">
        <f aca="false">(AZ73-AZ72)/AZ72</f>
        <v>0.00555137071650744</v>
      </c>
      <c r="BB73" s="43"/>
      <c r="BC73" s="43"/>
      <c r="BD73" s="43"/>
      <c r="BE73" s="43"/>
      <c r="BF73" s="7" t="n">
        <f aca="false">BF72*(1+AY73)*(1+BA73)*(1-BE73)</f>
        <v>115.153083159839</v>
      </c>
      <c r="BG73" s="7"/>
      <c r="BH73" s="7"/>
      <c r="BI73" s="43" t="n">
        <f aca="false">T80/AG80</f>
        <v>0.014147495343859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'Low pensions'!Q74</f>
        <v>119225115.624204</v>
      </c>
      <c r="E74" s="6"/>
      <c r="F74" s="8" t="n">
        <f aca="false">'Low pensions'!I74</f>
        <v>21670576.0592199</v>
      </c>
      <c r="G74" s="56" t="n">
        <f aca="false">'Low pensions'!K74</f>
        <v>2081588.83250254</v>
      </c>
      <c r="H74" s="56" t="n">
        <f aca="false">'Low pensions'!V74</f>
        <v>11452287.5884316</v>
      </c>
      <c r="I74" s="56" t="n">
        <f aca="false">'Low pensions'!M74</f>
        <v>64379.0360567798</v>
      </c>
      <c r="J74" s="56" t="n">
        <f aca="false">'Low pensions'!W74</f>
        <v>354194.461497886</v>
      </c>
      <c r="K74" s="6"/>
      <c r="L74" s="56" t="n">
        <f aca="false">'Low pensions'!N74</f>
        <v>3151973.30044071</v>
      </c>
      <c r="M74" s="8"/>
      <c r="N74" s="56" t="n">
        <f aca="false">'Low pensions'!L74</f>
        <v>982090.900661439</v>
      </c>
      <c r="O74" s="6"/>
      <c r="P74" s="56" t="n">
        <f aca="false">'Low pensions'!X74</f>
        <v>21758778.8116153</v>
      </c>
      <c r="Q74" s="8"/>
      <c r="R74" s="56" t="n">
        <f aca="false">'Low SIPA income'!G69</f>
        <v>22635093.9865048</v>
      </c>
      <c r="S74" s="8"/>
      <c r="T74" s="56" t="n">
        <f aca="false">'Low SIPA income'!J69</f>
        <v>86547243.6794765</v>
      </c>
      <c r="U74" s="6"/>
      <c r="V74" s="56" t="n">
        <f aca="false">'Low SIPA income'!F69</f>
        <v>150882.058047664</v>
      </c>
      <c r="W74" s="8"/>
      <c r="X74" s="56" t="n">
        <f aca="false">'Low SIPA income'!M69</f>
        <v>378972.22931134</v>
      </c>
      <c r="Y74" s="6"/>
      <c r="Z74" s="6" t="n">
        <f aca="false">R74+V74-N74-L74-F74</f>
        <v>-3018664.21576961</v>
      </c>
      <c r="AA74" s="6"/>
      <c r="AB74" s="6" t="n">
        <f aca="false">T74-P74-D74</f>
        <v>-54436650.7563428</v>
      </c>
      <c r="AC74" s="24"/>
      <c r="AD74" s="6"/>
      <c r="AE74" s="6"/>
      <c r="AF74" s="6"/>
      <c r="AG74" s="6" t="n">
        <f aca="false">BF74/100*$AG$37</f>
        <v>6103060294.00703</v>
      </c>
      <c r="AH74" s="36" t="n">
        <f aca="false">(AG74-AG73)/AG73</f>
        <v>0.00929588357980414</v>
      </c>
      <c r="AI74" s="36"/>
      <c r="AJ74" s="36" t="n">
        <f aca="false">AB74/AG74</f>
        <v>-0.00891956627231711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0.00662139392469224</v>
      </c>
      <c r="AV74" s="5"/>
      <c r="AW74" s="40" t="n">
        <f aca="false">workers_and_wage_low!C62</f>
        <v>12603229</v>
      </c>
      <c r="AX74" s="5"/>
      <c r="AY74" s="36" t="n">
        <f aca="false">(AW74-AW73)/AW73</f>
        <v>0.00474180406511642</v>
      </c>
      <c r="AZ74" s="41" t="n">
        <f aca="false">workers_and_wage_low!B62</f>
        <v>6894.53768803122</v>
      </c>
      <c r="BA74" s="36" t="n">
        <f aca="false">(AZ74-AZ73)/AZ73</f>
        <v>0.00453258687581429</v>
      </c>
      <c r="BB74" s="36"/>
      <c r="BC74" s="36"/>
      <c r="BD74" s="36"/>
      <c r="BE74" s="36"/>
      <c r="BF74" s="5" t="n">
        <f aca="false">BF73*(1+AY74)*(1+BA74)*(1-BE74)</f>
        <v>116.223532814749</v>
      </c>
      <c r="BG74" s="5"/>
      <c r="BH74" s="5"/>
      <c r="BI74" s="36" t="n">
        <f aca="false">T81/AG81</f>
        <v>0.0161599955114179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'Low pensions'!Q75</f>
        <v>119452198.559449</v>
      </c>
      <c r="E75" s="9"/>
      <c r="F75" s="42" t="n">
        <f aca="false">'Low pensions'!I75</f>
        <v>21711851.0707325</v>
      </c>
      <c r="G75" s="57" t="n">
        <f aca="false">'Low pensions'!K75</f>
        <v>2136512.40544556</v>
      </c>
      <c r="H75" s="57" t="n">
        <f aca="false">'Low pensions'!V75</f>
        <v>11754460.8816902</v>
      </c>
      <c r="I75" s="57" t="n">
        <f aca="false">'Low pensions'!M75</f>
        <v>66077.7032612031</v>
      </c>
      <c r="J75" s="57" t="n">
        <f aca="false">'Low pensions'!W75</f>
        <v>363540.027268771</v>
      </c>
      <c r="K75" s="9"/>
      <c r="L75" s="57" t="n">
        <f aca="false">'Low pensions'!N75</f>
        <v>2522670.73425108</v>
      </c>
      <c r="M75" s="42"/>
      <c r="N75" s="57" t="n">
        <f aca="false">'Low pensions'!L75</f>
        <v>984886.506520093</v>
      </c>
      <c r="O75" s="9"/>
      <c r="P75" s="57" t="n">
        <f aca="false">'Low pensions'!X75</f>
        <v>18508705.4026761</v>
      </c>
      <c r="Q75" s="42"/>
      <c r="R75" s="57" t="n">
        <f aca="false">'Low SIPA income'!G70</f>
        <v>26293468.4588233</v>
      </c>
      <c r="S75" s="42"/>
      <c r="T75" s="57" t="n">
        <f aca="false">'Low SIPA income'!J70</f>
        <v>100535355.551921</v>
      </c>
      <c r="U75" s="9"/>
      <c r="V75" s="57" t="n">
        <f aca="false">'Low SIPA income'!F70</f>
        <v>149338.449803565</v>
      </c>
      <c r="W75" s="42"/>
      <c r="X75" s="57" t="n">
        <f aca="false">'Low SIPA income'!M70</f>
        <v>375095.13043677</v>
      </c>
      <c r="Y75" s="9"/>
      <c r="Z75" s="9" t="n">
        <f aca="false">R75+V75-N75-L75-F75</f>
        <v>1223398.59712322</v>
      </c>
      <c r="AA75" s="9"/>
      <c r="AB75" s="9" t="n">
        <f aca="false">T75-P75-D75</f>
        <v>-37425548.4102039</v>
      </c>
      <c r="AC75" s="24"/>
      <c r="AD75" s="9"/>
      <c r="AE75" s="9"/>
      <c r="AF75" s="9"/>
      <c r="AG75" s="9" t="n">
        <f aca="false">BF75/100*$AG$37</f>
        <v>6136372439.82317</v>
      </c>
      <c r="AH75" s="43" t="n">
        <f aca="false">(AG75-AG74)/AG74</f>
        <v>0.00545826916520085</v>
      </c>
      <c r="AI75" s="43"/>
      <c r="AJ75" s="43" t="n">
        <f aca="false">AB75/AG75</f>
        <v>-0.00609896950962813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12658872</v>
      </c>
      <c r="AX75" s="7"/>
      <c r="AY75" s="43" t="n">
        <f aca="false">(AW75-AW74)/AW74</f>
        <v>0.00441497968496804</v>
      </c>
      <c r="AZ75" s="48" t="n">
        <f aca="false">workers_and_wage_low!B63</f>
        <v>6901.69906931931</v>
      </c>
      <c r="BA75" s="43" t="n">
        <f aca="false">(AZ75-AZ74)/AZ74</f>
        <v>0.00103870362483079</v>
      </c>
      <c r="BB75" s="43"/>
      <c r="BC75" s="43"/>
      <c r="BD75" s="43"/>
      <c r="BE75" s="43"/>
      <c r="BF75" s="7" t="n">
        <f aca="false">BF74*(1+AY75)*(1+BA75)*(1-BE75)</f>
        <v>116.857912140182</v>
      </c>
      <c r="BG75" s="7"/>
      <c r="BH75" s="7"/>
      <c r="BI75" s="43" t="n">
        <f aca="false">T82/AG82</f>
        <v>0.0142013481506568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'Low pensions'!Q76</f>
        <v>119992477.838565</v>
      </c>
      <c r="E76" s="9"/>
      <c r="F76" s="42" t="n">
        <f aca="false">'Low pensions'!I76</f>
        <v>21810053.2251192</v>
      </c>
      <c r="G76" s="57" t="n">
        <f aca="false">'Low pensions'!K76</f>
        <v>2171440.17453343</v>
      </c>
      <c r="H76" s="57" t="n">
        <f aca="false">'Low pensions'!V76</f>
        <v>11946623.1618537</v>
      </c>
      <c r="I76" s="57" t="n">
        <f aca="false">'Low pensions'!M76</f>
        <v>67157.9435422705</v>
      </c>
      <c r="J76" s="57" t="n">
        <f aca="false">'Low pensions'!W76</f>
        <v>369483.190572793</v>
      </c>
      <c r="K76" s="9"/>
      <c r="L76" s="57" t="n">
        <f aca="false">'Low pensions'!N76</f>
        <v>2567460.9132935</v>
      </c>
      <c r="M76" s="42"/>
      <c r="N76" s="57" t="n">
        <f aca="false">'Low pensions'!L76</f>
        <v>991185.595481459</v>
      </c>
      <c r="O76" s="9"/>
      <c r="P76" s="57" t="n">
        <f aca="false">'Low pensions'!X76</f>
        <v>18775777.5835844</v>
      </c>
      <c r="Q76" s="42"/>
      <c r="R76" s="57" t="n">
        <f aca="false">'Low SIPA income'!G71</f>
        <v>22838801.1048636</v>
      </c>
      <c r="S76" s="42"/>
      <c r="T76" s="57" t="n">
        <f aca="false">'Low SIPA income'!J71</f>
        <v>87326135.5021638</v>
      </c>
      <c r="U76" s="9"/>
      <c r="V76" s="57" t="n">
        <f aca="false">'Low SIPA income'!F71</f>
        <v>147033.303991877</v>
      </c>
      <c r="W76" s="42"/>
      <c r="X76" s="57" t="n">
        <f aca="false">'Low SIPA income'!M71</f>
        <v>369305.268749788</v>
      </c>
      <c r="Y76" s="9"/>
      <c r="Z76" s="9" t="n">
        <f aca="false">R76+V76-N76-L76-F76</f>
        <v>-2382865.32503865</v>
      </c>
      <c r="AA76" s="9"/>
      <c r="AB76" s="9" t="n">
        <f aca="false">T76-P76-D76</f>
        <v>-51442119.9199855</v>
      </c>
      <c r="AC76" s="24"/>
      <c r="AD76" s="9"/>
      <c r="AE76" s="9"/>
      <c r="AF76" s="9"/>
      <c r="AG76" s="9" t="n">
        <f aca="false">BF76/100*$AG$37</f>
        <v>6128772772.60364</v>
      </c>
      <c r="AH76" s="43" t="n">
        <f aca="false">(AG76-AG75)/AG75</f>
        <v>-0.00123846251088131</v>
      </c>
      <c r="AI76" s="43"/>
      <c r="AJ76" s="43" t="n">
        <f aca="false">AB76/AG76</f>
        <v>-0.00839354334524164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12628251</v>
      </c>
      <c r="AX76" s="7"/>
      <c r="AY76" s="43" t="n">
        <f aca="false">(AW76-AW75)/AW75</f>
        <v>-0.00241893590518966</v>
      </c>
      <c r="AZ76" s="48" t="n">
        <f aca="false">workers_and_wage_low!B64</f>
        <v>6909.86609696257</v>
      </c>
      <c r="BA76" s="43" t="n">
        <f aca="false">(AZ76-AZ75)/AZ75</f>
        <v>0.00118333580778177</v>
      </c>
      <c r="BB76" s="43"/>
      <c r="BC76" s="43"/>
      <c r="BD76" s="43"/>
      <c r="BE76" s="43"/>
      <c r="BF76" s="7" t="n">
        <f aca="false">BF75*(1+AY76)*(1+BA76)*(1-BE76)</f>
        <v>116.713187996897</v>
      </c>
      <c r="BG76" s="7"/>
      <c r="BH76" s="7"/>
      <c r="BI76" s="43" t="n">
        <f aca="false">T83/AG83</f>
        <v>0.0163327724861163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'Low pensions'!Q77</f>
        <v>120442791.156702</v>
      </c>
      <c r="E77" s="9"/>
      <c r="F77" s="42" t="n">
        <f aca="false">'Low pensions'!I77</f>
        <v>21891903.0011506</v>
      </c>
      <c r="G77" s="57" t="n">
        <f aca="false">'Low pensions'!K77</f>
        <v>2216461.25843511</v>
      </c>
      <c r="H77" s="57" t="n">
        <f aca="false">'Low pensions'!V77</f>
        <v>12194315.8821136</v>
      </c>
      <c r="I77" s="57" t="n">
        <f aca="false">'Low pensions'!M77</f>
        <v>68550.3481990239</v>
      </c>
      <c r="J77" s="57" t="n">
        <f aca="false">'Low pensions'!W77</f>
        <v>377143.790168459</v>
      </c>
      <c r="K77" s="9"/>
      <c r="L77" s="57" t="n">
        <f aca="false">'Low pensions'!N77</f>
        <v>2554396.39244743</v>
      </c>
      <c r="M77" s="42"/>
      <c r="N77" s="57" t="n">
        <f aca="false">'Low pensions'!L77</f>
        <v>996356.866768431</v>
      </c>
      <c r="O77" s="9"/>
      <c r="P77" s="57" t="n">
        <f aca="false">'Low pensions'!X77</f>
        <v>18736436.5316573</v>
      </c>
      <c r="Q77" s="42"/>
      <c r="R77" s="57" t="n">
        <f aca="false">'Low SIPA income'!G72</f>
        <v>26394430.4970274</v>
      </c>
      <c r="S77" s="42"/>
      <c r="T77" s="57" t="n">
        <f aca="false">'Low SIPA income'!J72</f>
        <v>100921392.655546</v>
      </c>
      <c r="U77" s="9"/>
      <c r="V77" s="57" t="n">
        <f aca="false">'Low SIPA income'!F72</f>
        <v>149423.193171035</v>
      </c>
      <c r="W77" s="42"/>
      <c r="X77" s="57" t="n">
        <f aca="false">'Low SIPA income'!M72</f>
        <v>375307.981343663</v>
      </c>
      <c r="Y77" s="9"/>
      <c r="Z77" s="9" t="n">
        <f aca="false">R77+V77-N77-L77-F77</f>
        <v>1101197.42983199</v>
      </c>
      <c r="AA77" s="9"/>
      <c r="AB77" s="9" t="n">
        <f aca="false">T77-P77-D77</f>
        <v>-38257835.0328127</v>
      </c>
      <c r="AC77" s="24"/>
      <c r="AD77" s="9"/>
      <c r="AE77" s="9"/>
      <c r="AF77" s="9"/>
      <c r="AG77" s="9" t="n">
        <f aca="false">BF77/100*$AG$37</f>
        <v>6208262253.50315</v>
      </c>
      <c r="AH77" s="43" t="n">
        <f aca="false">(AG77-AG76)/AG76</f>
        <v>0.0129698854646453</v>
      </c>
      <c r="AI77" s="43" t="n">
        <f aca="false">(AG77-AG73)/AG73</f>
        <v>0.0266936970617105</v>
      </c>
      <c r="AJ77" s="43" t="n">
        <f aca="false">AB77/AG77</f>
        <v>-0.00616240639821955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12718078</v>
      </c>
      <c r="AX77" s="7"/>
      <c r="AY77" s="43" t="n">
        <f aca="false">(AW77-AW76)/AW76</f>
        <v>0.00711317822238408</v>
      </c>
      <c r="AZ77" s="48" t="n">
        <f aca="false">workers_and_wage_low!B65</f>
        <v>6950.04932928266</v>
      </c>
      <c r="BA77" s="43" t="n">
        <f aca="false">(AZ77-AZ76)/AZ76</f>
        <v>0.00581534168046387</v>
      </c>
      <c r="BB77" s="43"/>
      <c r="BC77" s="43"/>
      <c r="BD77" s="43"/>
      <c r="BE77" s="43"/>
      <c r="BF77" s="7" t="n">
        <f aca="false">BF76*(1+AY77)*(1+BA77)*(1-BE77)</f>
        <v>118.22694467743</v>
      </c>
      <c r="BG77" s="7"/>
      <c r="BH77" s="7"/>
      <c r="BI77" s="43" t="n">
        <f aca="false">T84/AG84</f>
        <v>0.0142456624963819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'Low pensions'!Q78</f>
        <v>120929726.918153</v>
      </c>
      <c r="E78" s="6"/>
      <c r="F78" s="8" t="n">
        <f aca="false">'Low pensions'!I78</f>
        <v>21980409.3397625</v>
      </c>
      <c r="G78" s="56" t="n">
        <f aca="false">'Low pensions'!K78</f>
        <v>2252172.20893904</v>
      </c>
      <c r="H78" s="56" t="n">
        <f aca="false">'Low pensions'!V78</f>
        <v>12390786.9953524</v>
      </c>
      <c r="I78" s="56" t="n">
        <f aca="false">'Low pensions'!M78</f>
        <v>69654.8105857442</v>
      </c>
      <c r="J78" s="56" t="n">
        <f aca="false">'Low pensions'!W78</f>
        <v>383220.216351107</v>
      </c>
      <c r="K78" s="6"/>
      <c r="L78" s="56" t="n">
        <f aca="false">'Low pensions'!N78</f>
        <v>3137506.67539435</v>
      </c>
      <c r="M78" s="8"/>
      <c r="N78" s="56" t="n">
        <f aca="false">'Low pensions'!L78</f>
        <v>1001106.82470961</v>
      </c>
      <c r="O78" s="6"/>
      <c r="P78" s="56" t="n">
        <f aca="false">'Low pensions'!X78</f>
        <v>21788331.4289867</v>
      </c>
      <c r="Q78" s="8"/>
      <c r="R78" s="56" t="n">
        <f aca="false">'Low SIPA income'!G73</f>
        <v>22969054.9434256</v>
      </c>
      <c r="S78" s="8"/>
      <c r="T78" s="56" t="n">
        <f aca="false">'Low SIPA income'!J73</f>
        <v>87824172.3432271</v>
      </c>
      <c r="U78" s="6"/>
      <c r="V78" s="56" t="n">
        <f aca="false">'Low SIPA income'!F73</f>
        <v>156201.177816321</v>
      </c>
      <c r="W78" s="8"/>
      <c r="X78" s="56" t="n">
        <f aca="false">'Low SIPA income'!M73</f>
        <v>392332.324625423</v>
      </c>
      <c r="Y78" s="6"/>
      <c r="Z78" s="6" t="n">
        <f aca="false">R78+V78-N78-L78-F78</f>
        <v>-2993766.71862454</v>
      </c>
      <c r="AA78" s="6"/>
      <c r="AB78" s="6" t="n">
        <f aca="false">T78-P78-D78</f>
        <v>-54893886.0039121</v>
      </c>
      <c r="AC78" s="24"/>
      <c r="AD78" s="6"/>
      <c r="AE78" s="6"/>
      <c r="AF78" s="6"/>
      <c r="AG78" s="6" t="n">
        <f aca="false">BF78/100*$AG$37</f>
        <v>6224785459.77153</v>
      </c>
      <c r="AH78" s="36" t="n">
        <f aca="false">(AG78-AG77)/AG77</f>
        <v>0.00266148651485502</v>
      </c>
      <c r="AI78" s="36"/>
      <c r="AJ78" s="36" t="n">
        <f aca="false">AB78/AG78</f>
        <v>-0.00881859886716913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0.00227379244256203</v>
      </c>
      <c r="AV78" s="5"/>
      <c r="AW78" s="40" t="n">
        <f aca="false">workers_and_wage_low!C66</f>
        <v>12676968</v>
      </c>
      <c r="AX78" s="5"/>
      <c r="AY78" s="36" t="n">
        <f aca="false">(AW78-AW77)/AW77</f>
        <v>-0.00323240665767265</v>
      </c>
      <c r="AZ78" s="41" t="n">
        <f aca="false">workers_and_wage_low!B66</f>
        <v>6991.14501554312</v>
      </c>
      <c r="BA78" s="36" t="n">
        <f aca="false">(AZ78-AZ77)/AZ77</f>
        <v>0.00591300641382663</v>
      </c>
      <c r="BB78" s="36"/>
      <c r="BC78" s="36"/>
      <c r="BD78" s="36"/>
      <c r="BE78" s="36"/>
      <c r="BF78" s="5" t="n">
        <f aca="false">BF77*(1+AY78)*(1+BA78)*(1-BE78)</f>
        <v>118.541604096382</v>
      </c>
      <c r="BG78" s="5"/>
      <c r="BH78" s="5"/>
      <c r="BI78" s="36" t="n">
        <f aca="false">T85/AG85</f>
        <v>0.0162431491553205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'Low pensions'!Q79</f>
        <v>121134105.054666</v>
      </c>
      <c r="E79" s="9"/>
      <c r="F79" s="42" t="n">
        <f aca="false">'Low pensions'!I79</f>
        <v>22017557.4853437</v>
      </c>
      <c r="G79" s="57" t="n">
        <f aca="false">'Low pensions'!K79</f>
        <v>2301560.57963928</v>
      </c>
      <c r="H79" s="57" t="n">
        <f aca="false">'Low pensions'!V79</f>
        <v>12662507.2390199</v>
      </c>
      <c r="I79" s="57" t="n">
        <f aca="false">'Low pensions'!M79</f>
        <v>71182.2859682254</v>
      </c>
      <c r="J79" s="57" t="n">
        <f aca="false">'Low pensions'!W79</f>
        <v>391623.935227421</v>
      </c>
      <c r="K79" s="9"/>
      <c r="L79" s="57" t="n">
        <f aca="false">'Low pensions'!N79</f>
        <v>2475402.30239119</v>
      </c>
      <c r="M79" s="42"/>
      <c r="N79" s="57" t="n">
        <f aca="false">'Low pensions'!L79</f>
        <v>1003914.3314738</v>
      </c>
      <c r="O79" s="9"/>
      <c r="P79" s="57" t="n">
        <f aca="false">'Low pensions'!X79</f>
        <v>18368114.7638297</v>
      </c>
      <c r="Q79" s="42"/>
      <c r="R79" s="57" t="n">
        <f aca="false">'Low SIPA income'!G74</f>
        <v>26517019.3302478</v>
      </c>
      <c r="S79" s="42"/>
      <c r="T79" s="57" t="n">
        <f aca="false">'Low SIPA income'!J74</f>
        <v>101390121.684347</v>
      </c>
      <c r="U79" s="9"/>
      <c r="V79" s="57" t="n">
        <f aca="false">'Low SIPA income'!F74</f>
        <v>150659.226019612</v>
      </c>
      <c r="W79" s="42"/>
      <c r="X79" s="57" t="n">
        <f aca="false">'Low SIPA income'!M74</f>
        <v>378412.53950113</v>
      </c>
      <c r="Y79" s="9"/>
      <c r="Z79" s="9" t="n">
        <f aca="false">R79+V79-N79-L79-F79</f>
        <v>1170804.43705873</v>
      </c>
      <c r="AA79" s="9"/>
      <c r="AB79" s="9" t="n">
        <f aca="false">T79-P79-D79</f>
        <v>-38112098.1341483</v>
      </c>
      <c r="AC79" s="24"/>
      <c r="AD79" s="9"/>
      <c r="AE79" s="9"/>
      <c r="AF79" s="9"/>
      <c r="AG79" s="9" t="n">
        <f aca="false">BF79/100*$AG$37</f>
        <v>6217760434.17878</v>
      </c>
      <c r="AH79" s="43" t="n">
        <f aca="false">(AG79-AG78)/AG78</f>
        <v>-0.00112855706243222</v>
      </c>
      <c r="AI79" s="43"/>
      <c r="AJ79" s="43" t="n">
        <f aca="false">AB79/AG79</f>
        <v>-0.00612955396683469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12703504</v>
      </c>
      <c r="AX79" s="7"/>
      <c r="AY79" s="43" t="n">
        <f aca="false">(AW79-AW78)/AW78</f>
        <v>0.00209324500937448</v>
      </c>
      <c r="AZ79" s="48" t="n">
        <f aca="false">workers_and_wage_low!B67</f>
        <v>6968.66797999024</v>
      </c>
      <c r="BA79" s="43" t="n">
        <f aca="false">(AZ79-AZ78)/AZ78</f>
        <v>-0.00321507213809864</v>
      </c>
      <c r="BB79" s="43"/>
      <c r="BC79" s="43"/>
      <c r="BD79" s="43"/>
      <c r="BE79" s="43"/>
      <c r="BF79" s="7" t="n">
        <f aca="false">BF78*(1+AY79)*(1+BA79)*(1-BE79)</f>
        <v>118.407823131887</v>
      </c>
      <c r="BG79" s="7"/>
      <c r="BH79" s="7"/>
      <c r="BI79" s="43" t="n">
        <f aca="false">T86/AG86</f>
        <v>0.0141961395880805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'Low pensions'!Q80</f>
        <v>121612600.911032</v>
      </c>
      <c r="E80" s="9"/>
      <c r="F80" s="42" t="n">
        <f aca="false">'Low pensions'!I80</f>
        <v>22104529.7713015</v>
      </c>
      <c r="G80" s="57" t="n">
        <f aca="false">'Low pensions'!K80</f>
        <v>2355962.21674915</v>
      </c>
      <c r="H80" s="57" t="n">
        <f aca="false">'Low pensions'!V80</f>
        <v>12961808.9953205</v>
      </c>
      <c r="I80" s="57" t="n">
        <f aca="false">'Low pensions'!M80</f>
        <v>72864.8108272934</v>
      </c>
      <c r="J80" s="57" t="n">
        <f aca="false">'Low pensions'!W80</f>
        <v>400880.690576923</v>
      </c>
      <c r="K80" s="9"/>
      <c r="L80" s="57" t="n">
        <f aca="false">'Low pensions'!N80</f>
        <v>2540435.23040258</v>
      </c>
      <c r="M80" s="42"/>
      <c r="N80" s="57" t="n">
        <f aca="false">'Low pensions'!L80</f>
        <v>1010009.90824764</v>
      </c>
      <c r="O80" s="9"/>
      <c r="P80" s="57" t="n">
        <f aca="false">'Low pensions'!X80</f>
        <v>18739107.0013581</v>
      </c>
      <c r="Q80" s="42"/>
      <c r="R80" s="57" t="n">
        <f aca="false">'Low SIPA income'!G75</f>
        <v>23078771.7079745</v>
      </c>
      <c r="S80" s="42"/>
      <c r="T80" s="57" t="n">
        <f aca="false">'Low SIPA income'!J75</f>
        <v>88243683.9018183</v>
      </c>
      <c r="U80" s="9"/>
      <c r="V80" s="57" t="n">
        <f aca="false">'Low SIPA income'!F75</f>
        <v>151825.723717411</v>
      </c>
      <c r="W80" s="42"/>
      <c r="X80" s="57" t="n">
        <f aca="false">'Low SIPA income'!M75</f>
        <v>381342.445407382</v>
      </c>
      <c r="Y80" s="9"/>
      <c r="Z80" s="9" t="n">
        <f aca="false">R80+V80-N80-L80-F80</f>
        <v>-2424377.47825985</v>
      </c>
      <c r="AA80" s="9"/>
      <c r="AB80" s="9" t="n">
        <f aca="false">T80-P80-D80</f>
        <v>-52108024.0105722</v>
      </c>
      <c r="AC80" s="24"/>
      <c r="AD80" s="9"/>
      <c r="AE80" s="9"/>
      <c r="AF80" s="9"/>
      <c r="AG80" s="9" t="n">
        <f aca="false">BF80/100*$AG$37</f>
        <v>6237406817.03933</v>
      </c>
      <c r="AH80" s="43" t="n">
        <f aca="false">(AG80-AG79)/AG79</f>
        <v>0.00315972013854964</v>
      </c>
      <c r="AI80" s="43"/>
      <c r="AJ80" s="43" t="n">
        <f aca="false">AB80/AG80</f>
        <v>-0.00835411662876047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12694972</v>
      </c>
      <c r="AX80" s="7"/>
      <c r="AY80" s="43" t="n">
        <f aca="false">(AW80-AW79)/AW79</f>
        <v>-0.000671625718384471</v>
      </c>
      <c r="AZ80" s="48" t="n">
        <f aca="false">workers_and_wage_low!B68</f>
        <v>6995.38530122379</v>
      </c>
      <c r="BA80" s="43" t="n">
        <f aca="false">(AZ80-AZ79)/AZ79</f>
        <v>0.00383392081675653</v>
      </c>
      <c r="BB80" s="43"/>
      <c r="BC80" s="43"/>
      <c r="BD80" s="43"/>
      <c r="BE80" s="43"/>
      <c r="BF80" s="7" t="n">
        <f aca="false">BF79*(1+AY80)*(1+BA80)*(1-BE80)</f>
        <v>118.781958715198</v>
      </c>
      <c r="BG80" s="7"/>
      <c r="BH80" s="7"/>
      <c r="BI80" s="43" t="n">
        <f aca="false">T87/AG87</f>
        <v>0.0163185396504742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'Low pensions'!Q81</f>
        <v>121966561.13049</v>
      </c>
      <c r="E81" s="9"/>
      <c r="F81" s="42" t="n">
        <f aca="false">'Low pensions'!I81</f>
        <v>22168866.2310947</v>
      </c>
      <c r="G81" s="57" t="n">
        <f aca="false">'Low pensions'!K81</f>
        <v>2448635.15209182</v>
      </c>
      <c r="H81" s="57" t="n">
        <f aca="false">'Low pensions'!V81</f>
        <v>13471668.1426394</v>
      </c>
      <c r="I81" s="57" t="n">
        <f aca="false">'Low pensions'!M81</f>
        <v>75730.984085314</v>
      </c>
      <c r="J81" s="57" t="n">
        <f aca="false">'Low pensions'!W81</f>
        <v>416649.530184724</v>
      </c>
      <c r="K81" s="9"/>
      <c r="L81" s="57" t="n">
        <f aca="false">'Low pensions'!N81</f>
        <v>2502076.54450174</v>
      </c>
      <c r="M81" s="42"/>
      <c r="N81" s="57" t="n">
        <f aca="false">'Low pensions'!L81</f>
        <v>1014611.71888556</v>
      </c>
      <c r="O81" s="9"/>
      <c r="P81" s="57" t="n">
        <f aca="false">'Low pensions'!X81</f>
        <v>18565381.4022453</v>
      </c>
      <c r="Q81" s="42"/>
      <c r="R81" s="57" t="n">
        <f aca="false">'Low SIPA income'!G76</f>
        <v>26477816.0756395</v>
      </c>
      <c r="S81" s="42"/>
      <c r="T81" s="57" t="n">
        <f aca="false">'Low SIPA income'!J76</f>
        <v>101240224.642539</v>
      </c>
      <c r="U81" s="9"/>
      <c r="V81" s="57" t="n">
        <f aca="false">'Low SIPA income'!F76</f>
        <v>157085.959720815</v>
      </c>
      <c r="W81" s="42"/>
      <c r="X81" s="57" t="n">
        <f aca="false">'Low SIPA income'!M76</f>
        <v>394554.641679813</v>
      </c>
      <c r="Y81" s="9"/>
      <c r="Z81" s="9" t="n">
        <f aca="false">R81+V81-N81-L81-F81</f>
        <v>949347.540878393</v>
      </c>
      <c r="AA81" s="9"/>
      <c r="AB81" s="9" t="n">
        <f aca="false">T81-P81-D81</f>
        <v>-39291717.8901957</v>
      </c>
      <c r="AC81" s="24"/>
      <c r="AD81" s="9"/>
      <c r="AE81" s="9"/>
      <c r="AF81" s="9"/>
      <c r="AG81" s="9" t="n">
        <f aca="false">BF81/100*$AG$37</f>
        <v>6264867126.4177</v>
      </c>
      <c r="AH81" s="43" t="n">
        <f aca="false">(AG81-AG80)/AG80</f>
        <v>0.00440252017927569</v>
      </c>
      <c r="AI81" s="43" t="n">
        <f aca="false">(AG81-AG77)/AG77</f>
        <v>0.00911766781157002</v>
      </c>
      <c r="AJ81" s="43" t="n">
        <f aca="false">AB81/AG81</f>
        <v>-0.00627175598417888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12721786</v>
      </c>
      <c r="AX81" s="7"/>
      <c r="AY81" s="43" t="n">
        <f aca="false">(AW81-AW80)/AW80</f>
        <v>0.00211217480432411</v>
      </c>
      <c r="AZ81" s="48" t="n">
        <f aca="false">workers_and_wage_low!B69</f>
        <v>7011.37337997734</v>
      </c>
      <c r="BA81" s="43" t="n">
        <f aca="false">(AZ81-AZ80)/AZ80</f>
        <v>0.00228551796149861</v>
      </c>
      <c r="BB81" s="43"/>
      <c r="BC81" s="43"/>
      <c r="BD81" s="43"/>
      <c r="BE81" s="43"/>
      <c r="BF81" s="7" t="n">
        <f aca="false">BF80*(1+AY81)*(1+BA81)*(1-BE81)</f>
        <v>119.304898685376</v>
      </c>
      <c r="BG81" s="7"/>
      <c r="BH81" s="7"/>
      <c r="BI81" s="43" t="n">
        <f aca="false">T88/AG88</f>
        <v>0.0143273496717564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'Low pensions'!Q82</f>
        <v>122441867.238602</v>
      </c>
      <c r="E82" s="6"/>
      <c r="F82" s="8" t="n">
        <f aca="false">'Low pensions'!I82</f>
        <v>22255258.7425495</v>
      </c>
      <c r="G82" s="56" t="n">
        <f aca="false">'Low pensions'!K82</f>
        <v>2509769.34550375</v>
      </c>
      <c r="H82" s="56" t="n">
        <f aca="false">'Low pensions'!V82</f>
        <v>13808010.4372887</v>
      </c>
      <c r="I82" s="56" t="n">
        <f aca="false">'Low pensions'!M82</f>
        <v>77621.732335167</v>
      </c>
      <c r="J82" s="56" t="n">
        <f aca="false">'Low pensions'!W82</f>
        <v>427051.869194493</v>
      </c>
      <c r="K82" s="6"/>
      <c r="L82" s="56" t="n">
        <f aca="false">'Low pensions'!N82</f>
        <v>3076776.43798277</v>
      </c>
      <c r="M82" s="8"/>
      <c r="N82" s="56" t="n">
        <f aca="false">'Low pensions'!L82</f>
        <v>1020218.98031311</v>
      </c>
      <c r="O82" s="6"/>
      <c r="P82" s="56" t="n">
        <f aca="false">'Low pensions'!X82</f>
        <v>21578351.3794916</v>
      </c>
      <c r="Q82" s="8"/>
      <c r="R82" s="56" t="n">
        <f aca="false">'Low SIPA income'!G77</f>
        <v>23262774.6154925</v>
      </c>
      <c r="S82" s="8"/>
      <c r="T82" s="56" t="n">
        <f aca="false">'Low SIPA income'!J77</f>
        <v>88947234.9665582</v>
      </c>
      <c r="U82" s="6"/>
      <c r="V82" s="56" t="n">
        <f aca="false">'Low SIPA income'!F77</f>
        <v>156058.009924079</v>
      </c>
      <c r="W82" s="8"/>
      <c r="X82" s="56" t="n">
        <f aca="false">'Low SIPA income'!M77</f>
        <v>391972.728156562</v>
      </c>
      <c r="Y82" s="6"/>
      <c r="Z82" s="6" t="n">
        <f aca="false">R82+V82-N82-L82-F82</f>
        <v>-2933421.5354288</v>
      </c>
      <c r="AA82" s="6"/>
      <c r="AB82" s="6" t="n">
        <f aca="false">T82-P82-D82</f>
        <v>-55072983.6515358</v>
      </c>
      <c r="AC82" s="24"/>
      <c r="AD82" s="6"/>
      <c r="AE82" s="6"/>
      <c r="AF82" s="6"/>
      <c r="AG82" s="6" t="n">
        <f aca="false">BF82/100*$AG$37</f>
        <v>6263295147.96413</v>
      </c>
      <c r="AH82" s="36" t="n">
        <f aca="false">(AG82-AG81)/AG81</f>
        <v>-0.000250919679835588</v>
      </c>
      <c r="AI82" s="36"/>
      <c r="AJ82" s="36" t="n">
        <f aca="false">AB82/AG82</f>
        <v>-0.00879297276441414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0.00235900877017094</v>
      </c>
      <c r="AV82" s="5"/>
      <c r="AW82" s="40" t="n">
        <f aca="false">workers_and_wage_low!C70</f>
        <v>12656220</v>
      </c>
      <c r="AX82" s="5"/>
      <c r="AY82" s="36" t="n">
        <f aca="false">(AW82-AW81)/AW81</f>
        <v>-0.00515383610445892</v>
      </c>
      <c r="AZ82" s="41" t="n">
        <f aca="false">workers_and_wage_low!B70</f>
        <v>7045.92764469828</v>
      </c>
      <c r="BA82" s="36" t="n">
        <f aca="false">(AZ82-AZ81)/AZ81</f>
        <v>0.00492831615837468</v>
      </c>
      <c r="BB82" s="36"/>
      <c r="BC82" s="36"/>
      <c r="BD82" s="36"/>
      <c r="BE82" s="36"/>
      <c r="BF82" s="5" t="n">
        <f aca="false">BF81*(1+AY82)*(1+BA82)*(1-BE82)</f>
        <v>119.274962738395</v>
      </c>
      <c r="BG82" s="5"/>
      <c r="BH82" s="5"/>
      <c r="BI82" s="36" t="n">
        <f aca="false">T89/AG89</f>
        <v>0.016486615376396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'Low pensions'!Q83</f>
        <v>122686931.123046</v>
      </c>
      <c r="E83" s="9"/>
      <c r="F83" s="42" t="n">
        <f aca="false">'Low pensions'!I83</f>
        <v>22299802.0044234</v>
      </c>
      <c r="G83" s="57" t="n">
        <f aca="false">'Low pensions'!K83</f>
        <v>2580980.81106959</v>
      </c>
      <c r="H83" s="57" t="n">
        <f aca="false">'Low pensions'!V83</f>
        <v>14199794.9100528</v>
      </c>
      <c r="I83" s="57" t="n">
        <f aca="false">'Low pensions'!M83</f>
        <v>79824.1487959665</v>
      </c>
      <c r="J83" s="57" t="n">
        <f aca="false">'Low pensions'!W83</f>
        <v>439168.914743901</v>
      </c>
      <c r="K83" s="9"/>
      <c r="L83" s="57" t="n">
        <f aca="false">'Low pensions'!N83</f>
        <v>2462093.55092112</v>
      </c>
      <c r="M83" s="42"/>
      <c r="N83" s="57" t="n">
        <f aca="false">'Low pensions'!L83</f>
        <v>1024379.04687804</v>
      </c>
      <c r="O83" s="9"/>
      <c r="P83" s="57" t="n">
        <f aca="false">'Low pensions'!X83</f>
        <v>18411646.4152713</v>
      </c>
      <c r="Q83" s="42"/>
      <c r="R83" s="57" t="n">
        <f aca="false">'Low SIPA income'!G78</f>
        <v>26844767.093251</v>
      </c>
      <c r="S83" s="42"/>
      <c r="T83" s="57" t="n">
        <f aca="false">'Low SIPA income'!J78</f>
        <v>102643293.662645</v>
      </c>
      <c r="U83" s="9"/>
      <c r="V83" s="57" t="n">
        <f aca="false">'Low SIPA income'!F78</f>
        <v>159561.392733414</v>
      </c>
      <c r="W83" s="42"/>
      <c r="X83" s="57" t="n">
        <f aca="false">'Low SIPA income'!M78</f>
        <v>400772.215720319</v>
      </c>
      <c r="Y83" s="9"/>
      <c r="Z83" s="9" t="n">
        <f aca="false">R83+V83-N83-L83-F83</f>
        <v>1218053.88376187</v>
      </c>
      <c r="AA83" s="9"/>
      <c r="AB83" s="9" t="n">
        <f aca="false">T83-P83-D83</f>
        <v>-38455283.8756716</v>
      </c>
      <c r="AC83" s="24"/>
      <c r="AD83" s="9"/>
      <c r="AE83" s="9"/>
      <c r="AF83" s="9"/>
      <c r="AG83" s="9" t="n">
        <f aca="false">BF83/100*$AG$37</f>
        <v>6284499079.98766</v>
      </c>
      <c r="AH83" s="43" t="n">
        <f aca="false">(AG83-AG82)/AG82</f>
        <v>0.00338542756210796</v>
      </c>
      <c r="AI83" s="43"/>
      <c r="AJ83" s="43" t="n">
        <f aca="false">AB83/AG83</f>
        <v>-0.00611906905963731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12684487</v>
      </c>
      <c r="AX83" s="7"/>
      <c r="AY83" s="43" t="n">
        <f aca="false">(AW83-AW82)/AW82</f>
        <v>0.00223344726940587</v>
      </c>
      <c r="AZ83" s="48" t="n">
        <f aca="false">workers_and_wage_low!B71</f>
        <v>7054.02632651</v>
      </c>
      <c r="BA83" s="43" t="n">
        <f aca="false">(AZ83-AZ82)/AZ82</f>
        <v>0.00114941313906533</v>
      </c>
      <c r="BB83" s="43"/>
      <c r="BC83" s="43"/>
      <c r="BD83" s="43"/>
      <c r="BE83" s="43"/>
      <c r="BF83" s="7" t="n">
        <f aca="false">BF82*(1+AY83)*(1+BA83)*(1-BE83)</f>
        <v>119.678759484719</v>
      </c>
      <c r="BG83" s="7"/>
      <c r="BH83" s="7"/>
      <c r="BI83" s="43" t="n">
        <f aca="false">T90/AG90</f>
        <v>0.0143190536771499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'Low pensions'!Q84</f>
        <v>123037335.608359</v>
      </c>
      <c r="E84" s="9"/>
      <c r="F84" s="42" t="n">
        <f aca="false">'Low pensions'!I84</f>
        <v>22363492.1674458</v>
      </c>
      <c r="G84" s="57" t="n">
        <f aca="false">'Low pensions'!K84</f>
        <v>2682001.44689329</v>
      </c>
      <c r="H84" s="57" t="n">
        <f aca="false">'Low pensions'!V84</f>
        <v>14755580.6424486</v>
      </c>
      <c r="I84" s="57" t="n">
        <f aca="false">'Low pensions'!M84</f>
        <v>82948.4983575237</v>
      </c>
      <c r="J84" s="57" t="n">
        <f aca="false">'Low pensions'!W84</f>
        <v>456358.164199437</v>
      </c>
      <c r="K84" s="9"/>
      <c r="L84" s="57" t="n">
        <f aca="false">'Low pensions'!N84</f>
        <v>2483121.02439715</v>
      </c>
      <c r="M84" s="42"/>
      <c r="N84" s="57" t="n">
        <f aca="false">'Low pensions'!L84</f>
        <v>1030011.58589666</v>
      </c>
      <c r="O84" s="9"/>
      <c r="P84" s="57" t="n">
        <f aca="false">'Low pensions'!X84</f>
        <v>18551746.6429115</v>
      </c>
      <c r="Q84" s="42"/>
      <c r="R84" s="57" t="n">
        <f aca="false">'Low SIPA income'!G79</f>
        <v>23341077.5356079</v>
      </c>
      <c r="S84" s="42"/>
      <c r="T84" s="57" t="n">
        <f aca="false">'Low SIPA income'!J79</f>
        <v>89246632.9682667</v>
      </c>
      <c r="U84" s="9"/>
      <c r="V84" s="57" t="n">
        <f aca="false">'Low SIPA income'!F79</f>
        <v>160205.497619581</v>
      </c>
      <c r="W84" s="42"/>
      <c r="X84" s="57" t="n">
        <f aca="false">'Low SIPA income'!M79</f>
        <v>402390.02149378</v>
      </c>
      <c r="Y84" s="9"/>
      <c r="Z84" s="9" t="n">
        <f aca="false">R84+V84-N84-L84-F84</f>
        <v>-2375341.74451208</v>
      </c>
      <c r="AA84" s="9"/>
      <c r="AB84" s="9" t="n">
        <f aca="false">T84-P84-D84</f>
        <v>-52342449.2830035</v>
      </c>
      <c r="AC84" s="24"/>
      <c r="AD84" s="9"/>
      <c r="AE84" s="9"/>
      <c r="AF84" s="9"/>
      <c r="AG84" s="9" t="n">
        <f aca="false">BF84/100*$AG$37</f>
        <v>6264828539.27878</v>
      </c>
      <c r="AH84" s="43" t="n">
        <f aca="false">(AG84-AG83)/AG83</f>
        <v>-0.0031300093227034</v>
      </c>
      <c r="AI84" s="43"/>
      <c r="AJ84" s="43" t="n">
        <f aca="false">AB84/AG84</f>
        <v>-0.00835496916712573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12694395</v>
      </c>
      <c r="AX84" s="7"/>
      <c r="AY84" s="43" t="n">
        <f aca="false">(AW84-AW83)/AW83</f>
        <v>0.000781111605065305</v>
      </c>
      <c r="AZ84" s="48" t="n">
        <f aca="false">workers_and_wage_low!B72</f>
        <v>7026.45870990461</v>
      </c>
      <c r="BA84" s="43" t="n">
        <f aca="false">(AZ84-AZ83)/AZ83</f>
        <v>-0.00390806829027375</v>
      </c>
      <c r="BB84" s="43"/>
      <c r="BC84" s="43"/>
      <c r="BD84" s="43"/>
      <c r="BE84" s="43"/>
      <c r="BF84" s="7" t="n">
        <f aca="false">BF83*(1+AY84)*(1+BA84)*(1-BE84)</f>
        <v>119.304163851802</v>
      </c>
      <c r="BG84" s="7"/>
      <c r="BH84" s="7"/>
      <c r="BI84" s="43" t="n">
        <f aca="false">T91/AG91</f>
        <v>0.0164226811589238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'Low pensions'!Q85</f>
        <v>123192329.406402</v>
      </c>
      <c r="E85" s="9"/>
      <c r="F85" s="42" t="n">
        <f aca="false">'Low pensions'!I85</f>
        <v>22391664.1249367</v>
      </c>
      <c r="G85" s="57" t="n">
        <f aca="false">'Low pensions'!K85</f>
        <v>2768221.1761445</v>
      </c>
      <c r="H85" s="57" t="n">
        <f aca="false">'Low pensions'!V85</f>
        <v>15229936.1538559</v>
      </c>
      <c r="I85" s="57" t="n">
        <f aca="false">'Low pensions'!M85</f>
        <v>85615.0879219947</v>
      </c>
      <c r="J85" s="57" t="n">
        <f aca="false">'Low pensions'!W85</f>
        <v>471028.953212038</v>
      </c>
      <c r="K85" s="9"/>
      <c r="L85" s="57" t="n">
        <f aca="false">'Low pensions'!N85</f>
        <v>2510449.18595255</v>
      </c>
      <c r="M85" s="42"/>
      <c r="N85" s="57" t="n">
        <f aca="false">'Low pensions'!L85</f>
        <v>1032966.72808709</v>
      </c>
      <c r="O85" s="9"/>
      <c r="P85" s="57" t="n">
        <f aca="false">'Low pensions'!X85</f>
        <v>18709810.923559</v>
      </c>
      <c r="Q85" s="42"/>
      <c r="R85" s="57" t="n">
        <f aca="false">'Low SIPA income'!G80</f>
        <v>26864907.6133595</v>
      </c>
      <c r="S85" s="42"/>
      <c r="T85" s="57" t="n">
        <f aca="false">'Low SIPA income'!J80</f>
        <v>102720302.686893</v>
      </c>
      <c r="U85" s="9"/>
      <c r="V85" s="57" t="n">
        <f aca="false">'Low SIPA income'!F80</f>
        <v>163156.87095022</v>
      </c>
      <c r="W85" s="42"/>
      <c r="X85" s="57" t="n">
        <f aca="false">'Low SIPA income'!M80</f>
        <v>409803.020395802</v>
      </c>
      <c r="Y85" s="9"/>
      <c r="Z85" s="9" t="n">
        <f aca="false">R85+V85-N85-L85-F85</f>
        <v>1092984.44533334</v>
      </c>
      <c r="AA85" s="9"/>
      <c r="AB85" s="9" t="n">
        <f aca="false">T85-P85-D85</f>
        <v>-39181837.6430684</v>
      </c>
      <c r="AC85" s="24"/>
      <c r="AD85" s="9"/>
      <c r="AE85" s="9"/>
      <c r="AF85" s="9"/>
      <c r="AG85" s="9" t="n">
        <f aca="false">BF85/100*$AG$37</f>
        <v>6323915498.44551</v>
      </c>
      <c r="AH85" s="43" t="n">
        <f aca="false">(AG85-AG84)/AG84</f>
        <v>0.00943153652111478</v>
      </c>
      <c r="AI85" s="43" t="n">
        <f aca="false">(AG85-AG81)/AG81</f>
        <v>0.0094253191386636</v>
      </c>
      <c r="AJ85" s="43" t="n">
        <f aca="false">AB85/AG85</f>
        <v>-0.00619581929149745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12734133</v>
      </c>
      <c r="AX85" s="7"/>
      <c r="AY85" s="43" t="n">
        <f aca="false">(AW85-AW84)/AW84</f>
        <v>0.00313035792568295</v>
      </c>
      <c r="AZ85" s="48" t="n">
        <f aca="false">workers_and_wage_low!B73</f>
        <v>7070.59551712485</v>
      </c>
      <c r="BA85" s="43" t="n">
        <f aca="false">(AZ85-AZ84)/AZ84</f>
        <v>0.00628151520452593</v>
      </c>
      <c r="BB85" s="43"/>
      <c r="BC85" s="43"/>
      <c r="BD85" s="43"/>
      <c r="BE85" s="43"/>
      <c r="BF85" s="7" t="n">
        <f aca="false">BF84*(1+AY85)*(1+BA85)*(1-BE85)</f>
        <v>120.429385430291</v>
      </c>
      <c r="BG85" s="7"/>
      <c r="BH85" s="7"/>
      <c r="BI85" s="43" t="n">
        <f aca="false">T92/AG92</f>
        <v>0.0142649889437735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'Low pensions'!Q86</f>
        <v>123040830.058868</v>
      </c>
      <c r="E86" s="6"/>
      <c r="F86" s="8" t="n">
        <f aca="false">'Low pensions'!I86</f>
        <v>22364127.3251904</v>
      </c>
      <c r="G86" s="56" t="n">
        <f aca="false">'Low pensions'!K86</f>
        <v>2840377.67812786</v>
      </c>
      <c r="H86" s="56" t="n">
        <f aca="false">'Low pensions'!V86</f>
        <v>15626919.9381584</v>
      </c>
      <c r="I86" s="56" t="n">
        <f aca="false">'Low pensions'!M86</f>
        <v>87846.7323132325</v>
      </c>
      <c r="J86" s="56" t="n">
        <f aca="false">'Low pensions'!W86</f>
        <v>483306.802211084</v>
      </c>
      <c r="K86" s="6"/>
      <c r="L86" s="56" t="n">
        <f aca="false">'Low pensions'!N86</f>
        <v>3048597.33078299</v>
      </c>
      <c r="M86" s="8"/>
      <c r="N86" s="56" t="n">
        <f aca="false">'Low pensions'!L86</f>
        <v>1032819.84807424</v>
      </c>
      <c r="O86" s="6"/>
      <c r="P86" s="56" t="n">
        <f aca="false">'Low pensions'!X86</f>
        <v>21501456.1148387</v>
      </c>
      <c r="Q86" s="8"/>
      <c r="R86" s="56" t="n">
        <f aca="false">'Low SIPA income'!G81</f>
        <v>23446499.4279672</v>
      </c>
      <c r="S86" s="8"/>
      <c r="T86" s="56" t="n">
        <f aca="false">'Low SIPA income'!J81</f>
        <v>89649722.7107972</v>
      </c>
      <c r="U86" s="6"/>
      <c r="V86" s="56" t="n">
        <f aca="false">'Low SIPA income'!F81</f>
        <v>169387.019069593</v>
      </c>
      <c r="W86" s="8"/>
      <c r="X86" s="56" t="n">
        <f aca="false">'Low SIPA income'!M81</f>
        <v>425451.356270123</v>
      </c>
      <c r="Y86" s="6"/>
      <c r="Z86" s="6" t="n">
        <f aca="false">R86+V86-N86-L86-F86</f>
        <v>-2829658.05701079</v>
      </c>
      <c r="AA86" s="6"/>
      <c r="AB86" s="6" t="n">
        <f aca="false">T86-P86-D86</f>
        <v>-54892563.4629092</v>
      </c>
      <c r="AC86" s="24"/>
      <c r="AD86" s="6"/>
      <c r="AE86" s="6"/>
      <c r="AF86" s="6"/>
      <c r="AG86" s="6" t="n">
        <f aca="false">BF86/100*$AG$37</f>
        <v>6315077571.23419</v>
      </c>
      <c r="AH86" s="36" t="n">
        <f aca="false">(AG86-AG85)/AG85</f>
        <v>-0.00139754037091193</v>
      </c>
      <c r="AI86" s="36"/>
      <c r="AJ86" s="36" t="n">
        <f aca="false">AB86/AG86</f>
        <v>-0.00869230232625333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0.000718620850799676</v>
      </c>
      <c r="AV86" s="5"/>
      <c r="AW86" s="40" t="n">
        <f aca="false">workers_and_wage_low!C74</f>
        <v>12689129</v>
      </c>
      <c r="AX86" s="5"/>
      <c r="AY86" s="36" t="n">
        <f aca="false">(AW86-AW85)/AW85</f>
        <v>-0.00353412360307529</v>
      </c>
      <c r="AZ86" s="41" t="n">
        <f aca="false">workers_and_wage_low!B74</f>
        <v>7085.75601201096</v>
      </c>
      <c r="BA86" s="36" t="n">
        <f aca="false">(AZ86-AZ85)/AZ85</f>
        <v>0.00214416096202816</v>
      </c>
      <c r="BB86" s="36"/>
      <c r="BC86" s="36"/>
      <c r="BD86" s="36"/>
      <c r="BE86" s="36"/>
      <c r="BF86" s="5" t="n">
        <f aca="false">BF85*(1+AY86)*(1+BA86)*(1-BE86)</f>
        <v>120.261080502308</v>
      </c>
      <c r="BG86" s="5"/>
      <c r="BH86" s="5"/>
      <c r="BI86" s="36" t="n">
        <f aca="false">T93/AG93</f>
        <v>0.0164321612209535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'Low pensions'!Q87</f>
        <v>123064320.545221</v>
      </c>
      <c r="E87" s="9"/>
      <c r="F87" s="42" t="n">
        <f aca="false">'Low pensions'!I87</f>
        <v>22368396.9991473</v>
      </c>
      <c r="G87" s="57" t="n">
        <f aca="false">'Low pensions'!K87</f>
        <v>2935460.5298215</v>
      </c>
      <c r="H87" s="57" t="n">
        <f aca="false">'Low pensions'!V87</f>
        <v>16150037.7342001</v>
      </c>
      <c r="I87" s="57" t="n">
        <f aca="false">'Low pensions'!M87</f>
        <v>90787.4390666443</v>
      </c>
      <c r="J87" s="57" t="n">
        <f aca="false">'Low pensions'!W87</f>
        <v>499485.703119591</v>
      </c>
      <c r="K87" s="9"/>
      <c r="L87" s="57" t="n">
        <f aca="false">'Low pensions'!N87</f>
        <v>2509375.45316209</v>
      </c>
      <c r="M87" s="42"/>
      <c r="N87" s="57" t="n">
        <f aca="false">'Low pensions'!L87</f>
        <v>1033919.95782871</v>
      </c>
      <c r="O87" s="9"/>
      <c r="P87" s="57" t="n">
        <f aca="false">'Low pensions'!X87</f>
        <v>18709483.7077952</v>
      </c>
      <c r="Q87" s="42"/>
      <c r="R87" s="57" t="n">
        <f aca="false">'Low SIPA income'!G82</f>
        <v>27053024.6118336</v>
      </c>
      <c r="S87" s="42"/>
      <c r="T87" s="57" t="n">
        <f aca="false">'Low SIPA income'!J82</f>
        <v>103439584.334979</v>
      </c>
      <c r="U87" s="9"/>
      <c r="V87" s="57" t="n">
        <f aca="false">'Low SIPA income'!F82</f>
        <v>170621.983951178</v>
      </c>
      <c r="W87" s="42"/>
      <c r="X87" s="57" t="n">
        <f aca="false">'Low SIPA income'!M82</f>
        <v>428553.232002409</v>
      </c>
      <c r="Y87" s="9"/>
      <c r="Z87" s="9" t="n">
        <f aca="false">R87+V87-N87-L87-F87</f>
        <v>1311954.18564663</v>
      </c>
      <c r="AA87" s="9"/>
      <c r="AB87" s="9" t="n">
        <f aca="false">T87-P87-D87</f>
        <v>-38334219.9180375</v>
      </c>
      <c r="AC87" s="24"/>
      <c r="AD87" s="9"/>
      <c r="AE87" s="9"/>
      <c r="AF87" s="9"/>
      <c r="AG87" s="9" t="n">
        <f aca="false">BF87/100*$AG$37</f>
        <v>6338777032.16984</v>
      </c>
      <c r="AH87" s="43" t="n">
        <f aca="false">(AG87-AG86)/AG86</f>
        <v>0.00375283766007871</v>
      </c>
      <c r="AI87" s="43"/>
      <c r="AJ87" s="43" t="n">
        <f aca="false">AB87/AG87</f>
        <v>-0.00604757348672907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12717783</v>
      </c>
      <c r="AX87" s="7"/>
      <c r="AY87" s="43" t="n">
        <f aca="false">(AW87-AW86)/AW86</f>
        <v>0.00225815341620374</v>
      </c>
      <c r="AZ87" s="48" t="n">
        <f aca="false">workers_and_wage_low!B75</f>
        <v>7096.32311773217</v>
      </c>
      <c r="BA87" s="43" t="n">
        <f aca="false">(AZ87-AZ86)/AZ86</f>
        <v>0.00149131662214986</v>
      </c>
      <c r="BB87" s="43"/>
      <c r="BC87" s="43"/>
      <c r="BD87" s="43"/>
      <c r="BE87" s="43"/>
      <c r="BF87" s="7" t="n">
        <f aca="false">BF86*(1+AY87)*(1+BA87)*(1-BE87)</f>
        <v>120.712400814259</v>
      </c>
      <c r="BG87" s="7"/>
      <c r="BH87" s="7"/>
      <c r="BI87" s="43" t="n">
        <f aca="false">T94/AG94</f>
        <v>0.0141915113428959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'Low pensions'!Q88</f>
        <v>122978870.217755</v>
      </c>
      <c r="E88" s="9"/>
      <c r="F88" s="42" t="n">
        <f aca="false">'Low pensions'!I88</f>
        <v>22352865.3906356</v>
      </c>
      <c r="G88" s="57" t="n">
        <f aca="false">'Low pensions'!K88</f>
        <v>2998862.61577513</v>
      </c>
      <c r="H88" s="57" t="n">
        <f aca="false">'Low pensions'!V88</f>
        <v>16498857.3044773</v>
      </c>
      <c r="I88" s="57" t="n">
        <f aca="false">'Low pensions'!M88</f>
        <v>92748.3283229428</v>
      </c>
      <c r="J88" s="57" t="n">
        <f aca="false">'Low pensions'!W88</f>
        <v>510273.937251881</v>
      </c>
      <c r="K88" s="9"/>
      <c r="L88" s="57" t="n">
        <f aca="false">'Low pensions'!N88</f>
        <v>2475098.05484132</v>
      </c>
      <c r="M88" s="42"/>
      <c r="N88" s="57" t="n">
        <f aca="false">'Low pensions'!L88</f>
        <v>1034212.99696356</v>
      </c>
      <c r="O88" s="9"/>
      <c r="P88" s="57" t="n">
        <f aca="false">'Low pensions'!X88</f>
        <v>18533230.3398202</v>
      </c>
      <c r="Q88" s="42"/>
      <c r="R88" s="57" t="n">
        <f aca="false">'Low SIPA income'!G83</f>
        <v>23799797.6364508</v>
      </c>
      <c r="S88" s="42"/>
      <c r="T88" s="57" t="n">
        <f aca="false">'Low SIPA income'!J83</f>
        <v>91000589.0318903</v>
      </c>
      <c r="U88" s="9"/>
      <c r="V88" s="57" t="n">
        <f aca="false">'Low SIPA income'!F83</f>
        <v>163370.56595057</v>
      </c>
      <c r="W88" s="42"/>
      <c r="X88" s="57" t="n">
        <f aca="false">'Low SIPA income'!M83</f>
        <v>410339.760626704</v>
      </c>
      <c r="Y88" s="9"/>
      <c r="Z88" s="9" t="n">
        <f aca="false">R88+V88-N88-L88-F88</f>
        <v>-1899008.24003918</v>
      </c>
      <c r="AA88" s="9"/>
      <c r="AB88" s="9" t="n">
        <f aca="false">T88-P88-D88</f>
        <v>-50511511.5256852</v>
      </c>
      <c r="AC88" s="24"/>
      <c r="AD88" s="9"/>
      <c r="AE88" s="9"/>
      <c r="AF88" s="9"/>
      <c r="AG88" s="9" t="n">
        <f aca="false">BF88/100*$AG$37</f>
        <v>6351529844.44014</v>
      </c>
      <c r="AH88" s="43" t="n">
        <f aca="false">(AG88-AG87)/AG87</f>
        <v>0.0020118726696922</v>
      </c>
      <c r="AI88" s="43"/>
      <c r="AJ88" s="43" t="n">
        <f aca="false">AB88/AG88</f>
        <v>-0.00795265278803671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12735624</v>
      </c>
      <c r="AX88" s="7"/>
      <c r="AY88" s="43" t="n">
        <f aca="false">(AW88-AW87)/AW87</f>
        <v>0.00140283884384566</v>
      </c>
      <c r="AZ88" s="48" t="n">
        <f aca="false">workers_and_wage_low!B76</f>
        <v>7100.63896411306</v>
      </c>
      <c r="BA88" s="43" t="n">
        <f aca="false">(AZ88-AZ87)/AZ87</f>
        <v>0.000608180646411824</v>
      </c>
      <c r="BB88" s="43"/>
      <c r="BC88" s="43"/>
      <c r="BD88" s="43"/>
      <c r="BE88" s="43"/>
      <c r="BF88" s="7" t="n">
        <f aca="false">BF87*(1+AY88)*(1+BA88)*(1-BE88)</f>
        <v>120.95525879435</v>
      </c>
      <c r="BG88" s="7"/>
      <c r="BH88" s="7"/>
      <c r="BI88" s="43" t="n">
        <f aca="false">T95/AG95</f>
        <v>0.0161806109353508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'Low pensions'!Q89</f>
        <v>123194550.541069</v>
      </c>
      <c r="E89" s="9"/>
      <c r="F89" s="42" t="n">
        <f aca="false">'Low pensions'!I89</f>
        <v>22392067.8424544</v>
      </c>
      <c r="G89" s="57" t="n">
        <f aca="false">'Low pensions'!K89</f>
        <v>3055589.60803168</v>
      </c>
      <c r="H89" s="57" t="n">
        <f aca="false">'Low pensions'!V89</f>
        <v>16810952.4787043</v>
      </c>
      <c r="I89" s="57" t="n">
        <f aca="false">'Low pensions'!M89</f>
        <v>94502.7713824227</v>
      </c>
      <c r="J89" s="57" t="n">
        <f aca="false">'Low pensions'!W89</f>
        <v>519926.365320749</v>
      </c>
      <c r="K89" s="9"/>
      <c r="L89" s="57" t="n">
        <f aca="false">'Low pensions'!N89</f>
        <v>2506007.2601108</v>
      </c>
      <c r="M89" s="42"/>
      <c r="N89" s="57" t="n">
        <f aca="false">'Low pensions'!L89</f>
        <v>1038007.6041967</v>
      </c>
      <c r="O89" s="9"/>
      <c r="P89" s="57" t="n">
        <f aca="false">'Low pensions'!X89</f>
        <v>18714495.1623063</v>
      </c>
      <c r="Q89" s="42"/>
      <c r="R89" s="57" t="n">
        <f aca="false">'Low SIPA income'!G84</f>
        <v>27345770.2307307</v>
      </c>
      <c r="S89" s="42"/>
      <c r="T89" s="57" t="n">
        <f aca="false">'Low SIPA income'!J84</f>
        <v>104558922.581593</v>
      </c>
      <c r="U89" s="9"/>
      <c r="V89" s="57" t="n">
        <f aca="false">'Low SIPA income'!F84</f>
        <v>161178.031020991</v>
      </c>
      <c r="W89" s="42"/>
      <c r="X89" s="57" t="n">
        <f aca="false">'Low SIPA income'!M84</f>
        <v>404832.745008963</v>
      </c>
      <c r="Y89" s="9"/>
      <c r="Z89" s="9" t="n">
        <f aca="false">R89+V89-N89-L89-F89</f>
        <v>1570865.55498977</v>
      </c>
      <c r="AA89" s="9"/>
      <c r="AB89" s="9" t="n">
        <f aca="false">T89-P89-D89</f>
        <v>-37350123.1217828</v>
      </c>
      <c r="AC89" s="24"/>
      <c r="AD89" s="9"/>
      <c r="AE89" s="9"/>
      <c r="AF89" s="9"/>
      <c r="AG89" s="9" t="n">
        <f aca="false">BF89/100*$AG$37</f>
        <v>6342049001.23346</v>
      </c>
      <c r="AH89" s="43" t="n">
        <f aca="false">(AG89-AG88)/AG88</f>
        <v>-0.00149268655566027</v>
      </c>
      <c r="AI89" s="43" t="n">
        <f aca="false">(AG89-AG85)/AG85</f>
        <v>0.00286744862299546</v>
      </c>
      <c r="AJ89" s="43" t="n">
        <f aca="false">AB89/AG89</f>
        <v>-0.00588928327651183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12766195</v>
      </c>
      <c r="AX89" s="7"/>
      <c r="AY89" s="43" t="n">
        <f aca="false">(AW89-AW88)/AW88</f>
        <v>0.00240043204793106</v>
      </c>
      <c r="AZ89" s="48" t="n">
        <f aca="false">workers_and_wage_low!B77</f>
        <v>7073.06153221581</v>
      </c>
      <c r="BA89" s="43" t="n">
        <f aca="false">(AZ89-AZ88)/AZ88</f>
        <v>-0.00388379581564806</v>
      </c>
      <c r="BB89" s="43"/>
      <c r="BC89" s="43"/>
      <c r="BD89" s="43"/>
      <c r="BE89" s="43"/>
      <c r="BF89" s="7" t="n">
        <f aca="false">BF88*(1+AY89)*(1+BA89)*(1-BE89)</f>
        <v>120.774710505712</v>
      </c>
      <c r="BG89" s="7"/>
      <c r="BH89" s="7"/>
      <c r="BI89" s="43" t="n">
        <f aca="false">T96/AG96</f>
        <v>0.0142975122741413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'Low pensions'!Q90</f>
        <v>123622604.960573</v>
      </c>
      <c r="E90" s="6"/>
      <c r="F90" s="8" t="n">
        <f aca="false">'Low pensions'!I90</f>
        <v>22469871.8001757</v>
      </c>
      <c r="G90" s="56" t="n">
        <f aca="false">'Low pensions'!K90</f>
        <v>3118925.58234261</v>
      </c>
      <c r="H90" s="56" t="n">
        <f aca="false">'Low pensions'!V90</f>
        <v>17159408.3222295</v>
      </c>
      <c r="I90" s="56" t="n">
        <f aca="false">'Low pensions'!M90</f>
        <v>96461.6159487399</v>
      </c>
      <c r="J90" s="56" t="n">
        <f aca="false">'Low pensions'!W90</f>
        <v>530703.350172043</v>
      </c>
      <c r="K90" s="6"/>
      <c r="L90" s="56" t="n">
        <f aca="false">'Low pensions'!N90</f>
        <v>2959710.65528828</v>
      </c>
      <c r="M90" s="8"/>
      <c r="N90" s="56" t="n">
        <f aca="false">'Low pensions'!L90</f>
        <v>1042539.28740394</v>
      </c>
      <c r="O90" s="6"/>
      <c r="P90" s="56" t="n">
        <f aca="false">'Low pensions'!X90</f>
        <v>21093696.220641</v>
      </c>
      <c r="Q90" s="8"/>
      <c r="R90" s="56" t="n">
        <f aca="false">'Low SIPA income'!G85</f>
        <v>23747349.9532042</v>
      </c>
      <c r="S90" s="8"/>
      <c r="T90" s="56" t="n">
        <f aca="false">'Low SIPA income'!J85</f>
        <v>90800050.7692671</v>
      </c>
      <c r="U90" s="6"/>
      <c r="V90" s="56" t="n">
        <f aca="false">'Low SIPA income'!F85</f>
        <v>163514.798155555</v>
      </c>
      <c r="W90" s="8"/>
      <c r="X90" s="56" t="n">
        <f aca="false">'Low SIPA income'!M85</f>
        <v>410702.030342328</v>
      </c>
      <c r="Y90" s="6"/>
      <c r="Z90" s="6" t="n">
        <f aca="false">R90+V90-N90-L90-F90</f>
        <v>-2561256.99150822</v>
      </c>
      <c r="AA90" s="6"/>
      <c r="AB90" s="6" t="n">
        <f aca="false">T90-P90-D90</f>
        <v>-53916250.4119467</v>
      </c>
      <c r="AC90" s="24"/>
      <c r="AD90" s="6"/>
      <c r="AE90" s="6"/>
      <c r="AF90" s="6"/>
      <c r="AG90" s="6" t="n">
        <f aca="false">BF90/100*$AG$37</f>
        <v>6341204720.40441</v>
      </c>
      <c r="AH90" s="36" t="n">
        <f aca="false">(AG90-AG89)/AG89</f>
        <v>-0.000133124299242534</v>
      </c>
      <c r="AI90" s="36"/>
      <c r="AJ90" s="36" t="n">
        <f aca="false">AB90/AG90</f>
        <v>-0.00850252480233885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0.00226775580718267</v>
      </c>
      <c r="AV90" s="5"/>
      <c r="AW90" s="40" t="n">
        <f aca="false">workers_and_wage_low!C78</f>
        <v>12779769</v>
      </c>
      <c r="AX90" s="5"/>
      <c r="AY90" s="36" t="n">
        <f aca="false">(AW90-AW89)/AW89</f>
        <v>0.00106327688085604</v>
      </c>
      <c r="AZ90" s="41" t="n">
        <f aca="false">workers_and_wage_low!B78</f>
        <v>7064.60830117689</v>
      </c>
      <c r="BA90" s="36" t="n">
        <f aca="false">(AZ90-AZ89)/AZ89</f>
        <v>-0.00119513042554746</v>
      </c>
      <c r="BB90" s="36"/>
      <c r="BC90" s="36"/>
      <c r="BD90" s="36"/>
      <c r="BE90" s="36"/>
      <c r="BF90" s="5" t="n">
        <f aca="false">BF89*(1+AY90)*(1+BA90)*(1-BE90)</f>
        <v>120.758632457009</v>
      </c>
      <c r="BG90" s="5"/>
      <c r="BH90" s="5"/>
      <c r="BI90" s="36" t="n">
        <f aca="false">T97/AG97</f>
        <v>0.0162775928601421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'Low pensions'!Q91</f>
        <v>124490389.580096</v>
      </c>
      <c r="E91" s="9"/>
      <c r="F91" s="42" t="n">
        <f aca="false">'Low pensions'!I91</f>
        <v>22627601.9269359</v>
      </c>
      <c r="G91" s="57" t="n">
        <f aca="false">'Low pensions'!K91</f>
        <v>3168129.99688338</v>
      </c>
      <c r="H91" s="57" t="n">
        <f aca="false">'Low pensions'!V91</f>
        <v>17430116.4933835</v>
      </c>
      <c r="I91" s="57" t="n">
        <f aca="false">'Low pensions'!M91</f>
        <v>97983.4019654663</v>
      </c>
      <c r="J91" s="57" t="n">
        <f aca="false">'Low pensions'!W91</f>
        <v>539075.767836608</v>
      </c>
      <c r="K91" s="9"/>
      <c r="L91" s="57" t="n">
        <f aca="false">'Low pensions'!N91</f>
        <v>2384503.75937908</v>
      </c>
      <c r="M91" s="42"/>
      <c r="N91" s="57" t="n">
        <f aca="false">'Low pensions'!L91</f>
        <v>1051277.92313509</v>
      </c>
      <c r="O91" s="9"/>
      <c r="P91" s="57" t="n">
        <f aca="false">'Low pensions'!X91</f>
        <v>18157022.298828</v>
      </c>
      <c r="Q91" s="42"/>
      <c r="R91" s="57" t="n">
        <f aca="false">'Low SIPA income'!G86</f>
        <v>27406751.8461281</v>
      </c>
      <c r="S91" s="42"/>
      <c r="T91" s="57" t="n">
        <f aca="false">'Low SIPA income'!J86</f>
        <v>104792091.073445</v>
      </c>
      <c r="U91" s="9"/>
      <c r="V91" s="57" t="n">
        <f aca="false">'Low SIPA income'!F86</f>
        <v>162451.632015268</v>
      </c>
      <c r="W91" s="42"/>
      <c r="X91" s="57" t="n">
        <f aca="false">'Low SIPA income'!M86</f>
        <v>408031.663517231</v>
      </c>
      <c r="Y91" s="9"/>
      <c r="Z91" s="9" t="n">
        <f aca="false">R91+V91-N91-L91-F91</f>
        <v>1505819.86869331</v>
      </c>
      <c r="AA91" s="9"/>
      <c r="AB91" s="9" t="n">
        <f aca="false">T91-P91-D91</f>
        <v>-37855320.8054795</v>
      </c>
      <c r="AC91" s="24"/>
      <c r="AD91" s="9"/>
      <c r="AE91" s="9"/>
      <c r="AF91" s="9"/>
      <c r="AG91" s="9" t="n">
        <f aca="false">BF91/100*$AG$37</f>
        <v>6380936831.16428</v>
      </c>
      <c r="AH91" s="43" t="n">
        <f aca="false">(AG91-AG90)/AG90</f>
        <v>0.00626570383889698</v>
      </c>
      <c r="AI91" s="43"/>
      <c r="AJ91" s="43" t="n">
        <f aca="false">AB91/AG91</f>
        <v>-0.00593256473259465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12797202</v>
      </c>
      <c r="AX91" s="7"/>
      <c r="AY91" s="43" t="n">
        <f aca="false">(AW91-AW90)/AW90</f>
        <v>0.00136410916347549</v>
      </c>
      <c r="AZ91" s="48" t="n">
        <f aca="false">workers_and_wage_low!B79</f>
        <v>7099.18897579475</v>
      </c>
      <c r="BA91" s="43" t="n">
        <f aca="false">(AZ91-AZ90)/AZ90</f>
        <v>0.00489491747364107</v>
      </c>
      <c r="BB91" s="43"/>
      <c r="BC91" s="43"/>
      <c r="BD91" s="43"/>
      <c r="BE91" s="43"/>
      <c r="BF91" s="7" t="n">
        <f aca="false">BF90*(1+AY91)*(1+BA91)*(1-BE91)</f>
        <v>121.515270283975</v>
      </c>
      <c r="BG91" s="7"/>
      <c r="BH91" s="7"/>
      <c r="BI91" s="43" t="n">
        <f aca="false">T98/AG98</f>
        <v>0.0143180913703973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'Low pensions'!Q92</f>
        <v>124897167.507293</v>
      </c>
      <c r="E92" s="9"/>
      <c r="F92" s="42" t="n">
        <f aca="false">'Low pensions'!I92</f>
        <v>22701538.6303257</v>
      </c>
      <c r="G92" s="57" t="n">
        <f aca="false">'Low pensions'!K92</f>
        <v>3174444.72502116</v>
      </c>
      <c r="H92" s="57" t="n">
        <f aca="false">'Low pensions'!V92</f>
        <v>17464858.2644515</v>
      </c>
      <c r="I92" s="57" t="n">
        <f aca="false">'Low pensions'!M92</f>
        <v>98178.7028357061</v>
      </c>
      <c r="J92" s="57" t="n">
        <f aca="false">'Low pensions'!W92</f>
        <v>540150.255601594</v>
      </c>
      <c r="K92" s="9"/>
      <c r="L92" s="57" t="n">
        <f aca="false">'Low pensions'!N92</f>
        <v>2439313.28118778</v>
      </c>
      <c r="M92" s="42"/>
      <c r="N92" s="57" t="n">
        <f aca="false">'Low pensions'!L92</f>
        <v>1055366.71735538</v>
      </c>
      <c r="O92" s="9"/>
      <c r="P92" s="57" t="n">
        <f aca="false">'Low pensions'!X92</f>
        <v>18463924.5074576</v>
      </c>
      <c r="Q92" s="42"/>
      <c r="R92" s="57" t="n">
        <f aca="false">'Low SIPA income'!G87</f>
        <v>23881354.2110266</v>
      </c>
      <c r="S92" s="42"/>
      <c r="T92" s="57" t="n">
        <f aca="false">'Low SIPA income'!J87</f>
        <v>91312427.6634279</v>
      </c>
      <c r="U92" s="9"/>
      <c r="V92" s="57" t="n">
        <f aca="false">'Low SIPA income'!F87</f>
        <v>161698.145403963</v>
      </c>
      <c r="W92" s="42"/>
      <c r="X92" s="57" t="n">
        <f aca="false">'Low SIPA income'!M87</f>
        <v>406139.122385849</v>
      </c>
      <c r="Y92" s="9"/>
      <c r="Z92" s="9" t="n">
        <f aca="false">R92+V92-N92-L92-F92</f>
        <v>-2153166.27243835</v>
      </c>
      <c r="AA92" s="9"/>
      <c r="AB92" s="9" t="n">
        <f aca="false">T92-P92-D92</f>
        <v>-52048664.3513225</v>
      </c>
      <c r="AC92" s="24"/>
      <c r="AD92" s="9"/>
      <c r="AE92" s="9"/>
      <c r="AF92" s="9"/>
      <c r="AG92" s="9" t="n">
        <f aca="false">BF92/100*$AG$37</f>
        <v>6401156567.5475</v>
      </c>
      <c r="AH92" s="43" t="n">
        <f aca="false">(AG92-AG91)/AG91</f>
        <v>0.00316877237907503</v>
      </c>
      <c r="AI92" s="43"/>
      <c r="AJ92" s="43" t="n">
        <f aca="false">AB92/AG92</f>
        <v>-0.00813113439768028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12832073</v>
      </c>
      <c r="AX92" s="7"/>
      <c r="AY92" s="43" t="n">
        <f aca="false">(AW92-AW91)/AW91</f>
        <v>0.00272489251947418</v>
      </c>
      <c r="AZ92" s="48" t="n">
        <f aca="false">workers_and_wage_low!B80</f>
        <v>7102.33159948881</v>
      </c>
      <c r="BA92" s="43" t="n">
        <f aca="false">(AZ92-AZ91)/AZ91</f>
        <v>0.000442673621560818</v>
      </c>
      <c r="BB92" s="43"/>
      <c r="BC92" s="43"/>
      <c r="BD92" s="43"/>
      <c r="BE92" s="43"/>
      <c r="BF92" s="7" t="n">
        <f aca="false">BF91*(1+AY92)*(1+BA92)*(1-BE92)</f>
        <v>121.900324516087</v>
      </c>
      <c r="BG92" s="7"/>
      <c r="BH92" s="7"/>
      <c r="BI92" s="43" t="n">
        <f aca="false">T99/AG99</f>
        <v>0.0163879905946866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'Low pensions'!Q93</f>
        <v>125135060.829766</v>
      </c>
      <c r="E93" s="9"/>
      <c r="F93" s="42" t="n">
        <f aca="false">'Low pensions'!I93</f>
        <v>22744778.5576819</v>
      </c>
      <c r="G93" s="57" t="n">
        <f aca="false">'Low pensions'!K93</f>
        <v>3224354.55238874</v>
      </c>
      <c r="H93" s="57" t="n">
        <f aca="false">'Low pensions'!V93</f>
        <v>17739447.4088482</v>
      </c>
      <c r="I93" s="57" t="n">
        <f aca="false">'Low pensions'!M93</f>
        <v>99722.3057439821</v>
      </c>
      <c r="J93" s="57" t="n">
        <f aca="false">'Low pensions'!W93</f>
        <v>548642.703366441</v>
      </c>
      <c r="K93" s="9"/>
      <c r="L93" s="57" t="n">
        <f aca="false">'Low pensions'!N93</f>
        <v>2444565.98194138</v>
      </c>
      <c r="M93" s="42"/>
      <c r="N93" s="57" t="n">
        <f aca="false">'Low pensions'!L93</f>
        <v>1058516.12183067</v>
      </c>
      <c r="O93" s="9"/>
      <c r="P93" s="57" t="n">
        <f aca="false">'Low pensions'!X93</f>
        <v>18508507.8908368</v>
      </c>
      <c r="Q93" s="42"/>
      <c r="R93" s="57" t="n">
        <f aca="false">'Low SIPA income'!G88</f>
        <v>27503132.1798444</v>
      </c>
      <c r="S93" s="42"/>
      <c r="T93" s="57" t="n">
        <f aca="false">'Low SIPA income'!J88</f>
        <v>105160609.632857</v>
      </c>
      <c r="U93" s="9"/>
      <c r="V93" s="57" t="n">
        <f aca="false">'Low SIPA income'!F88</f>
        <v>157438.098667293</v>
      </c>
      <c r="W93" s="42"/>
      <c r="X93" s="57" t="n">
        <f aca="false">'Low SIPA income'!M88</f>
        <v>395439.113188889</v>
      </c>
      <c r="Y93" s="9"/>
      <c r="Z93" s="9" t="n">
        <f aca="false">R93+V93-N93-L93-F93</f>
        <v>1412709.61705773</v>
      </c>
      <c r="AA93" s="9"/>
      <c r="AB93" s="9" t="n">
        <f aca="false">T93-P93-D93</f>
        <v>-38482959.0877458</v>
      </c>
      <c r="AC93" s="24"/>
      <c r="AD93" s="9"/>
      <c r="AE93" s="9"/>
      <c r="AF93" s="9"/>
      <c r="AG93" s="9" t="n">
        <f aca="false">BF93/100*$AG$37</f>
        <v>6399682197.54082</v>
      </c>
      <c r="AH93" s="43" t="n">
        <f aca="false">(AG93-AG92)/AG92</f>
        <v>-0.000230328689998809</v>
      </c>
      <c r="AI93" s="43" t="n">
        <f aca="false">(AG93-AG89)/AG89</f>
        <v>0.00908747256543507</v>
      </c>
      <c r="AJ93" s="43" t="n">
        <f aca="false">AB93/AG93</f>
        <v>-0.0060132609557602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12798575</v>
      </c>
      <c r="AX93" s="7"/>
      <c r="AY93" s="43" t="n">
        <f aca="false">(AW93-AW92)/AW92</f>
        <v>-0.00261049013670667</v>
      </c>
      <c r="AZ93" s="48" t="n">
        <f aca="false">workers_and_wage_low!B81</f>
        <v>7119.28054038669</v>
      </c>
      <c r="BA93" s="43" t="n">
        <f aca="false">(AZ93-AZ92)/AZ92</f>
        <v>0.00238639109712924</v>
      </c>
      <c r="BB93" s="43"/>
      <c r="BC93" s="43"/>
      <c r="BD93" s="43"/>
      <c r="BE93" s="43"/>
      <c r="BF93" s="7" t="n">
        <f aca="false">BF92*(1+AY93)*(1+BA93)*(1-BE93)</f>
        <v>121.872247374031</v>
      </c>
      <c r="BG93" s="7"/>
      <c r="BH93" s="7"/>
      <c r="BI93" s="43" t="n">
        <f aca="false">T100/AG100</f>
        <v>0.0142116316251761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'Low pensions'!Q94</f>
        <v>125672136.627383</v>
      </c>
      <c r="E94" s="6"/>
      <c r="F94" s="8" t="n">
        <f aca="false">'Low pensions'!I94</f>
        <v>22842398.4413859</v>
      </c>
      <c r="G94" s="56" t="n">
        <f aca="false">'Low pensions'!K94</f>
        <v>3281609.17217151</v>
      </c>
      <c r="H94" s="56" t="n">
        <f aca="false">'Low pensions'!V94</f>
        <v>18054445.4340491</v>
      </c>
      <c r="I94" s="56" t="n">
        <f aca="false">'Low pensions'!M94</f>
        <v>101493.067180562</v>
      </c>
      <c r="J94" s="56" t="n">
        <f aca="false">'Low pensions'!W94</f>
        <v>558384.910331414</v>
      </c>
      <c r="K94" s="6"/>
      <c r="L94" s="56" t="n">
        <f aca="false">'Low pensions'!N94</f>
        <v>2958326.83951687</v>
      </c>
      <c r="M94" s="8"/>
      <c r="N94" s="56" t="n">
        <f aca="false">'Low pensions'!L94</f>
        <v>1063940.21724531</v>
      </c>
      <c r="O94" s="6"/>
      <c r="P94" s="56" t="n">
        <f aca="false">'Low pensions'!X94</f>
        <v>21204257.1957168</v>
      </c>
      <c r="Q94" s="8"/>
      <c r="R94" s="56" t="n">
        <f aca="false">'Low SIPA income'!G89</f>
        <v>23918998.3049225</v>
      </c>
      <c r="S94" s="8"/>
      <c r="T94" s="56" t="n">
        <f aca="false">'Low SIPA income'!J89</f>
        <v>91456363.1191164</v>
      </c>
      <c r="U94" s="6"/>
      <c r="V94" s="56" t="n">
        <f aca="false">'Low SIPA income'!F89</f>
        <v>160718.024307691</v>
      </c>
      <c r="W94" s="8"/>
      <c r="X94" s="56" t="n">
        <f aca="false">'Low SIPA income'!M89</f>
        <v>403677.340768768</v>
      </c>
      <c r="Y94" s="6"/>
      <c r="Z94" s="6" t="n">
        <f aca="false">R94+V94-N94-L94-F94</f>
        <v>-2784949.16891793</v>
      </c>
      <c r="AA94" s="6"/>
      <c r="AB94" s="6" t="n">
        <f aca="false">T94-P94-D94</f>
        <v>-55420030.703983</v>
      </c>
      <c r="AC94" s="24"/>
      <c r="AD94" s="6"/>
      <c r="AE94" s="6"/>
      <c r="AF94" s="6"/>
      <c r="AG94" s="6" t="n">
        <f aca="false">BF94/100*$AG$37</f>
        <v>6444441392.41719</v>
      </c>
      <c r="AH94" s="36" t="n">
        <f aca="false">(AG94-AG93)/AG93</f>
        <v>0.00699397149651727</v>
      </c>
      <c r="AI94" s="36"/>
      <c r="AJ94" s="36" t="n">
        <f aca="false">AB94/AG94</f>
        <v>-0.00859966400954358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0.00611419877067469</v>
      </c>
      <c r="AV94" s="5"/>
      <c r="AW94" s="40" t="n">
        <f aca="false">workers_and_wage_low!C82</f>
        <v>12861914</v>
      </c>
      <c r="AX94" s="5"/>
      <c r="AY94" s="36" t="n">
        <f aca="false">(AW94-AW93)/AW93</f>
        <v>0.0049489103279076</v>
      </c>
      <c r="AZ94" s="41" t="n">
        <f aca="false">workers_and_wage_low!B82</f>
        <v>7133.76820640827</v>
      </c>
      <c r="BA94" s="36" t="n">
        <f aca="false">(AZ94-AZ93)/AZ93</f>
        <v>0.00203499018466739</v>
      </c>
      <c r="BB94" s="36"/>
      <c r="BC94" s="36"/>
      <c r="BD94" s="36"/>
      <c r="BE94" s="36"/>
      <c r="BF94" s="5" t="n">
        <f aca="false">BF93*(1+AY94)*(1+BA94)*(1-BE94)</f>
        <v>122.724618398381</v>
      </c>
      <c r="BG94" s="5"/>
      <c r="BH94" s="5"/>
      <c r="BI94" s="36" t="n">
        <f aca="false">T101/AG101</f>
        <v>0.0164830000053979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'Low pensions'!Q95</f>
        <v>126039427.594096</v>
      </c>
      <c r="E95" s="9"/>
      <c r="F95" s="42" t="n">
        <f aca="false">'Low pensions'!I95</f>
        <v>22909157.9222919</v>
      </c>
      <c r="G95" s="57" t="n">
        <f aca="false">'Low pensions'!K95</f>
        <v>3342405.93369664</v>
      </c>
      <c r="H95" s="57" t="n">
        <f aca="false">'Low pensions'!V95</f>
        <v>18388931.2780157</v>
      </c>
      <c r="I95" s="57" t="n">
        <f aca="false">'Low pensions'!M95</f>
        <v>103373.37939268</v>
      </c>
      <c r="J95" s="57" t="n">
        <f aca="false">'Low pensions'!W95</f>
        <v>568729.833340693</v>
      </c>
      <c r="K95" s="9"/>
      <c r="L95" s="57" t="n">
        <f aca="false">'Low pensions'!N95</f>
        <v>2462128.37648583</v>
      </c>
      <c r="M95" s="42"/>
      <c r="N95" s="57" t="n">
        <f aca="false">'Low pensions'!L95</f>
        <v>1068013.48262575</v>
      </c>
      <c r="O95" s="9"/>
      <c r="P95" s="57" t="n">
        <f aca="false">'Low pensions'!X95</f>
        <v>18651890.9165361</v>
      </c>
      <c r="Q95" s="42"/>
      <c r="R95" s="57" t="n">
        <f aca="false">'Low SIPA income'!G90</f>
        <v>27423776.8038377</v>
      </c>
      <c r="S95" s="42"/>
      <c r="T95" s="57" t="n">
        <f aca="false">'Low SIPA income'!J90</f>
        <v>104857187.47483</v>
      </c>
      <c r="U95" s="9"/>
      <c r="V95" s="57" t="n">
        <f aca="false">'Low SIPA income'!F90</f>
        <v>166580.518347509</v>
      </c>
      <c r="W95" s="42"/>
      <c r="X95" s="57" t="n">
        <f aca="false">'Low SIPA income'!M90</f>
        <v>418402.23559286</v>
      </c>
      <c r="Y95" s="9"/>
      <c r="Z95" s="9" t="n">
        <f aca="false">R95+V95-N95-L95-F95</f>
        <v>1151057.54078171</v>
      </c>
      <c r="AA95" s="9"/>
      <c r="AB95" s="9" t="n">
        <f aca="false">T95-P95-D95</f>
        <v>-39834131.0358029</v>
      </c>
      <c r="AC95" s="24"/>
      <c r="AD95" s="9"/>
      <c r="AE95" s="9"/>
      <c r="AF95" s="9"/>
      <c r="AG95" s="9" t="n">
        <f aca="false">BF95/100*$AG$37</f>
        <v>6480422024.47015</v>
      </c>
      <c r="AH95" s="43" t="n">
        <f aca="false">(AG95-AG94)/AG94</f>
        <v>0.00558320416961192</v>
      </c>
      <c r="AI95" s="43"/>
      <c r="AJ95" s="43" t="n">
        <f aca="false">AB95/AG95</f>
        <v>-0.00614684211697768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12837796</v>
      </c>
      <c r="AX95" s="7"/>
      <c r="AY95" s="43" t="n">
        <f aca="false">(AW95-AW94)/AW94</f>
        <v>-0.00187514859763485</v>
      </c>
      <c r="AZ95" s="48" t="n">
        <f aca="false">workers_and_wage_low!B83</f>
        <v>7187.07432314147</v>
      </c>
      <c r="BA95" s="43" t="n">
        <f aca="false">(AZ95-AZ94)/AZ94</f>
        <v>0.00747236456117468</v>
      </c>
      <c r="BB95" s="43"/>
      <c r="BC95" s="43"/>
      <c r="BD95" s="43"/>
      <c r="BE95" s="43"/>
      <c r="BF95" s="7" t="n">
        <f aca="false">BF94*(1+AY95)*(1+BA95)*(1-BE95)</f>
        <v>123.409814999537</v>
      </c>
      <c r="BG95" s="7"/>
      <c r="BH95" s="7"/>
      <c r="BI95" s="43" t="n">
        <f aca="false">T102/AG102</f>
        <v>0.0143096822767193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'Low pensions'!Q96</f>
        <v>126494811.305941</v>
      </c>
      <c r="E96" s="9"/>
      <c r="F96" s="42" t="n">
        <f aca="false">'Low pensions'!I96</f>
        <v>22991929.3023991</v>
      </c>
      <c r="G96" s="57" t="n">
        <f aca="false">'Low pensions'!K96</f>
        <v>3387830.53786408</v>
      </c>
      <c r="H96" s="57" t="n">
        <f aca="false">'Low pensions'!V96</f>
        <v>18638844.04772</v>
      </c>
      <c r="I96" s="57" t="n">
        <f aca="false">'Low pensions'!M96</f>
        <v>104778.264057652</v>
      </c>
      <c r="J96" s="57" t="n">
        <f aca="false">'Low pensions'!W96</f>
        <v>576459.094259382</v>
      </c>
      <c r="K96" s="9"/>
      <c r="L96" s="57" t="n">
        <f aca="false">'Low pensions'!N96</f>
        <v>2466815.70354127</v>
      </c>
      <c r="M96" s="42"/>
      <c r="N96" s="57" t="n">
        <f aca="false">'Low pensions'!L96</f>
        <v>1073334.86379641</v>
      </c>
      <c r="O96" s="9"/>
      <c r="P96" s="57" t="n">
        <f aca="false">'Low pensions'!X96</f>
        <v>18705490.1480491</v>
      </c>
      <c r="Q96" s="42"/>
      <c r="R96" s="57" t="n">
        <f aca="false">'Low SIPA income'!G91</f>
        <v>24230014.4311887</v>
      </c>
      <c r="S96" s="42"/>
      <c r="T96" s="57" t="n">
        <f aca="false">'Low SIPA income'!J91</f>
        <v>92645560.2341918</v>
      </c>
      <c r="U96" s="9"/>
      <c r="V96" s="57" t="n">
        <f aca="false">'Low SIPA income'!F91</f>
        <v>167437.451617473</v>
      </c>
      <c r="W96" s="42"/>
      <c r="X96" s="57" t="n">
        <f aca="false">'Low SIPA income'!M91</f>
        <v>420554.604906291</v>
      </c>
      <c r="Y96" s="9"/>
      <c r="Z96" s="9" t="n">
        <f aca="false">R96+V96-N96-L96-F96</f>
        <v>-2134627.98693065</v>
      </c>
      <c r="AA96" s="9"/>
      <c r="AB96" s="9" t="n">
        <f aca="false">T96-P96-D96</f>
        <v>-52554741.2197981</v>
      </c>
      <c r="AC96" s="24"/>
      <c r="AD96" s="9"/>
      <c r="AE96" s="9"/>
      <c r="AF96" s="9"/>
      <c r="AG96" s="9" t="n">
        <f aca="false">BF96/100*$AG$37</f>
        <v>6479837782.8115</v>
      </c>
      <c r="AH96" s="43" t="n">
        <f aca="false">(AG96-AG95)/AG95</f>
        <v>-9.01548782538145E-005</v>
      </c>
      <c r="AI96" s="43"/>
      <c r="AJ96" s="43" t="n">
        <f aca="false">AB96/AG96</f>
        <v>-0.00811050260535927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12850776</v>
      </c>
      <c r="AX96" s="7"/>
      <c r="AY96" s="43" t="n">
        <f aca="false">(AW96-AW95)/AW95</f>
        <v>0.00101107697925719</v>
      </c>
      <c r="AZ96" s="48" t="n">
        <f aca="false">workers_and_wage_low!B84</f>
        <v>7179.16768215721</v>
      </c>
      <c r="BA96" s="43" t="n">
        <f aca="false">(AZ96-AZ95)/AZ95</f>
        <v>-0.00110011955195753</v>
      </c>
      <c r="BB96" s="43"/>
      <c r="BC96" s="43"/>
      <c r="BD96" s="43"/>
      <c r="BE96" s="43"/>
      <c r="BF96" s="7" t="n">
        <f aca="false">BF95*(1+AY96)*(1+BA96)*(1-BE96)</f>
        <v>123.39868900269</v>
      </c>
      <c r="BG96" s="7"/>
      <c r="BH96" s="7"/>
      <c r="BI96" s="43" t="n">
        <f aca="false">T103/AG103</f>
        <v>0.0163544672286284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'Low pensions'!Q97</f>
        <v>126700548.285384</v>
      </c>
      <c r="E97" s="9"/>
      <c r="F97" s="42" t="n">
        <f aca="false">'Low pensions'!I97</f>
        <v>23029324.4337678</v>
      </c>
      <c r="G97" s="57" t="n">
        <f aca="false">'Low pensions'!K97</f>
        <v>3419684.18640087</v>
      </c>
      <c r="H97" s="57" t="n">
        <f aca="false">'Low pensions'!V97</f>
        <v>18814093.4236237</v>
      </c>
      <c r="I97" s="57" t="n">
        <f aca="false">'Low pensions'!M97</f>
        <v>105763.428445388</v>
      </c>
      <c r="J97" s="57" t="n">
        <f aca="false">'Low pensions'!W97</f>
        <v>581879.178050216</v>
      </c>
      <c r="K97" s="9"/>
      <c r="L97" s="57" t="n">
        <f aca="false">'Low pensions'!N97</f>
        <v>2447434.00289825</v>
      </c>
      <c r="M97" s="42"/>
      <c r="N97" s="57" t="n">
        <f aca="false">'Low pensions'!L97</f>
        <v>1075539.25831717</v>
      </c>
      <c r="O97" s="9"/>
      <c r="P97" s="57" t="n">
        <f aca="false">'Low pensions'!X97</f>
        <v>18617046.3395274</v>
      </c>
      <c r="Q97" s="42"/>
      <c r="R97" s="57" t="n">
        <f aca="false">'Low SIPA income'!G92</f>
        <v>27915853.9446165</v>
      </c>
      <c r="S97" s="42"/>
      <c r="T97" s="57" t="n">
        <f aca="false">'Low SIPA income'!J92</f>
        <v>106738687.07176</v>
      </c>
      <c r="U97" s="9"/>
      <c r="V97" s="57" t="n">
        <f aca="false">'Low SIPA income'!F92</f>
        <v>166283.912781644</v>
      </c>
      <c r="W97" s="42"/>
      <c r="X97" s="57" t="n">
        <f aca="false">'Low SIPA income'!M92</f>
        <v>417657.247925164</v>
      </c>
      <c r="Y97" s="9"/>
      <c r="Z97" s="9" t="n">
        <f aca="false">R97+V97-N97-L97-F97</f>
        <v>1529840.16241494</v>
      </c>
      <c r="AA97" s="9"/>
      <c r="AB97" s="9" t="n">
        <f aca="false">T97-P97-D97</f>
        <v>-38578907.5531515</v>
      </c>
      <c r="AC97" s="24"/>
      <c r="AD97" s="9"/>
      <c r="AE97" s="9"/>
      <c r="AF97" s="9"/>
      <c r="AG97" s="9" t="n">
        <f aca="false">BF97/100*$AG$37</f>
        <v>6557399978.53882</v>
      </c>
      <c r="AH97" s="43" t="n">
        <f aca="false">(AG97-AG96)/AG96</f>
        <v>0.0119697742948234</v>
      </c>
      <c r="AI97" s="43" t="n">
        <f aca="false">(AG97-AG93)/AG93</f>
        <v>0.02464462705017</v>
      </c>
      <c r="AJ97" s="43" t="n">
        <f aca="false">AB97/AG97</f>
        <v>-0.00588326282969062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12888200</v>
      </c>
      <c r="AX97" s="7"/>
      <c r="AY97" s="43" t="n">
        <f aca="false">(AW97-AW96)/AW96</f>
        <v>0.00291219767584463</v>
      </c>
      <c r="AZ97" s="48" t="n">
        <f aca="false">workers_and_wage_low!B85</f>
        <v>7244.00472521275</v>
      </c>
      <c r="BA97" s="43" t="n">
        <f aca="false">(AZ97-AZ96)/AZ96</f>
        <v>0.00903127575870429</v>
      </c>
      <c r="BB97" s="43"/>
      <c r="BC97" s="43"/>
      <c r="BD97" s="43"/>
      <c r="BE97" s="43"/>
      <c r="BF97" s="7" t="n">
        <f aca="false">BF96*(1+AY97)*(1+BA97)*(1-BE97)</f>
        <v>124.87574345833</v>
      </c>
      <c r="BG97" s="7"/>
      <c r="BH97" s="7"/>
      <c r="BI97" s="43" t="n">
        <f aca="false">T104/AG104</f>
        <v>0.0143044537415492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'Low pensions'!Q98</f>
        <v>127271426.913088</v>
      </c>
      <c r="E98" s="6"/>
      <c r="F98" s="8" t="n">
        <f aca="false">'Low pensions'!I98</f>
        <v>23133088.3819718</v>
      </c>
      <c r="G98" s="56" t="n">
        <f aca="false">'Low pensions'!K98</f>
        <v>3489436.69899284</v>
      </c>
      <c r="H98" s="56" t="n">
        <f aca="false">'Low pensions'!V98</f>
        <v>19197851.1675863</v>
      </c>
      <c r="I98" s="56" t="n">
        <f aca="false">'Low pensions'!M98</f>
        <v>107920.722649263</v>
      </c>
      <c r="J98" s="56" t="n">
        <f aca="false">'Low pensions'!W98</f>
        <v>593747.974255244</v>
      </c>
      <c r="K98" s="6"/>
      <c r="L98" s="56" t="n">
        <f aca="false">'Low pensions'!N98</f>
        <v>2918317.18083198</v>
      </c>
      <c r="M98" s="8"/>
      <c r="N98" s="56" t="n">
        <f aca="false">'Low pensions'!L98</f>
        <v>1081356.86077528</v>
      </c>
      <c r="O98" s="6"/>
      <c r="P98" s="56" t="n">
        <f aca="false">'Low pensions'!X98</f>
        <v>21092468.1205643</v>
      </c>
      <c r="Q98" s="8"/>
      <c r="R98" s="56" t="n">
        <f aca="false">'Low SIPA income'!G93</f>
        <v>24530847.1054821</v>
      </c>
      <c r="S98" s="8"/>
      <c r="T98" s="56" t="n">
        <f aca="false">'Low SIPA income'!J93</f>
        <v>93795820.0380319</v>
      </c>
      <c r="U98" s="6"/>
      <c r="V98" s="56" t="n">
        <f aca="false">'Low SIPA income'!F93</f>
        <v>160960.750867267</v>
      </c>
      <c r="W98" s="8"/>
      <c r="X98" s="56" t="n">
        <f aca="false">'Low SIPA income'!M93</f>
        <v>404286.999906415</v>
      </c>
      <c r="Y98" s="6"/>
      <c r="Z98" s="6" t="n">
        <f aca="false">R98+V98-N98-L98-F98</f>
        <v>-2440954.56722971</v>
      </c>
      <c r="AA98" s="6"/>
      <c r="AB98" s="6" t="n">
        <f aca="false">T98-P98-D98</f>
        <v>-54568074.9956203</v>
      </c>
      <c r="AC98" s="24"/>
      <c r="AD98" s="6"/>
      <c r="AE98" s="6"/>
      <c r="AF98" s="6"/>
      <c r="AG98" s="6" t="n">
        <f aca="false">BF98/100*$AG$37</f>
        <v>6550860558.96775</v>
      </c>
      <c r="AH98" s="36" t="n">
        <f aca="false">(AG98-AG97)/AG97</f>
        <v>-0.000997257997449578</v>
      </c>
      <c r="AI98" s="36"/>
      <c r="AJ98" s="36" t="n">
        <f aca="false">AB98/AG98</f>
        <v>-0.0083299094072335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0.00140207892455448</v>
      </c>
      <c r="AV98" s="5"/>
      <c r="AW98" s="40" t="n">
        <f aca="false">workers_and_wage_low!C86</f>
        <v>12864602</v>
      </c>
      <c r="AX98" s="5"/>
      <c r="AY98" s="36" t="n">
        <f aca="false">(AW98-AW97)/AW97</f>
        <v>-0.00183097717291786</v>
      </c>
      <c r="AZ98" s="41" t="n">
        <f aca="false">workers_and_wage_low!B86</f>
        <v>7250.05526926739</v>
      </c>
      <c r="BA98" s="36" t="n">
        <f aca="false">(AZ98-AZ97)/AZ97</f>
        <v>0.000835248496398881</v>
      </c>
      <c r="BB98" s="36"/>
      <c r="BC98" s="36"/>
      <c r="BD98" s="36"/>
      <c r="BE98" s="36"/>
      <c r="BF98" s="5" t="n">
        <f aca="false">BF97*(1+AY98)*(1+BA98)*(1-BE98)</f>
        <v>124.751210124478</v>
      </c>
      <c r="BG98" s="5"/>
      <c r="BH98" s="5"/>
      <c r="BI98" s="36" t="n">
        <f aca="false">T105/AG105</f>
        <v>0.0163403104976897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'Low pensions'!Q99</f>
        <v>127456770.28888</v>
      </c>
      <c r="E99" s="9"/>
      <c r="F99" s="42" t="n">
        <f aca="false">'Low pensions'!I99</f>
        <v>23166776.7344733</v>
      </c>
      <c r="G99" s="57" t="n">
        <f aca="false">'Low pensions'!K99</f>
        <v>3550698.95996056</v>
      </c>
      <c r="H99" s="57" t="n">
        <f aca="false">'Low pensions'!V99</f>
        <v>19534898.0521414</v>
      </c>
      <c r="I99" s="57" t="n">
        <f aca="false">'Low pensions'!M99</f>
        <v>109815.431751357</v>
      </c>
      <c r="J99" s="57" t="n">
        <f aca="false">'Low pensions'!W99</f>
        <v>604172.104705406</v>
      </c>
      <c r="K99" s="9"/>
      <c r="L99" s="57" t="n">
        <f aca="false">'Low pensions'!N99</f>
        <v>2384555.89092825</v>
      </c>
      <c r="M99" s="42"/>
      <c r="N99" s="57" t="n">
        <f aca="false">'Low pensions'!L99</f>
        <v>1084146.34736315</v>
      </c>
      <c r="O99" s="9"/>
      <c r="P99" s="57" t="n">
        <f aca="false">'Low pensions'!X99</f>
        <v>18338125.1820343</v>
      </c>
      <c r="Q99" s="42"/>
      <c r="R99" s="57" t="n">
        <f aca="false">'Low SIPA income'!G94</f>
        <v>28273632.5477126</v>
      </c>
      <c r="S99" s="42"/>
      <c r="T99" s="57" t="n">
        <f aca="false">'Low SIPA income'!J94</f>
        <v>108106684.569977</v>
      </c>
      <c r="U99" s="9"/>
      <c r="V99" s="57" t="n">
        <f aca="false">'Low SIPA income'!F94</f>
        <v>160619.841672909</v>
      </c>
      <c r="W99" s="42"/>
      <c r="X99" s="57" t="n">
        <f aca="false">'Low SIPA income'!M94</f>
        <v>403430.734297034</v>
      </c>
      <c r="Y99" s="9"/>
      <c r="Z99" s="9" t="n">
        <f aca="false">R99+V99-N99-L99-F99</f>
        <v>1798773.41662079</v>
      </c>
      <c r="AA99" s="9"/>
      <c r="AB99" s="9" t="n">
        <f aca="false">T99-P99-D99</f>
        <v>-37688210.9009374</v>
      </c>
      <c r="AC99" s="24"/>
      <c r="AD99" s="9"/>
      <c r="AE99" s="9"/>
      <c r="AF99" s="9"/>
      <c r="AG99" s="9" t="n">
        <f aca="false">BF99/100*$AG$37</f>
        <v>6596701648.4027</v>
      </c>
      <c r="AH99" s="43" t="n">
        <f aca="false">(AG99-AG98)/AG98</f>
        <v>0.00699772022657388</v>
      </c>
      <c r="AI99" s="43"/>
      <c r="AJ99" s="43" t="n">
        <f aca="false">AB99/AG99</f>
        <v>-0.00571319015315222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12920958</v>
      </c>
      <c r="AX99" s="7"/>
      <c r="AY99" s="43" t="n">
        <f aca="false">(AW99-AW98)/AW98</f>
        <v>0.0043807029552877</v>
      </c>
      <c r="AZ99" s="48" t="n">
        <f aca="false">workers_and_wage_low!B87</f>
        <v>7268.94603429466</v>
      </c>
      <c r="BA99" s="43" t="n">
        <f aca="false">(AZ99-AZ98)/AZ98</f>
        <v>0.00260560289896649</v>
      </c>
      <c r="BB99" s="43"/>
      <c r="BC99" s="43"/>
      <c r="BD99" s="43"/>
      <c r="BE99" s="43"/>
      <c r="BF99" s="7" t="n">
        <f aca="false">BF98*(1+AY99)*(1+BA99)*(1-BE99)</f>
        <v>125.624184190856</v>
      </c>
      <c r="BG99" s="7"/>
      <c r="BH99" s="7"/>
      <c r="BI99" s="43" t="n">
        <f aca="false">T106/AG106</f>
        <v>0.0142910755855459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'Low pensions'!Q100</f>
        <v>127834987.692512</v>
      </c>
      <c r="E100" s="9"/>
      <c r="F100" s="42" t="n">
        <f aca="false">'Low pensions'!I100</f>
        <v>23235522.2246279</v>
      </c>
      <c r="G100" s="57" t="n">
        <f aca="false">'Low pensions'!K100</f>
        <v>3599047.58738087</v>
      </c>
      <c r="H100" s="57" t="n">
        <f aca="false">'Low pensions'!V100</f>
        <v>19800897.9350567</v>
      </c>
      <c r="I100" s="57" t="n">
        <f aca="false">'Low pensions'!M100</f>
        <v>111310.750125182</v>
      </c>
      <c r="J100" s="57" t="n">
        <f aca="false">'Low pensions'!W100</f>
        <v>612398.905207941</v>
      </c>
      <c r="K100" s="9"/>
      <c r="L100" s="57" t="n">
        <f aca="false">'Low pensions'!N100</f>
        <v>2397948.34813254</v>
      </c>
      <c r="M100" s="42"/>
      <c r="N100" s="57" t="n">
        <f aca="false">'Low pensions'!L100</f>
        <v>1087428.89823819</v>
      </c>
      <c r="O100" s="9"/>
      <c r="P100" s="57" t="n">
        <f aca="false">'Low pensions'!X100</f>
        <v>18425678.3325378</v>
      </c>
      <c r="Q100" s="42"/>
      <c r="R100" s="57" t="n">
        <f aca="false">'Low SIPA income'!G95</f>
        <v>24612814.0744508</v>
      </c>
      <c r="S100" s="42"/>
      <c r="T100" s="57" t="n">
        <f aca="false">'Low SIPA income'!J95</f>
        <v>94109227.8481004</v>
      </c>
      <c r="U100" s="9"/>
      <c r="V100" s="57" t="n">
        <f aca="false">'Low SIPA income'!F95</f>
        <v>167136.797399688</v>
      </c>
      <c r="W100" s="42"/>
      <c r="X100" s="57" t="n">
        <f aca="false">'Low SIPA income'!M95</f>
        <v>419799.44819223</v>
      </c>
      <c r="Y100" s="9"/>
      <c r="Z100" s="9" t="n">
        <f aca="false">R100+V100-N100-L100-F100</f>
        <v>-1940948.59914812</v>
      </c>
      <c r="AA100" s="9"/>
      <c r="AB100" s="9" t="n">
        <f aca="false">T100-P100-D100</f>
        <v>-52151438.1769495</v>
      </c>
      <c r="AC100" s="24"/>
      <c r="AD100" s="9"/>
      <c r="AE100" s="9"/>
      <c r="AF100" s="9"/>
      <c r="AG100" s="9" t="n">
        <f aca="false">BF100/100*$AG$37</f>
        <v>6621986154.03064</v>
      </c>
      <c r="AH100" s="43" t="n">
        <f aca="false">(AG100-AG99)/AG99</f>
        <v>0.00383290119450176</v>
      </c>
      <c r="AI100" s="43"/>
      <c r="AJ100" s="43" t="n">
        <f aca="false">AB100/AG100</f>
        <v>-0.00787549791918641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12925504</v>
      </c>
      <c r="AX100" s="7"/>
      <c r="AY100" s="43" t="n">
        <f aca="false">(AW100-AW99)/AW99</f>
        <v>0.00035183149732396</v>
      </c>
      <c r="AZ100" s="48" t="n">
        <f aca="false">workers_and_wage_low!B88</f>
        <v>7294.2408425548</v>
      </c>
      <c r="BA100" s="43" t="n">
        <f aca="false">(AZ100-AZ99)/AZ99</f>
        <v>0.00347984537796808</v>
      </c>
      <c r="BB100" s="43"/>
      <c r="BC100" s="43"/>
      <c r="BD100" s="43"/>
      <c r="BE100" s="43"/>
      <c r="BF100" s="7" t="n">
        <f aca="false">BF99*(1+AY100)*(1+BA100)*(1-BE100)</f>
        <v>126.1056892765</v>
      </c>
      <c r="BG100" s="7"/>
      <c r="BH100" s="7"/>
      <c r="BI100" s="43" t="n">
        <f aca="false">T107/AG107</f>
        <v>0.0163201112166824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'Low pensions'!Q101</f>
        <v>128096571.846743</v>
      </c>
      <c r="E101" s="9"/>
      <c r="F101" s="42" t="n">
        <f aca="false">'Low pensions'!I101</f>
        <v>23283068.2410899</v>
      </c>
      <c r="G101" s="57" t="n">
        <f aca="false">'Low pensions'!K101</f>
        <v>3661414.39394049</v>
      </c>
      <c r="H101" s="57" t="n">
        <f aca="false">'Low pensions'!V101</f>
        <v>20144021.7035649</v>
      </c>
      <c r="I101" s="57" t="n">
        <f aca="false">'Low pensions'!M101</f>
        <v>113239.620431149</v>
      </c>
      <c r="J101" s="57" t="n">
        <f aca="false">'Low pensions'!W101</f>
        <v>623010.980522627</v>
      </c>
      <c r="K101" s="9"/>
      <c r="L101" s="57" t="n">
        <f aca="false">'Low pensions'!N101</f>
        <v>2411105.95941717</v>
      </c>
      <c r="M101" s="42"/>
      <c r="N101" s="57" t="n">
        <f aca="false">'Low pensions'!L101</f>
        <v>1090597.48818496</v>
      </c>
      <c r="O101" s="9"/>
      <c r="P101" s="57" t="n">
        <f aca="false">'Low pensions'!X101</f>
        <v>18511385.8870443</v>
      </c>
      <c r="Q101" s="42"/>
      <c r="R101" s="57" t="n">
        <f aca="false">'Low SIPA income'!G96</f>
        <v>28425936.7839337</v>
      </c>
      <c r="S101" s="42"/>
      <c r="T101" s="57" t="n">
        <f aca="false">'Low SIPA income'!J96</f>
        <v>108689033.017636</v>
      </c>
      <c r="U101" s="9"/>
      <c r="V101" s="57" t="n">
        <f aca="false">'Low SIPA income'!F96</f>
        <v>169546.043839908</v>
      </c>
      <c r="W101" s="42"/>
      <c r="X101" s="57" t="n">
        <f aca="false">'Low SIPA income'!M96</f>
        <v>425850.780645042</v>
      </c>
      <c r="Y101" s="9"/>
      <c r="Z101" s="9" t="n">
        <f aca="false">R101+V101-N101-L101-F101</f>
        <v>1810711.13908151</v>
      </c>
      <c r="AA101" s="9"/>
      <c r="AB101" s="9" t="n">
        <f aca="false">T101-P101-D101</f>
        <v>-37918924.7161521</v>
      </c>
      <c r="AC101" s="24"/>
      <c r="AD101" s="9"/>
      <c r="AE101" s="9"/>
      <c r="AF101" s="9"/>
      <c r="AG101" s="9" t="n">
        <f aca="false">BF101/100*$AG$37</f>
        <v>6594007946.49287</v>
      </c>
      <c r="AH101" s="43" t="n">
        <f aca="false">(AG101-AG100)/AG100</f>
        <v>-0.00422504772540812</v>
      </c>
      <c r="AI101" s="43" t="n">
        <f aca="false">(AG101-AG97)/AG97</f>
        <v>0.00558269559182826</v>
      </c>
      <c r="AJ101" s="43" t="n">
        <f aca="false">AB101/AG101</f>
        <v>-0.00575051243854202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12858119</v>
      </c>
      <c r="AX101" s="7"/>
      <c r="AY101" s="43" t="n">
        <f aca="false">(AW101-AW100)/AW100</f>
        <v>-0.00521333636197088</v>
      </c>
      <c r="AZ101" s="48" t="n">
        <f aca="false">workers_and_wage_low!B89</f>
        <v>7301.48743682526</v>
      </c>
      <c r="BA101" s="43" t="n">
        <f aca="false">(AZ101-AZ100)/AZ100</f>
        <v>0.000993467918989381</v>
      </c>
      <c r="BB101" s="43"/>
      <c r="BC101" s="43"/>
      <c r="BD101" s="43"/>
      <c r="BE101" s="43"/>
      <c r="BF101" s="7" t="n">
        <f aca="false">BF100*(1+AY101)*(1+BA101)*(1-BE101)</f>
        <v>125.572886720861</v>
      </c>
      <c r="BG101" s="7"/>
      <c r="BH101" s="7"/>
      <c r="BI101" s="43" t="n">
        <f aca="false">T108/AG108</f>
        <v>0.0142296425033235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'Low pensions'!Q102</f>
        <v>128437216.578435</v>
      </c>
      <c r="E102" s="6"/>
      <c r="F102" s="8" t="n">
        <f aca="false">'Low pensions'!I102</f>
        <v>23344984.4533632</v>
      </c>
      <c r="G102" s="56" t="n">
        <f aca="false">'Low pensions'!K102</f>
        <v>3739457.23266053</v>
      </c>
      <c r="H102" s="56" t="n">
        <f aca="false">'Low pensions'!V102</f>
        <v>20573390.3758425</v>
      </c>
      <c r="I102" s="56" t="n">
        <f aca="false">'Low pensions'!M102</f>
        <v>115653.316474038</v>
      </c>
      <c r="J102" s="56" t="n">
        <f aca="false">'Low pensions'!W102</f>
        <v>636290.423995132</v>
      </c>
      <c r="K102" s="6"/>
      <c r="L102" s="56" t="n">
        <f aca="false">'Low pensions'!N102</f>
        <v>2866959.03471998</v>
      </c>
      <c r="M102" s="8"/>
      <c r="N102" s="56" t="n">
        <f aca="false">'Low pensions'!L102</f>
        <v>1094167.54167556</v>
      </c>
      <c r="O102" s="6"/>
      <c r="P102" s="56" t="n">
        <f aca="false">'Low pensions'!X102</f>
        <v>20896451.0427942</v>
      </c>
      <c r="Q102" s="8"/>
      <c r="R102" s="56" t="n">
        <f aca="false">'Low SIPA income'!G97</f>
        <v>24879340.0072185</v>
      </c>
      <c r="S102" s="8"/>
      <c r="T102" s="56" t="n">
        <f aca="false">'Low SIPA income'!J97</f>
        <v>95128312.8522932</v>
      </c>
      <c r="U102" s="6"/>
      <c r="V102" s="56" t="n">
        <f aca="false">'Low SIPA income'!F97</f>
        <v>162468.831116371</v>
      </c>
      <c r="W102" s="8"/>
      <c r="X102" s="56" t="n">
        <f aca="false">'Low SIPA income'!M97</f>
        <v>408074.862700561</v>
      </c>
      <c r="Y102" s="6"/>
      <c r="Z102" s="6" t="n">
        <f aca="false">R102+V102-N102-L102-F102</f>
        <v>-2264302.19142386</v>
      </c>
      <c r="AA102" s="6"/>
      <c r="AB102" s="6" t="n">
        <f aca="false">T102-P102-D102</f>
        <v>-54205354.7689357</v>
      </c>
      <c r="AC102" s="24"/>
      <c r="AD102" s="6"/>
      <c r="AE102" s="6"/>
      <c r="AF102" s="6"/>
      <c r="AG102" s="6" t="n">
        <f aca="false">BF102/100*$AG$37</f>
        <v>6647828443.19748</v>
      </c>
      <c r="AH102" s="36" t="n">
        <f aca="false">(AG102-AG101)/AG101</f>
        <v>0.00816203091372256</v>
      </c>
      <c r="AI102" s="36"/>
      <c r="AJ102" s="36" t="n">
        <f aca="false">AB102/AG102</f>
        <v>-0.00815384380510036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0.00423220695285384</v>
      </c>
      <c r="AV102" s="5"/>
      <c r="AW102" s="40" t="n">
        <f aca="false">workers_and_wage_low!C90</f>
        <v>12901093</v>
      </c>
      <c r="AX102" s="5"/>
      <c r="AY102" s="36" t="n">
        <f aca="false">(AW102-AW101)/AW101</f>
        <v>0.00334216847736438</v>
      </c>
      <c r="AZ102" s="41" t="n">
        <f aca="false">workers_and_wage_low!B90</f>
        <v>7336.56237549718</v>
      </c>
      <c r="BA102" s="36" t="n">
        <f aca="false">(AZ102-AZ101)/AZ101</f>
        <v>0.00480380730301862</v>
      </c>
      <c r="BB102" s="36"/>
      <c r="BC102" s="36"/>
      <c r="BD102" s="36"/>
      <c r="BE102" s="36"/>
      <c r="BF102" s="5" t="n">
        <f aca="false">BF101*(1+AY102)*(1+BA102)*(1-BE102)</f>
        <v>126.597816504202</v>
      </c>
      <c r="BG102" s="5"/>
      <c r="BH102" s="5"/>
      <c r="BI102" s="36" t="n">
        <f aca="false">T109/AG109</f>
        <v>0.0163148949110933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'Low pensions'!Q103</f>
        <v>128630307.668053</v>
      </c>
      <c r="E103" s="9"/>
      <c r="F103" s="42" t="n">
        <f aca="false">'Low pensions'!I103</f>
        <v>23380081.044564</v>
      </c>
      <c r="G103" s="57" t="n">
        <f aca="false">'Low pensions'!K103</f>
        <v>3809963.49420844</v>
      </c>
      <c r="H103" s="57" t="n">
        <f aca="false">'Low pensions'!V103</f>
        <v>20961295.0241688</v>
      </c>
      <c r="I103" s="57" t="n">
        <f aca="false">'Low pensions'!M103</f>
        <v>117833.922501292</v>
      </c>
      <c r="J103" s="57" t="n">
        <f aca="false">'Low pensions'!W103</f>
        <v>648287.474974293</v>
      </c>
      <c r="K103" s="9"/>
      <c r="L103" s="57" t="n">
        <f aca="false">'Low pensions'!N103</f>
        <v>2379308.6127986</v>
      </c>
      <c r="M103" s="42"/>
      <c r="N103" s="57" t="n">
        <f aca="false">'Low pensions'!L103</f>
        <v>1096411.60231991</v>
      </c>
      <c r="O103" s="9"/>
      <c r="P103" s="57" t="n">
        <f aca="false">'Low pensions'!X103</f>
        <v>18378376.8448119</v>
      </c>
      <c r="Q103" s="42"/>
      <c r="R103" s="57" t="n">
        <f aca="false">'Low SIPA income'!G98</f>
        <v>28470862.689858</v>
      </c>
      <c r="S103" s="42"/>
      <c r="T103" s="57" t="n">
        <f aca="false">'Low SIPA income'!J98</f>
        <v>108860811.112742</v>
      </c>
      <c r="U103" s="9"/>
      <c r="V103" s="57" t="n">
        <f aca="false">'Low SIPA income'!F98</f>
        <v>166659.492357061</v>
      </c>
      <c r="W103" s="42"/>
      <c r="X103" s="57" t="n">
        <f aca="false">'Low SIPA income'!M98</f>
        <v>418600.595536016</v>
      </c>
      <c r="Y103" s="9"/>
      <c r="Z103" s="9" t="n">
        <f aca="false">R103+V103-N103-L103-F103</f>
        <v>1781720.92253256</v>
      </c>
      <c r="AA103" s="9"/>
      <c r="AB103" s="9" t="n">
        <f aca="false">T103-P103-D103</f>
        <v>-38147873.400123</v>
      </c>
      <c r="AC103" s="24"/>
      <c r="AD103" s="9"/>
      <c r="AE103" s="9"/>
      <c r="AF103" s="9"/>
      <c r="AG103" s="9" t="n">
        <f aca="false">BF103/100*$AG$37</f>
        <v>6656334907.82149</v>
      </c>
      <c r="AH103" s="43" t="n">
        <f aca="false">(AG103-AG102)/AG102</f>
        <v>0.00127958546113165</v>
      </c>
      <c r="AI103" s="43"/>
      <c r="AJ103" s="43" t="n">
        <f aca="false">AB103/AG103</f>
        <v>-0.00573106280384083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12945116</v>
      </c>
      <c r="AX103" s="7"/>
      <c r="AY103" s="43" t="n">
        <f aca="false">(AW103-AW102)/AW102</f>
        <v>0.00341234653528968</v>
      </c>
      <c r="AZ103" s="48" t="n">
        <f aca="false">workers_and_wage_low!B91</f>
        <v>7320.96845271297</v>
      </c>
      <c r="BA103" s="43" t="n">
        <f aca="false">(AZ103-AZ102)/AZ102</f>
        <v>-0.00212550810394401</v>
      </c>
      <c r="BB103" s="43"/>
      <c r="BC103" s="43"/>
      <c r="BD103" s="43"/>
      <c r="BE103" s="43"/>
      <c r="BF103" s="7" t="n">
        <f aca="false">BF102*(1+AY103)*(1+BA103)*(1-BE103)</f>
        <v>126.759809229612</v>
      </c>
      <c r="BG103" s="7"/>
      <c r="BH103" s="7"/>
      <c r="BI103" s="43" t="n">
        <f aca="false">T110/AG110</f>
        <v>0.0141724554549285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'Low pensions'!Q104</f>
        <v>128858240.638746</v>
      </c>
      <c r="E104" s="9"/>
      <c r="F104" s="42" t="n">
        <f aca="false">'Low pensions'!I104</f>
        <v>23421510.5600813</v>
      </c>
      <c r="G104" s="57" t="n">
        <f aca="false">'Low pensions'!K104</f>
        <v>3872795.79247754</v>
      </c>
      <c r="H104" s="57" t="n">
        <f aca="false">'Low pensions'!V104</f>
        <v>21306979.7907203</v>
      </c>
      <c r="I104" s="57" t="n">
        <f aca="false">'Low pensions'!M104</f>
        <v>119777.189458068</v>
      </c>
      <c r="J104" s="57" t="n">
        <f aca="false">'Low pensions'!W104</f>
        <v>658978.756414028</v>
      </c>
      <c r="K104" s="9"/>
      <c r="L104" s="57" t="n">
        <f aca="false">'Low pensions'!N104</f>
        <v>2389155.99913364</v>
      </c>
      <c r="M104" s="42"/>
      <c r="N104" s="57" t="n">
        <f aca="false">'Low pensions'!L104</f>
        <v>1098969.65956499</v>
      </c>
      <c r="O104" s="9"/>
      <c r="P104" s="57" t="n">
        <f aca="false">'Low pensions'!X104</f>
        <v>18443548.6555304</v>
      </c>
      <c r="Q104" s="42"/>
      <c r="R104" s="57" t="n">
        <f aca="false">'Low SIPA income'!G99</f>
        <v>25005892.9649119</v>
      </c>
      <c r="S104" s="42"/>
      <c r="T104" s="57" t="n">
        <f aca="false">'Low SIPA income'!J99</f>
        <v>95612199.054594</v>
      </c>
      <c r="U104" s="9"/>
      <c r="V104" s="57" t="n">
        <f aca="false">'Low SIPA income'!F99</f>
        <v>169064.507495465</v>
      </c>
      <c r="W104" s="42"/>
      <c r="X104" s="57" t="n">
        <f aca="false">'Low SIPA income'!M99</f>
        <v>424641.300178582</v>
      </c>
      <c r="Y104" s="9"/>
      <c r="Z104" s="9" t="n">
        <f aca="false">R104+V104-N104-L104-F104</f>
        <v>-1734678.7463725</v>
      </c>
      <c r="AA104" s="9"/>
      <c r="AB104" s="9" t="n">
        <f aca="false">T104-P104-D104</f>
        <v>-51689590.2396822</v>
      </c>
      <c r="AC104" s="24"/>
      <c r="AD104" s="9"/>
      <c r="AE104" s="9"/>
      <c r="AF104" s="9"/>
      <c r="AG104" s="9" t="n">
        <f aca="false">BF104/100*$AG$37</f>
        <v>6684086004.40823</v>
      </c>
      <c r="AH104" s="43" t="n">
        <f aca="false">(AG104-AG103)/AG103</f>
        <v>0.00416912564812969</v>
      </c>
      <c r="AI104" s="43"/>
      <c r="AJ104" s="43" t="n">
        <f aca="false">AB104/AG104</f>
        <v>-0.00773323236798454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12964801</v>
      </c>
      <c r="AX104" s="7"/>
      <c r="AY104" s="43" t="n">
        <f aca="false">(AW104-AW103)/AW103</f>
        <v>0.00152065072263547</v>
      </c>
      <c r="AZ104" s="48" t="n">
        <f aca="false">workers_and_wage_low!B92</f>
        <v>7340.32841435066</v>
      </c>
      <c r="BA104" s="43" t="n">
        <f aca="false">(AZ104-AZ103)/AZ103</f>
        <v>0.00264445363516288</v>
      </c>
      <c r="BB104" s="43"/>
      <c r="BC104" s="43"/>
      <c r="BD104" s="43"/>
      <c r="BE104" s="43"/>
      <c r="BF104" s="7" t="n">
        <f aca="false">BF103*(1+AY104)*(1+BA104)*(1-BE104)</f>
        <v>127.288286801423</v>
      </c>
      <c r="BG104" s="7"/>
      <c r="BH104" s="7"/>
      <c r="BI104" s="43" t="n">
        <f aca="false">T111/AG111</f>
        <v>0.0163200243350243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'Low pensions'!Q105</f>
        <v>129069664.770106</v>
      </c>
      <c r="E105" s="9"/>
      <c r="F105" s="42" t="n">
        <f aca="false">'Low pensions'!I105</f>
        <v>23459939.3986311</v>
      </c>
      <c r="G105" s="57" t="n">
        <f aca="false">'Low pensions'!K105</f>
        <v>3997067.05691926</v>
      </c>
      <c r="H105" s="57" t="n">
        <f aca="false">'Low pensions'!V105</f>
        <v>21990683.6217279</v>
      </c>
      <c r="I105" s="57" t="n">
        <f aca="false">'Low pensions'!M105</f>
        <v>123620.630626369</v>
      </c>
      <c r="J105" s="57" t="n">
        <f aca="false">'Low pensions'!W105</f>
        <v>680124.235723542</v>
      </c>
      <c r="K105" s="9"/>
      <c r="L105" s="57" t="n">
        <f aca="false">'Low pensions'!N105</f>
        <v>2320629.26772083</v>
      </c>
      <c r="M105" s="42"/>
      <c r="N105" s="57" t="n">
        <f aca="false">'Low pensions'!L105</f>
        <v>1102207.63230244</v>
      </c>
      <c r="O105" s="9"/>
      <c r="P105" s="57" t="n">
        <f aca="false">'Low pensions'!X105</f>
        <v>18105777.491112</v>
      </c>
      <c r="Q105" s="42"/>
      <c r="R105" s="57" t="n">
        <f aca="false">'Low SIPA income'!G100</f>
        <v>28659594.1400349</v>
      </c>
      <c r="S105" s="42"/>
      <c r="T105" s="57" t="n">
        <f aca="false">'Low SIPA income'!J100</f>
        <v>109582442.170169</v>
      </c>
      <c r="U105" s="9"/>
      <c r="V105" s="57" t="n">
        <f aca="false">'Low SIPA income'!F100</f>
        <v>168135.116248995</v>
      </c>
      <c r="W105" s="42"/>
      <c r="X105" s="57" t="n">
        <f aca="false">'Low SIPA income'!M100</f>
        <v>422306.93731838</v>
      </c>
      <c r="Y105" s="9"/>
      <c r="Z105" s="9" t="n">
        <f aca="false">R105+V105-N105-L105-F105</f>
        <v>1944952.9576296</v>
      </c>
      <c r="AA105" s="9"/>
      <c r="AB105" s="9" t="n">
        <f aca="false">T105-P105-D105</f>
        <v>-37593000.0910494</v>
      </c>
      <c r="AC105" s="24"/>
      <c r="AD105" s="9"/>
      <c r="AE105" s="9"/>
      <c r="AF105" s="9"/>
      <c r="AG105" s="9" t="n">
        <f aca="false">BF105/100*$AG$37</f>
        <v>6706264375.18811</v>
      </c>
      <c r="AH105" s="43" t="n">
        <f aca="false">(AG105-AG104)/AG104</f>
        <v>0.00331808578843145</v>
      </c>
      <c r="AI105" s="43" t="n">
        <f aca="false">(AG105-AG101)/AG101</f>
        <v>0.0170240056739612</v>
      </c>
      <c r="AJ105" s="43" t="n">
        <f aca="false">AB105/AG105</f>
        <v>-0.00560565435358264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12993930</v>
      </c>
      <c r="AX105" s="7"/>
      <c r="AY105" s="43" t="n">
        <f aca="false">(AW105-AW104)/AW104</f>
        <v>0.00224677571217638</v>
      </c>
      <c r="AZ105" s="48" t="n">
        <f aca="false">workers_and_wage_low!B93</f>
        <v>7348.17455362881</v>
      </c>
      <c r="BA105" s="43" t="n">
        <f aca="false">(AZ105-AZ104)/AZ104</f>
        <v>0.00106890847864661</v>
      </c>
      <c r="BB105" s="43"/>
      <c r="BC105" s="43"/>
      <c r="BD105" s="43"/>
      <c r="BE105" s="43"/>
      <c r="BF105" s="7" t="n">
        <f aca="false">BF104*(1+AY105)*(1+BA105)*(1-BE105)</f>
        <v>127.710640256892</v>
      </c>
      <c r="BG105" s="7"/>
      <c r="BH105" s="7"/>
      <c r="BI105" s="43" t="n">
        <f aca="false">T112/AG112</f>
        <v>0.0142192704492408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'Low pensions'!Q106</f>
        <v>128615206.150308</v>
      </c>
      <c r="E106" s="6"/>
      <c r="F106" s="8" t="n">
        <f aca="false">'Low pensions'!I106</f>
        <v>23377336.1649537</v>
      </c>
      <c r="G106" s="56" t="n">
        <f aca="false">'Low pensions'!K106</f>
        <v>4058790.55689239</v>
      </c>
      <c r="H106" s="56" t="n">
        <f aca="false">'Low pensions'!V106</f>
        <v>22330268.1072033</v>
      </c>
      <c r="I106" s="56" t="n">
        <f aca="false">'Low pensions'!M106</f>
        <v>125529.604852342</v>
      </c>
      <c r="J106" s="56" t="n">
        <f aca="false">'Low pensions'!W106</f>
        <v>690626.848676392</v>
      </c>
      <c r="K106" s="6"/>
      <c r="L106" s="56" t="n">
        <f aca="false">'Low pensions'!N106</f>
        <v>2829977.87662479</v>
      </c>
      <c r="M106" s="8"/>
      <c r="N106" s="56" t="n">
        <f aca="false">'Low pensions'!L106</f>
        <v>1098381.58673219</v>
      </c>
      <c r="O106" s="6"/>
      <c r="P106" s="56" t="n">
        <f aca="false">'Low pensions'!X106</f>
        <v>20727740.0701945</v>
      </c>
      <c r="Q106" s="8"/>
      <c r="R106" s="56" t="n">
        <f aca="false">'Low SIPA income'!G101</f>
        <v>25203728.8828922</v>
      </c>
      <c r="S106" s="8"/>
      <c r="T106" s="56" t="n">
        <f aca="false">'Low SIPA income'!J101</f>
        <v>96368641.8337671</v>
      </c>
      <c r="U106" s="6"/>
      <c r="V106" s="56" t="n">
        <f aca="false">'Low SIPA income'!F101</f>
        <v>165434.457486214</v>
      </c>
      <c r="W106" s="8"/>
      <c r="X106" s="56" t="n">
        <f aca="false">'Low SIPA income'!M101</f>
        <v>415523.661127801</v>
      </c>
      <c r="Y106" s="6"/>
      <c r="Z106" s="6" t="n">
        <f aca="false">R106+V106-N106-L106-F106</f>
        <v>-1936532.28793228</v>
      </c>
      <c r="AA106" s="6"/>
      <c r="AB106" s="6" t="n">
        <f aca="false">T106-P106-D106</f>
        <v>-52974304.3867353</v>
      </c>
      <c r="AC106" s="24"/>
      <c r="AD106" s="6"/>
      <c r="AE106" s="6"/>
      <c r="AF106" s="6"/>
      <c r="AG106" s="6" t="n">
        <f aca="false">BF106/100*$AG$37</f>
        <v>6743274238.31099</v>
      </c>
      <c r="AH106" s="36" t="n">
        <f aca="false">(AG106-AG105)/AG105</f>
        <v>0.00551870028563327</v>
      </c>
      <c r="AI106" s="36"/>
      <c r="AJ106" s="36" t="n">
        <f aca="false">AB106/AG106</f>
        <v>-0.00785587275774268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0.0029232727635754</v>
      </c>
      <c r="AV106" s="5"/>
      <c r="AW106" s="40" t="n">
        <f aca="false">workers_and_wage_low!C94</f>
        <v>13016088</v>
      </c>
      <c r="AX106" s="5"/>
      <c r="AY106" s="36" t="n">
        <f aca="false">(AW106-AW105)/AW105</f>
        <v>0.00170525776266303</v>
      </c>
      <c r="AZ106" s="41" t="n">
        <f aca="false">workers_and_wage_low!B94</f>
        <v>7376.14869182152</v>
      </c>
      <c r="BA106" s="36" t="n">
        <f aca="false">(AZ106-AZ105)/AZ105</f>
        <v>0.00380695069075285</v>
      </c>
      <c r="BB106" s="36"/>
      <c r="BC106" s="36"/>
      <c r="BD106" s="36"/>
      <c r="BE106" s="36"/>
      <c r="BF106" s="5" t="n">
        <f aca="false">BF105*(1+AY106)*(1+BA106)*(1-BE106)</f>
        <v>128.415437003757</v>
      </c>
      <c r="BG106" s="5"/>
      <c r="BH106" s="5"/>
      <c r="BI106" s="36" t="n">
        <f aca="false">T113/AG113</f>
        <v>0.016426355511287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'Low pensions'!Q107</f>
        <v>128840766.721098</v>
      </c>
      <c r="E107" s="9"/>
      <c r="F107" s="42" t="n">
        <f aca="false">'Low pensions'!I107</f>
        <v>23418334.468706</v>
      </c>
      <c r="G107" s="57" t="n">
        <f aca="false">'Low pensions'!K107</f>
        <v>4143484.25033294</v>
      </c>
      <c r="H107" s="57" t="n">
        <f aca="false">'Low pensions'!V107</f>
        <v>22796227.8198338</v>
      </c>
      <c r="I107" s="57" t="n">
        <f aca="false">'Low pensions'!M107</f>
        <v>128148.997432977</v>
      </c>
      <c r="J107" s="57" t="n">
        <f aca="false">'Low pensions'!W107</f>
        <v>705037.973809289</v>
      </c>
      <c r="K107" s="9"/>
      <c r="L107" s="57" t="n">
        <f aca="false">'Low pensions'!N107</f>
        <v>2323599.60542238</v>
      </c>
      <c r="M107" s="42"/>
      <c r="N107" s="57" t="n">
        <f aca="false">'Low pensions'!L107</f>
        <v>1101450.66100391</v>
      </c>
      <c r="O107" s="9"/>
      <c r="P107" s="57" t="n">
        <f aca="false">'Low pensions'!X107</f>
        <v>18117025.9548239</v>
      </c>
      <c r="Q107" s="42"/>
      <c r="R107" s="57" t="n">
        <f aca="false">'Low SIPA income'!G102</f>
        <v>28911239.7619533</v>
      </c>
      <c r="S107" s="42"/>
      <c r="T107" s="57" t="n">
        <f aca="false">'Low SIPA income'!J102</f>
        <v>110544631.016128</v>
      </c>
      <c r="U107" s="9"/>
      <c r="V107" s="57" t="n">
        <f aca="false">'Low SIPA income'!F102</f>
        <v>167226.408823549</v>
      </c>
      <c r="W107" s="42"/>
      <c r="X107" s="57" t="n">
        <f aca="false">'Low SIPA income'!M102</f>
        <v>420024.526253279</v>
      </c>
      <c r="Y107" s="9"/>
      <c r="Z107" s="9" t="n">
        <f aca="false">R107+V107-N107-L107-F107</f>
        <v>2235081.43564459</v>
      </c>
      <c r="AA107" s="9"/>
      <c r="AB107" s="9" t="n">
        <f aca="false">T107-P107-D107</f>
        <v>-36413161.6597937</v>
      </c>
      <c r="AC107" s="24"/>
      <c r="AD107" s="9"/>
      <c r="AE107" s="9"/>
      <c r="AF107" s="9"/>
      <c r="AG107" s="9" t="n">
        <f aca="false">BF107/100*$AG$37</f>
        <v>6773521917.12576</v>
      </c>
      <c r="AH107" s="43" t="n">
        <f aca="false">(AG107-AG106)/AG106</f>
        <v>0.00448560710209911</v>
      </c>
      <c r="AI107" s="43"/>
      <c r="AJ107" s="43" t="n">
        <f aca="false">AB107/AG107</f>
        <v>-0.00537580923267242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13037286</v>
      </c>
      <c r="AX107" s="7"/>
      <c r="AY107" s="43" t="n">
        <f aca="false">(AW107-AW106)/AW106</f>
        <v>0.00162859992956409</v>
      </c>
      <c r="AZ107" s="48" t="n">
        <f aca="false">workers_and_wage_low!B95</f>
        <v>7397.18813670129</v>
      </c>
      <c r="BA107" s="43" t="n">
        <f aca="false">(AZ107-AZ106)/AZ106</f>
        <v>0.00285236181628206</v>
      </c>
      <c r="BB107" s="43"/>
      <c r="BC107" s="43"/>
      <c r="BD107" s="43"/>
      <c r="BE107" s="43"/>
      <c r="BF107" s="7" t="n">
        <f aca="false">BF106*(1+AY107)*(1+BA107)*(1-BE107)</f>
        <v>128.9914582</v>
      </c>
      <c r="BG107" s="7"/>
      <c r="BH107" s="7"/>
      <c r="BI107" s="43" t="n">
        <f aca="false">T114/AG114</f>
        <v>0.0142881479269434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'Low pensions'!Q108</f>
        <v>129063190.611766</v>
      </c>
      <c r="E108" s="9"/>
      <c r="F108" s="42" t="n">
        <f aca="false">'Low pensions'!I108</f>
        <v>23458762.6437166</v>
      </c>
      <c r="G108" s="57" t="n">
        <f aca="false">'Low pensions'!K108</f>
        <v>4204600.48738533</v>
      </c>
      <c r="H108" s="57" t="n">
        <f aca="false">'Low pensions'!V108</f>
        <v>23132471.3238909</v>
      </c>
      <c r="I108" s="57" t="n">
        <f aca="false">'Low pensions'!M108</f>
        <v>130039.190331507</v>
      </c>
      <c r="J108" s="57" t="n">
        <f aca="false">'Low pensions'!W108</f>
        <v>715437.257439932</v>
      </c>
      <c r="K108" s="9"/>
      <c r="L108" s="57" t="n">
        <f aca="false">'Low pensions'!N108</f>
        <v>2311373.74498801</v>
      </c>
      <c r="M108" s="42"/>
      <c r="N108" s="57" t="n">
        <f aca="false">'Low pensions'!L108</f>
        <v>1104324.52539691</v>
      </c>
      <c r="O108" s="9"/>
      <c r="P108" s="57" t="n">
        <f aca="false">'Low pensions'!X108</f>
        <v>18069397.0608738</v>
      </c>
      <c r="Q108" s="42"/>
      <c r="R108" s="57" t="n">
        <f aca="false">'Low SIPA income'!G103</f>
        <v>25174759.8359404</v>
      </c>
      <c r="S108" s="42"/>
      <c r="T108" s="57" t="n">
        <f aca="false">'Low SIPA income'!J103</f>
        <v>96257876.1719501</v>
      </c>
      <c r="U108" s="9"/>
      <c r="V108" s="57" t="n">
        <f aca="false">'Low SIPA income'!F103</f>
        <v>171050.368544245</v>
      </c>
      <c r="W108" s="42"/>
      <c r="X108" s="57" t="n">
        <f aca="false">'Low SIPA income'!M103</f>
        <v>429629.210593489</v>
      </c>
      <c r="Y108" s="9"/>
      <c r="Z108" s="9" t="n">
        <f aca="false">R108+V108-N108-L108-F108</f>
        <v>-1528650.70961695</v>
      </c>
      <c r="AA108" s="9"/>
      <c r="AB108" s="9" t="n">
        <f aca="false">T108-P108-D108</f>
        <v>-50874711.5006898</v>
      </c>
      <c r="AC108" s="24"/>
      <c r="AD108" s="9"/>
      <c r="AE108" s="9"/>
      <c r="AF108" s="9"/>
      <c r="AG108" s="9" t="n">
        <f aca="false">BF108/100*$AG$37</f>
        <v>6764602564.64405</v>
      </c>
      <c r="AH108" s="43" t="n">
        <f aca="false">(AG108-AG107)/AG107</f>
        <v>-0.00131679687330109</v>
      </c>
      <c r="AI108" s="43"/>
      <c r="AJ108" s="43" t="n">
        <f aca="false">AB108/AG108</f>
        <v>-0.00752072439060828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13065748</v>
      </c>
      <c r="AX108" s="7"/>
      <c r="AY108" s="43" t="n">
        <f aca="false">(AW108-AW107)/AW107</f>
        <v>0.00218312308251886</v>
      </c>
      <c r="AZ108" s="48" t="n">
        <f aca="false">workers_and_wage_low!B96</f>
        <v>7371.35496731308</v>
      </c>
      <c r="BA108" s="43" t="n">
        <f aca="false">(AZ108-AZ107)/AZ107</f>
        <v>-0.00349229584415169</v>
      </c>
      <c r="BB108" s="43"/>
      <c r="BC108" s="43"/>
      <c r="BD108" s="43"/>
      <c r="BE108" s="43"/>
      <c r="BF108" s="7" t="n">
        <f aca="false">BF107*(1+AY108)*(1+BA108)*(1-BE108)</f>
        <v>128.821602651159</v>
      </c>
      <c r="BG108" s="7"/>
      <c r="BH108" s="7"/>
      <c r="BI108" s="43" t="n">
        <f aca="false">T115/AG115</f>
        <v>0.0162403043342488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'Low pensions'!Q109</f>
        <v>129659190.660502</v>
      </c>
      <c r="E109" s="9"/>
      <c r="F109" s="42" t="n">
        <f aca="false">'Low pensions'!I109</f>
        <v>23567092.7075611</v>
      </c>
      <c r="G109" s="57" t="n">
        <f aca="false">'Low pensions'!K109</f>
        <v>4213458.19867127</v>
      </c>
      <c r="H109" s="57" t="n">
        <f aca="false">'Low pensions'!V109</f>
        <v>23181203.8379388</v>
      </c>
      <c r="I109" s="57" t="n">
        <f aca="false">'Low pensions'!M109</f>
        <v>130313.140165092</v>
      </c>
      <c r="J109" s="57" t="n">
        <f aca="false">'Low pensions'!W109</f>
        <v>716944.448596048</v>
      </c>
      <c r="K109" s="9"/>
      <c r="L109" s="57" t="n">
        <f aca="false">'Low pensions'!N109</f>
        <v>2256741.83508038</v>
      </c>
      <c r="M109" s="42"/>
      <c r="N109" s="57" t="n">
        <f aca="false">'Low pensions'!L109</f>
        <v>1110119.14711637</v>
      </c>
      <c r="O109" s="9"/>
      <c r="P109" s="57" t="n">
        <f aca="false">'Low pensions'!X109</f>
        <v>17817792.1196646</v>
      </c>
      <c r="Q109" s="42"/>
      <c r="R109" s="57" t="n">
        <f aca="false">'Low SIPA income'!G104</f>
        <v>28950693.8618997</v>
      </c>
      <c r="S109" s="42"/>
      <c r="T109" s="57" t="n">
        <f aca="false">'Low SIPA income'!J104</f>
        <v>110695487.186827</v>
      </c>
      <c r="U109" s="9"/>
      <c r="V109" s="57" t="n">
        <f aca="false">'Low SIPA income'!F104</f>
        <v>171286.520765199</v>
      </c>
      <c r="W109" s="42"/>
      <c r="X109" s="57" t="n">
        <f aca="false">'Low SIPA income'!M104</f>
        <v>430222.356887952</v>
      </c>
      <c r="Y109" s="9"/>
      <c r="Z109" s="9" t="n">
        <f aca="false">R109+V109-N109-L109-F109</f>
        <v>2188026.69290703</v>
      </c>
      <c r="AA109" s="9"/>
      <c r="AB109" s="9" t="n">
        <f aca="false">T109-P109-D109</f>
        <v>-36781495.5933401</v>
      </c>
      <c r="AC109" s="24"/>
      <c r="AD109" s="9"/>
      <c r="AE109" s="9"/>
      <c r="AF109" s="9"/>
      <c r="AG109" s="9" t="n">
        <f aca="false">BF109/100*$AG$37</f>
        <v>6784934122.4723</v>
      </c>
      <c r="AH109" s="43" t="n">
        <f aca="false">(AG109-AG108)/AG108</f>
        <v>0.0030055805398703</v>
      </c>
      <c r="AI109" s="43" t="n">
        <f aca="false">(AG109-AG105)/AG105</f>
        <v>0.0117307852603096</v>
      </c>
      <c r="AJ109" s="43" t="n">
        <f aca="false">AB109/AG109</f>
        <v>-0.00542105419587149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13019605</v>
      </c>
      <c r="AX109" s="7"/>
      <c r="AY109" s="43" t="n">
        <f aca="false">(AW109-AW108)/AW108</f>
        <v>-0.00353160033394185</v>
      </c>
      <c r="AZ109" s="48" t="n">
        <f aca="false">workers_and_wage_low!B97</f>
        <v>7419.71363149405</v>
      </c>
      <c r="BA109" s="43" t="n">
        <f aca="false">(AZ109-AZ108)/AZ108</f>
        <v>0.00656034940596503</v>
      </c>
      <c r="BB109" s="43"/>
      <c r="BC109" s="43"/>
      <c r="BD109" s="43"/>
      <c r="BE109" s="43"/>
      <c r="BF109" s="7" t="n">
        <f aca="false">BF108*(1+AY109)*(1+BA109)*(1-BE109)</f>
        <v>129.208786353203</v>
      </c>
      <c r="BG109" s="7"/>
      <c r="BH109" s="7"/>
      <c r="BI109" s="43" t="n">
        <f aca="false">T116/AG116</f>
        <v>0.0142195585183805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'Low pensions'!Q110</f>
        <v>130213879.761698</v>
      </c>
      <c r="E110" s="6"/>
      <c r="F110" s="8" t="n">
        <f aca="false">'Low pensions'!I110</f>
        <v>23667914.0176832</v>
      </c>
      <c r="G110" s="56" t="n">
        <f aca="false">'Low pensions'!K110</f>
        <v>4322361.29830152</v>
      </c>
      <c r="H110" s="56" t="n">
        <f aca="false">'Low pensions'!V110</f>
        <v>23780356.5604953</v>
      </c>
      <c r="I110" s="56" t="n">
        <f aca="false">'Low pensions'!M110</f>
        <v>133681.277267057</v>
      </c>
      <c r="J110" s="56" t="n">
        <f aca="false">'Low pensions'!W110</f>
        <v>735474.945169959</v>
      </c>
      <c r="K110" s="6"/>
      <c r="L110" s="56" t="n">
        <f aca="false">'Low pensions'!N110</f>
        <v>2810166.28811285</v>
      </c>
      <c r="M110" s="8"/>
      <c r="N110" s="56" t="n">
        <f aca="false">'Low pensions'!L110</f>
        <v>1115269.3907074</v>
      </c>
      <c r="O110" s="6"/>
      <c r="P110" s="56" t="n">
        <f aca="false">'Low pensions'!X110</f>
        <v>20717849.3579896</v>
      </c>
      <c r="Q110" s="8"/>
      <c r="R110" s="56" t="n">
        <f aca="false">'Low SIPA income'!G105</f>
        <v>25333517.5300776</v>
      </c>
      <c r="S110" s="8"/>
      <c r="T110" s="56" t="n">
        <f aca="false">'Low SIPA income'!J105</f>
        <v>96864899.9752831</v>
      </c>
      <c r="U110" s="6"/>
      <c r="V110" s="56" t="n">
        <f aca="false">'Low SIPA income'!F105</f>
        <v>172698.717038257</v>
      </c>
      <c r="W110" s="8"/>
      <c r="X110" s="56" t="n">
        <f aca="false">'Low SIPA income'!M105</f>
        <v>433769.386778389</v>
      </c>
      <c r="Y110" s="6"/>
      <c r="Z110" s="6" t="n">
        <f aca="false">R110+V110-N110-L110-F110</f>
        <v>-2087133.44938753</v>
      </c>
      <c r="AA110" s="6"/>
      <c r="AB110" s="6" t="n">
        <f aca="false">T110-P110-D110</f>
        <v>-54066829.1444045</v>
      </c>
      <c r="AC110" s="24"/>
      <c r="AD110" s="6"/>
      <c r="AE110" s="6"/>
      <c r="AF110" s="6"/>
      <c r="AG110" s="6" t="n">
        <f aca="false">BF110/100*$AG$37</f>
        <v>6834729541.63339</v>
      </c>
      <c r="AH110" s="36" t="n">
        <f aca="false">(AG110-AG109)/AG109</f>
        <v>0.00733911608605871</v>
      </c>
      <c r="AI110" s="36"/>
      <c r="AJ110" s="36" t="n">
        <f aca="false">AB110/AG110</f>
        <v>-0.00791060257981817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0.000535096839528586</v>
      </c>
      <c r="AV110" s="5"/>
      <c r="AW110" s="40" t="n">
        <f aca="false">workers_and_wage_low!C98</f>
        <v>13047498</v>
      </c>
      <c r="AX110" s="5"/>
      <c r="AY110" s="36" t="n">
        <f aca="false">(AW110-AW109)/AW109</f>
        <v>0.00214238450398457</v>
      </c>
      <c r="AZ110" s="41" t="n">
        <f aca="false">workers_and_wage_low!B98</f>
        <v>7458.18946163052</v>
      </c>
      <c r="BA110" s="36" t="n">
        <f aca="false">(AZ110-AZ109)/AZ109</f>
        <v>0.00518562198588821</v>
      </c>
      <c r="BB110" s="36"/>
      <c r="BC110" s="36"/>
      <c r="BD110" s="36"/>
      <c r="BE110" s="36"/>
      <c r="BF110" s="5" t="n">
        <f aca="false">BF109*(1+AY110)*(1+BA110)*(1-BE110)</f>
        <v>130.157064635588</v>
      </c>
      <c r="BG110" s="5"/>
      <c r="BH110" s="5"/>
      <c r="BI110" s="36" t="n">
        <f aca="false">T117/AG117</f>
        <v>0.0163362766210177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'Low pensions'!Q111</f>
        <v>130288035.953108</v>
      </c>
      <c r="E111" s="9"/>
      <c r="F111" s="42" t="n">
        <f aca="false">'Low pensions'!I111</f>
        <v>23681392.7832754</v>
      </c>
      <c r="G111" s="57" t="n">
        <f aca="false">'Low pensions'!K111</f>
        <v>4386151.31428033</v>
      </c>
      <c r="H111" s="57" t="n">
        <f aca="false">'Low pensions'!V111</f>
        <v>24131310.4073132</v>
      </c>
      <c r="I111" s="57" t="n">
        <f aca="false">'Low pensions'!M111</f>
        <v>135654.164359187</v>
      </c>
      <c r="J111" s="57" t="n">
        <f aca="false">'Low pensions'!W111</f>
        <v>746329.187855056</v>
      </c>
      <c r="K111" s="9"/>
      <c r="L111" s="57" t="n">
        <f aca="false">'Low pensions'!N111</f>
        <v>2301772.1659363</v>
      </c>
      <c r="M111" s="42"/>
      <c r="N111" s="57" t="n">
        <f aca="false">'Low pensions'!L111</f>
        <v>1116057.8726609</v>
      </c>
      <c r="O111" s="9"/>
      <c r="P111" s="57" t="n">
        <f aca="false">'Low pensions'!X111</f>
        <v>18084127.8362799</v>
      </c>
      <c r="Q111" s="42"/>
      <c r="R111" s="57" t="n">
        <f aca="false">'Low SIPA income'!G106</f>
        <v>29160133.5755707</v>
      </c>
      <c r="S111" s="42"/>
      <c r="T111" s="57" t="n">
        <f aca="false">'Low SIPA income'!J106</f>
        <v>111496298.084544</v>
      </c>
      <c r="U111" s="9"/>
      <c r="V111" s="57" t="n">
        <f aca="false">'Low SIPA income'!F106</f>
        <v>168529.740323394</v>
      </c>
      <c r="W111" s="42"/>
      <c r="X111" s="57" t="n">
        <f aca="false">'Low SIPA income'!M106</f>
        <v>423298.119219992</v>
      </c>
      <c r="Y111" s="9"/>
      <c r="Z111" s="9" t="n">
        <f aca="false">R111+V111-N111-L111-F111</f>
        <v>2229440.49402152</v>
      </c>
      <c r="AA111" s="9"/>
      <c r="AB111" s="9" t="n">
        <f aca="false">T111-P111-D111</f>
        <v>-36875865.7048437</v>
      </c>
      <c r="AC111" s="24"/>
      <c r="AD111" s="9"/>
      <c r="AE111" s="9"/>
      <c r="AF111" s="9"/>
      <c r="AG111" s="9" t="n">
        <f aca="false">BF111/100*$AG$37</f>
        <v>6831870822.96575</v>
      </c>
      <c r="AH111" s="43" t="n">
        <f aca="false">(AG111-AG110)/AG110</f>
        <v>-0.000418263612366851</v>
      </c>
      <c r="AI111" s="43"/>
      <c r="AJ111" s="43" t="n">
        <f aca="false">AB111/AG111</f>
        <v>-0.005397623383171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13070513</v>
      </c>
      <c r="AX111" s="7"/>
      <c r="AY111" s="43" t="n">
        <f aca="false">(AW111-AW110)/AW110</f>
        <v>0.00176393972238969</v>
      </c>
      <c r="AZ111" s="48" t="n">
        <f aca="false">workers_and_wage_low!B99</f>
        <v>7441.94283378831</v>
      </c>
      <c r="BA111" s="43" t="n">
        <f aca="false">(AZ111-AZ110)/AZ110</f>
        <v>-0.00217836083754541</v>
      </c>
      <c r="BB111" s="43"/>
      <c r="BC111" s="43"/>
      <c r="BD111" s="43"/>
      <c r="BE111" s="43"/>
      <c r="BF111" s="7" t="n">
        <f aca="false">BF110*(1+AY111)*(1+BA111)*(1-BE111)</f>
        <v>130.102624671558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'Low pensions'!Q112</f>
        <v>130249912.114963</v>
      </c>
      <c r="E112" s="9"/>
      <c r="F112" s="42" t="n">
        <f aca="false">'Low pensions'!I112</f>
        <v>23674463.3244122</v>
      </c>
      <c r="G112" s="57" t="n">
        <f aca="false">'Low pensions'!K112</f>
        <v>4428306.82249529</v>
      </c>
      <c r="H112" s="57" t="n">
        <f aca="false">'Low pensions'!V112</f>
        <v>24363237.5756262</v>
      </c>
      <c r="I112" s="57" t="n">
        <f aca="false">'Low pensions'!M112</f>
        <v>136957.942963771</v>
      </c>
      <c r="J112" s="57" t="n">
        <f aca="false">'Low pensions'!W112</f>
        <v>753502.193060598</v>
      </c>
      <c r="K112" s="9"/>
      <c r="L112" s="57" t="n">
        <f aca="false">'Low pensions'!N112</f>
        <v>2307456.34396446</v>
      </c>
      <c r="M112" s="42"/>
      <c r="N112" s="57" t="n">
        <f aca="false">'Low pensions'!L112</f>
        <v>1116975.98312601</v>
      </c>
      <c r="O112" s="9"/>
      <c r="P112" s="57" t="n">
        <f aca="false">'Low pensions'!X112</f>
        <v>18118674.2359821</v>
      </c>
      <c r="Q112" s="42"/>
      <c r="R112" s="57" t="n">
        <f aca="false">'Low SIPA income'!G107</f>
        <v>25400409.6542079</v>
      </c>
      <c r="S112" s="42"/>
      <c r="T112" s="57" t="n">
        <f aca="false">'Low SIPA income'!J107</f>
        <v>97120667.8095492</v>
      </c>
      <c r="U112" s="9"/>
      <c r="V112" s="57" t="n">
        <f aca="false">'Low SIPA income'!F107</f>
        <v>179229.636807083</v>
      </c>
      <c r="W112" s="42"/>
      <c r="X112" s="57" t="n">
        <f aca="false">'Low SIPA income'!M107</f>
        <v>450173.174321264</v>
      </c>
      <c r="Y112" s="9"/>
      <c r="Z112" s="9" t="n">
        <f aca="false">R112+V112-N112-L112-F112</f>
        <v>-1519256.3604877</v>
      </c>
      <c r="AA112" s="9"/>
      <c r="AB112" s="9" t="n">
        <f aca="false">T112-P112-D112</f>
        <v>-51247918.5413961</v>
      </c>
      <c r="AC112" s="24"/>
      <c r="AD112" s="9"/>
      <c r="AE112" s="9"/>
      <c r="AF112" s="9"/>
      <c r="AG112" s="9" t="n">
        <f aca="false">BF112/100*$AG$37</f>
        <v>6830214542.73941</v>
      </c>
      <c r="AH112" s="43" t="n">
        <f aca="false">(AG112-AG111)/AG111</f>
        <v>-0.000242434359381124</v>
      </c>
      <c r="AI112" s="43"/>
      <c r="AJ112" s="43" t="n">
        <f aca="false">AB112/AG112</f>
        <v>-0.00750311988308964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13064594</v>
      </c>
      <c r="AX112" s="7"/>
      <c r="AY112" s="43" t="n">
        <f aca="false">(AW112-AW111)/AW111</f>
        <v>-0.000452851391525336</v>
      </c>
      <c r="AZ112" s="48" t="n">
        <f aca="false">workers_and_wage_low!B100</f>
        <v>7443.50945475927</v>
      </c>
      <c r="BA112" s="43" t="n">
        <f aca="false">(AZ112-AZ111)/AZ111</f>
        <v>0.000210512362960774</v>
      </c>
      <c r="BB112" s="43"/>
      <c r="BC112" s="43"/>
      <c r="BD112" s="43"/>
      <c r="BE112" s="43"/>
      <c r="BF112" s="7" t="n">
        <f aca="false">BF111*(1+AY112)*(1+BA112)*(1-BE112)</f>
        <v>130.071083325092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'Low pensions'!Q113</f>
        <v>130522861.429198</v>
      </c>
      <c r="E113" s="9"/>
      <c r="F113" s="42" t="n">
        <f aca="false">'Low pensions'!I113</f>
        <v>23724075.0932367</v>
      </c>
      <c r="G113" s="57" t="n">
        <f aca="false">'Low pensions'!K113</f>
        <v>4508331.04955679</v>
      </c>
      <c r="H113" s="57" t="n">
        <f aca="false">'Low pensions'!V113</f>
        <v>24803507.2619544</v>
      </c>
      <c r="I113" s="57" t="n">
        <f aca="false">'Low pensions'!M113</f>
        <v>139432.919058458</v>
      </c>
      <c r="J113" s="57" t="n">
        <f aca="false">'Low pensions'!W113</f>
        <v>767118.781297563</v>
      </c>
      <c r="K113" s="9"/>
      <c r="L113" s="57" t="n">
        <f aca="false">'Low pensions'!N113</f>
        <v>2321226.73541011</v>
      </c>
      <c r="M113" s="42"/>
      <c r="N113" s="57" t="n">
        <f aca="false">'Low pensions'!L113</f>
        <v>1120896.34807142</v>
      </c>
      <c r="O113" s="9"/>
      <c r="P113" s="57" t="n">
        <f aca="false">'Low pensions'!X113</f>
        <v>18211697.5538902</v>
      </c>
      <c r="Q113" s="42"/>
      <c r="R113" s="57" t="n">
        <f aca="false">'Low SIPA income'!G108</f>
        <v>29209848.0067852</v>
      </c>
      <c r="S113" s="42"/>
      <c r="T113" s="57" t="n">
        <f aca="false">'Low SIPA income'!J108</f>
        <v>111686385.521127</v>
      </c>
      <c r="U113" s="9"/>
      <c r="V113" s="57" t="n">
        <f aca="false">'Low SIPA income'!F108</f>
        <v>179171.564921931</v>
      </c>
      <c r="W113" s="42"/>
      <c r="X113" s="57" t="n">
        <f aca="false">'Low SIPA income'!M108</f>
        <v>450027.31448835</v>
      </c>
      <c r="Y113" s="9"/>
      <c r="Z113" s="9" t="n">
        <f aca="false">R113+V113-N113-L113-F113</f>
        <v>2222821.39498883</v>
      </c>
      <c r="AA113" s="9"/>
      <c r="AB113" s="9" t="n">
        <f aca="false">T113-P113-D113</f>
        <v>-37048173.4619613</v>
      </c>
      <c r="AC113" s="24"/>
      <c r="AD113" s="9"/>
      <c r="AE113" s="9"/>
      <c r="AF113" s="9"/>
      <c r="AG113" s="9" t="n">
        <f aca="false">BF113/100*$AG$37</f>
        <v>6799218819.07304</v>
      </c>
      <c r="AH113" s="43" t="n">
        <f aca="false">(AG113-AG112)/AG112</f>
        <v>-0.00453803075619639</v>
      </c>
      <c r="AI113" s="43" t="n">
        <f aca="false">(AG113-AG109)/AG109</f>
        <v>0.00210535523895911</v>
      </c>
      <c r="AJ113" s="43" t="n">
        <f aca="false">AB113/AG113</f>
        <v>-0.00544888676887916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13041683</v>
      </c>
      <c r="AX113" s="7"/>
      <c r="AY113" s="43" t="n">
        <f aca="false">(AW113-AW112)/AW112</f>
        <v>-0.00175367102873614</v>
      </c>
      <c r="AZ113" s="48" t="n">
        <f aca="false">workers_and_wage_low!B101</f>
        <v>7422.74763740487</v>
      </c>
      <c r="BA113" s="43" t="n">
        <f aca="false">(AZ113-AZ112)/AZ112</f>
        <v>-0.00278925115640511</v>
      </c>
      <c r="BB113" s="43"/>
      <c r="BC113" s="43"/>
      <c r="BD113" s="43"/>
      <c r="BE113" s="43"/>
      <c r="BF113" s="7" t="n">
        <f aca="false">BF112*(1+AY113)*(1+BA113)*(1-BE113)</f>
        <v>129.480816748471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'Low pensions'!Q114</f>
        <v>131149989.17938</v>
      </c>
      <c r="E114" s="6"/>
      <c r="F114" s="8" t="n">
        <f aca="false">'Low pensions'!I114</f>
        <v>23838062.9852847</v>
      </c>
      <c r="G114" s="56" t="n">
        <f aca="false">'Low pensions'!K114</f>
        <v>4531717.78458337</v>
      </c>
      <c r="H114" s="56" t="n">
        <f aca="false">'Low pensions'!V114</f>
        <v>24932174.1778683</v>
      </c>
      <c r="I114" s="56" t="n">
        <f aca="false">'Low pensions'!M114</f>
        <v>140156.220141754</v>
      </c>
      <c r="J114" s="56" t="n">
        <f aca="false">'Low pensions'!W114</f>
        <v>771098.17044954</v>
      </c>
      <c r="K114" s="6"/>
      <c r="L114" s="56" t="n">
        <f aca="false">'Low pensions'!N114</f>
        <v>2808970.16013087</v>
      </c>
      <c r="M114" s="8"/>
      <c r="N114" s="56" t="n">
        <f aca="false">'Low pensions'!L114</f>
        <v>1126199.36062404</v>
      </c>
      <c r="O114" s="6"/>
      <c r="P114" s="56" t="n">
        <f aca="false">'Low pensions'!X114</f>
        <v>20771776.1138238</v>
      </c>
      <c r="Q114" s="8"/>
      <c r="R114" s="56" t="n">
        <f aca="false">'Low SIPA income'!G109</f>
        <v>25533877.0964623</v>
      </c>
      <c r="S114" s="8"/>
      <c r="T114" s="56" t="n">
        <f aca="false">'Low SIPA income'!J109</f>
        <v>97630992.1428592</v>
      </c>
      <c r="U114" s="6"/>
      <c r="V114" s="56" t="n">
        <f aca="false">'Low SIPA income'!F109</f>
        <v>176011.033823054</v>
      </c>
      <c r="W114" s="8"/>
      <c r="X114" s="56" t="n">
        <f aca="false">'Low SIPA income'!M109</f>
        <v>442088.971574372</v>
      </c>
      <c r="Y114" s="6"/>
      <c r="Z114" s="6" t="n">
        <f aca="false">R114+V114-N114-L114-F114</f>
        <v>-2063344.37575428</v>
      </c>
      <c r="AA114" s="6"/>
      <c r="AB114" s="6" t="n">
        <f aca="false">T114-P114-D114</f>
        <v>-54290773.150345</v>
      </c>
      <c r="AC114" s="24"/>
      <c r="AD114" s="6"/>
      <c r="AE114" s="6"/>
      <c r="AF114" s="6"/>
      <c r="AG114" s="6" t="n">
        <f aca="false">BF114/100*$AG$37</f>
        <v>6833005414.14154</v>
      </c>
      <c r="AH114" s="36" t="n">
        <f aca="false">(AG114-AG113)/AG113</f>
        <v>0.00496918777988368</v>
      </c>
      <c r="AI114" s="36"/>
      <c r="AJ114" s="36" t="n">
        <f aca="false">AB114/AG114</f>
        <v>-0.00794537247665356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0.00277410944741001</v>
      </c>
      <c r="AV114" s="5"/>
      <c r="AW114" s="40" t="n">
        <f aca="false">workers_and_wage_low!C102</f>
        <v>13149796</v>
      </c>
      <c r="AX114" s="5"/>
      <c r="AY114" s="36" t="n">
        <f aca="false">(AW114-AW113)/AW113</f>
        <v>0.00828980431436648</v>
      </c>
      <c r="AZ114" s="41" t="n">
        <f aca="false">workers_and_wage_low!B102</f>
        <v>7398.30218687012</v>
      </c>
      <c r="BA114" s="36" t="n">
        <f aca="false">(AZ114-AZ113)/AZ113</f>
        <v>-0.0032933155926741</v>
      </c>
      <c r="BB114" s="36"/>
      <c r="BC114" s="36"/>
      <c r="BD114" s="36"/>
      <c r="BE114" s="36"/>
      <c r="BF114" s="5" t="n">
        <f aca="false">BF113*(1+AY114)*(1+BA114)*(1-BE114)</f>
        <v>130.124231240787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'Low pensions'!Q115</f>
        <v>131339058.470832</v>
      </c>
      <c r="E115" s="9"/>
      <c r="F115" s="42" t="n">
        <f aca="false">'Low pensions'!I115</f>
        <v>23872428.5670618</v>
      </c>
      <c r="G115" s="57" t="n">
        <f aca="false">'Low pensions'!K115</f>
        <v>4570168.09335134</v>
      </c>
      <c r="H115" s="57" t="n">
        <f aca="false">'Low pensions'!V115</f>
        <v>25143716.4320345</v>
      </c>
      <c r="I115" s="57" t="n">
        <f aca="false">'Low pensions'!M115</f>
        <v>141345.40494901</v>
      </c>
      <c r="J115" s="57" t="n">
        <f aca="false">'Low pensions'!W115</f>
        <v>777640.714392819</v>
      </c>
      <c r="K115" s="9"/>
      <c r="L115" s="57" t="n">
        <f aca="false">'Low pensions'!N115</f>
        <v>2311122.81521823</v>
      </c>
      <c r="M115" s="42"/>
      <c r="N115" s="57" t="n">
        <f aca="false">'Low pensions'!L115</f>
        <v>1128436.41956416</v>
      </c>
      <c r="O115" s="9"/>
      <c r="P115" s="57" t="n">
        <f aca="false">'Low pensions'!X115</f>
        <v>18200751.5126549</v>
      </c>
      <c r="Q115" s="42"/>
      <c r="R115" s="57" t="n">
        <f aca="false">'Low SIPA income'!G110</f>
        <v>29147670.0419611</v>
      </c>
      <c r="S115" s="42"/>
      <c r="T115" s="57" t="n">
        <f aca="false">'Low SIPA income'!J110</f>
        <v>111448642.683552</v>
      </c>
      <c r="U115" s="9"/>
      <c r="V115" s="57" t="n">
        <f aca="false">'Low SIPA income'!F110</f>
        <v>177108.194564265</v>
      </c>
      <c r="W115" s="42"/>
      <c r="X115" s="57" t="n">
        <f aca="false">'Low SIPA income'!M110</f>
        <v>444844.723036076</v>
      </c>
      <c r="Y115" s="9"/>
      <c r="Z115" s="9" t="n">
        <f aca="false">R115+V115-N115-L115-F115</f>
        <v>2012790.43468114</v>
      </c>
      <c r="AA115" s="9"/>
      <c r="AB115" s="9" t="n">
        <f aca="false">T115-P115-D115</f>
        <v>-38091167.299935</v>
      </c>
      <c r="AC115" s="24"/>
      <c r="AD115" s="9"/>
      <c r="AE115" s="9"/>
      <c r="AF115" s="9"/>
      <c r="AG115" s="9" t="n">
        <f aca="false">BF115/100*$AG$37</f>
        <v>6862472549.14554</v>
      </c>
      <c r="AH115" s="43" t="n">
        <f aca="false">(AG115-AG114)/AG114</f>
        <v>0.00431247060671478</v>
      </c>
      <c r="AI115" s="43"/>
      <c r="AJ115" s="43" t="n">
        <f aca="false">AB115/AG115</f>
        <v>-0.0055506476750392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13138158</v>
      </c>
      <c r="AX115" s="7"/>
      <c r="AY115" s="43" t="n">
        <f aca="false">(AW115-AW114)/AW114</f>
        <v>-0.000885032741192335</v>
      </c>
      <c r="AZ115" s="48" t="n">
        <f aca="false">workers_and_wage_low!B103</f>
        <v>7436.78894930006</v>
      </c>
      <c r="BA115" s="43" t="n">
        <f aca="false">(AZ115-AZ114)/AZ114</f>
        <v>0.0052021073832647</v>
      </c>
      <c r="BB115" s="43"/>
      <c r="BC115" s="43"/>
      <c r="BD115" s="43"/>
      <c r="BE115" s="43"/>
      <c r="BF115" s="7" t="n">
        <f aca="false">BF114*(1+AY115)*(1+BA115)*(1-BE115)</f>
        <v>130.685388163234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'Low pensions'!Q116</f>
        <v>131373490.993163</v>
      </c>
      <c r="E116" s="9"/>
      <c r="F116" s="42" t="n">
        <f aca="false">'Low pensions'!I116</f>
        <v>23878687.0855809</v>
      </c>
      <c r="G116" s="57" t="n">
        <f aca="false">'Low pensions'!K116</f>
        <v>4678820.60361726</v>
      </c>
      <c r="H116" s="57" t="n">
        <f aca="false">'Low pensions'!V116</f>
        <v>25741490.4858443</v>
      </c>
      <c r="I116" s="57" t="n">
        <f aca="false">'Low pensions'!M116</f>
        <v>144705.791864451</v>
      </c>
      <c r="J116" s="57" t="n">
        <f aca="false">'Low pensions'!W116</f>
        <v>796128.571727143</v>
      </c>
      <c r="K116" s="9"/>
      <c r="L116" s="57" t="n">
        <f aca="false">'Low pensions'!N116</f>
        <v>2316091.79110856</v>
      </c>
      <c r="M116" s="42"/>
      <c r="N116" s="57" t="n">
        <f aca="false">'Low pensions'!L116</f>
        <v>1129838.23942503</v>
      </c>
      <c r="O116" s="9"/>
      <c r="P116" s="57" t="n">
        <f aca="false">'Low pensions'!X116</f>
        <v>18234247.9514421</v>
      </c>
      <c r="Q116" s="42"/>
      <c r="R116" s="57" t="n">
        <f aca="false">'Low SIPA income'!G111</f>
        <v>25619960.7895668</v>
      </c>
      <c r="S116" s="42"/>
      <c r="T116" s="57" t="n">
        <f aca="false">'Low SIPA income'!J111</f>
        <v>97960140.6044642</v>
      </c>
      <c r="U116" s="9"/>
      <c r="V116" s="57" t="n">
        <f aca="false">'Low SIPA income'!F111</f>
        <v>175327.528259485</v>
      </c>
      <c r="W116" s="42"/>
      <c r="X116" s="57" t="n">
        <f aca="false">'Low SIPA income'!M111</f>
        <v>440372.202658809</v>
      </c>
      <c r="Y116" s="9"/>
      <c r="Z116" s="9" t="n">
        <f aca="false">R116+V116-N116-L116-F116</f>
        <v>-1529328.79828821</v>
      </c>
      <c r="AA116" s="9"/>
      <c r="AB116" s="9" t="n">
        <f aca="false">T116-P116-D116</f>
        <v>-51647598.3401404</v>
      </c>
      <c r="AC116" s="24"/>
      <c r="AD116" s="9"/>
      <c r="AE116" s="9"/>
      <c r="AF116" s="9"/>
      <c r="AG116" s="9" t="n">
        <f aca="false">BF116/100*$AG$37</f>
        <v>6889112659.71016</v>
      </c>
      <c r="AH116" s="43" t="n">
        <f aca="false">(AG116-AG115)/AG115</f>
        <v>0.00388199885301217</v>
      </c>
      <c r="AI116" s="43"/>
      <c r="AJ116" s="43" t="n">
        <f aca="false">AB116/AG116</f>
        <v>-0.00749698849348087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13138872</v>
      </c>
      <c r="AX116" s="7"/>
      <c r="AY116" s="43" t="n">
        <f aca="false">(AW116-AW115)/AW115</f>
        <v>5.43455178419989E-005</v>
      </c>
      <c r="AZ116" s="48" t="n">
        <f aca="false">workers_and_wage_low!B104</f>
        <v>7465.25285243925</v>
      </c>
      <c r="BA116" s="43" t="n">
        <f aca="false">(AZ116-AZ115)/AZ115</f>
        <v>0.00382744533067176</v>
      </c>
      <c r="BB116" s="43"/>
      <c r="BC116" s="43"/>
      <c r="BD116" s="43"/>
      <c r="BE116" s="43"/>
      <c r="BF116" s="7" t="n">
        <f aca="false">BF115*(1+AY116)*(1+BA116)*(1-BE116)</f>
        <v>131.192708690189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'Low pensions'!Q117</f>
        <v>132694453.91158</v>
      </c>
      <c r="E117" s="9"/>
      <c r="F117" s="42" t="n">
        <f aca="false">'Low pensions'!I117</f>
        <v>24118787.7325387</v>
      </c>
      <c r="G117" s="57" t="n">
        <f aca="false">'Low pensions'!K117</f>
        <v>4760742.88425084</v>
      </c>
      <c r="H117" s="57" t="n">
        <f aca="false">'Low pensions'!V117</f>
        <v>26192202.7029098</v>
      </c>
      <c r="I117" s="57" t="n">
        <f aca="false">'Low pensions'!M117</f>
        <v>147239.470646933</v>
      </c>
      <c r="J117" s="57" t="n">
        <f aca="false">'Low pensions'!W117</f>
        <v>810068.12483226</v>
      </c>
      <c r="K117" s="9"/>
      <c r="L117" s="57" t="n">
        <f aca="false">'Low pensions'!N117</f>
        <v>2253300.76616121</v>
      </c>
      <c r="M117" s="42"/>
      <c r="N117" s="57" t="n">
        <f aca="false">'Low pensions'!L117</f>
        <v>1142037.96563206</v>
      </c>
      <c r="O117" s="9"/>
      <c r="P117" s="57" t="n">
        <f aca="false">'Low pensions'!X117</f>
        <v>17975544.3185842</v>
      </c>
      <c r="Q117" s="42"/>
      <c r="R117" s="57" t="n">
        <f aca="false">'Low SIPA income'!G112</f>
        <v>29372892.4655679</v>
      </c>
      <c r="S117" s="42"/>
      <c r="T117" s="57" t="n">
        <f aca="false">'Low SIPA income'!J112</f>
        <v>112309800.140623</v>
      </c>
      <c r="U117" s="9"/>
      <c r="V117" s="57" t="n">
        <f aca="false">'Low SIPA income'!F112</f>
        <v>178390.153552543</v>
      </c>
      <c r="W117" s="42"/>
      <c r="X117" s="57" t="n">
        <f aca="false">'Low SIPA income'!M112</f>
        <v>448064.634415599</v>
      </c>
      <c r="Y117" s="9"/>
      <c r="Z117" s="9" t="n">
        <f aca="false">R117+V117-N117-L117-F117</f>
        <v>2037156.15478849</v>
      </c>
      <c r="AA117" s="9"/>
      <c r="AB117" s="9" t="n">
        <f aca="false">T117-P117-D117</f>
        <v>-38360198.0895419</v>
      </c>
      <c r="AC117" s="24"/>
      <c r="AD117" s="9"/>
      <c r="AE117" s="9"/>
      <c r="AF117" s="9"/>
      <c r="AG117" s="9" t="n">
        <f aca="false">BF117/100*$AG$37</f>
        <v>6874871352.02696</v>
      </c>
      <c r="AH117" s="43" t="n">
        <f aca="false">(AG117-AG116)/AG116</f>
        <v>-0.00206721944997057</v>
      </c>
      <c r="AI117" s="43" t="n">
        <f aca="false">(AG117-AG113)/AG113</f>
        <v>0.0111266507178297</v>
      </c>
      <c r="AJ117" s="43" t="n">
        <f aca="false">AB117/AG117</f>
        <v>-0.0055797695877221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13138679</v>
      </c>
      <c r="AX117" s="7"/>
      <c r="AY117" s="43" t="n">
        <f aca="false">(AW117-AW116)/AW116</f>
        <v>-1.46892366407101E-005</v>
      </c>
      <c r="AZ117" s="48" t="n">
        <f aca="false">workers_and_wage_low!B105</f>
        <v>7449.92997032803</v>
      </c>
      <c r="BA117" s="43" t="n">
        <f aca="false">(AZ117-AZ116)/AZ116</f>
        <v>-0.00205256036387476</v>
      </c>
      <c r="BB117" s="43"/>
      <c r="BC117" s="43"/>
      <c r="BD117" s="43"/>
      <c r="BE117" s="43"/>
      <c r="BF117" s="7" t="n">
        <f aca="false">BF116*(1+AY117)*(1+BA117)*(1-BE117)</f>
        <v>130.92150457109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0.015539054578493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ColWidth="9.01953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-0.0328674289420156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0.0608077377084174</v>
      </c>
      <c r="BL4" s="25" t="n">
        <f aca="false">SUM(P14:P17)/AVERAGE(AG14:AG17)</f>
        <v>0.0139858096813863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-0.0328674289420156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0.0613992953490798</v>
      </c>
      <c r="BL5" s="25" t="n">
        <f aca="false">SUM(P18:P21)/AVERAGE(AG18:AG21)</f>
        <v>0.0153260729788298</v>
      </c>
      <c r="BM5" s="25" t="n">
        <f aca="false">SUM(D18:D21)/AVERAGE(AG18:AG21)</f>
        <v>0.0788412538445577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-0.0365591602545876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0.0633037968193993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-0.0371027749137005</v>
      </c>
      <c r="BP6" s="27" t="n">
        <f aca="false">BN6+BM6</f>
        <v>0.0815125016454966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-0.0369353778710978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0.0172869015234167</v>
      </c>
      <c r="BM7" s="25" t="n">
        <f aca="false">SUM(D26:D29)/AVERAGE(AG26:AG29)</f>
        <v>0.0787279906546455</v>
      </c>
      <c r="BN7" s="25" t="n">
        <f aca="false">(SUM(H26:H29)+SUM(J26:J29))/AVERAGE(AG26:AG29)</f>
        <v>0.000951746738783256</v>
      </c>
      <c r="BO7" s="26" t="n">
        <f aca="false">AL7-BN7</f>
        <v>-0.037887124609881</v>
      </c>
      <c r="BP7" s="27" t="n">
        <f aca="false">BN7+BM7</f>
        <v>0.0796797373934287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-0.0375709615366892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0.0523906297042154</v>
      </c>
      <c r="BL8" s="25" t="n">
        <f aca="false">SUM(P30:P33)/AVERAGE(AG30:AG33)</f>
        <v>0.0157916946435833</v>
      </c>
      <c r="BM8" s="25" t="n">
        <f aca="false">SUM(D30:D33)/AVERAGE(AG30:AG33)</f>
        <v>0.0741698965973213</v>
      </c>
      <c r="BN8" s="25" t="n">
        <f aca="false">(SUM(H30:H33)+SUM(J30:J33))/AVERAGE(AG30:AG33)</f>
        <v>0.000851469405280144</v>
      </c>
      <c r="BO8" s="26" t="n">
        <f aca="false">AL8-BN8</f>
        <v>-0.0384224309419693</v>
      </c>
      <c r="BP8" s="27" t="n">
        <f aca="false">BN8+BM8</f>
        <v>0.0750213660026015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-0.032800543627865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0.0146909914143997</v>
      </c>
      <c r="BJ9" s="2" t="n">
        <f aca="false">BJ8+1</f>
        <v>2020</v>
      </c>
      <c r="BK9" s="25" t="n">
        <f aca="false">SUM(T34:T37)/AVERAGE(AG34:AG37)</f>
        <v>0.0574128169098005</v>
      </c>
      <c r="BL9" s="25" t="n">
        <f aca="false">SUM(P34:P37)/AVERAGE(AG34:AG37)</f>
        <v>0.0141563549923003</v>
      </c>
      <c r="BM9" s="25" t="n">
        <f aca="false">SUM(D34:D37)/AVERAGE(AG34:AG37)</f>
        <v>0.0760570055453651</v>
      </c>
      <c r="BN9" s="25" t="n">
        <f aca="false">(SUM(H34:H37)+SUM(J34:J37))/AVERAGE(AG34:AG37)</f>
        <v>0.00110539783271752</v>
      </c>
      <c r="BO9" s="26" t="n">
        <f aca="false">AL9-BN9</f>
        <v>-0.0339059414605825</v>
      </c>
      <c r="BP9" s="27" t="n">
        <f aca="false">BN9+BM9</f>
        <v>0.0771624033780826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-0.0281411386237609</v>
      </c>
      <c r="AM10" s="4" t="n">
        <f aca="false">'Central scenario'!AM10</f>
        <v>17835539.214349</v>
      </c>
      <c r="AN10" s="26" t="n">
        <f aca="false">AM10/AVERAGE(AG38:AG41)</f>
        <v>0.00339162539497343</v>
      </c>
      <c r="AO10" s="26" t="n">
        <f aca="false">AVERAGE(AG38:AG41)/AVERAGE(AG34:AG37)-1</f>
        <v>0.0515116199329269</v>
      </c>
      <c r="AP10" s="26"/>
      <c r="AQ10" s="4" t="n">
        <f aca="false">AQ9*(1+AO10)</f>
        <v>438732019.161614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400644746.315647</v>
      </c>
      <c r="AS10" s="28" t="n">
        <f aca="false">AQ10/AG41</f>
        <v>0.0833273330922514</v>
      </c>
      <c r="AT10" s="28" t="n">
        <f aca="false">AR10/AG41</f>
        <v>0.0760935075851089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0.0618349921169882</v>
      </c>
      <c r="BL10" s="25" t="n">
        <f aca="false">SUM(P38:P41)/AVERAGE(AG38:AG41)</f>
        <v>0.0135461703176303</v>
      </c>
      <c r="BM10" s="25" t="n">
        <f aca="false">SUM(D38:D41)/AVERAGE(AG38:AG41)</f>
        <v>0.0764299604231188</v>
      </c>
      <c r="BN10" s="25" t="n">
        <f aca="false">(SUM(H38:H41)+SUM(J38:J41))/AVERAGE(AG38:AG41)</f>
        <v>0.00155685534837923</v>
      </c>
      <c r="BO10" s="26" t="n">
        <f aca="false">AL10-BN10</f>
        <v>-0.0296979939721401</v>
      </c>
      <c r="BP10" s="27" t="n">
        <f aca="false">BN10+BM10</f>
        <v>0.077986815771498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-0.0277580318883441</v>
      </c>
      <c r="AM11" s="4" t="n">
        <f aca="false">'Central scenario'!AM11</f>
        <v>16827143.6015023</v>
      </c>
      <c r="AN11" s="26" t="n">
        <f aca="false">AM11/AVERAGE(AG42:AG45)</f>
        <v>0.00310063460446567</v>
      </c>
      <c r="AO11" s="26" t="n">
        <f aca="false">AVERAGE(AG42:AG45)/AVERAGE(AG38:AG41)-1</f>
        <v>0.032004155474481</v>
      </c>
      <c r="AP11" s="26"/>
      <c r="AQ11" s="4" t="n">
        <f aca="false">AQ10*(1+AO11)</f>
        <v>452773266.914496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396394473.253429</v>
      </c>
      <c r="AS11" s="28" t="n">
        <f aca="false">AQ11/AG45</f>
        <v>0.0817164692720615</v>
      </c>
      <c r="AT11" s="28" t="n">
        <f aca="false">AR11/AG45</f>
        <v>0.0715412308106653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0.0644253219247851</v>
      </c>
      <c r="BL11" s="25" t="n">
        <f aca="false">SUM(P42:P45)/AVERAGE(AG42:AG45)</f>
        <v>0.0136910252290883</v>
      </c>
      <c r="BM11" s="25" t="n">
        <f aca="false">SUM(D42:D45)/AVERAGE(AG42:AG45)</f>
        <v>0.0784923285840408</v>
      </c>
      <c r="BN11" s="25" t="n">
        <f aca="false">(SUM(H42:H45)+SUM(J42:J45))/AVERAGE(AG42:AG45)</f>
        <v>0.00198264575784588</v>
      </c>
      <c r="BO11" s="26" t="n">
        <f aca="false">AL11-BN11</f>
        <v>-0.02974067764619</v>
      </c>
      <c r="BP11" s="27" t="n">
        <f aca="false">BN11+BM11</f>
        <v>0.0804749743418867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-0.0271582063069066</v>
      </c>
      <c r="AM12" s="4" t="n">
        <f aca="false">'Central scenario'!AM12</f>
        <v>15842663.6881786</v>
      </c>
      <c r="AN12" s="26" t="n">
        <f aca="false">AM12/AVERAGE(AG46:AG49)</f>
        <v>0.00278045629401512</v>
      </c>
      <c r="AO12" s="26" t="n">
        <f aca="false">AVERAGE(AG46:AG49)/AVERAGE(AG42:AG45)-1</f>
        <v>0.0499105962512805</v>
      </c>
      <c r="AP12" s="26"/>
      <c r="AQ12" s="4" t="n">
        <f aca="false">AQ11*(1+AO12)</f>
        <v>475371450.632838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399976869.122423</v>
      </c>
      <c r="AS12" s="28" t="n">
        <f aca="false">AQ12/AG49</f>
        <v>0.0818782708956587</v>
      </c>
      <c r="AT12" s="28" t="n">
        <f aca="false">AR12/AG49</f>
        <v>0.0688922618268421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0.0151159457859464</v>
      </c>
      <c r="BJ12" s="2" t="n">
        <f aca="false">BJ11+1</f>
        <v>2023</v>
      </c>
      <c r="BK12" s="25" t="n">
        <f aca="false">SUM(T46:T49)/AVERAGE(AG46:AG49)</f>
        <v>0.064583087304183</v>
      </c>
      <c r="BL12" s="25" t="n">
        <f aca="false">SUM(P46:P49)/AVERAGE(AG46:AG49)</f>
        <v>0.013470777719697</v>
      </c>
      <c r="BM12" s="25" t="n">
        <f aca="false">SUM(D46:D49)/AVERAGE(AG46:AG49)</f>
        <v>0.0782705158913926</v>
      </c>
      <c r="BN12" s="25" t="n">
        <f aca="false">(SUM(H46:H49)+SUM(J46:J49))/AVERAGE(AG46:AG49)</f>
        <v>0.00219818219516593</v>
      </c>
      <c r="BO12" s="26" t="n">
        <f aca="false">AL12-BN12</f>
        <v>-0.0293563885020726</v>
      </c>
      <c r="BP12" s="27" t="n">
        <f aca="false">BN12+BM12</f>
        <v>0.0804686980865586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-0.0254251162877348</v>
      </c>
      <c r="AM13" s="13" t="n">
        <f aca="false">'Central scenario'!AM13</f>
        <v>14900507.1403892</v>
      </c>
      <c r="AN13" s="34" t="n">
        <f aca="false">AM13/AVERAGE(AG50:AG53)</f>
        <v>0.00251430847560237</v>
      </c>
      <c r="AO13" s="34" t="n">
        <f aca="false">'GDP evolution by scenario'!M49</f>
        <v>0.0400886576771338</v>
      </c>
      <c r="AP13" s="34"/>
      <c r="AQ13" s="13" t="n">
        <f aca="false">AQ12*(1+AO13)</f>
        <v>494428453.98674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</v>
      </c>
      <c r="AS13" s="35" t="n">
        <f aca="false">AQ13/AG53</f>
        <v>0.0822182969212577</v>
      </c>
      <c r="AT13" s="35" t="n">
        <f aca="false">AR13/AG53</f>
        <v>0.0666553563562809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0.0659159136849723</v>
      </c>
      <c r="BL13" s="27" t="n">
        <f aca="false">SUM(P50:P53)/AVERAGE(AG50:AG53)</f>
        <v>0.0132362968422677</v>
      </c>
      <c r="BM13" s="27" t="n">
        <f aca="false">SUM(D50:D53)/AVERAGE(AG50:AG53)</f>
        <v>0.0781047331304393</v>
      </c>
      <c r="BN13" s="27" t="n">
        <f aca="false">(SUM(H50:H53)+SUM(J50:J53))/AVERAGE(AG50:AG53)</f>
        <v>0.00250581114201279</v>
      </c>
      <c r="BO13" s="34" t="n">
        <f aca="false">AL13-BN13</f>
        <v>-0.0279309274297476</v>
      </c>
      <c r="BP13" s="27" t="n">
        <f aca="false">BN13+BM13</f>
        <v>0.0806105442724521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'High pensions'!Q14</f>
        <v>93656358.855066</v>
      </c>
      <c r="E14" s="39"/>
      <c r="F14" s="56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6" t="n">
        <f aca="false">'High pensions'!N14</f>
        <v>2735454.99361358</v>
      </c>
      <c r="M14" s="8"/>
      <c r="N14" s="56" t="n">
        <f aca="false">'High pensions'!L14</f>
        <v>691939.443819586</v>
      </c>
      <c r="O14" s="6"/>
      <c r="P14" s="56" t="n">
        <f aca="false">'High pensions'!X14</f>
        <v>18001135.6304208</v>
      </c>
      <c r="Q14" s="8"/>
      <c r="R14" s="56" t="n">
        <f aca="false">'High SIPA income'!G9</f>
        <v>17909252.1332219</v>
      </c>
      <c r="S14" s="8"/>
      <c r="T14" s="56" t="n">
        <f aca="false">'High SIPA income'!J9</f>
        <v>68477577.7567021</v>
      </c>
      <c r="U14" s="6"/>
      <c r="V14" s="56" t="n">
        <f aca="false">'High SIPA income'!F9</f>
        <v>135449.214417351</v>
      </c>
      <c r="W14" s="8"/>
      <c r="X14" s="56" t="n">
        <f aca="false">'High SIPA income'!M9</f>
        <v>340209.375524274</v>
      </c>
      <c r="Y14" s="6"/>
      <c r="Z14" s="6" t="n">
        <f aca="false">R14+V14-N14-L14-F14</f>
        <v>-2405844.94309582</v>
      </c>
      <c r="AA14" s="6"/>
      <c r="AB14" s="6" t="n">
        <f aca="false">T14-P14-D14</f>
        <v>-43179916.7287847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-0.00879649302054146</v>
      </c>
      <c r="AK14" s="37" t="n">
        <f aca="false">AK13+1</f>
        <v>2025</v>
      </c>
      <c r="AL14" s="38" t="n">
        <f aca="false">SUM(AB54:AB57)/AVERAGE(AG54:AG57)</f>
        <v>-0.0229062599602614</v>
      </c>
      <c r="AM14" s="6" t="n">
        <f aca="false">'Central scenario'!AM14</f>
        <v>13946867.9480024</v>
      </c>
      <c r="AN14" s="38" t="n">
        <f aca="false">AM14/AVERAGE(AG54:AG57)</f>
        <v>0.00226109128370745</v>
      </c>
      <c r="AO14" s="38" t="n">
        <f aca="false">'GDP evolution by scenario'!M53</f>
        <v>0.0408211351709391</v>
      </c>
      <c r="AP14" s="38"/>
      <c r="AQ14" s="6" t="n">
        <f aca="false">AQ13*(1+AO14)</f>
        <v>514611584.739292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39" t="n">
        <f aca="false">AQ14/AG57</f>
        <v>0.0820344536620184</v>
      </c>
      <c r="AT14" s="39" t="n">
        <f aca="false">AR14/AG57</f>
        <v>0.0642417399066686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0.0169850745786388</v>
      </c>
      <c r="BJ14" s="5" t="n">
        <f aca="false">BJ13+1</f>
        <v>2025</v>
      </c>
      <c r="BK14" s="36" t="n">
        <f aca="false">SUM(T54:T57)/AVERAGE(AG54:AG57)</f>
        <v>0.0677560436646287</v>
      </c>
      <c r="BL14" s="36" t="n">
        <f aca="false">SUM(P54:P57)/AVERAGE(AG54:AG57)</f>
        <v>0.0129147123703534</v>
      </c>
      <c r="BM14" s="36" t="n">
        <f aca="false">SUM(D54:D57)/AVERAGE(AG54:AG57)</f>
        <v>0.0777475912545367</v>
      </c>
      <c r="BN14" s="36" t="n">
        <f aca="false">(SUM(H54:H57)+SUM(J54:J57))/AVERAGE(AG54:AG57)</f>
        <v>0.00335946378445143</v>
      </c>
      <c r="BO14" s="38" t="n">
        <f aca="false">AL14-BN14</f>
        <v>-0.0262657237447128</v>
      </c>
      <c r="BP14" s="27" t="n">
        <f aca="false">BN14+BM14</f>
        <v>0.0811070550389881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'High pensions'!Q15</f>
        <v>107958694.759278</v>
      </c>
      <c r="E15" s="9"/>
      <c r="F15" s="57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7" t="n">
        <f aca="false">'High pensions'!N15</f>
        <v>2478245.90902603</v>
      </c>
      <c r="M15" s="42"/>
      <c r="N15" s="57" t="n">
        <f aca="false">'High pensions'!L15</f>
        <v>799976.431236576</v>
      </c>
      <c r="O15" s="9"/>
      <c r="P15" s="57" t="n">
        <f aca="false">'High pensions'!X15</f>
        <v>17260864.096479</v>
      </c>
      <c r="Q15" s="42"/>
      <c r="R15" s="57" t="n">
        <f aca="false">'High SIPA income'!G10</f>
        <v>22054908.2307236</v>
      </c>
      <c r="S15" s="42"/>
      <c r="T15" s="57" t="n">
        <f aca="false">'High SIPA income'!J10</f>
        <v>84328853.1565614</v>
      </c>
      <c r="U15" s="9"/>
      <c r="V15" s="57" t="n">
        <f aca="false">'High SIPA income'!F10</f>
        <v>151084.142402353</v>
      </c>
      <c r="W15" s="42"/>
      <c r="X15" s="57" t="n">
        <f aca="false">'High SIPA income'!M10</f>
        <v>379479.806947782</v>
      </c>
      <c r="Y15" s="9"/>
      <c r="Z15" s="9" t="n">
        <f aca="false">R15+V15-N15-L15-F15</f>
        <v>-695000.670997463</v>
      </c>
      <c r="AA15" s="9"/>
      <c r="AB15" s="9" t="n">
        <f aca="false">T15-P15-D15</f>
        <v>-40890705.699196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-0.00708271770559124</v>
      </c>
      <c r="AK15" s="44" t="n">
        <f aca="false">AK14+1</f>
        <v>2026</v>
      </c>
      <c r="AL15" s="45" t="n">
        <f aca="false">SUM(AB58:AB61)/AVERAGE(AG58:AG61)</f>
        <v>-0.0204768779599286</v>
      </c>
      <c r="AM15" s="9" t="n">
        <f aca="false">'Central scenario'!AM15</f>
        <v>13032040.9288315</v>
      </c>
      <c r="AN15" s="45" t="n">
        <f aca="false">AM15/AVERAGE(AG58:AG61)</f>
        <v>0.00203280621681778</v>
      </c>
      <c r="AO15" s="45" t="n">
        <f aca="false">'GDP evolution by scenario'!M57</f>
        <v>0.0393405267199396</v>
      </c>
      <c r="AP15" s="45"/>
      <c r="AQ15" s="9" t="n">
        <f aca="false">AQ14*(1+AO15)</f>
        <v>534856675.539118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405584523.272131</v>
      </c>
      <c r="AS15" s="46" t="n">
        <f aca="false">AQ15/AG61</f>
        <v>0.0822615460316319</v>
      </c>
      <c r="AT15" s="46" t="n">
        <f aca="false">AR15/AG61</f>
        <v>0.0623793465739922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2" t="n">
        <f aca="false">workers_and_wage_high!B3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0.0683560902787094</v>
      </c>
      <c r="BL15" s="43" t="n">
        <f aca="false">SUM(P58:P61)/AVERAGE(AG58:AG61)</f>
        <v>0.0123876390669744</v>
      </c>
      <c r="BM15" s="43" t="n">
        <f aca="false">SUM(D58:D61)/AVERAGE(AG58:AG61)</f>
        <v>0.0764453291716635</v>
      </c>
      <c r="BN15" s="43" t="n">
        <f aca="false">(SUM(H58:H61)+SUM(J58:J61))/AVERAGE(AG58:AG61)</f>
        <v>0.00437219298793685</v>
      </c>
      <c r="BO15" s="45" t="n">
        <f aca="false">AL15-BN15</f>
        <v>-0.0248490709478655</v>
      </c>
      <c r="BP15" s="27" t="n">
        <f aca="false">BN15+BM15</f>
        <v>0.0808175221596004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'High pensions'!Q16</f>
        <v>104676876.044301</v>
      </c>
      <c r="E16" s="9"/>
      <c r="F16" s="57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7" t="n">
        <f aca="false">'High pensions'!N16</f>
        <v>2919136.76234831</v>
      </c>
      <c r="M16" s="42"/>
      <c r="N16" s="57" t="n">
        <f aca="false">'High pensions'!L16</f>
        <v>777485.531692129</v>
      </c>
      <c r="O16" s="9"/>
      <c r="P16" s="57" t="n">
        <f aca="false">'High pensions'!X16</f>
        <v>19424910.5368699</v>
      </c>
      <c r="Q16" s="42"/>
      <c r="R16" s="57" t="n">
        <f aca="false">'High SIPA income'!G11</f>
        <v>20136934.5413833</v>
      </c>
      <c r="S16" s="42"/>
      <c r="T16" s="57" t="n">
        <f aca="false">'High SIPA income'!J11</f>
        <v>76995314.5213285</v>
      </c>
      <c r="U16" s="9"/>
      <c r="V16" s="57" t="n">
        <f aca="false">'High SIPA income'!F11</f>
        <v>149343.027816335</v>
      </c>
      <c r="W16" s="42"/>
      <c r="X16" s="57" t="n">
        <f aca="false">'High SIPA income'!M11</f>
        <v>375106.629084969</v>
      </c>
      <c r="Y16" s="9"/>
      <c r="Z16" s="9" t="n">
        <f aca="false">R16+V16-N16-L16-F16</f>
        <v>-2436606.02962793</v>
      </c>
      <c r="AA16" s="9"/>
      <c r="AB16" s="9" t="n">
        <f aca="false">T16-P16-D16</f>
        <v>-47106472.0598426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-0.00898808948175804</v>
      </c>
      <c r="AK16" s="44" t="n">
        <f aca="false">AK15+1</f>
        <v>2027</v>
      </c>
      <c r="AL16" s="45" t="n">
        <f aca="false">SUM(AB62:AB65)/AVERAGE(AG62:AG65)</f>
        <v>-0.0176944301433968</v>
      </c>
      <c r="AM16" s="9" t="n">
        <f aca="false">'Central scenario'!AM16</f>
        <v>12139889.4651339</v>
      </c>
      <c r="AN16" s="45" t="n">
        <f aca="false">AM16/AVERAGE(AG62:AG65)</f>
        <v>0.00182368574956276</v>
      </c>
      <c r="AO16" s="45" t="n">
        <f aca="false">'GDP evolution by scenario'!M61</f>
        <v>0.0383607726476143</v>
      </c>
      <c r="AP16" s="45"/>
      <c r="AQ16" s="9" t="n">
        <f aca="false">AQ15*(1+AO16)</f>
        <v>555374190.868533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408791176.384565</v>
      </c>
      <c r="AS16" s="46" t="n">
        <f aca="false">AQ16/AG65</f>
        <v>0.0821573991260972</v>
      </c>
      <c r="AT16" s="46" t="n">
        <f aca="false">AR16/AG65</f>
        <v>0.0604731375524141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2" t="n">
        <f aca="false">workers_and_wage_high!B4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0.0687717423451039</v>
      </c>
      <c r="BL16" s="43" t="n">
        <f aca="false">SUM(P62:P65)/AVERAGE(AG62:AG65)</f>
        <v>0.0118167723164583</v>
      </c>
      <c r="BM16" s="43" t="n">
        <f aca="false">SUM(D62:D65)/AVERAGE(AG62:AG65)</f>
        <v>0.0746494001720424</v>
      </c>
      <c r="BN16" s="43" t="n">
        <f aca="false">(SUM(H62:H65)+SUM(J62:J65))/AVERAGE(AG62:AG65)</f>
        <v>0.00493183553985876</v>
      </c>
      <c r="BO16" s="45" t="n">
        <f aca="false">AL16-BN16</f>
        <v>-0.0226262656832556</v>
      </c>
      <c r="BP16" s="27" t="n">
        <f aca="false">BN16+BM16</f>
        <v>0.0795812357119011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'High pensions'!Q17</f>
        <v>113223147.986281</v>
      </c>
      <c r="E17" s="9"/>
      <c r="F17" s="57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7" t="n">
        <f aca="false">'High pensions'!N17</f>
        <v>2757062.56989139</v>
      </c>
      <c r="M17" s="42"/>
      <c r="N17" s="57" t="n">
        <f aca="false">'High pensions'!L17</f>
        <v>842157.000662804</v>
      </c>
      <c r="O17" s="9"/>
      <c r="P17" s="57" t="n">
        <f aca="false">'High pensions'!X17</f>
        <v>18939710.1228511</v>
      </c>
      <c r="Q17" s="42"/>
      <c r="R17" s="57" t="n">
        <f aca="false">'High SIPA income'!G12</f>
        <v>23620050.0418994</v>
      </c>
      <c r="S17" s="42"/>
      <c r="T17" s="57" t="n">
        <f aca="false">'High SIPA income'!J12</f>
        <v>90313308.5250934</v>
      </c>
      <c r="U17" s="9"/>
      <c r="V17" s="57" t="n">
        <f aca="false">'High SIPA income'!F12</f>
        <v>146563.952510206</v>
      </c>
      <c r="W17" s="42"/>
      <c r="X17" s="57" t="n">
        <f aca="false">'High SIPA income'!M12</f>
        <v>368126.393145617</v>
      </c>
      <c r="Y17" s="9"/>
      <c r="Z17" s="9" t="n">
        <f aca="false">R17+V17-N17-L17-F17</f>
        <v>-412252.970530499</v>
      </c>
      <c r="AA17" s="9"/>
      <c r="AB17" s="9" t="n">
        <f aca="false">T17-P17-D17</f>
        <v>-41849549.5840382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-0.00815071999880753</v>
      </c>
      <c r="AK17" s="44" t="n">
        <f aca="false">AK16+1</f>
        <v>2028</v>
      </c>
      <c r="AL17" s="45" t="n">
        <f aca="false">SUM(AB66:AB69)/AVERAGE(AG66:AG69)</f>
        <v>-0.0151264322386533</v>
      </c>
      <c r="AM17" s="9" t="n">
        <f aca="false">'Central scenario'!AM17</f>
        <v>11273018.6820578</v>
      </c>
      <c r="AN17" s="45" t="n">
        <f aca="false">AM17/AVERAGE(AG66:AG69)</f>
        <v>0.00162399352200872</v>
      </c>
      <c r="AO17" s="45" t="n">
        <f aca="false">'GDP evolution by scenario'!M65</f>
        <v>0.042776430078401</v>
      </c>
      <c r="AP17" s="45"/>
      <c r="AQ17" s="9" t="n">
        <f aca="false">AQ16*(1+AO17)</f>
        <v>579131116.11157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414785439.088121</v>
      </c>
      <c r="AS17" s="46" t="n">
        <f aca="false">AQ17/AG69</f>
        <v>0.082227611058723</v>
      </c>
      <c r="AT17" s="46" t="n">
        <f aca="false">AR17/AG69</f>
        <v>0.0588930810472788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2" t="n">
        <f aca="false">workers_and_wage_high!B5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0.0687959891643468</v>
      </c>
      <c r="BL17" s="43" t="n">
        <f aca="false">SUM(P66:P69)/AVERAGE(AG66:AG69)</f>
        <v>0.0111554014069365</v>
      </c>
      <c r="BM17" s="43" t="n">
        <f aca="false">SUM(D66:D69)/AVERAGE(AG66:AG69)</f>
        <v>0.0727670199960637</v>
      </c>
      <c r="BN17" s="43" t="n">
        <f aca="false">(SUM(H66:H69)+SUM(J66:J69))/AVERAGE(AG66:AG69)</f>
        <v>0.00567929566850314</v>
      </c>
      <c r="BO17" s="45" t="n">
        <f aca="false">AL17-BN17</f>
        <v>-0.0208057279071565</v>
      </c>
      <c r="BP17" s="27" t="n">
        <f aca="false">BN17+BM17</f>
        <v>0.0784463156645669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'High pensions'!Q18</f>
        <v>99367076.7664315</v>
      </c>
      <c r="E18" s="6"/>
      <c r="F18" s="56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6" t="n">
        <f aca="false">'High pensions'!N18</f>
        <v>2795658.97722293</v>
      </c>
      <c r="M18" s="8"/>
      <c r="N18" s="56" t="n">
        <f aca="false">'High pensions'!L18</f>
        <v>737510.400040284</v>
      </c>
      <c r="O18" s="6"/>
      <c r="P18" s="56" t="n">
        <f aca="false">'High pensions'!X18</f>
        <v>18564252.3430878</v>
      </c>
      <c r="Q18" s="8"/>
      <c r="R18" s="56" t="n">
        <f aca="false">'High SIPA income'!G13</f>
        <v>19233054.6593063</v>
      </c>
      <c r="S18" s="8"/>
      <c r="T18" s="56" t="n">
        <f aca="false">'High SIPA income'!J13</f>
        <v>73539251.4514011</v>
      </c>
      <c r="U18" s="6"/>
      <c r="V18" s="56" t="n">
        <f aca="false">'High SIPA income'!F13</f>
        <v>140377.525227439</v>
      </c>
      <c r="W18" s="8"/>
      <c r="X18" s="56" t="n">
        <f aca="false">'High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-0.00897800900484783</v>
      </c>
      <c r="AK18" s="37" t="n">
        <f aca="false">AK17+1</f>
        <v>2029</v>
      </c>
      <c r="AL18" s="38" t="n">
        <f aca="false">SUM(AB70:AB73)/AVERAGE(AG70:AG73)</f>
        <v>-0.0122954600809093</v>
      </c>
      <c r="AM18" s="6" t="n">
        <f aca="false">'Central scenario'!AM18</f>
        <v>10452476.7322336</v>
      </c>
      <c r="AN18" s="38" t="n">
        <f aca="false">AM18/AVERAGE(AG70:AG73)</f>
        <v>0.00144932520558062</v>
      </c>
      <c r="AO18" s="38" t="n">
        <f aca="false">'GDP evolution by scenario'!M69</f>
        <v>0.0389566568905526</v>
      </c>
      <c r="AP18" s="38"/>
      <c r="AQ18" s="6" t="n">
        <f aca="false">AQ17*(1+AO18)</f>
        <v>601692128.296571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420306273.784992</v>
      </c>
      <c r="AS18" s="39" t="n">
        <f aca="false">AQ18/AG73</f>
        <v>0.0822761134922487</v>
      </c>
      <c r="AT18" s="39" t="n">
        <f aca="false">AR18/AG73</f>
        <v>0.0574731911174237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1" t="n">
        <f aca="false">workers_and_wage_high!B6</f>
        <v>6705.54599729676</v>
      </c>
      <c r="BA18" s="36" t="n">
        <f aca="false">(AZ18-AZ17)/AZ17</f>
        <v>-0.0574130869968753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0.069718339148653</v>
      </c>
      <c r="BL18" s="36" t="n">
        <f aca="false">SUM(P70:P73)/AVERAGE(AG70:AG73)</f>
        <v>0.0106849117220063</v>
      </c>
      <c r="BM18" s="36" t="n">
        <f aca="false">SUM(D70:D73)/AVERAGE(AG70:AG73)</f>
        <v>0.071328887507556</v>
      </c>
      <c r="BN18" s="36" t="n">
        <f aca="false">(SUM(H70:H73)+SUM(J70:J73))/AVERAGE(AG70:AG73)</f>
        <v>0.00634106483992083</v>
      </c>
      <c r="BO18" s="38" t="n">
        <f aca="false">AL18-BN18</f>
        <v>-0.0186365249208301</v>
      </c>
      <c r="BP18" s="27" t="n">
        <f aca="false">BN18+BM18</f>
        <v>0.0776699523474769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'High pensions'!Q19</f>
        <v>102439962.15979</v>
      </c>
      <c r="E19" s="9"/>
      <c r="F19" s="57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7" t="n">
        <f aca="false">'High pensions'!N19</f>
        <v>2828183.68633319</v>
      </c>
      <c r="M19" s="42"/>
      <c r="N19" s="57" t="n">
        <f aca="false">'High pensions'!L19</f>
        <v>762298.459394895</v>
      </c>
      <c r="O19" s="9"/>
      <c r="P19" s="57" t="n">
        <f aca="false">'High pensions'!X19</f>
        <v>18869399.8021861</v>
      </c>
      <c r="Q19" s="42"/>
      <c r="R19" s="57" t="n">
        <f aca="false">'High SIPA income'!G14</f>
        <v>21943117.5095875</v>
      </c>
      <c r="S19" s="42"/>
      <c r="T19" s="57" t="n">
        <f aca="false">'High SIPA income'!J14</f>
        <v>83901411.6452056</v>
      </c>
      <c r="U19" s="9"/>
      <c r="V19" s="57" t="n">
        <f aca="false">'High SIPA income'!F14</f>
        <v>141764.810127232</v>
      </c>
      <c r="W19" s="42"/>
      <c r="X19" s="57" t="n">
        <f aca="false">'High SIPA income'!M14</f>
        <v>356072.331110729</v>
      </c>
      <c r="Y19" s="9"/>
      <c r="Z19" s="9" t="n">
        <f aca="false">R19+V19-N19-L19-F19</f>
        <v>-125275.553437628</v>
      </c>
      <c r="AA19" s="9"/>
      <c r="AB19" s="9" t="n">
        <f aca="false">T19-P19-D19</f>
        <v>-37407950.3167706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-0.00673953557948261</v>
      </c>
      <c r="AK19" s="44" t="n">
        <f aca="false">AK18+1</f>
        <v>2030</v>
      </c>
      <c r="AL19" s="45" t="n">
        <f aca="false">SUM(AB74:AB77)/AVERAGE(AG74:AG77)</f>
        <v>-0.0103684839581784</v>
      </c>
      <c r="AM19" s="9" t="n">
        <f aca="false">'Central scenario'!AM19</f>
        <v>9649081.86791266</v>
      </c>
      <c r="AN19" s="45" t="n">
        <f aca="false">AM19/AVERAGE(AG74:AG77)</f>
        <v>0.00128985313623486</v>
      </c>
      <c r="AO19" s="45" t="n">
        <f aca="false">'GDP evolution by scenario'!M73</f>
        <v>0.0372713030638769</v>
      </c>
      <c r="AP19" s="45"/>
      <c r="AQ19" s="9" t="n">
        <f aca="false">AQ18*(1+AO19)</f>
        <v>624117977.961461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426158811.292242</v>
      </c>
      <c r="AS19" s="46" t="n">
        <f aca="false">AQ19/AG77</f>
        <v>0.0824167040741186</v>
      </c>
      <c r="AT19" s="46" t="n">
        <f aca="false">AR19/AG77</f>
        <v>0.0562755855128077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2" t="n">
        <f aca="false">workers_and_wage_high!B7</f>
        <v>6521.17321865806</v>
      </c>
      <c r="BA19" s="43" t="n">
        <f aca="false">(AZ19-AZ18)/AZ18</f>
        <v>-0.0274955654189871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0.0697484397469477</v>
      </c>
      <c r="BL19" s="43" t="n">
        <f aca="false">SUM(P74:P77)/AVERAGE(AG74:AG77)</f>
        <v>0.010190803846979</v>
      </c>
      <c r="BM19" s="43" t="n">
        <f aca="false">SUM(D74:D77)/AVERAGE(AG74:AG77)</f>
        <v>0.0699261198581471</v>
      </c>
      <c r="BN19" s="43" t="n">
        <f aca="false">(SUM(H74:H77)+SUM(J74:J77))/AVERAGE(AG74:AG77)</f>
        <v>0.00699425647499182</v>
      </c>
      <c r="BO19" s="45" t="n">
        <f aca="false">AL19-BN19</f>
        <v>-0.0173627404331702</v>
      </c>
      <c r="BP19" s="27" t="n">
        <f aca="false">BN19+BM19</f>
        <v>0.076920376333139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'High pensions'!Q20</f>
        <v>97784354.1565611</v>
      </c>
      <c r="E20" s="9"/>
      <c r="F20" s="57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7" t="n">
        <f aca="false">'High pensions'!N20</f>
        <v>2477813.00409058</v>
      </c>
      <c r="M20" s="42"/>
      <c r="N20" s="57" t="n">
        <f aca="false">'High pensions'!L20</f>
        <v>730249.346840963</v>
      </c>
      <c r="O20" s="9"/>
      <c r="P20" s="57" t="n">
        <f aca="false">'High pensions'!X20</f>
        <v>16874999.9051822</v>
      </c>
      <c r="Q20" s="42"/>
      <c r="R20" s="57" t="n">
        <f aca="false">'High SIPA income'!G15</f>
        <v>19133197.314989</v>
      </c>
      <c r="S20" s="42"/>
      <c r="T20" s="57" t="n">
        <f aca="false">'High SIPA income'!J15</f>
        <v>73157438.240598</v>
      </c>
      <c r="U20" s="9"/>
      <c r="V20" s="57" t="n">
        <f aca="false">'High SIPA income'!F15</f>
        <v>144189.0349691</v>
      </c>
      <c r="W20" s="42"/>
      <c r="X20" s="57" t="n">
        <f aca="false">'High SIPA income'!M15</f>
        <v>362161.284990086</v>
      </c>
      <c r="Y20" s="9"/>
      <c r="Z20" s="9" t="n">
        <f aca="false">R20+V20-N20-L20-F20</f>
        <v>-1704139.86433136</v>
      </c>
      <c r="AA20" s="9"/>
      <c r="AB20" s="9" t="n">
        <f aca="false">T20-P20-D20</f>
        <v>-41501915.8211454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-0.00819126054157329</v>
      </c>
      <c r="AK20" s="44" t="n">
        <f aca="false">AK19+1</f>
        <v>2031</v>
      </c>
      <c r="AL20" s="45" t="n">
        <f aca="false">SUM(AB78:AB81)/AVERAGE(AG78:AG81)</f>
        <v>-0.00786634267911949</v>
      </c>
      <c r="AM20" s="9" t="n">
        <f aca="false">'Central scenario'!AM20</f>
        <v>8873587.4679367</v>
      </c>
      <c r="AN20" s="45" t="n">
        <f aca="false">AM20/AVERAGE(AG78:AG81)</f>
        <v>0.00114084468652263</v>
      </c>
      <c r="AO20" s="45" t="n">
        <f aca="false">'GDP evolution by scenario'!M77</f>
        <v>0.0397453417166997</v>
      </c>
      <c r="AP20" s="45"/>
      <c r="AQ20" s="9" t="n">
        <f aca="false">AQ19*(1+AO20)</f>
        <v>648923760.267075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434062542.206162</v>
      </c>
      <c r="AS20" s="46" t="n">
        <f aca="false">AQ20/AG81</f>
        <v>0.0822958469744562</v>
      </c>
      <c r="AT20" s="46" t="n">
        <f aca="false">AR20/AG81</f>
        <v>0.0550473672531885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2" t="n">
        <f aca="false">workers_and_wage_high!B8</f>
        <v>6554.01964535573</v>
      </c>
      <c r="BA20" s="43" t="n">
        <f aca="false">(AZ20-AZ19)/AZ19</f>
        <v>0.00503688916032643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0.0155275560321387</v>
      </c>
      <c r="BJ20" s="7" t="n">
        <f aca="false">BJ19+1</f>
        <v>2031</v>
      </c>
      <c r="BK20" s="43" t="n">
        <f aca="false">SUM(T78:T81)/AVERAGE(AG78:AG81)</f>
        <v>0.0705528033622625</v>
      </c>
      <c r="BL20" s="43" t="n">
        <f aca="false">SUM(P78:P81)/AVERAGE(AG78:AG81)</f>
        <v>0.00966482055812042</v>
      </c>
      <c r="BM20" s="43" t="n">
        <f aca="false">SUM(D78:D81)/AVERAGE(AG78:AG81)</f>
        <v>0.0687543254832616</v>
      </c>
      <c r="BN20" s="43" t="n">
        <f aca="false">(SUM(H78:H81)+SUM(J78:J81))/AVERAGE(AG78:AG81)</f>
        <v>0.00740015012911132</v>
      </c>
      <c r="BO20" s="45" t="n">
        <f aca="false">AL20-BN20</f>
        <v>-0.0152664928082308</v>
      </c>
      <c r="BP20" s="27" t="n">
        <f aca="false">BN20+BM20</f>
        <v>0.0761544756123729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'High pensions'!Q21</f>
        <v>106824539.398651</v>
      </c>
      <c r="E21" s="9"/>
      <c r="F21" s="57" t="n">
        <f aca="false">'High pensions'!I21</f>
        <v>19416624.5418146</v>
      </c>
      <c r="G21" s="57" t="n">
        <f aca="false">'High pensions'!K21</f>
        <v>36324.8440125154</v>
      </c>
      <c r="H21" s="57" t="n">
        <f aca="false">'High pensions'!V21</f>
        <v>199848.574195181</v>
      </c>
      <c r="I21" s="58" t="n">
        <f aca="false">'High pensions'!M21</f>
        <v>1123.44878389224</v>
      </c>
      <c r="J21" s="57" t="n">
        <f aca="false">'High pensions'!W21</f>
        <v>6180.88373799533</v>
      </c>
      <c r="K21" s="9"/>
      <c r="L21" s="57" t="n">
        <f aca="false">'High pensions'!N21</f>
        <v>3910348.4398605</v>
      </c>
      <c r="M21" s="42"/>
      <c r="N21" s="57" t="n">
        <f aca="false">'High pensions'!L21</f>
        <v>800543.016671553</v>
      </c>
      <c r="O21" s="9"/>
      <c r="P21" s="57" t="n">
        <f aca="false">'High pensions'!X21</f>
        <v>24695168.1228016</v>
      </c>
      <c r="Q21" s="42"/>
      <c r="R21" s="57" t="n">
        <f aca="false">'High SIPA income'!G16</f>
        <v>22467624.3804735</v>
      </c>
      <c r="S21" s="42"/>
      <c r="T21" s="57" t="n">
        <f aca="false">'High SIPA income'!J16</f>
        <v>85906909.1259406</v>
      </c>
      <c r="U21" s="9"/>
      <c r="V21" s="57" t="n">
        <f aca="false">'High SIPA income'!F16</f>
        <v>151268.17202623</v>
      </c>
      <c r="W21" s="42"/>
      <c r="X21" s="57" t="n">
        <f aca="false">'High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-0.00901832914687247</v>
      </c>
      <c r="AK21" s="44" t="n">
        <f aca="false">AK20+1</f>
        <v>2032</v>
      </c>
      <c r="AL21" s="45" t="n">
        <f aca="false">SUM(AB82:AB85)/AVERAGE(AG82:AG85)</f>
        <v>-0.00607754061220431</v>
      </c>
      <c r="AM21" s="9" t="n">
        <f aca="false">'Central scenario'!AM21</f>
        <v>8126011.66426731</v>
      </c>
      <c r="AN21" s="45" t="n">
        <f aca="false">AM21/AVERAGE(AG82:AG85)</f>
        <v>0.0010093307280632</v>
      </c>
      <c r="AO21" s="45" t="n">
        <f aca="false">'GDP evolution by scenario'!M81</f>
        <v>0.0350736092528441</v>
      </c>
      <c r="AP21" s="45"/>
      <c r="AQ21" s="9" t="n">
        <f aca="false">AQ20*(1+AO21)</f>
        <v>671683858.669569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441030854.661709</v>
      </c>
      <c r="AS21" s="46" t="n">
        <f aca="false">AQ21/AG85</f>
        <v>0.0823820150609806</v>
      </c>
      <c r="AT21" s="46" t="n">
        <f aca="false">AR21/AG85</f>
        <v>0.0540924276237103</v>
      </c>
      <c r="AW21" s="7" t="n">
        <f aca="false">workers_and_wage_high!C9</f>
        <v>11156745</v>
      </c>
      <c r="AY21" s="43" t="n">
        <f aca="false">(AW21-AW20)/AW20</f>
        <v>-0.00699144909043785</v>
      </c>
      <c r="AZ21" s="12" t="n">
        <f aca="false">workers_and_wage_high!B9</f>
        <v>6660.1842529205</v>
      </c>
      <c r="BA21" s="43" t="n">
        <f aca="false">(AZ21-AZ20)/AZ20</f>
        <v>0.0161983962986744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0.0137500251413985</v>
      </c>
      <c r="BJ21" s="7" t="n">
        <f aca="false">BJ20+1</f>
        <v>2032</v>
      </c>
      <c r="BK21" s="43" t="n">
        <f aca="false">SUM(T82:T85)/AVERAGE(AG82:AG85)</f>
        <v>0.0707253416076344</v>
      </c>
      <c r="BL21" s="43" t="n">
        <f aca="false">SUM(P82:P85)/AVERAGE(AG82:AG85)</f>
        <v>0.00918210438254295</v>
      </c>
      <c r="BM21" s="43" t="n">
        <f aca="false">SUM(D82:D85)/AVERAGE(AG82:AG85)</f>
        <v>0.0676207778372958</v>
      </c>
      <c r="BN21" s="43" t="n">
        <f aca="false">(SUM(H82:H85)+SUM(J82:J85))/AVERAGE(AG82:AG85)</f>
        <v>0.00787764688312698</v>
      </c>
      <c r="BO21" s="45" t="n">
        <f aca="false">AL21-BN21</f>
        <v>-0.0139551874953313</v>
      </c>
      <c r="BP21" s="27" t="n">
        <f aca="false">BN21+BM21</f>
        <v>0.0754984247204228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'High pensions'!Q22</f>
        <v>102020428.177735</v>
      </c>
      <c r="E22" s="6"/>
      <c r="F22" s="56" t="n">
        <f aca="false">'High pensions'!I22</f>
        <v>18543420.4600676</v>
      </c>
      <c r="G22" s="56" t="n">
        <f aca="false">'High pensions'!K22</f>
        <v>66682.1496075563</v>
      </c>
      <c r="H22" s="56" t="n">
        <f aca="false">'High pensions'!V22</f>
        <v>366865.512725902</v>
      </c>
      <c r="I22" s="56" t="n">
        <f aca="false">'High pensions'!M22</f>
        <v>2062.33452394504</v>
      </c>
      <c r="J22" s="56" t="n">
        <f aca="false">'High pensions'!W22</f>
        <v>11346.3560636877</v>
      </c>
      <c r="K22" s="6"/>
      <c r="L22" s="56" t="n">
        <f aca="false">'High pensions'!N22</f>
        <v>4299591.36744104</v>
      </c>
      <c r="M22" s="8"/>
      <c r="N22" s="56" t="n">
        <f aca="false">'High pensions'!L22</f>
        <v>765007.806871563</v>
      </c>
      <c r="O22" s="6"/>
      <c r="P22" s="56" t="n">
        <f aca="false">'High pensions'!X22</f>
        <v>26519447.2846624</v>
      </c>
      <c r="Q22" s="8"/>
      <c r="R22" s="56" t="n">
        <f aca="false">'High SIPA income'!G17</f>
        <v>19431210.5031188</v>
      </c>
      <c r="S22" s="8"/>
      <c r="T22" s="56" t="n">
        <f aca="false">'High SIPA income'!J17</f>
        <v>74296917.4947223</v>
      </c>
      <c r="U22" s="6"/>
      <c r="V22" s="56" t="n">
        <f aca="false">'High SIPA income'!F17</f>
        <v>123378.287154311</v>
      </c>
      <c r="W22" s="8"/>
      <c r="X22" s="56" t="n">
        <f aca="false">'High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-0.0109381936778607</v>
      </c>
      <c r="AK22" s="37" t="n">
        <f aca="false">AK21+1</f>
        <v>2033</v>
      </c>
      <c r="AL22" s="38" t="n">
        <f aca="false">SUM(AB86:AB89)/AVERAGE(AG86:AG89)</f>
        <v>-0.00469521881503765</v>
      </c>
      <c r="AM22" s="6" t="n">
        <f aca="false">'Central scenario'!AM22</f>
        <v>7406781.38079157</v>
      </c>
      <c r="AN22" s="38" t="n">
        <f aca="false">AM22/AVERAGE(AG86:AG89)</f>
        <v>0.000885874336133337</v>
      </c>
      <c r="AO22" s="38" t="n">
        <f aca="false">'GDP evolution by scenario'!M85</f>
        <v>0.0385166400423078</v>
      </c>
      <c r="AP22" s="38"/>
      <c r="AQ22" s="6" t="n">
        <f aca="false">AQ21*(1+AO22)</f>
        <v>697554864.076173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450481236.866045</v>
      </c>
      <c r="AS22" s="39" t="n">
        <f aca="false">AQ22/AG89</f>
        <v>0.0819020433256471</v>
      </c>
      <c r="AT22" s="39" t="n">
        <f aca="false">AR22/AG89</f>
        <v>0.0528923754664908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1" t="n">
        <f aca="false">workers_and_wage_high!B10</f>
        <v>6744.03429129675</v>
      </c>
      <c r="BA22" s="36" t="n">
        <f aca="false">(AZ22-AZ21)/AZ21</f>
        <v>0.0125897475493237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0.0153311671628901</v>
      </c>
      <c r="BJ22" s="5" t="n">
        <f aca="false">BJ21+1</f>
        <v>2033</v>
      </c>
      <c r="BK22" s="36" t="n">
        <f aca="false">SUM(T86:T89)/AVERAGE(AG86:AG89)</f>
        <v>0.0707445804927718</v>
      </c>
      <c r="BL22" s="36" t="n">
        <f aca="false">SUM(P86:P89)/AVERAGE(AG86:AG89)</f>
        <v>0.00892744746622443</v>
      </c>
      <c r="BM22" s="36" t="n">
        <f aca="false">SUM(D86:D89)/AVERAGE(AG86:AG89)</f>
        <v>0.066512351841585</v>
      </c>
      <c r="BN22" s="36" t="n">
        <f aca="false">(SUM(H86:H89)+SUM(J86:J89))/AVERAGE(AG86:AG89)</f>
        <v>0.00820085845422792</v>
      </c>
      <c r="BO22" s="38" t="n">
        <f aca="false">AL22-BN22</f>
        <v>-0.0128960772692656</v>
      </c>
      <c r="BP22" s="27" t="n">
        <f aca="false">BN22+BM22</f>
        <v>0.0747132102958129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'High pensions'!Q23</f>
        <v>108855914.208479</v>
      </c>
      <c r="E23" s="9"/>
      <c r="F23" s="57" t="n">
        <f aca="false">'High pensions'!I23</f>
        <v>19785850.9593415</v>
      </c>
      <c r="G23" s="57" t="n">
        <f aca="false">'High pensions'!K23</f>
        <v>102244.218065323</v>
      </c>
      <c r="H23" s="57" t="n">
        <f aca="false">'High pensions'!V23</f>
        <v>562517.520874031</v>
      </c>
      <c r="I23" s="57" t="n">
        <f aca="false">'High pensions'!M23</f>
        <v>3162.19231129867</v>
      </c>
      <c r="J23" s="57" t="n">
        <f aca="false">'High pensions'!W23</f>
        <v>17397.4490991969</v>
      </c>
      <c r="K23" s="9"/>
      <c r="L23" s="57" t="n">
        <f aca="false">'High pensions'!N23</f>
        <v>3939404.98436416</v>
      </c>
      <c r="M23" s="42"/>
      <c r="N23" s="57" t="n">
        <f aca="false">'High pensions'!L23</f>
        <v>818497.026508227</v>
      </c>
      <c r="O23" s="9"/>
      <c r="P23" s="57" t="n">
        <f aca="false">'High pensions'!X23</f>
        <v>24944720.3351922</v>
      </c>
      <c r="Q23" s="42"/>
      <c r="R23" s="57" t="n">
        <f aca="false">'High SIPA income'!G18</f>
        <v>23254020.5835422</v>
      </c>
      <c r="S23" s="42"/>
      <c r="T23" s="57" t="n">
        <f aca="false">'High SIPA income'!J18</f>
        <v>88913763.1666696</v>
      </c>
      <c r="U23" s="9"/>
      <c r="V23" s="57" t="n">
        <f aca="false">'High SIPA income'!F18</f>
        <v>131002.673091904</v>
      </c>
      <c r="W23" s="42"/>
      <c r="X23" s="57" t="n">
        <f aca="false">'High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-0.00792228258759778</v>
      </c>
      <c r="AK23" s="44" t="n">
        <f aca="false">AK22+1</f>
        <v>2034</v>
      </c>
      <c r="AL23" s="45" t="n">
        <f aca="false">SUM(AB90:AB93)/AVERAGE(AG90:AG93)</f>
        <v>-0.00314184344377875</v>
      </c>
      <c r="AM23" s="9" t="n">
        <f aca="false">'Central scenario'!AM23</f>
        <v>6738583.40306814</v>
      </c>
      <c r="AN23" s="45" t="n">
        <f aca="false">AM23/AVERAGE(AG90:AG93)</f>
        <v>0.00077732000148626</v>
      </c>
      <c r="AO23" s="45" t="n">
        <f aca="false">'GDP evolution by scenario'!M89</f>
        <v>0.0368390829988969</v>
      </c>
      <c r="AP23" s="45"/>
      <c r="AQ23" s="9" t="n">
        <f aca="false">AQ22*(1+AO23)</f>
        <v>723252145.61016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460224934.161241</v>
      </c>
      <c r="AS23" s="46" t="n">
        <f aca="false">AQ23/AG93</f>
        <v>0.0823989066069102</v>
      </c>
      <c r="AT23" s="46" t="n">
        <f aca="false">AR23/AG93</f>
        <v>0.052432656575296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2" t="n">
        <f aca="false">workers_and_wage_high!B11</f>
        <v>6741.66175252587</v>
      </c>
      <c r="BA23" s="43" t="n">
        <f aca="false">(AZ23-AZ22)/AZ22</f>
        <v>-0.000351798147577903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0.0123300316257805</v>
      </c>
      <c r="BJ23" s="7" t="n">
        <f aca="false">BJ22+1</f>
        <v>2034</v>
      </c>
      <c r="BK23" s="43" t="n">
        <f aca="false">SUM(T90:T93)/AVERAGE(AG90:AG93)</f>
        <v>0.070645527028106</v>
      </c>
      <c r="BL23" s="43" t="n">
        <f aca="false">SUM(P90:P93)/AVERAGE(AG90:AG93)</f>
        <v>0.00851762356199772</v>
      </c>
      <c r="BM23" s="43" t="n">
        <f aca="false">SUM(D90:D93)/AVERAGE(AG90:AG93)</f>
        <v>0.0652697469098871</v>
      </c>
      <c r="BN23" s="43" t="n">
        <f aca="false">(SUM(H90:H93)+SUM(J90:J93))/AVERAGE(AG90:AG93)</f>
        <v>0.00849225945013897</v>
      </c>
      <c r="BO23" s="45" t="n">
        <f aca="false">AL23-BN23</f>
        <v>-0.0116341028939177</v>
      </c>
      <c r="BP23" s="27" t="n">
        <f aca="false">BN23+BM23</f>
        <v>0.073762006360026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'High pensions'!Q24</f>
        <v>104302964.881111</v>
      </c>
      <c r="E24" s="9"/>
      <c r="F24" s="57" t="n">
        <f aca="false">'High pensions'!I24</f>
        <v>18958298.5248067</v>
      </c>
      <c r="G24" s="57" t="n">
        <f aca="false">'High pensions'!K24</f>
        <v>148476.22300635</v>
      </c>
      <c r="H24" s="57" t="n">
        <f aca="false">'High pensions'!V24</f>
        <v>816872.371412834</v>
      </c>
      <c r="I24" s="57" t="n">
        <f aca="false">'High pensions'!M24</f>
        <v>4592.04813421701</v>
      </c>
      <c r="J24" s="57" t="n">
        <f aca="false">'High pensions'!W24</f>
        <v>25264.0939612217</v>
      </c>
      <c r="K24" s="9"/>
      <c r="L24" s="57" t="n">
        <f aca="false">'High pensions'!N24</f>
        <v>3599614.55233288</v>
      </c>
      <c r="M24" s="42"/>
      <c r="N24" s="57" t="n">
        <f aca="false">'High pensions'!L24</f>
        <v>785462.557474632</v>
      </c>
      <c r="O24" s="9"/>
      <c r="P24" s="57" t="n">
        <f aca="false">'High pensions'!X24</f>
        <v>22999800.2662074</v>
      </c>
      <c r="Q24" s="42"/>
      <c r="R24" s="57" t="n">
        <f aca="false">'High SIPA income'!G19</f>
        <v>20589537.4390246</v>
      </c>
      <c r="S24" s="42"/>
      <c r="T24" s="57" t="n">
        <f aca="false">'High SIPA income'!J19</f>
        <v>78725880.9283224</v>
      </c>
      <c r="U24" s="9"/>
      <c r="V24" s="57" t="n">
        <f aca="false">'High SIPA income'!F19</f>
        <v>137459.026655012</v>
      </c>
      <c r="W24" s="42"/>
      <c r="X24" s="57" t="n">
        <f aca="false">'High SIPA income'!M19</f>
        <v>345257.444420333</v>
      </c>
      <c r="Y24" s="9"/>
      <c r="Z24" s="9" t="n">
        <f aca="false">R24+V24-N24-L24-F24</f>
        <v>-2616379.1689346</v>
      </c>
      <c r="AA24" s="9"/>
      <c r="AB24" s="9" t="n">
        <f aca="false">T24-P24-D24</f>
        <v>-48576884.2189955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-0.00923506174163244</v>
      </c>
      <c r="AK24" s="44" t="n">
        <f aca="false">AK23+1</f>
        <v>2035</v>
      </c>
      <c r="AL24" s="45" t="n">
        <f aca="false">SUM(AB94:AB97)/AVERAGE(AG94:AG97)</f>
        <v>-0.00103480284146161</v>
      </c>
      <c r="AM24" s="9" t="n">
        <f aca="false">'Central scenario'!AM24</f>
        <v>6098422.29766839</v>
      </c>
      <c r="AN24" s="45" t="n">
        <f aca="false">AM24/AVERAGE(AG94:AG97)</f>
        <v>0.000685847982076255</v>
      </c>
      <c r="AO24" s="45" t="n">
        <f aca="false">'GDP evolution by scenario'!M93</f>
        <v>0.0257012017442937</v>
      </c>
      <c r="AP24" s="45"/>
      <c r="AQ24" s="9" t="n">
        <f aca="false">AQ23*(1+AO24)</f>
        <v>741840594.91648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465883337.199531</v>
      </c>
      <c r="AS24" s="46" t="n">
        <f aca="false">AQ24/AG97</f>
        <v>0.0823710010148588</v>
      </c>
      <c r="AT24" s="46" t="n">
        <f aca="false">AR24/AG97</f>
        <v>0.0517298151438974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2" t="n">
        <f aca="false">workers_and_wage_high!B12</f>
        <v>6886.42921069284</v>
      </c>
      <c r="BA24" s="43" t="n">
        <f aca="false">(AZ24-AZ23)/AZ23</f>
        <v>0.0214735570369917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0.0129428597923808</v>
      </c>
      <c r="BJ24" s="7" t="n">
        <f aca="false">BJ23+1</f>
        <v>2035</v>
      </c>
      <c r="BK24" s="43" t="n">
        <f aca="false">SUM(T94:T97)/AVERAGE(AG94:AG97)</f>
        <v>0.0714789922268228</v>
      </c>
      <c r="BL24" s="43" t="n">
        <f aca="false">SUM(P94:P97)/AVERAGE(AG94:AG97)</f>
        <v>0.0081453183638334</v>
      </c>
      <c r="BM24" s="43" t="n">
        <f aca="false">SUM(D94:D97)/AVERAGE(AG94:AG97)</f>
        <v>0.0643684767044511</v>
      </c>
      <c r="BN24" s="43" t="n">
        <f aca="false">(SUM(H94:H97)+SUM(J94:J97))/AVERAGE(AG94:AG97)</f>
        <v>0.00895615945782888</v>
      </c>
      <c r="BO24" s="45" t="n">
        <f aca="false">AL24-BN24</f>
        <v>-0.00999096229929049</v>
      </c>
      <c r="BP24" s="27" t="n">
        <f aca="false">BN24+BM24</f>
        <v>0.0733246361622799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'High pensions'!Q25</f>
        <v>113342542.856426</v>
      </c>
      <c r="E25" s="9"/>
      <c r="F25" s="57" t="n">
        <f aca="false">'High pensions'!I25</f>
        <v>20601348.8253387</v>
      </c>
      <c r="G25" s="57" t="n">
        <f aca="false">'High pensions'!K25</f>
        <v>189845.474762486</v>
      </c>
      <c r="H25" s="57" t="n">
        <f aca="false">'High pensions'!V25</f>
        <v>1044473.78867251</v>
      </c>
      <c r="I25" s="57" t="n">
        <f aca="false">'High pensions'!M25</f>
        <v>5871.50952873667</v>
      </c>
      <c r="J25" s="57" t="n">
        <f aca="false">'High pensions'!W25</f>
        <v>32303.3130517272</v>
      </c>
      <c r="K25" s="9"/>
      <c r="L25" s="57" t="n">
        <f aca="false">'High pensions'!N25</f>
        <v>4012507.36812272</v>
      </c>
      <c r="M25" s="42"/>
      <c r="N25" s="57" t="n">
        <f aca="false">'High pensions'!L25</f>
        <v>856204.006193865</v>
      </c>
      <c r="O25" s="9"/>
      <c r="P25" s="57" t="n">
        <f aca="false">'High pensions'!X25</f>
        <v>25531501.6289022</v>
      </c>
      <c r="Q25" s="42"/>
      <c r="R25" s="57" t="n">
        <f aca="false">'High SIPA income'!G20</f>
        <v>24347324.2300166</v>
      </c>
      <c r="S25" s="42"/>
      <c r="T25" s="57" t="n">
        <f aca="false">'High SIPA income'!J20</f>
        <v>93094104.4174501</v>
      </c>
      <c r="U25" s="9"/>
      <c r="V25" s="57" t="n">
        <f aca="false">'High SIPA income'!F20</f>
        <v>143698.094559182</v>
      </c>
      <c r="W25" s="42"/>
      <c r="X25" s="57" t="n">
        <f aca="false">'High SIPA income'!M20</f>
        <v>360928.184222419</v>
      </c>
      <c r="Y25" s="9"/>
      <c r="Z25" s="9" t="n">
        <f aca="false">R25+V25-N25-L25-F25</f>
        <v>-979037.875079479</v>
      </c>
      <c r="AA25" s="9"/>
      <c r="AB25" s="9" t="n">
        <f aca="false">T25-P25-D25</f>
        <v>-45779940.0678779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-0.00866271295269365</v>
      </c>
      <c r="AK25" s="44" t="n">
        <f aca="false">AK24+1</f>
        <v>2036</v>
      </c>
      <c r="AL25" s="45" t="n">
        <f aca="false">SUM(AB98:AB101)/AVERAGE(AG98:AG101)</f>
        <v>0.000593132108136934</v>
      </c>
      <c r="AM25" s="9" t="n">
        <f aca="false">'Central scenario'!AM25</f>
        <v>5493111.4769607</v>
      </c>
      <c r="AN25" s="45" t="n">
        <f aca="false">AM25/AVERAGE(AG98:AG101)</f>
        <v>0.000600960464159295</v>
      </c>
      <c r="AO25" s="45" t="n">
        <f aca="false">'GDP evolution by scenario'!M97</f>
        <v>0.0279757777718843</v>
      </c>
      <c r="AP25" s="45"/>
      <c r="AQ25" s="9" t="n">
        <f aca="false">AQ24*(1+AO25)</f>
        <v>762594162.542026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473353591.369374</v>
      </c>
      <c r="AS25" s="46" t="n">
        <f aca="false">AQ25/AG101</f>
        <v>0.0821760812643036</v>
      </c>
      <c r="AT25" s="46" t="n">
        <f aca="false">AR25/AG101</f>
        <v>0.0510079215154967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2" t="n">
        <f aca="false">workers_and_wage_high!B13</f>
        <v>6890.54533395775</v>
      </c>
      <c r="BA25" s="43" t="n">
        <f aca="false">(AZ25-AZ24)/AZ24</f>
        <v>0.000597715178501923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0.0120054282015737</v>
      </c>
      <c r="BJ25" s="7" t="n">
        <f aca="false">BJ24+1</f>
        <v>2036</v>
      </c>
      <c r="BK25" s="43" t="n">
        <f aca="false">SUM(T98:T101)/AVERAGE(AG98:AG101)</f>
        <v>0.0717651505308559</v>
      </c>
      <c r="BL25" s="43" t="n">
        <f aca="false">SUM(P98:P101)/AVERAGE(AG98:AG101)</f>
        <v>0.00781022573044411</v>
      </c>
      <c r="BM25" s="43" t="n">
        <f aca="false">SUM(D98:D101)/AVERAGE(AG98:AG101)</f>
        <v>0.0633617926922749</v>
      </c>
      <c r="BN25" s="43" t="n">
        <f aca="false">(SUM(H98:H101)+SUM(J98:J101))/AVERAGE(AG98:AG101)</f>
        <v>0.00939836653343721</v>
      </c>
      <c r="BO25" s="45" t="n">
        <f aca="false">AL25-BN25</f>
        <v>-0.00880523442530028</v>
      </c>
      <c r="BP25" s="27" t="n">
        <f aca="false">BN25+BM25</f>
        <v>0.0727601592257121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56" t="n">
        <f aca="false">'High pensions'!Q26</f>
        <v>106694692.20664</v>
      </c>
      <c r="E26" s="6"/>
      <c r="F26" s="56" t="n">
        <f aca="false">'High pensions'!I26</f>
        <v>19393023.2776361</v>
      </c>
      <c r="G26" s="56" t="n">
        <f aca="false">'High pensions'!K26</f>
        <v>193632.468036018</v>
      </c>
      <c r="H26" s="56" t="n">
        <f aca="false">'High pensions'!V26</f>
        <v>1065308.70831983</v>
      </c>
      <c r="I26" s="56" t="n">
        <f aca="false">'High pensions'!M26</f>
        <v>5988.63303204181</v>
      </c>
      <c r="J26" s="56" t="n">
        <f aca="false">'High pensions'!W26</f>
        <v>32947.6920098918</v>
      </c>
      <c r="K26" s="6"/>
      <c r="L26" s="56" t="n">
        <f aca="false">'High pensions'!N26</f>
        <v>4266105.69710447</v>
      </c>
      <c r="M26" s="8"/>
      <c r="N26" s="56" t="n">
        <f aca="false">'High pensions'!L26</f>
        <v>808953.540091537</v>
      </c>
      <c r="O26" s="6"/>
      <c r="P26" s="56" t="n">
        <f aca="false">'High pensions'!X26</f>
        <v>26587466.4401906</v>
      </c>
      <c r="Q26" s="8"/>
      <c r="R26" s="56" t="n">
        <f aca="false">'High SIPA income'!G21</f>
        <v>19486260.1586378</v>
      </c>
      <c r="S26" s="8"/>
      <c r="T26" s="56" t="n">
        <f aca="false">'High SIPA income'!J21</f>
        <v>74507404.6238464</v>
      </c>
      <c r="U26" s="6"/>
      <c r="V26" s="56" t="n">
        <f aca="false">'High SIPA income'!F21</f>
        <v>129450.461885458</v>
      </c>
      <c r="W26" s="8"/>
      <c r="X26" s="56" t="n">
        <f aca="false">'High SIPA income'!M21</f>
        <v>325142.238652504</v>
      </c>
      <c r="Y26" s="6"/>
      <c r="Z26" s="6" t="n">
        <f aca="false">R26+V26-N26-L26-F26</f>
        <v>-4852371.89430884</v>
      </c>
      <c r="AA26" s="6"/>
      <c r="AB26" s="6" t="n">
        <f aca="false">T26-P26-D26</f>
        <v>-58774754.0229841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-0.011384257178843</v>
      </c>
      <c r="AK26" s="37" t="n">
        <f aca="false">AK25+1</f>
        <v>2037</v>
      </c>
      <c r="AL26" s="38" t="n">
        <f aca="false">SUM(AB102:AB105)/AVERAGE(AG102:AG105)</f>
        <v>0.00216367880968773</v>
      </c>
      <c r="AM26" s="6" t="n">
        <f aca="false">'Central scenario'!AM26</f>
        <v>4920541.96276278</v>
      </c>
      <c r="AN26" s="38" t="n">
        <f aca="false">AM26/AVERAGE(AG102:AG105)</f>
        <v>0.000523184930552452</v>
      </c>
      <c r="AO26" s="38" t="n">
        <f aca="false">'GDP evolution by scenario'!M101</f>
        <v>0.0289285135026702</v>
      </c>
      <c r="AP26" s="38"/>
      <c r="AQ26" s="6" t="n">
        <f aca="false">AQ25*(1+AO26)</f>
        <v>784654878.07018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482061560.10877</v>
      </c>
      <c r="AS26" s="39" t="n">
        <f aca="false">AQ26/AG105</f>
        <v>0.0824326606490545</v>
      </c>
      <c r="AT26" s="39" t="n">
        <f aca="false">AR26/AG105</f>
        <v>0.0506434333195414</v>
      </c>
      <c r="AU26" s="36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1" t="n">
        <f aca="false">workers_and_wage_high!B14</f>
        <v>6808.84926639221</v>
      </c>
      <c r="BA26" s="36" t="n">
        <f aca="false">(AZ26-AZ25)/AZ25</f>
        <v>-0.0118562557252077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0.0153035308067206</v>
      </c>
      <c r="BJ26" s="5" t="n">
        <f aca="false">BJ25+1</f>
        <v>2037</v>
      </c>
      <c r="BK26" s="36" t="n">
        <f aca="false">SUM(T102:T105)/AVERAGE(AG102:AG105)</f>
        <v>0.0724955076157145</v>
      </c>
      <c r="BL26" s="36" t="n">
        <f aca="false">SUM(P102:P105)/AVERAGE(AG102:AG105)</f>
        <v>0.00748518754218567</v>
      </c>
      <c r="BM26" s="36" t="n">
        <f aca="false">SUM(D102:D105)/AVERAGE(AG102:AG105)</f>
        <v>0.0628466412638411</v>
      </c>
      <c r="BN26" s="36" t="n">
        <f aca="false">(SUM(H102:H105)+SUM(J102:J105))/AVERAGE(AG102:AG105)</f>
        <v>0.00991650092489192</v>
      </c>
      <c r="BO26" s="38" t="n">
        <f aca="false">AL26-BN26</f>
        <v>-0.00775282211520419</v>
      </c>
      <c r="BP26" s="27" t="n">
        <f aca="false">BN26+BM26</f>
        <v>0.072763142188733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8696266.54681368</v>
      </c>
      <c r="D27" s="57" t="n">
        <f aca="false">'High pensions'!Q27</f>
        <v>107361315.392761</v>
      </c>
      <c r="E27" s="9"/>
      <c r="F27" s="57" t="n">
        <f aca="false">'High pensions'!I27</f>
        <v>19514189.9326824</v>
      </c>
      <c r="G27" s="57" t="n">
        <f aca="false">'High pensions'!K27</f>
        <v>211229.041623464</v>
      </c>
      <c r="H27" s="57" t="n">
        <f aca="false">'High pensions'!V27</f>
        <v>1162119.8643694</v>
      </c>
      <c r="I27" s="57" t="n">
        <f aca="false">'High pensions'!M27</f>
        <v>6532.85695742682</v>
      </c>
      <c r="J27" s="57" t="n">
        <f aca="false">'High pensions'!W27</f>
        <v>35941.8514753426</v>
      </c>
      <c r="K27" s="9"/>
      <c r="L27" s="57" t="n">
        <f aca="false">'High pensions'!N27</f>
        <v>3380805.35094116</v>
      </c>
      <c r="M27" s="42"/>
      <c r="N27" s="57" t="n">
        <f aca="false">'High pensions'!L27</f>
        <v>802325.932344422</v>
      </c>
      <c r="O27" s="9"/>
      <c r="P27" s="57" t="n">
        <f aca="false">'High pensions'!X27</f>
        <v>21957175.5930442</v>
      </c>
      <c r="Q27" s="42"/>
      <c r="R27" s="57" t="n">
        <f aca="false">'High SIPA income'!G22</f>
        <v>22133362.5864041</v>
      </c>
      <c r="S27" s="42"/>
      <c r="T27" s="57" t="n">
        <f aca="false">'High SIPA income'!J22</f>
        <v>84628830.1852782</v>
      </c>
      <c r="U27" s="9"/>
      <c r="V27" s="57" t="n">
        <f aca="false">'High SIPA income'!F22</f>
        <v>124241.716375217</v>
      </c>
      <c r="W27" s="42"/>
      <c r="X27" s="57" t="n">
        <f aca="false">'High SIPA income'!M22</f>
        <v>312059.371653781</v>
      </c>
      <c r="Y27" s="9"/>
      <c r="Z27" s="9" t="n">
        <f aca="false">R27+V27-N27-L27-F27</f>
        <v>-1439716.91318865</v>
      </c>
      <c r="AA27" s="9"/>
      <c r="AB27" s="9" t="n">
        <f aca="false">T27-P27-D27</f>
        <v>-44689660.8005275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-0.00819958412066264</v>
      </c>
      <c r="AK27" s="44" t="n">
        <f aca="false">AK26+1</f>
        <v>2038</v>
      </c>
      <c r="AL27" s="45" t="n">
        <f aca="false">SUM(AB106:AB109)/AVERAGE(AG106:AG109)</f>
        <v>0.00357713169093513</v>
      </c>
      <c r="AM27" s="9" t="n">
        <f aca="false">'Central scenario'!AM27</f>
        <v>4379286.21321994</v>
      </c>
      <c r="AN27" s="45" t="n">
        <f aca="false">AM27/AVERAGE(AG106:AG109)</f>
        <v>0.000450998766241763</v>
      </c>
      <c r="AO27" s="45" t="n">
        <f aca="false">'GDP evolution by scenario'!M105</f>
        <v>0.0324529336726407</v>
      </c>
      <c r="AP27" s="45"/>
      <c r="AQ27" s="9" t="n">
        <f aca="false">AQ26*(1+AO27)</f>
        <v>810119230.784106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493261822.699251</v>
      </c>
      <c r="AS27" s="46" t="n">
        <f aca="false">AQ27/AG109</f>
        <v>0.0827201296557236</v>
      </c>
      <c r="AT27" s="46" t="n">
        <f aca="false">AR27/AG109</f>
        <v>0.050366267553491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2" t="n">
        <f aca="false">workers_and_wage_high!B15</f>
        <v>6722.87988857401</v>
      </c>
      <c r="BA27" s="43" t="n">
        <f aca="false">(AZ27-AZ26)/AZ26</f>
        <v>-0.0126261243941081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0.0132444146528587</v>
      </c>
      <c r="BJ27" s="7" t="n">
        <f aca="false">BJ26+1</f>
        <v>2038</v>
      </c>
      <c r="BK27" s="43" t="n">
        <f aca="false">SUM(T106:T109)/AVERAGE(AG106:AG109)</f>
        <v>0.0727595983938709</v>
      </c>
      <c r="BL27" s="43" t="n">
        <f aca="false">SUM(P106:P109)/AVERAGE(AG106:AG109)</f>
        <v>0.00716160500769714</v>
      </c>
      <c r="BM27" s="43" t="n">
        <f aca="false">SUM(D106:D109)/AVERAGE(AG106:AG109)</f>
        <v>0.0620208616952387</v>
      </c>
      <c r="BN27" s="43" t="n">
        <f aca="false">(SUM(H106:H109)+SUM(J106:J109))/AVERAGE(AG106:AG109)</f>
        <v>0.0102889640048472</v>
      </c>
      <c r="BO27" s="45" t="n">
        <f aca="false">AL27-BN27</f>
        <v>-0.00671183231391211</v>
      </c>
      <c r="BP27" s="27" t="n">
        <f aca="false">BN27+BM27</f>
        <v>0.0723098257000859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8132572.81673833</v>
      </c>
      <c r="D28" s="57" t="n">
        <f aca="false">'High pensions'!Q28</f>
        <v>100402133.539979</v>
      </c>
      <c r="E28" s="9"/>
      <c r="F28" s="57" t="n">
        <f aca="false">'High pensions'!I28</f>
        <v>18249276.2535377</v>
      </c>
      <c r="G28" s="57" t="n">
        <f aca="false">'High pensions'!K28</f>
        <v>227995.709527446</v>
      </c>
      <c r="H28" s="57" t="n">
        <f aca="false">'High pensions'!V28</f>
        <v>1254365.1242103</v>
      </c>
      <c r="I28" s="57" t="n">
        <f aca="false">'High pensions'!M28</f>
        <v>7051.41369672515</v>
      </c>
      <c r="J28" s="57" t="n">
        <f aca="false">'High pensions'!W28</f>
        <v>38794.7976559888</v>
      </c>
      <c r="K28" s="9"/>
      <c r="L28" s="57" t="n">
        <f aca="false">'High pensions'!N28</f>
        <v>3200447.91818955</v>
      </c>
      <c r="M28" s="42"/>
      <c r="N28" s="57" t="n">
        <f aca="false">'High pensions'!L28</f>
        <v>761230.521454193</v>
      </c>
      <c r="O28" s="9"/>
      <c r="P28" s="57" t="n">
        <f aca="false">'High pensions'!X28</f>
        <v>20795205.1915013</v>
      </c>
      <c r="Q28" s="42"/>
      <c r="R28" s="57" t="n">
        <f aca="false">'High SIPA income'!G23</f>
        <v>18225209.1906438</v>
      </c>
      <c r="S28" s="42"/>
      <c r="T28" s="57" t="n">
        <f aca="false">'High SIPA income'!J23</f>
        <v>69685666.9502901</v>
      </c>
      <c r="U28" s="9"/>
      <c r="V28" s="57" t="n">
        <f aca="false">'High SIPA income'!F23</f>
        <v>112609.408176984</v>
      </c>
      <c r="W28" s="42"/>
      <c r="X28" s="57" t="n">
        <f aca="false">'High SIPA income'!M23</f>
        <v>282842.367147332</v>
      </c>
      <c r="Y28" s="9"/>
      <c r="Z28" s="9" t="n">
        <f aca="false">R28+V28-N28-L28-F28</f>
        <v>-3873136.09436066</v>
      </c>
      <c r="AA28" s="9"/>
      <c r="AB28" s="9" t="n">
        <f aca="false">T28-P28-D28</f>
        <v>-51511671.7811906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-0.0101640238669466</v>
      </c>
      <c r="AK28" s="44" t="n">
        <f aca="false">AK27+1</f>
        <v>2039</v>
      </c>
      <c r="AL28" s="45" t="n">
        <f aca="false">SUM(AB110:AB113)/AVERAGE(AG110:AG113)</f>
        <v>0.00454570292014576</v>
      </c>
      <c r="AM28" s="9" t="n">
        <f aca="false">'Central scenario'!AM28</f>
        <v>3887732.69163583</v>
      </c>
      <c r="AN28" s="45" t="n">
        <f aca="false">AM28/AVERAGE(AG110:AG113)</f>
        <v>0.000389775671280976</v>
      </c>
      <c r="AO28" s="45" t="n">
        <f aca="false">'GDP evolution by scenario'!M109</f>
        <v>0.0271968815745542</v>
      </c>
      <c r="AP28" s="45"/>
      <c r="AQ28" s="9" t="n">
        <f aca="false">AQ27*(1+AO28)</f>
        <v>832151947.56501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502741046.665099</v>
      </c>
      <c r="AS28" s="46" t="n">
        <f aca="false">AQ28/AG113</f>
        <v>0.0823305385074088</v>
      </c>
      <c r="AT28" s="46" t="n">
        <f aca="false">AR28/AG113</f>
        <v>0.049739643370218</v>
      </c>
      <c r="AU28" s="9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2" t="n">
        <f aca="false">workers_and_wage_high!B16</f>
        <v>6343.42583946065</v>
      </c>
      <c r="BA28" s="43" t="n">
        <f aca="false">(AZ28-AZ27)/AZ27</f>
        <v>-0.0564421877829868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0.0156081212925416</v>
      </c>
      <c r="BJ28" s="7" t="n">
        <f aca="false">BJ27+1</f>
        <v>2039</v>
      </c>
      <c r="BK28" s="43" t="n">
        <f aca="false">SUM(T110:T113)/AVERAGE(AG110:AG113)</f>
        <v>0.0731612114687463</v>
      </c>
      <c r="BL28" s="43" t="n">
        <f aca="false">SUM(P110:P113)/AVERAGE(AG110:AG113)</f>
        <v>0.00707396812804762</v>
      </c>
      <c r="BM28" s="43" t="n">
        <f aca="false">SUM(D110:D113)/AVERAGE(AG110:AG113)</f>
        <v>0.0615415404205529</v>
      </c>
      <c r="BN28" s="43" t="n">
        <f aca="false">(SUM(H110:H113)+SUM(J110:J113))/AVERAGE(AG110:AG113)</f>
        <v>0.0107658239392826</v>
      </c>
      <c r="BO28" s="45" t="n">
        <f aca="false">AL28-BN28</f>
        <v>-0.00622012101913682</v>
      </c>
      <c r="BP28" s="27" t="n">
        <f aca="false">BN28+BM28</f>
        <v>0.0723073643598355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</v>
      </c>
      <c r="D29" s="57" t="n">
        <f aca="false">'High pensions'!Q29</f>
        <v>91863242.9489309</v>
      </c>
      <c r="E29" s="9"/>
      <c r="F29" s="57" t="n">
        <f aca="false">'High pensions'!I29</f>
        <v>16697231.8118454</v>
      </c>
      <c r="G29" s="57" t="n">
        <f aca="false">'High pensions'!K29</f>
        <v>233179.582375956</v>
      </c>
      <c r="H29" s="57" t="n">
        <f aca="false">'High pensions'!V29</f>
        <v>1282885.26313305</v>
      </c>
      <c r="I29" s="57" t="n">
        <f aca="false">'High pensions'!M29</f>
        <v>7211.73966111208</v>
      </c>
      <c r="J29" s="57" t="n">
        <f aca="false">'High pensions'!W29</f>
        <v>39676.8638082386</v>
      </c>
      <c r="K29" s="9"/>
      <c r="L29" s="57" t="n">
        <f aca="false">'High pensions'!N29</f>
        <v>3094285.80531444</v>
      </c>
      <c r="M29" s="42"/>
      <c r="N29" s="57" t="n">
        <f aca="false">'High pensions'!L29</f>
        <v>694867.234505067</v>
      </c>
      <c r="O29" s="9"/>
      <c r="P29" s="57" t="n">
        <f aca="false">'High pensions'!X29</f>
        <v>19879218.25866</v>
      </c>
      <c r="Q29" s="42"/>
      <c r="R29" s="57" t="n">
        <f aca="false">'High SIPA income'!G24</f>
        <v>19900723.8496816</v>
      </c>
      <c r="S29" s="42"/>
      <c r="T29" s="57" t="n">
        <f aca="false">'High SIPA income'!J24</f>
        <v>76092142.4688247</v>
      </c>
      <c r="U29" s="9"/>
      <c r="V29" s="57" t="n">
        <f aca="false">'High SIPA income'!F24</f>
        <v>111380.981934753</v>
      </c>
      <c r="W29" s="42"/>
      <c r="X29" s="57" t="n">
        <f aca="false">'High SIPA income'!M24</f>
        <v>279756.914591961</v>
      </c>
      <c r="Y29" s="9"/>
      <c r="Z29" s="9" t="n">
        <f aca="false">R29+V29-N29-L29-F29</f>
        <v>-474280.0200486</v>
      </c>
      <c r="AA29" s="9"/>
      <c r="AB29" s="9" t="n">
        <f aca="false">T29-P29-D29</f>
        <v>-35650318.7387662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-0.00718288351807503</v>
      </c>
      <c r="AK29" s="44" t="n">
        <f aca="false">AK28+1</f>
        <v>2040</v>
      </c>
      <c r="AL29" s="45" t="n">
        <f aca="false">SUM(AB114:AB117)/AVERAGE(AG114:AG117)</f>
        <v>0.00560166622965239</v>
      </c>
      <c r="AM29" s="9" t="n">
        <f aca="false">'Central scenario'!AM29</f>
        <v>3427469.19706586</v>
      </c>
      <c r="AN29" s="45" t="n">
        <f aca="false">AM29/AVERAGE(AG114:AG117)</f>
        <v>0.000334124869096469</v>
      </c>
      <c r="AO29" s="45" t="n">
        <f aca="false">'GDP evolution by scenario'!M113</f>
        <v>0.0284497819687066</v>
      </c>
      <c r="AP29" s="45"/>
      <c r="AQ29" s="9" t="n">
        <f aca="false">AQ28*(1+AO29)</f>
        <v>855826489.038069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513571984.571202</v>
      </c>
      <c r="AS29" s="46" t="n">
        <f aca="false">AQ29/AG117</f>
        <v>0.0826754813084993</v>
      </c>
      <c r="AT29" s="46" t="n">
        <f aca="false">AR29/AG117</f>
        <v>0.0496126394249718</v>
      </c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2" t="n">
        <f aca="false">workers_and_wage_high!B17</f>
        <v>6007.47172090445</v>
      </c>
      <c r="BA29" s="43" t="n">
        <f aca="false">(AZ29-AZ28)/AZ28</f>
        <v>-0.0529609909626948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0.0131986631830578</v>
      </c>
      <c r="BJ29" s="7" t="n">
        <f aca="false">BJ28+1</f>
        <v>2040</v>
      </c>
      <c r="BK29" s="43" t="n">
        <f aca="false">SUM(T114:T117)/AVERAGE(AG114:AG117)</f>
        <v>0.0732146053284535</v>
      </c>
      <c r="BL29" s="43" t="n">
        <f aca="false">SUM(P114:P117)/AVERAGE(AG114:AG117)</f>
        <v>0.00678420251211999</v>
      </c>
      <c r="BM29" s="43" t="n">
        <f aca="false">SUM(D114:D117)/AVERAGE(AG114:AG117)</f>
        <v>0.0608287365866811</v>
      </c>
      <c r="BN29" s="43" t="n">
        <f aca="false">(SUM(H114:H117)+SUM(J114:J117))/AVERAGE(AG114:AG117)</f>
        <v>0.0110286203832562</v>
      </c>
      <c r="BO29" s="45" t="n">
        <f aca="false">AL29-BN29</f>
        <v>-0.00542695415360379</v>
      </c>
      <c r="BP29" s="27" t="n">
        <f aca="false">BN29+BM29</f>
        <v>0.0718573569699373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'High pensions'!Q30</f>
        <v>91332937.2576985</v>
      </c>
      <c r="E30" s="6"/>
      <c r="F30" s="56" t="n">
        <f aca="false">'High pensions'!I30</f>
        <v>16600842.4751161</v>
      </c>
      <c r="G30" s="56" t="n">
        <f aca="false">'High pensions'!K30</f>
        <v>188388.565652481</v>
      </c>
      <c r="H30" s="56" t="n">
        <f aca="false">'High pensions'!V30</f>
        <v>1036458.30460695</v>
      </c>
      <c r="I30" s="56" t="n">
        <f aca="false">'High pensions'!M30</f>
        <v>5826.4504840973</v>
      </c>
      <c r="J30" s="56" t="n">
        <f aca="false">'High pensions'!W30</f>
        <v>32055.4114826888</v>
      </c>
      <c r="K30" s="6"/>
      <c r="L30" s="56" t="n">
        <f aca="false">'High pensions'!N30</f>
        <v>3260724.69886649</v>
      </c>
      <c r="M30" s="8"/>
      <c r="N30" s="56" t="n">
        <f aca="false">'High pensions'!L30</f>
        <v>691277.192997376</v>
      </c>
      <c r="O30" s="6"/>
      <c r="P30" s="56" t="n">
        <f aca="false">'High pensions'!X30</f>
        <v>20723119.119377</v>
      </c>
      <c r="Q30" s="8"/>
      <c r="R30" s="56" t="n">
        <f aca="false">'High SIPA income'!G25</f>
        <v>15677316.01631</v>
      </c>
      <c r="S30" s="8"/>
      <c r="T30" s="56" t="n">
        <f aca="false">'High SIPA income'!J25</f>
        <v>59943576.5679919</v>
      </c>
      <c r="U30" s="6"/>
      <c r="V30" s="56" t="n">
        <f aca="false">'High SIPA income'!F25</f>
        <v>112841.24617785</v>
      </c>
      <c r="W30" s="8"/>
      <c r="X30" s="56" t="n">
        <f aca="false">'High SIPA income'!M25</f>
        <v>283424.677364756</v>
      </c>
      <c r="Y30" s="6"/>
      <c r="Z30" s="6" t="n">
        <f aca="false">R30+V30-N30-L30-F30</f>
        <v>-4762687.10449211</v>
      </c>
      <c r="AA30" s="6"/>
      <c r="AB30" s="6" t="n">
        <f aca="false">T30-P30-D30</f>
        <v>-52112479.8090836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-0.115561157854214</v>
      </c>
      <c r="AS30" s="5"/>
      <c r="AT30" s="5"/>
      <c r="AU30" s="36" t="n">
        <f aca="false">AVERAGE(AH30:AH33)</f>
        <v>-0.0157812128378013</v>
      </c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1" t="n">
        <f aca="false">workers_and_wage_high!B18</f>
        <v>5985.30123610738</v>
      </c>
      <c r="BA30" s="36" t="n">
        <f aca="false">(AZ30-AZ29)/AZ29</f>
        <v>-0.00369048508708296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0.0153181666349737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'High pensions'!Q31</f>
        <v>92228073.4288797</v>
      </c>
      <c r="E31" s="9"/>
      <c r="F31" s="57" t="n">
        <f aca="false">'High pensions'!I31</f>
        <v>16763544.0701566</v>
      </c>
      <c r="G31" s="57" t="n">
        <f aca="false">'High pensions'!K31</f>
        <v>191156.216226654</v>
      </c>
      <c r="H31" s="57" t="n">
        <f aca="false">'High pensions'!V31</f>
        <v>1051685.10147711</v>
      </c>
      <c r="I31" s="57" t="n">
        <f aca="false">'High pensions'!M31</f>
        <v>5912.0479245357</v>
      </c>
      <c r="J31" s="57" t="n">
        <f aca="false">'High pensions'!W31</f>
        <v>32526.343344653</v>
      </c>
      <c r="K31" s="9"/>
      <c r="L31" s="57" t="n">
        <f aca="false">'High pensions'!N31</f>
        <v>2980423.45885428</v>
      </c>
      <c r="M31" s="42"/>
      <c r="N31" s="57" t="n">
        <f aca="false">'High pensions'!L31</f>
        <v>699056.981607245</v>
      </c>
      <c r="O31" s="9"/>
      <c r="P31" s="57" t="n">
        <f aca="false">'High pensions'!X31</f>
        <v>19311436.7539803</v>
      </c>
      <c r="Q31" s="42"/>
      <c r="R31" s="57" t="n">
        <f aca="false">'High SIPA income'!G26</f>
        <v>18568874.9207298</v>
      </c>
      <c r="S31" s="42"/>
      <c r="T31" s="57" t="n">
        <f aca="false">'High SIPA income'!J26</f>
        <v>70999702.6553669</v>
      </c>
      <c r="U31" s="9"/>
      <c r="V31" s="57" t="n">
        <f aca="false">'High SIPA income'!F26</f>
        <v>111367.371902844</v>
      </c>
      <c r="W31" s="42"/>
      <c r="X31" s="57" t="n">
        <f aca="false">'High SIPA income'!M26</f>
        <v>279722.730115685</v>
      </c>
      <c r="Y31" s="9"/>
      <c r="Z31" s="9" t="n">
        <f aca="false">R31+V31-N31-L31-F31</f>
        <v>-1762782.21798543</v>
      </c>
      <c r="AA31" s="9"/>
      <c r="AB31" s="9" t="n">
        <f aca="false">T31-P31-D31</f>
        <v>-40539807.5274931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-0.00739018651085553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2" t="n">
        <f aca="false">workers_and_wage_high!B19</f>
        <v>5958.11635701907</v>
      </c>
      <c r="BA31" s="43" t="n">
        <f aca="false">(AZ31-AZ30)/AZ30</f>
        <v>-0.00454193999866072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0.0137053496789702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32912032.1111532</v>
      </c>
      <c r="D32" s="57" t="n">
        <f aca="false">'High pensions'!Q32</f>
        <v>94296877.8916681</v>
      </c>
      <c r="E32" s="9"/>
      <c r="F32" s="57" t="n">
        <f aca="false">'High pensions'!I32</f>
        <v>17139573.7701723</v>
      </c>
      <c r="G32" s="57" t="n">
        <f aca="false">'High pensions'!K32</f>
        <v>182370.88942965</v>
      </c>
      <c r="H32" s="57" t="n">
        <f aca="false">'High pensions'!V32</f>
        <v>1003350.82553046</v>
      </c>
      <c r="I32" s="57" t="n">
        <f aca="false">'High pensions'!M32</f>
        <v>5640.336786484</v>
      </c>
      <c r="J32" s="57" t="n">
        <f aca="false">'High pensions'!W32</f>
        <v>31031.4688308389</v>
      </c>
      <c r="K32" s="9"/>
      <c r="L32" s="57" t="n">
        <f aca="false">'High pensions'!N32</f>
        <v>2896025.92911585</v>
      </c>
      <c r="M32" s="42"/>
      <c r="N32" s="57" t="n">
        <f aca="false">'High pensions'!L32</f>
        <v>716197.405407231</v>
      </c>
      <c r="O32" s="9"/>
      <c r="P32" s="57" t="n">
        <f aca="false">'High pensions'!X32</f>
        <v>18967799.1254636</v>
      </c>
      <c r="Q32" s="42"/>
      <c r="R32" s="57" t="n">
        <f aca="false">'High SIPA income'!G27</f>
        <v>15918928.0729573</v>
      </c>
      <c r="S32" s="42"/>
      <c r="T32" s="57" t="n">
        <f aca="false">'High SIPA income'!J27</f>
        <v>60867401.2075107</v>
      </c>
      <c r="U32" s="9"/>
      <c r="V32" s="57" t="n">
        <f aca="false">'High SIPA income'!F27</f>
        <v>110090.445964971</v>
      </c>
      <c r="W32" s="42"/>
      <c r="X32" s="57" t="n">
        <f aca="false">'High SIPA income'!M27</f>
        <v>276515.460307712</v>
      </c>
      <c r="Y32" s="9"/>
      <c r="Z32" s="9" t="n">
        <f aca="false">R32+V32-N32-L32-F32</f>
        <v>-4722778.58577306</v>
      </c>
      <c r="AA32" s="9"/>
      <c r="AB32" s="9" t="n">
        <f aca="false">T32-P32-D32</f>
        <v>-52397275.809621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-0.0103347887409531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2" t="n">
        <f aca="false">workers_and_wage_high!B20</f>
        <v>5902.87223350446</v>
      </c>
      <c r="BA32" s="43" t="n">
        <f aca="false">(AZ32-AZ31)/AZ31</f>
        <v>-0.0092720786578007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0.0162870635160979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'High pensions'!Q33</f>
        <v>93072114.0033828</v>
      </c>
      <c r="E33" s="9"/>
      <c r="F33" s="57" t="n">
        <f aca="false">'High pensions'!I33</f>
        <v>16916958.4356707</v>
      </c>
      <c r="G33" s="57" t="n">
        <f aca="false">'High pensions'!K33</f>
        <v>188855.823048279</v>
      </c>
      <c r="H33" s="57" t="n">
        <f aca="false">'High pensions'!V33</f>
        <v>1039029.01693541</v>
      </c>
      <c r="I33" s="57" t="n">
        <f aca="false">'High pensions'!M33</f>
        <v>5840.90174376123</v>
      </c>
      <c r="J33" s="57" t="n">
        <f aca="false">'High pensions'!W33</f>
        <v>32134.9180495489</v>
      </c>
      <c r="K33" s="9"/>
      <c r="L33" s="57" t="n">
        <f aca="false">'High pensions'!N33</f>
        <v>3098515.78227253</v>
      </c>
      <c r="M33" s="42"/>
      <c r="N33" s="57" t="n">
        <f aca="false">'High pensions'!L33</f>
        <v>707971.211368546</v>
      </c>
      <c r="O33" s="9"/>
      <c r="P33" s="57" t="n">
        <f aca="false">'High pensions'!X33</f>
        <v>19973261.8436086</v>
      </c>
      <c r="Q33" s="42"/>
      <c r="R33" s="57" t="n">
        <f aca="false">'High SIPA income'!G28</f>
        <v>18359553.4556302</v>
      </c>
      <c r="S33" s="42"/>
      <c r="T33" s="57" t="n">
        <f aca="false">'High SIPA income'!J28</f>
        <v>70199343.8913115</v>
      </c>
      <c r="U33" s="9"/>
      <c r="V33" s="57" t="n">
        <f aca="false">'High SIPA income'!F28</f>
        <v>109378.803212193</v>
      </c>
      <c r="W33" s="42"/>
      <c r="X33" s="57" t="n">
        <f aca="false">'High SIPA income'!M28</f>
        <v>274728.018885033</v>
      </c>
      <c r="Y33" s="9"/>
      <c r="Z33" s="9" t="n">
        <f aca="false">R33+V33-N33-L33-F33</f>
        <v>-2254513.17046936</v>
      </c>
      <c r="AA33" s="9"/>
      <c r="AB33" s="9" t="n">
        <f aca="false">T33-P33-D33</f>
        <v>-42846031.95568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-0.00934048003346995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2" t="n">
        <f aca="false">workers_and_wage_high!B21</f>
        <v>5859.55797690472</v>
      </c>
      <c r="BA33" s="43" t="n">
        <f aca="false">(AZ33-AZ32)/AZ32</f>
        <v>-0.00733782722822468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0.0145658730936634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'High pensions'!Q34</f>
        <v>103274627.872767</v>
      </c>
      <c r="E34" s="6"/>
      <c r="F34" s="56" t="n">
        <f aca="false">'High pensions'!I34</f>
        <v>18771386.1008837</v>
      </c>
      <c r="G34" s="56" t="n">
        <f aca="false">'High pensions'!K34</f>
        <v>207611.34248252</v>
      </c>
      <c r="H34" s="56" t="n">
        <f aca="false">'High pensions'!V34</f>
        <v>1142216.35108973</v>
      </c>
      <c r="I34" s="56" t="n">
        <f aca="false">'High pensions'!M34</f>
        <v>6420.96935512949</v>
      </c>
      <c r="J34" s="56" t="n">
        <f aca="false">'High pensions'!W34</f>
        <v>35326.2788996825</v>
      </c>
      <c r="K34" s="6"/>
      <c r="L34" s="56" t="n">
        <f aca="false">'High pensions'!N34</f>
        <v>3396317.55376463</v>
      </c>
      <c r="M34" s="8"/>
      <c r="N34" s="56" t="n">
        <f aca="false">'High pensions'!L34</f>
        <v>700257.252936613</v>
      </c>
      <c r="O34" s="6"/>
      <c r="P34" s="56" t="n">
        <f aca="false">'High pensions'!X34</f>
        <v>21476116.7282644</v>
      </c>
      <c r="Q34" s="8"/>
      <c r="R34" s="56" t="n">
        <f aca="false">'High SIPA income'!G29</f>
        <v>16456964.1966419</v>
      </c>
      <c r="S34" s="8"/>
      <c r="T34" s="56" t="n">
        <f aca="false">'High SIPA income'!J29</f>
        <v>62924628.958924</v>
      </c>
      <c r="U34" s="6"/>
      <c r="V34" s="56" t="n">
        <f aca="false">'High SIPA income'!F29</f>
        <v>110520.360172067</v>
      </c>
      <c r="W34" s="8"/>
      <c r="X34" s="56" t="n">
        <f aca="false">'High SIPA income'!M29</f>
        <v>277595.280848231</v>
      </c>
      <c r="Y34" s="6"/>
      <c r="Z34" s="6" t="n">
        <f aca="false">R34+V34-N34-L34-F34</f>
        <v>-6300476.35077102</v>
      </c>
      <c r="AA34" s="6"/>
      <c r="AB34" s="6" t="n">
        <f aca="false">T34-P34-D34</f>
        <v>-61826115.6421078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-0.0130131988934603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1" t="n">
        <f aca="false">workers_and_wage_high!B22</f>
        <v>5959.3095259097</v>
      </c>
      <c r="BA34" s="36" t="n">
        <f aca="false">(AZ34-AZ33)/AZ33</f>
        <v>0.0170237327453961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0.017273414410962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'High pensions'!Q35</f>
        <v>92052272.5003382</v>
      </c>
      <c r="E35" s="9"/>
      <c r="F35" s="57" t="n">
        <f aca="false">'High pensions'!I35</f>
        <v>16731590.170399</v>
      </c>
      <c r="G35" s="57" t="n">
        <f aca="false">'High pensions'!K35</f>
        <v>231326.713951368</v>
      </c>
      <c r="H35" s="57" t="n">
        <f aca="false">'High pensions'!V35</f>
        <v>1272691.32774553</v>
      </c>
      <c r="I35" s="57" t="n">
        <f aca="false">'High pensions'!M35</f>
        <v>7154.43445210409</v>
      </c>
      <c r="J35" s="57" t="n">
        <f aca="false">'High pensions'!W35</f>
        <v>39361.5874560468</v>
      </c>
      <c r="K35" s="9"/>
      <c r="L35" s="57" t="n">
        <f aca="false">'High pensions'!N35</f>
        <v>2487678.49960983</v>
      </c>
      <c r="M35" s="42"/>
      <c r="N35" s="57" t="n">
        <f aca="false">'High pensions'!L35</f>
        <v>702118.371532291</v>
      </c>
      <c r="O35" s="9"/>
      <c r="P35" s="57" t="n">
        <f aca="false">'High pensions'!X35</f>
        <v>16771423.6821615</v>
      </c>
      <c r="Q35" s="42"/>
      <c r="R35" s="57" t="n">
        <f aca="false">'High SIPA income'!G30</f>
        <v>19904377.3720268</v>
      </c>
      <c r="S35" s="42"/>
      <c r="T35" s="57" t="n">
        <f aca="false">'High SIPA income'!J30</f>
        <v>76106112.0281686</v>
      </c>
      <c r="U35" s="9"/>
      <c r="V35" s="57" t="n">
        <f aca="false">'High SIPA income'!F30</f>
        <v>110302.276286578</v>
      </c>
      <c r="W35" s="42"/>
      <c r="X35" s="57" t="n">
        <f aca="false">'High SIPA income'!M30</f>
        <v>277047.517003213</v>
      </c>
      <c r="Y35" s="9"/>
      <c r="Z35" s="9" t="n">
        <f aca="false">R35+V35-N35-L35-F35</f>
        <v>93292.6067722105</v>
      </c>
      <c r="AA35" s="9"/>
      <c r="AB35" s="9" t="n">
        <f aca="false">T35-P35-D35</f>
        <v>-32717584.1543311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-0.00670984245904889</v>
      </c>
      <c r="AK35" s="7"/>
      <c r="AL35" s="7"/>
      <c r="AM35" s="59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2" t="n">
        <f aca="false">workers_and_wage_high!B23</f>
        <v>6078.96602713606</v>
      </c>
      <c r="BA35" s="43" t="n">
        <f aca="false">(AZ35-AZ34)/AZ34</f>
        <v>0.0200789203356733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0.0150672835202383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'High pensions'!Q36</f>
        <v>91469536.1575028</v>
      </c>
      <c r="E36" s="9"/>
      <c r="F36" s="57" t="n">
        <f aca="false">'High pensions'!I36</f>
        <v>16625670.9421075</v>
      </c>
      <c r="G36" s="57" t="n">
        <f aca="false">'High pensions'!K36</f>
        <v>255153.858561473</v>
      </c>
      <c r="H36" s="57" t="n">
        <f aca="false">'High pensions'!V36</f>
        <v>1403781.24724611</v>
      </c>
      <c r="I36" s="57" t="n">
        <f aca="false">'High pensions'!M36</f>
        <v>7891.35645035488</v>
      </c>
      <c r="J36" s="57" t="n">
        <f aca="false">'High pensions'!W36</f>
        <v>43415.914863282</v>
      </c>
      <c r="K36" s="9"/>
      <c r="L36" s="57" t="n">
        <f aca="false">'High pensions'!N36</f>
        <v>2399312.66349053</v>
      </c>
      <c r="M36" s="42"/>
      <c r="N36" s="57" t="n">
        <f aca="false">'High pensions'!L36</f>
        <v>700455.256052686</v>
      </c>
      <c r="O36" s="9"/>
      <c r="P36" s="57" t="n">
        <f aca="false">'High pensions'!X36</f>
        <v>16303742.9677945</v>
      </c>
      <c r="Q36" s="42"/>
      <c r="R36" s="57" t="n">
        <f aca="false">'High SIPA income'!G31</f>
        <v>17694861.2495615</v>
      </c>
      <c r="S36" s="42"/>
      <c r="T36" s="57" t="n">
        <f aca="false">'High SIPA income'!J31</f>
        <v>67657835.6314043</v>
      </c>
      <c r="U36" s="9"/>
      <c r="V36" s="57" t="n">
        <f aca="false">'High SIPA income'!F31</f>
        <v>117221.819912354</v>
      </c>
      <c r="W36" s="42"/>
      <c r="X36" s="57" t="n">
        <f aca="false">'High SIPA income'!M31</f>
        <v>294427.415631377</v>
      </c>
      <c r="Y36" s="9"/>
      <c r="Z36" s="9" t="n">
        <f aca="false">R36+V36-N36-L36-F36</f>
        <v>-1913355.7921768</v>
      </c>
      <c r="AA36" s="9"/>
      <c r="AB36" s="9" t="n">
        <f aca="false">T36-P36-D36</f>
        <v>-40115443.4938931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-0.00782570447567082</v>
      </c>
      <c r="AK36" s="7"/>
      <c r="AL36" s="7"/>
      <c r="AU36" s="9"/>
      <c r="AW36" s="7" t="n">
        <f aca="false">workers_and_wage_high!C24</f>
        <v>11592267</v>
      </c>
      <c r="AY36" s="43" t="n">
        <f aca="false">(AW36-AW35)/AW35</f>
        <v>-0.000573674051232869</v>
      </c>
      <c r="AZ36" s="12" t="n">
        <f aca="false">workers_and_wage_high!B24</f>
        <v>6198.22496352159</v>
      </c>
      <c r="BA36" s="43" t="n">
        <f aca="false">(AZ36-AZ35)/AZ35</f>
        <v>0.0196182929552768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0.0171373073095507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'High pensions'!Q37</f>
        <v>93571159.4559303</v>
      </c>
      <c r="E37" s="9"/>
      <c r="F37" s="57" t="n">
        <f aca="false">'High pensions'!I37</f>
        <v>17007665.8539845</v>
      </c>
      <c r="G37" s="57" t="n">
        <f aca="false">'High pensions'!K37</f>
        <v>280577.494829578</v>
      </c>
      <c r="H37" s="57" t="n">
        <f aca="false">'High pensions'!V37</f>
        <v>1543654.59280782</v>
      </c>
      <c r="I37" s="57" t="n">
        <f aca="false">'High pensions'!M37</f>
        <v>8677.65447926527</v>
      </c>
      <c r="J37" s="57" t="n">
        <f aca="false">'High pensions'!W37</f>
        <v>47741.894622922</v>
      </c>
      <c r="K37" s="9"/>
      <c r="L37" s="57" t="n">
        <f aca="false">'High pensions'!N37</f>
        <v>2369556.92297358</v>
      </c>
      <c r="M37" s="42"/>
      <c r="N37" s="57" t="n">
        <f aca="false">'High pensions'!L37</f>
        <v>717998.831808485</v>
      </c>
      <c r="O37" s="9"/>
      <c r="P37" s="57" t="n">
        <f aca="false">'High pensions'!X37</f>
        <v>16245859.866416</v>
      </c>
      <c r="Q37" s="42"/>
      <c r="R37" s="57" t="n">
        <f aca="false">'High SIPA income'!G32</f>
        <v>21037272.7953405</v>
      </c>
      <c r="S37" s="42"/>
      <c r="T37" s="57" t="n">
        <f aca="false">'High SIPA income'!J32</f>
        <v>80437835.8691809</v>
      </c>
      <c r="U37" s="9"/>
      <c r="V37" s="57" t="n">
        <f aca="false">'High SIPA income'!F32</f>
        <v>118890.329751851</v>
      </c>
      <c r="W37" s="42"/>
      <c r="X37" s="57" t="n">
        <f aca="false">'High SIPA income'!M32</f>
        <v>298618.231303459</v>
      </c>
      <c r="Y37" s="9"/>
      <c r="Z37" s="9" t="n">
        <f aca="false">R37+V37-N37-L37-F37</f>
        <v>1060941.51632575</v>
      </c>
      <c r="AA37" s="9"/>
      <c r="AB37" s="9" t="n">
        <f aca="false">T37-P37-D37</f>
        <v>-29379183.4531653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-0.00559482018470708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2" t="n">
        <f aca="false">workers_and_wage_high!B25</f>
        <v>6316.43204429647</v>
      </c>
      <c r="BA37" s="43" t="n">
        <f aca="false">(AZ37-AZ36)/AZ36</f>
        <v>0.0190711181782791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0.0150315950366612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'High pensions'!Q38</f>
        <v>99717205.0680004</v>
      </c>
      <c r="E38" s="6"/>
      <c r="F38" s="56" t="n">
        <f aca="false">'High pensions'!I38</f>
        <v>18124782.3961031</v>
      </c>
      <c r="G38" s="56" t="n">
        <f aca="false">'High pensions'!K38</f>
        <v>325531.82243245</v>
      </c>
      <c r="H38" s="56" t="n">
        <f aca="false">'High pensions'!V38</f>
        <v>1790980.03960786</v>
      </c>
      <c r="I38" s="56" t="n">
        <f aca="false">'High pensions'!M38</f>
        <v>10067.9945082201</v>
      </c>
      <c r="J38" s="56" t="n">
        <f aca="false">'High pensions'!W38</f>
        <v>55391.1352456038</v>
      </c>
      <c r="K38" s="6"/>
      <c r="L38" s="56" t="n">
        <f aca="false">'High pensions'!N38</f>
        <v>2888365.47289515</v>
      </c>
      <c r="M38" s="8"/>
      <c r="N38" s="56" t="n">
        <f aca="false">'High pensions'!L38</f>
        <v>767789.873829901</v>
      </c>
      <c r="O38" s="6"/>
      <c r="P38" s="56" t="n">
        <f aca="false">'High pensions'!X38</f>
        <v>19211895.5207405</v>
      </c>
      <c r="Q38" s="8"/>
      <c r="R38" s="56" t="n">
        <f aca="false">'High SIPA income'!G33</f>
        <v>18839362.1261842</v>
      </c>
      <c r="S38" s="8"/>
      <c r="T38" s="56" t="n">
        <f aca="false">'High SIPA income'!J33</f>
        <v>72033933.9290078</v>
      </c>
      <c r="U38" s="6"/>
      <c r="V38" s="56" t="n">
        <f aca="false">'High SIPA income'!F33</f>
        <v>124512.176644645</v>
      </c>
      <c r="W38" s="8"/>
      <c r="X38" s="56" t="n">
        <f aca="false">'High SIPA income'!M33</f>
        <v>312738.689874725</v>
      </c>
      <c r="Y38" s="6"/>
      <c r="Z38" s="6" t="n">
        <f aca="false">R38+V38-N38-L38-F38</f>
        <v>-2817063.4399993</v>
      </c>
      <c r="AA38" s="6"/>
      <c r="AB38" s="6" t="n">
        <f aca="false">T38-P38-D38</f>
        <v>-46895166.6597331</v>
      </c>
      <c r="AC38" s="24"/>
      <c r="AD38" s="6"/>
      <c r="AE38" s="6"/>
      <c r="AF38" s="6"/>
      <c r="AG38" s="6" t="n">
        <f aca="false">BF38/100*$AG$37</f>
        <v>5255899018.72684</v>
      </c>
      <c r="AH38" s="36" t="n">
        <f aca="false">(AG38-AG37)/AG37</f>
        <v>0.000906303799497628</v>
      </c>
      <c r="AI38" s="36"/>
      <c r="AJ38" s="36" t="n">
        <f aca="false">AB38/AG38</f>
        <v>-0.00892238730094413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0.000667195655504914</v>
      </c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1" t="n">
        <f aca="false">workers_and_wage_high!B26</f>
        <v>6428.90223032854</v>
      </c>
      <c r="BA38" s="36" t="n">
        <f aca="false">(AZ38-AZ37)/AZ37</f>
        <v>0.0178059678697291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6" t="n">
        <f aca="false">T45/AG45</f>
        <v>0.0171572551487092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'High pensions'!Q39</f>
        <v>99665182.7493175</v>
      </c>
      <c r="E39" s="9"/>
      <c r="F39" s="57" t="n">
        <f aca="false">'High pensions'!I39</f>
        <v>18115326.7238826</v>
      </c>
      <c r="G39" s="57" t="n">
        <f aca="false">'High pensions'!K39</f>
        <v>339978.926245812</v>
      </c>
      <c r="H39" s="57" t="n">
        <f aca="false">'High pensions'!V39</f>
        <v>1870463.74220422</v>
      </c>
      <c r="I39" s="57" t="n">
        <f aca="false">'High pensions'!M39</f>
        <v>10514.8121519324</v>
      </c>
      <c r="J39" s="57" t="n">
        <f aca="false">'High pensions'!W39</f>
        <v>57849.3940887907</v>
      </c>
      <c r="K39" s="9"/>
      <c r="L39" s="57" t="n">
        <f aca="false">'High pensions'!N39</f>
        <v>2559501.75427488</v>
      </c>
      <c r="M39" s="42"/>
      <c r="N39" s="57" t="n">
        <f aca="false">'High pensions'!L39</f>
        <v>769220.943500694</v>
      </c>
      <c r="O39" s="9"/>
      <c r="P39" s="57" t="n">
        <f aca="false">'High pensions'!X39</f>
        <v>17513293.4445624</v>
      </c>
      <c r="Q39" s="42"/>
      <c r="R39" s="57" t="n">
        <f aca="false">'High SIPA income'!G34</f>
        <v>22393673.4789567</v>
      </c>
      <c r="S39" s="42"/>
      <c r="T39" s="57" t="n">
        <f aca="false">'High SIPA income'!J34</f>
        <v>85624151.4445405</v>
      </c>
      <c r="U39" s="9"/>
      <c r="V39" s="57" t="n">
        <f aca="false">'High SIPA income'!F34</f>
        <v>122882.244302357</v>
      </c>
      <c r="W39" s="42"/>
      <c r="X39" s="57" t="n">
        <f aca="false">'High SIPA income'!M34</f>
        <v>308644.769753431</v>
      </c>
      <c r="Y39" s="9"/>
      <c r="Z39" s="9" t="n">
        <f aca="false">R39+V39-N39-L39-F39</f>
        <v>1072506.30160085</v>
      </c>
      <c r="AA39" s="9"/>
      <c r="AB39" s="9" t="n">
        <f aca="false">T39-P39-D39</f>
        <v>-31554324.7493394</v>
      </c>
      <c r="AC39" s="24"/>
      <c r="AD39" s="9"/>
      <c r="AE39" s="9"/>
      <c r="AF39" s="9"/>
      <c r="AG39" s="9" t="n">
        <f aca="false">BF39/100*$AG$37</f>
        <v>5257187789.55523</v>
      </c>
      <c r="AH39" s="43" t="n">
        <f aca="false">(AG39-AG38)/AG38</f>
        <v>0.000245204640309166</v>
      </c>
      <c r="AI39" s="43"/>
      <c r="AJ39" s="43" t="n">
        <f aca="false">AB39/AG39</f>
        <v>-0.00600213003842668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2" t="n">
        <f aca="false">workers_and_wage_high!B27</f>
        <v>6545.29300486669</v>
      </c>
      <c r="BA39" s="43" t="n">
        <f aca="false">(AZ39-AZ38)/AZ38</f>
        <v>0.0181042999828296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100.11517306697</v>
      </c>
      <c r="BG39" s="7"/>
      <c r="BH39" s="7"/>
      <c r="BI39" s="43" t="n">
        <f aca="false">T46/AG46</f>
        <v>0.0149311821718555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'High pensions'!Q40</f>
        <v>100410683.571714</v>
      </c>
      <c r="E40" s="9"/>
      <c r="F40" s="57" t="n">
        <f aca="false">'High pensions'!I40</f>
        <v>18250830.3230142</v>
      </c>
      <c r="G40" s="57" t="n">
        <f aca="false">'High pensions'!K40</f>
        <v>377224.181985801</v>
      </c>
      <c r="H40" s="57" t="n">
        <f aca="false">'High pensions'!V40</f>
        <v>2075376.1501586</v>
      </c>
      <c r="I40" s="57" t="n">
        <f aca="false">'High pensions'!M40</f>
        <v>11666.7272779114</v>
      </c>
      <c r="J40" s="57" t="n">
        <f aca="false">'High pensions'!W40</f>
        <v>64186.8912420186</v>
      </c>
      <c r="K40" s="9"/>
      <c r="L40" s="57" t="n">
        <f aca="false">'High pensions'!N40</f>
        <v>2492511.03768535</v>
      </c>
      <c r="M40" s="42"/>
      <c r="N40" s="57" t="n">
        <f aca="false">'High pensions'!L40</f>
        <v>776127.731328454</v>
      </c>
      <c r="O40" s="9"/>
      <c r="P40" s="57" t="n">
        <f aca="false">'High pensions'!X40</f>
        <v>17203677.4065154</v>
      </c>
      <c r="Q40" s="42"/>
      <c r="R40" s="57" t="n">
        <f aca="false">'High SIPA income'!G35</f>
        <v>20024710.6166942</v>
      </c>
      <c r="S40" s="42"/>
      <c r="T40" s="57" t="n">
        <f aca="false">'High SIPA income'!J35</f>
        <v>76566216.6186414</v>
      </c>
      <c r="U40" s="9"/>
      <c r="V40" s="57" t="n">
        <f aca="false">'High SIPA income'!F35</f>
        <v>123428.44397503</v>
      </c>
      <c r="W40" s="42"/>
      <c r="X40" s="57" t="n">
        <f aca="false">'High SIPA income'!M35</f>
        <v>310016.665857449</v>
      </c>
      <c r="Y40" s="9"/>
      <c r="Z40" s="9" t="n">
        <f aca="false">R40+V40-N40-L40-F40</f>
        <v>-1371330.03135878</v>
      </c>
      <c r="AA40" s="9"/>
      <c r="AB40" s="9" t="n">
        <f aca="false">T40-P40-D40</f>
        <v>-41048144.3595882</v>
      </c>
      <c r="AC40" s="24"/>
      <c r="AD40" s="9"/>
      <c r="AE40" s="9"/>
      <c r="AF40" s="9"/>
      <c r="AG40" s="9" t="n">
        <f aca="false">BF40/100*$AG$37</f>
        <v>5256548380.33363</v>
      </c>
      <c r="AH40" s="43" t="n">
        <f aca="false">(AG40-AG39)/AG39</f>
        <v>-0.000121625714583327</v>
      </c>
      <c r="AI40" s="43"/>
      <c r="AJ40" s="43" t="n">
        <f aca="false">AB40/AG40</f>
        <v>-0.00780895397313606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2" t="n">
        <f aca="false">workers_and_wage_high!B28</f>
        <v>6686.90897209624</v>
      </c>
      <c r="BA40" s="43" t="n">
        <f aca="false">(AZ40-AZ39)/AZ39</f>
        <v>0.0216363067511649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3" t="n">
        <f aca="false">T47/AG47</f>
        <v>0.0173120823828892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'High pensions'!Q41</f>
        <v>102129133.314933</v>
      </c>
      <c r="E41" s="9"/>
      <c r="F41" s="57" t="n">
        <f aca="false">'High pensions'!I41</f>
        <v>18563178.9055205</v>
      </c>
      <c r="G41" s="57" t="n">
        <f aca="false">'High pensions'!K41</f>
        <v>400712.814370904</v>
      </c>
      <c r="H41" s="57" t="n">
        <f aca="false">'High pensions'!V41</f>
        <v>2204603.67527447</v>
      </c>
      <c r="I41" s="57" t="n">
        <f aca="false">'High pensions'!M41</f>
        <v>12393.1798259041</v>
      </c>
      <c r="J41" s="57" t="n">
        <f aca="false">'High pensions'!W41</f>
        <v>68183.6188229213</v>
      </c>
      <c r="K41" s="9"/>
      <c r="L41" s="57" t="n">
        <f aca="false">'High pensions'!N41</f>
        <v>2496128.43845407</v>
      </c>
      <c r="M41" s="42"/>
      <c r="N41" s="57" t="n">
        <f aca="false">'High pensions'!L41</f>
        <v>791382.342150822</v>
      </c>
      <c r="O41" s="9"/>
      <c r="P41" s="57" t="n">
        <f aca="false">'High pensions'!X41</f>
        <v>17306374.4842075</v>
      </c>
      <c r="Q41" s="42"/>
      <c r="R41" s="57" t="n">
        <f aca="false">'High SIPA income'!G36</f>
        <v>23785873.3354639</v>
      </c>
      <c r="S41" s="42"/>
      <c r="T41" s="57" t="n">
        <f aca="false">'High SIPA income'!J36</f>
        <v>90947348.2602241</v>
      </c>
      <c r="U41" s="9"/>
      <c r="V41" s="57" t="n">
        <f aca="false">'High SIPA income'!F36</f>
        <v>128466.705240588</v>
      </c>
      <c r="W41" s="42"/>
      <c r="X41" s="57" t="n">
        <f aca="false">'High SIPA income'!M36</f>
        <v>322671.325585502</v>
      </c>
      <c r="Y41" s="9"/>
      <c r="Z41" s="9" t="n">
        <f aca="false">R41+V41-N41-L41-F41</f>
        <v>2063650.35457903</v>
      </c>
      <c r="AA41" s="9"/>
      <c r="AB41" s="9" t="n">
        <f aca="false">T41-P41-D41</f>
        <v>-28488159.5389166</v>
      </c>
      <c r="AC41" s="24"/>
      <c r="AD41" s="9"/>
      <c r="AE41" s="9"/>
      <c r="AF41" s="9"/>
      <c r="AG41" s="9" t="n">
        <f aca="false">BF41/100*$AG$37</f>
        <v>5265163336.93166</v>
      </c>
      <c r="AH41" s="43" t="n">
        <f aca="false">(AG41-AG40)/AG40</f>
        <v>0.00163889989679619</v>
      </c>
      <c r="AI41" s="43" t="n">
        <f aca="false">(AG41-AG37)/AG37</f>
        <v>0.00267055278117854</v>
      </c>
      <c r="AJ41" s="43" t="n">
        <f aca="false">AB41/AG41</f>
        <v>-0.00541068865596076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2" t="n">
        <f aca="false">workers_and_wage_high!B29</f>
        <v>6821.77226275002</v>
      </c>
      <c r="BA41" s="43" t="n">
        <f aca="false">(AZ41-AZ40)/AZ40</f>
        <v>0.0201682557989872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100.267055278118</v>
      </c>
      <c r="BG41" s="50" t="n">
        <f aca="false">(BB41-BB37)/BB37</f>
        <v>0.104166666666667</v>
      </c>
      <c r="BH41" s="7"/>
      <c r="BI41" s="43" t="n">
        <f aca="false">T48/AG48</f>
        <v>0.0150152747836437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'High pensions'!Q42</f>
        <v>103777464.53537</v>
      </c>
      <c r="E42" s="6"/>
      <c r="F42" s="56" t="n">
        <f aca="false">'High pensions'!I42</f>
        <v>18862782.6165025</v>
      </c>
      <c r="G42" s="56" t="n">
        <f aca="false">'High pensions'!K42</f>
        <v>434271.720088544</v>
      </c>
      <c r="H42" s="56" t="n">
        <f aca="false">'High pensions'!V42</f>
        <v>2389234.87305498</v>
      </c>
      <c r="I42" s="56" t="n">
        <f aca="false">'High pensions'!M42</f>
        <v>13431.0841264498</v>
      </c>
      <c r="J42" s="56" t="n">
        <f aca="false">'High pensions'!W42</f>
        <v>73893.862053247</v>
      </c>
      <c r="K42" s="6"/>
      <c r="L42" s="56" t="n">
        <f aca="false">'High pensions'!N42</f>
        <v>3058716.80616949</v>
      </c>
      <c r="M42" s="8"/>
      <c r="N42" s="56" t="n">
        <f aca="false">'High pensions'!L42</f>
        <v>806529.232414752</v>
      </c>
      <c r="O42" s="6"/>
      <c r="P42" s="56" t="n">
        <f aca="false">'High pensions'!X42</f>
        <v>20308981.9198924</v>
      </c>
      <c r="Q42" s="8"/>
      <c r="R42" s="56" t="n">
        <f aca="false">'High SIPA income'!G37</f>
        <v>20937970.5805626</v>
      </c>
      <c r="S42" s="8"/>
      <c r="T42" s="56" t="n">
        <f aca="false">'High SIPA income'!J37</f>
        <v>80058145.2442858</v>
      </c>
      <c r="U42" s="6"/>
      <c r="V42" s="56" t="n">
        <f aca="false">'High SIPA income'!F37</f>
        <v>133193.19756555</v>
      </c>
      <c r="W42" s="8"/>
      <c r="X42" s="56" t="n">
        <f aca="false">'High SIPA income'!M37</f>
        <v>334542.911620258</v>
      </c>
      <c r="Y42" s="6"/>
      <c r="Z42" s="6" t="n">
        <f aca="false">R42+V42-N42-L42-F42</f>
        <v>-1656864.87695857</v>
      </c>
      <c r="AA42" s="6"/>
      <c r="AB42" s="6" t="n">
        <f aca="false">T42-P42-D42</f>
        <v>-44028301.2109765</v>
      </c>
      <c r="AC42" s="24"/>
      <c r="AD42" s="6"/>
      <c r="AE42" s="6"/>
      <c r="AF42" s="6"/>
      <c r="AG42" s="6" t="n">
        <f aca="false">BF42/100*$AG$37</f>
        <v>5313376172.73559</v>
      </c>
      <c r="AH42" s="36" t="n">
        <f aca="false">(AG42-AG41)/AG41</f>
        <v>0.00915694969342182</v>
      </c>
      <c r="AI42" s="36"/>
      <c r="AJ42" s="36" t="n">
        <f aca="false">AB42/AG42</f>
        <v>-0.00828631359415092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0.0128412295501425</v>
      </c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1" t="n">
        <f aca="false">workers_and_wage_high!B30</f>
        <v>6841.72557359649</v>
      </c>
      <c r="BA42" s="36" t="n">
        <f aca="false">(AZ42-AZ41)/AZ41</f>
        <v>0.00292494531889087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101.185195659207</v>
      </c>
      <c r="BG42" s="5"/>
      <c r="BH42" s="5"/>
      <c r="BI42" s="36" t="n">
        <f aca="false">T49/AG49</f>
        <v>0.0172991955647679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'High pensions'!Q43</f>
        <v>105821990.046341</v>
      </c>
      <c r="E43" s="9"/>
      <c r="F43" s="57" t="n">
        <f aca="false">'High pensions'!I43</f>
        <v>19234399.32963</v>
      </c>
      <c r="G43" s="57" t="n">
        <f aca="false">'High pensions'!K43</f>
        <v>460536.846077021</v>
      </c>
      <c r="H43" s="57" t="n">
        <f aca="false">'High pensions'!V43</f>
        <v>2533737.84677857</v>
      </c>
      <c r="I43" s="57" t="n">
        <f aca="false">'High pensions'!M43</f>
        <v>14243.4076106295</v>
      </c>
      <c r="J43" s="57" t="n">
        <f aca="false">'High pensions'!W43</f>
        <v>78363.0261890276</v>
      </c>
      <c r="K43" s="9"/>
      <c r="L43" s="57" t="n">
        <f aca="false">'High pensions'!N43</f>
        <v>2565271.73711311</v>
      </c>
      <c r="M43" s="42"/>
      <c r="N43" s="57" t="n">
        <f aca="false">'High pensions'!L43</f>
        <v>824851.105218668</v>
      </c>
      <c r="O43" s="9"/>
      <c r="P43" s="57" t="n">
        <f aca="false">'High pensions'!X43</f>
        <v>17849294.6491604</v>
      </c>
      <c r="Q43" s="42"/>
      <c r="R43" s="57" t="n">
        <f aca="false">'High SIPA income'!G38</f>
        <v>24185891.0725028</v>
      </c>
      <c r="S43" s="42"/>
      <c r="T43" s="57" t="n">
        <f aca="false">'High SIPA income'!J38</f>
        <v>92476850.7480098</v>
      </c>
      <c r="U43" s="9"/>
      <c r="V43" s="57" t="n">
        <f aca="false">'High SIPA income'!F38</f>
        <v>135321.583558775</v>
      </c>
      <c r="W43" s="42"/>
      <c r="X43" s="57" t="n">
        <f aca="false">'High SIPA income'!M38</f>
        <v>339888.80360453</v>
      </c>
      <c r="Y43" s="9"/>
      <c r="Z43" s="9" t="n">
        <f aca="false">R43+V43-N43-L43-F43</f>
        <v>1696690.48409979</v>
      </c>
      <c r="AA43" s="9"/>
      <c r="AB43" s="9" t="n">
        <f aca="false">T43-P43-D43</f>
        <v>-31194433.9474919</v>
      </c>
      <c r="AC43" s="24"/>
      <c r="AD43" s="9"/>
      <c r="AE43" s="9"/>
      <c r="AF43" s="9"/>
      <c r="AG43" s="9" t="n">
        <f aca="false">BF43/100*$AG$37</f>
        <v>5396229937.27095</v>
      </c>
      <c r="AH43" s="43" t="n">
        <f aca="false">(AG43-AG42)/AG42</f>
        <v>0.0155934309640087</v>
      </c>
      <c r="AI43" s="43"/>
      <c r="AJ43" s="43" t="n">
        <f aca="false">AB43/AG43</f>
        <v>-0.00578078293736829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2" t="n">
        <f aca="false">workers_and_wage_high!B31</f>
        <v>6896.59599889326</v>
      </c>
      <c r="BA43" s="43" t="n">
        <f aca="false">(AZ43-AZ42)/AZ42</f>
        <v>0.00801996875006582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3" t="n">
        <f aca="false">T50/AG50</f>
        <v>0.0152841232364117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'High pensions'!Q44</f>
        <v>107392476.995847</v>
      </c>
      <c r="E44" s="9"/>
      <c r="F44" s="57" t="n">
        <f aca="false">'High pensions'!I44</f>
        <v>19519853.9229101</v>
      </c>
      <c r="G44" s="57" t="n">
        <f aca="false">'High pensions'!K44</f>
        <v>487707.29215534</v>
      </c>
      <c r="H44" s="57" t="n">
        <f aca="false">'High pensions'!V44</f>
        <v>2683221.62452386</v>
      </c>
      <c r="I44" s="57" t="n">
        <f aca="false">'High pensions'!M44</f>
        <v>15083.7306852168</v>
      </c>
      <c r="J44" s="57" t="n">
        <f aca="false">'High pensions'!W44</f>
        <v>82986.2358100166</v>
      </c>
      <c r="K44" s="9"/>
      <c r="L44" s="57" t="n">
        <f aca="false">'High pensions'!N44</f>
        <v>2597887.65917916</v>
      </c>
      <c r="M44" s="42"/>
      <c r="N44" s="57" t="n">
        <f aca="false">'High pensions'!L44</f>
        <v>839517.034044914</v>
      </c>
      <c r="O44" s="9"/>
      <c r="P44" s="57" t="n">
        <f aca="false">'High pensions'!X44</f>
        <v>18099226.4370641</v>
      </c>
      <c r="Q44" s="42"/>
      <c r="R44" s="57" t="n">
        <f aca="false">'High SIPA income'!G39</f>
        <v>21455399.9098183</v>
      </c>
      <c r="S44" s="42"/>
      <c r="T44" s="57" t="n">
        <f aca="false">'High SIPA income'!J39</f>
        <v>82036581.1311745</v>
      </c>
      <c r="U44" s="9"/>
      <c r="V44" s="57" t="n">
        <f aca="false">'High SIPA income'!F39</f>
        <v>134470.984065683</v>
      </c>
      <c r="W44" s="42"/>
      <c r="X44" s="57" t="n">
        <f aca="false">'High SIPA income'!M39</f>
        <v>337752.342912522</v>
      </c>
      <c r="Y44" s="9"/>
      <c r="Z44" s="9" t="n">
        <f aca="false">R44+V44-N44-L44-F44</f>
        <v>-1367387.72225021</v>
      </c>
      <c r="AA44" s="9"/>
      <c r="AB44" s="9" t="n">
        <f aca="false">T44-P44-D44</f>
        <v>-43455122.3017366</v>
      </c>
      <c r="AC44" s="24"/>
      <c r="AD44" s="9"/>
      <c r="AE44" s="9"/>
      <c r="AF44" s="9"/>
      <c r="AG44" s="9" t="n">
        <f aca="false">BF44/100*$AG$37</f>
        <v>5457609849.85903</v>
      </c>
      <c r="AH44" s="43" t="n">
        <f aca="false">(AG44-AG43)/AG43</f>
        <v>0.0113745917615809</v>
      </c>
      <c r="AI44" s="43"/>
      <c r="AJ44" s="43" t="n">
        <f aca="false">AB44/AG44</f>
        <v>-0.0079622991560782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2" t="n">
        <f aca="false">workers_and_wage_high!B32</f>
        <v>6959.48693089973</v>
      </c>
      <c r="BA44" s="43" t="n">
        <f aca="false">(AZ44-AZ43)/AZ43</f>
        <v>0.00911912659760886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3" t="n">
        <f aca="false">T51/AG51</f>
        <v>0.0175665726971518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'High pensions'!Q45</f>
        <v>108985925.599706</v>
      </c>
      <c r="E45" s="9"/>
      <c r="F45" s="57" t="n">
        <f aca="false">'High pensions'!I45</f>
        <v>19809482.0686711</v>
      </c>
      <c r="G45" s="57" t="n">
        <f aca="false">'High pensions'!K45</f>
        <v>514536.74924107</v>
      </c>
      <c r="H45" s="57" t="n">
        <f aca="false">'High pensions'!V45</f>
        <v>2830829.38143994</v>
      </c>
      <c r="I45" s="57" t="n">
        <f aca="false">'High pensions'!M45</f>
        <v>15913.5077084868</v>
      </c>
      <c r="J45" s="57" t="n">
        <f aca="false">'High pensions'!W45</f>
        <v>87551.4241682458</v>
      </c>
      <c r="K45" s="9"/>
      <c r="L45" s="57" t="n">
        <f aca="false">'High pensions'!N45</f>
        <v>2571696.86020134</v>
      </c>
      <c r="M45" s="42"/>
      <c r="N45" s="57" t="n">
        <f aca="false">'High pensions'!L45</f>
        <v>854124.669950634</v>
      </c>
      <c r="O45" s="9"/>
      <c r="P45" s="57" t="n">
        <f aca="false">'High pensions'!X45</f>
        <v>18043689.1594663</v>
      </c>
      <c r="Q45" s="42"/>
      <c r="R45" s="57" t="n">
        <f aca="false">'High SIPA income'!G40</f>
        <v>24862686.4975856</v>
      </c>
      <c r="S45" s="42" t="n">
        <f aca="false">SUM(T42:T45)/AVERAGE(AG42:AG45)</f>
        <v>0.0644253219247851</v>
      </c>
      <c r="T45" s="57" t="n">
        <f aca="false">'High SIPA income'!J40</f>
        <v>95064636.714824</v>
      </c>
      <c r="U45" s="9"/>
      <c r="V45" s="57" t="n">
        <f aca="false">'High SIPA income'!F40</f>
        <v>135126.01848995</v>
      </c>
      <c r="W45" s="42"/>
      <c r="X45" s="57" t="n">
        <f aca="false">'High SIPA income'!M40</f>
        <v>339397.600534617</v>
      </c>
      <c r="Y45" s="9"/>
      <c r="Z45" s="9" t="n">
        <f aca="false">R45+V45-N45-L45-F45</f>
        <v>1762508.91725254</v>
      </c>
      <c r="AA45" s="9"/>
      <c r="AB45" s="9" t="n">
        <f aca="false">T45-P45-D45</f>
        <v>-31964978.0443479</v>
      </c>
      <c r="AC45" s="24"/>
      <c r="AD45" s="9"/>
      <c r="AE45" s="9"/>
      <c r="AF45" s="9"/>
      <c r="AG45" s="9" t="n">
        <f aca="false">BF45/100*$AG$37</f>
        <v>5540783528.06778</v>
      </c>
      <c r="AH45" s="43" t="n">
        <f aca="false">(AG45-AG44)/AG44</f>
        <v>0.0152399457815586</v>
      </c>
      <c r="AI45" s="43" t="n">
        <f aca="false">(AG45-AG41)/AG41</f>
        <v>0.0523478899890587</v>
      </c>
      <c r="AJ45" s="43" t="n">
        <f aca="false">AB45/AG45</f>
        <v>-0.0057690357117227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2" t="n">
        <f aca="false">workers_and_wage_high!B33</f>
        <v>7024.51838965452</v>
      </c>
      <c r="BA45" s="43" t="n">
        <f aca="false">(AZ45-AZ44)/AZ44</f>
        <v>0.00934428922713455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105.515824057344</v>
      </c>
      <c r="BG45" s="50" t="n">
        <f aca="false">(BB45-BB41)/BB41</f>
        <v>0</v>
      </c>
      <c r="BH45" s="7"/>
      <c r="BI45" s="43" t="n">
        <f aca="false">T52/AG52</f>
        <v>0.0152953736219361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'High pensions'!Q46</f>
        <v>110305877.894258</v>
      </c>
      <c r="E46" s="6"/>
      <c r="F46" s="56" t="n">
        <f aca="false">'High pensions'!I46</f>
        <v>20049399.0227783</v>
      </c>
      <c r="G46" s="56" t="n">
        <f aca="false">'High pensions'!K46</f>
        <v>515533.982325437</v>
      </c>
      <c r="H46" s="56" t="n">
        <f aca="false">'High pensions'!V46</f>
        <v>2836315.8636388</v>
      </c>
      <c r="I46" s="56" t="n">
        <f aca="false">'High pensions'!M46</f>
        <v>15944.349968828</v>
      </c>
      <c r="J46" s="56" t="n">
        <f aca="false">'High pensions'!W46</f>
        <v>87721.1091847055</v>
      </c>
      <c r="K46" s="6"/>
      <c r="L46" s="56" t="n">
        <f aca="false">'High pensions'!N46</f>
        <v>3163248.07532934</v>
      </c>
      <c r="M46" s="8"/>
      <c r="N46" s="56" t="n">
        <f aca="false">'High pensions'!L46</f>
        <v>866439.674552724</v>
      </c>
      <c r="O46" s="6"/>
      <c r="P46" s="56" t="n">
        <f aca="false">'High pensions'!X46</f>
        <v>21181004.7486885</v>
      </c>
      <c r="Q46" s="8"/>
      <c r="R46" s="56" t="n">
        <f aca="false">'High SIPA income'!G41</f>
        <v>21916715.7935233</v>
      </c>
      <c r="S46" s="8"/>
      <c r="T46" s="56" t="n">
        <f aca="false">'High SIPA income'!J41</f>
        <v>83800462.3955524</v>
      </c>
      <c r="U46" s="6"/>
      <c r="V46" s="56" t="n">
        <f aca="false">'High SIPA income'!F41</f>
        <v>138870.255349375</v>
      </c>
      <c r="W46" s="8"/>
      <c r="X46" s="56" t="n">
        <f aca="false">'High SIPA income'!M41</f>
        <v>348802.04403205</v>
      </c>
      <c r="Y46" s="6"/>
      <c r="Z46" s="6" t="n">
        <f aca="false">R46+V46-N46-L46-F46</f>
        <v>-2023500.72378768</v>
      </c>
      <c r="AA46" s="6"/>
      <c r="AB46" s="6" t="n">
        <f aca="false">T46-P46-D46</f>
        <v>-47686420.247394</v>
      </c>
      <c r="AC46" s="24"/>
      <c r="AD46" s="6"/>
      <c r="AE46" s="6"/>
      <c r="AF46" s="6"/>
      <c r="AG46" s="6" t="n">
        <f aca="false">BF46/100*$AG$37</f>
        <v>5612446585.34218</v>
      </c>
      <c r="AH46" s="36" t="n">
        <f aca="false">(AG46-AG45)/AG45</f>
        <v>0.0129337406724842</v>
      </c>
      <c r="AI46" s="36"/>
      <c r="AJ46" s="36" t="n">
        <f aca="false">AB46/AG46</f>
        <v>-0.00849654772161839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0.0117545934886026</v>
      </c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1" t="n">
        <f aca="false">workers_and_wage_high!B34</f>
        <v>7061.62898723288</v>
      </c>
      <c r="BA46" s="36" t="n">
        <f aca="false">(AZ46-AZ45)/AZ45</f>
        <v>0.00528300952745951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6" t="n">
        <f aca="false">T53/AG53</f>
        <v>0.0177497429253435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'High pensions'!Q47</f>
        <v>110971509.793763</v>
      </c>
      <c r="E47" s="9"/>
      <c r="F47" s="57" t="n">
        <f aca="false">'High pensions'!I47</f>
        <v>20170385.4997478</v>
      </c>
      <c r="G47" s="57" t="n">
        <f aca="false">'High pensions'!K47</f>
        <v>534940.035940534</v>
      </c>
      <c r="H47" s="57" t="n">
        <f aca="false">'High pensions'!V47</f>
        <v>2943082.24491757</v>
      </c>
      <c r="I47" s="57" t="n">
        <f aca="false">'High pensions'!M47</f>
        <v>16544.5371940372</v>
      </c>
      <c r="J47" s="57" t="n">
        <f aca="false">'High pensions'!W47</f>
        <v>91023.1622139462</v>
      </c>
      <c r="K47" s="9"/>
      <c r="L47" s="57" t="n">
        <f aca="false">'High pensions'!N47</f>
        <v>2660810.21127759</v>
      </c>
      <c r="M47" s="42"/>
      <c r="N47" s="57" t="n">
        <f aca="false">'High pensions'!L47</f>
        <v>873702.064483494</v>
      </c>
      <c r="O47" s="9"/>
      <c r="P47" s="57" t="n">
        <f aca="false">'High pensions'!X47</f>
        <v>18613807.8102826</v>
      </c>
      <c r="Q47" s="42"/>
      <c r="R47" s="57" t="n">
        <f aca="false">'High SIPA income'!G42</f>
        <v>25582769.2909889</v>
      </c>
      <c r="S47" s="42"/>
      <c r="T47" s="57" t="n">
        <f aca="false">'High SIPA income'!J42</f>
        <v>97817935.6862013</v>
      </c>
      <c r="U47" s="9"/>
      <c r="V47" s="57" t="n">
        <f aca="false">'High SIPA income'!F42</f>
        <v>141590.417582574</v>
      </c>
      <c r="W47" s="42"/>
      <c r="X47" s="57" t="n">
        <f aca="false">'High SIPA income'!M42</f>
        <v>355634.307317314</v>
      </c>
      <c r="Y47" s="9"/>
      <c r="Z47" s="9" t="n">
        <f aca="false">R47+V47-N47-L47-F47</f>
        <v>2019461.9330626</v>
      </c>
      <c r="AA47" s="9"/>
      <c r="AB47" s="9" t="n">
        <f aca="false">T47-P47-D47</f>
        <v>-31767381.9178439</v>
      </c>
      <c r="AC47" s="24"/>
      <c r="AD47" s="9"/>
      <c r="AE47" s="9"/>
      <c r="AF47" s="9"/>
      <c r="AG47" s="9" t="n">
        <f aca="false">BF47/100*$AG$37</f>
        <v>5650269766.67358</v>
      </c>
      <c r="AH47" s="43" t="n">
        <f aca="false">(AG47-AG46)/AG46</f>
        <v>0.00673916103365201</v>
      </c>
      <c r="AI47" s="43"/>
      <c r="AJ47" s="43" t="n">
        <f aca="false">AB47/AG47</f>
        <v>-0.00562227702918086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2" t="n">
        <f aca="false">workers_and_wage_high!B35</f>
        <v>7107.91089995434</v>
      </c>
      <c r="BA47" s="43" t="n">
        <f aca="false">(AZ47-AZ46)/AZ46</f>
        <v>0.00655399948158357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107.600823521933</v>
      </c>
      <c r="BG47" s="7"/>
      <c r="BH47" s="7"/>
      <c r="BI47" s="43" t="n">
        <f aca="false">T54/AG54</f>
        <v>0.0156112452658526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'High pensions'!Q48</f>
        <v>111967602.086465</v>
      </c>
      <c r="E48" s="9"/>
      <c r="F48" s="57" t="n">
        <f aca="false">'High pensions'!I48</f>
        <v>20351437.0649151</v>
      </c>
      <c r="G48" s="57" t="n">
        <f aca="false">'High pensions'!K48</f>
        <v>566215.405461027</v>
      </c>
      <c r="H48" s="57" t="n">
        <f aca="false">'High pensions'!V48</f>
        <v>3115150.10029349</v>
      </c>
      <c r="I48" s="57" t="n">
        <f aca="false">'High pensions'!M48</f>
        <v>17511.816663743</v>
      </c>
      <c r="J48" s="57" t="n">
        <f aca="false">'High pensions'!W48</f>
        <v>96344.8484626845</v>
      </c>
      <c r="K48" s="9"/>
      <c r="L48" s="57" t="n">
        <f aca="false">'High pensions'!N48</f>
        <v>2604017.89079936</v>
      </c>
      <c r="M48" s="42"/>
      <c r="N48" s="57" t="n">
        <f aca="false">'High pensions'!L48</f>
        <v>883724.268298324</v>
      </c>
      <c r="O48" s="9"/>
      <c r="P48" s="57" t="n">
        <f aca="false">'High pensions'!X48</f>
        <v>18374251.3977027</v>
      </c>
      <c r="Q48" s="42"/>
      <c r="R48" s="57" t="n">
        <f aca="false">'High SIPA income'!G43</f>
        <v>22473945.2650542</v>
      </c>
      <c r="S48" s="42"/>
      <c r="T48" s="57" t="n">
        <f aca="false">'High SIPA income'!J43</f>
        <v>85931077.5759765</v>
      </c>
      <c r="U48" s="9"/>
      <c r="V48" s="57" t="n">
        <f aca="false">'High SIPA income'!F43</f>
        <v>147889.990776122</v>
      </c>
      <c r="W48" s="42"/>
      <c r="X48" s="57" t="n">
        <f aca="false">'High SIPA income'!M43</f>
        <v>371457.018962157</v>
      </c>
      <c r="Y48" s="9"/>
      <c r="Z48" s="9" t="n">
        <f aca="false">R48+V48-N48-L48-F48</f>
        <v>-1217343.96818242</v>
      </c>
      <c r="AA48" s="9"/>
      <c r="AB48" s="9" t="n">
        <f aca="false">T48-P48-D48</f>
        <v>-44410775.9081911</v>
      </c>
      <c r="AC48" s="24"/>
      <c r="AD48" s="9"/>
      <c r="AE48" s="9"/>
      <c r="AF48" s="9"/>
      <c r="AG48" s="9" t="n">
        <f aca="false">BF48/100*$AG$37</f>
        <v>5722910756.82361</v>
      </c>
      <c r="AH48" s="43" t="n">
        <f aca="false">(AG48-AG47)/AG47</f>
        <v>0.0128561985798422</v>
      </c>
      <c r="AI48" s="43"/>
      <c r="AJ48" s="43" t="n">
        <f aca="false">AB48/AG48</f>
        <v>-0.00776017271547328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2" t="n">
        <f aca="false">workers_and_wage_high!B36</f>
        <v>7175.77376185119</v>
      </c>
      <c r="BA48" s="43" t="n">
        <f aca="false">(AZ48-AZ47)/AZ47</f>
        <v>0.00954751161797575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108.984161076486</v>
      </c>
      <c r="BG48" s="7"/>
      <c r="BH48" s="7"/>
      <c r="BI48" s="43" t="n">
        <f aca="false">T55/AG55</f>
        <v>0.0180594235539864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'High pensions'!Q49</f>
        <v>112729817.539219</v>
      </c>
      <c r="E49" s="9"/>
      <c r="F49" s="57" t="n">
        <f aca="false">'High pensions'!I49</f>
        <v>20489978.7459689</v>
      </c>
      <c r="G49" s="57" t="n">
        <f aca="false">'High pensions'!K49</f>
        <v>591570.822222615</v>
      </c>
      <c r="H49" s="57" t="n">
        <f aca="false">'High pensions'!V49</f>
        <v>3254648.12225835</v>
      </c>
      <c r="I49" s="57" t="n">
        <f aca="false">'High pensions'!M49</f>
        <v>18296.0048110087</v>
      </c>
      <c r="J49" s="57" t="n">
        <f aca="false">'High pensions'!W49</f>
        <v>100659.220276031</v>
      </c>
      <c r="K49" s="9"/>
      <c r="L49" s="57" t="n">
        <f aca="false">'High pensions'!N49</f>
        <v>2636229.78422205</v>
      </c>
      <c r="M49" s="42"/>
      <c r="N49" s="57" t="n">
        <f aca="false">'High pensions'!L49</f>
        <v>891759.130930927</v>
      </c>
      <c r="O49" s="9"/>
      <c r="P49" s="57" t="n">
        <f aca="false">'High pensions'!X49</f>
        <v>18585604.5093388</v>
      </c>
      <c r="Q49" s="42"/>
      <c r="R49" s="57" t="n">
        <f aca="false">'High SIPA income'!G44</f>
        <v>26267540.0061659</v>
      </c>
      <c r="S49" s="42"/>
      <c r="T49" s="57" t="n">
        <f aca="false">'High SIPA income'!J44</f>
        <v>100436215.865923</v>
      </c>
      <c r="U49" s="9"/>
      <c r="V49" s="57" t="n">
        <f aca="false">'High SIPA income'!F44</f>
        <v>145909.607320735</v>
      </c>
      <c r="W49" s="42"/>
      <c r="X49" s="57" t="n">
        <f aca="false">'High SIPA income'!M44</f>
        <v>366482.866682619</v>
      </c>
      <c r="Y49" s="9"/>
      <c r="Z49" s="9" t="n">
        <f aca="false">R49+V49-N49-L49-F49</f>
        <v>2395481.95236474</v>
      </c>
      <c r="AA49" s="9"/>
      <c r="AB49" s="9" t="n">
        <f aca="false">T49-P49-D49</f>
        <v>-30879206.1826353</v>
      </c>
      <c r="AC49" s="24"/>
      <c r="AD49" s="9"/>
      <c r="AE49" s="9"/>
      <c r="AF49" s="9"/>
      <c r="AG49" s="9" t="n">
        <f aca="false">BF49/100*$AG$37</f>
        <v>5805831576.95924</v>
      </c>
      <c r="AH49" s="43" t="n">
        <f aca="false">(AG49-AG48)/AG48</f>
        <v>0.014489273668432</v>
      </c>
      <c r="AI49" s="43" t="n">
        <f aca="false">(AG49-AG45)/AG45</f>
        <v>0.0478358426292618</v>
      </c>
      <c r="AJ49" s="43" t="n">
        <f aca="false">AB49/AG49</f>
        <v>-0.0053186534561528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2" t="n">
        <f aca="false">workers_and_wage_high!B37</f>
        <v>7243.74359730024</v>
      </c>
      <c r="BA49" s="43" t="n">
        <f aca="false">(AZ49-AZ48)/AZ48</f>
        <v>0.00947212631067056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110.563262411848</v>
      </c>
      <c r="BG49" s="50" t="n">
        <f aca="false">(BB49-BB45)/BB45</f>
        <v>0</v>
      </c>
      <c r="BH49" s="7"/>
      <c r="BI49" s="43" t="n">
        <f aca="false">T56/AG56</f>
        <v>0.0158757251284285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'High pensions'!Q50</f>
        <v>113974171.377982</v>
      </c>
      <c r="E50" s="6"/>
      <c r="F50" s="56" t="n">
        <f aca="false">'High pensions'!I50</f>
        <v>20716154.7858604</v>
      </c>
      <c r="G50" s="56" t="n">
        <f aca="false">'High pensions'!K50</f>
        <v>618388.818347539</v>
      </c>
      <c r="H50" s="56" t="n">
        <f aca="false">'High pensions'!V50</f>
        <v>3402192.8243496</v>
      </c>
      <c r="I50" s="56" t="n">
        <f aca="false">'High pensions'!M50</f>
        <v>19125.4273715733</v>
      </c>
      <c r="J50" s="56" t="n">
        <f aca="false">'High pensions'!W50</f>
        <v>105222.458485039</v>
      </c>
      <c r="K50" s="6"/>
      <c r="L50" s="56" t="n">
        <f aca="false">'High pensions'!N50</f>
        <v>3170743.19510125</v>
      </c>
      <c r="M50" s="8"/>
      <c r="N50" s="56" t="n">
        <f aca="false">'High pensions'!L50</f>
        <v>903119.670402374</v>
      </c>
      <c r="O50" s="6"/>
      <c r="P50" s="56" t="n">
        <f aca="false">'High pensions'!X50</f>
        <v>21421699.4756317</v>
      </c>
      <c r="Q50" s="8"/>
      <c r="R50" s="56" t="n">
        <f aca="false">'High SIPA income'!G45</f>
        <v>23371110.6620476</v>
      </c>
      <c r="S50" s="8"/>
      <c r="T50" s="56" t="n">
        <f aca="false">'High SIPA income'!J45</f>
        <v>89361467.230231</v>
      </c>
      <c r="U50" s="6"/>
      <c r="V50" s="56" t="n">
        <f aca="false">'High SIPA income'!F45</f>
        <v>144876.778828376</v>
      </c>
      <c r="W50" s="8"/>
      <c r="X50" s="56" t="n">
        <f aca="false">'High SIPA income'!M45</f>
        <v>363888.699282531</v>
      </c>
      <c r="Y50" s="6"/>
      <c r="Z50" s="6" t="n">
        <f aca="false">R50+V50-N50-L50-F50</f>
        <v>-1274030.21048806</v>
      </c>
      <c r="AA50" s="6"/>
      <c r="AB50" s="6" t="n">
        <f aca="false">T50-P50-D50</f>
        <v>-46034403.6233823</v>
      </c>
      <c r="AC50" s="24"/>
      <c r="AD50" s="6"/>
      <c r="AE50" s="6"/>
      <c r="AF50" s="6"/>
      <c r="AG50" s="6" t="n">
        <f aca="false">BF50/100*$AG$37</f>
        <v>5846685861.40049</v>
      </c>
      <c r="AH50" s="36" t="n">
        <f aca="false">(AG50-AG49)/AG49</f>
        <v>0.00703676706768061</v>
      </c>
      <c r="AI50" s="36"/>
      <c r="AJ50" s="36" t="n">
        <f aca="false">AB50/AG50</f>
        <v>-0.00787358936578054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0.00883254696032118</v>
      </c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1" t="n">
        <f aca="false">workers_and_wage_high!B38</f>
        <v>7325.72738734599</v>
      </c>
      <c r="BA50" s="36" t="n">
        <f aca="false">(AZ50-AZ49)/AZ49</f>
        <v>0.0113178757564397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111.341270335683</v>
      </c>
      <c r="BG50" s="5"/>
      <c r="BH50" s="5"/>
      <c r="BI50" s="36" t="n">
        <f aca="false">T57/AG57</f>
        <v>0.0181775384167775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'High pensions'!Q51</f>
        <v>115214271.362135</v>
      </c>
      <c r="E51" s="9"/>
      <c r="F51" s="57" t="n">
        <f aca="false">'High pensions'!I51</f>
        <v>20941557.6373228</v>
      </c>
      <c r="G51" s="57" t="n">
        <f aca="false">'High pensions'!K51</f>
        <v>622063.912245581</v>
      </c>
      <c r="H51" s="57" t="n">
        <f aca="false">'High pensions'!V51</f>
        <v>3422412.10664862</v>
      </c>
      <c r="I51" s="57" t="n">
        <f aca="false">'High pensions'!M51</f>
        <v>19239.0900694509</v>
      </c>
      <c r="J51" s="57" t="n">
        <f aca="false">'High pensions'!W51</f>
        <v>105847.797112844</v>
      </c>
      <c r="K51" s="9"/>
      <c r="L51" s="57" t="n">
        <f aca="false">'High pensions'!N51</f>
        <v>2692664.49772113</v>
      </c>
      <c r="M51" s="42"/>
      <c r="N51" s="57" t="n">
        <f aca="false">'High pensions'!L51</f>
        <v>915337.267697901</v>
      </c>
      <c r="O51" s="9"/>
      <c r="P51" s="57" t="n">
        <f aca="false">'High pensions'!X51</f>
        <v>19008164.4577817</v>
      </c>
      <c r="Q51" s="42"/>
      <c r="R51" s="57" t="n">
        <f aca="false">'High SIPA income'!G46</f>
        <v>27032550.6433263</v>
      </c>
      <c r="S51" s="42"/>
      <c r="T51" s="57" t="n">
        <f aca="false">'High SIPA income'!J46</f>
        <v>103361300.341878</v>
      </c>
      <c r="U51" s="9"/>
      <c r="V51" s="57" t="n">
        <f aca="false">'High SIPA income'!F46</f>
        <v>149081.988106479</v>
      </c>
      <c r="W51" s="42"/>
      <c r="X51" s="57" t="n">
        <f aca="false">'High SIPA income'!M46</f>
        <v>374450.972593648</v>
      </c>
      <c r="Y51" s="9"/>
      <c r="Z51" s="9" t="n">
        <f aca="false">R51+V51-N51-L51-F51</f>
        <v>2632073.22869091</v>
      </c>
      <c r="AA51" s="9"/>
      <c r="AB51" s="9" t="n">
        <f aca="false">T51-P51-D51</f>
        <v>-30861135.4780389</v>
      </c>
      <c r="AC51" s="24"/>
      <c r="AD51" s="9"/>
      <c r="AE51" s="9"/>
      <c r="AF51" s="9"/>
      <c r="AG51" s="9" t="n">
        <f aca="false">BF51/100*$AG$37</f>
        <v>5883976466.20255</v>
      </c>
      <c r="AH51" s="43" t="n">
        <f aca="false">(AG51-AG50)/AG50</f>
        <v>0.00637807566304484</v>
      </c>
      <c r="AI51" s="43"/>
      <c r="AJ51" s="43" t="n">
        <f aca="false">AB51/AG51</f>
        <v>-0.00524494543023832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2" t="n">
        <f aca="false">workers_and_wage_high!B39</f>
        <v>7363.4327521854</v>
      </c>
      <c r="BA51" s="43" t="n">
        <f aca="false">(AZ51-AZ50)/AZ50</f>
        <v>0.00514697897502168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3" t="n">
        <f aca="false">T58/AG58</f>
        <v>0.0159175147049376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'High pensions'!Q52</f>
        <v>116438166.185205</v>
      </c>
      <c r="E52" s="9"/>
      <c r="F52" s="57" t="n">
        <f aca="false">'High pensions'!I52</f>
        <v>21164015.0089341</v>
      </c>
      <c r="G52" s="57" t="n">
        <f aca="false">'High pensions'!K52</f>
        <v>651557.966636402</v>
      </c>
      <c r="H52" s="57" t="n">
        <f aca="false">'High pensions'!V52</f>
        <v>3584679.69175401</v>
      </c>
      <c r="I52" s="57" t="n">
        <f aca="false">'High pensions'!M52</f>
        <v>20151.2773186516</v>
      </c>
      <c r="J52" s="57" t="n">
        <f aca="false">'High pensions'!W52</f>
        <v>110866.382219196</v>
      </c>
      <c r="K52" s="9"/>
      <c r="L52" s="57" t="n">
        <f aca="false">'High pensions'!N52</f>
        <v>2654205.64948167</v>
      </c>
      <c r="M52" s="42"/>
      <c r="N52" s="57" t="n">
        <f aca="false">'High pensions'!L52</f>
        <v>927447.123713028</v>
      </c>
      <c r="O52" s="9"/>
      <c r="P52" s="57" t="n">
        <f aca="false">'High pensions'!X52</f>
        <v>18875226.1662516</v>
      </c>
      <c r="Q52" s="42"/>
      <c r="R52" s="57" t="n">
        <f aca="false">'High SIPA income'!G47</f>
        <v>23845077.8363722</v>
      </c>
      <c r="S52" s="42"/>
      <c r="T52" s="57" t="n">
        <f aca="false">'High SIPA income'!J47</f>
        <v>91173721.8008019</v>
      </c>
      <c r="U52" s="9"/>
      <c r="V52" s="57" t="n">
        <f aca="false">'High SIPA income'!F47</f>
        <v>146925.253757252</v>
      </c>
      <c r="W52" s="42"/>
      <c r="X52" s="57" t="n">
        <f aca="false">'High SIPA income'!M47</f>
        <v>369033.877712158</v>
      </c>
      <c r="Y52" s="9"/>
      <c r="Z52" s="9" t="n">
        <f aca="false">R52+V52-N52-L52-F52</f>
        <v>-753664.69199938</v>
      </c>
      <c r="AA52" s="9"/>
      <c r="AB52" s="9" t="n">
        <f aca="false">T52-P52-D52</f>
        <v>-44139670.5506542</v>
      </c>
      <c r="AC52" s="24"/>
      <c r="AD52" s="9"/>
      <c r="AE52" s="9"/>
      <c r="AF52" s="9"/>
      <c r="AG52" s="9" t="n">
        <f aca="false">BF52/100*$AG$37</f>
        <v>5960869217.99959</v>
      </c>
      <c r="AH52" s="43" t="n">
        <f aca="false">(AG52-AG51)/AG51</f>
        <v>0.013068161002803</v>
      </c>
      <c r="AI52" s="43"/>
      <c r="AJ52" s="43" t="n">
        <f aca="false">AB52/AG52</f>
        <v>-0.00740490504595688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2" t="n">
        <f aca="false">workers_and_wage_high!B40</f>
        <v>7392.4212470608</v>
      </c>
      <c r="BA52" s="43" t="n">
        <f aca="false">(AZ52-AZ51)/AZ51</f>
        <v>0.00393681803732046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3" t="n">
        <f aca="false">T59/AG59</f>
        <v>0.0181757169658584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'High pensions'!Q53</f>
        <v>117244253.978439</v>
      </c>
      <c r="E53" s="9"/>
      <c r="F53" s="57" t="n">
        <f aca="false">'High pensions'!I53</f>
        <v>21310531.007197</v>
      </c>
      <c r="G53" s="57" t="n">
        <f aca="false">'High pensions'!K53</f>
        <v>726204.049633735</v>
      </c>
      <c r="H53" s="57" t="n">
        <f aca="false">'High pensions'!V53</f>
        <v>3995360.41625024</v>
      </c>
      <c r="I53" s="57" t="n">
        <f aca="false">'High pensions'!M53</f>
        <v>22459.9190608372</v>
      </c>
      <c r="J53" s="57" t="n">
        <f aca="false">'High pensions'!W53</f>
        <v>123567.847925265</v>
      </c>
      <c r="K53" s="9"/>
      <c r="L53" s="57" t="n">
        <f aca="false">'High pensions'!N53</f>
        <v>2695459.70946127</v>
      </c>
      <c r="M53" s="42"/>
      <c r="N53" s="57" t="n">
        <f aca="false">'High pensions'!L53</f>
        <v>936112.791219234</v>
      </c>
      <c r="O53" s="9"/>
      <c r="P53" s="57" t="n">
        <f aca="false">'High pensions'!X53</f>
        <v>19136969.6254331</v>
      </c>
      <c r="Q53" s="42"/>
      <c r="R53" s="57" t="n">
        <f aca="false">'High SIPA income'!G48</f>
        <v>27916187.5864848</v>
      </c>
      <c r="S53" s="42"/>
      <c r="T53" s="57" t="n">
        <f aca="false">'High SIPA income'!J48</f>
        <v>106739962.78036</v>
      </c>
      <c r="U53" s="9"/>
      <c r="V53" s="57" t="n">
        <f aca="false">'High SIPA income'!F48</f>
        <v>148260.135316619</v>
      </c>
      <c r="W53" s="42"/>
      <c r="X53" s="57" t="n">
        <f aca="false">'High SIPA income'!M48</f>
        <v>372386.715332254</v>
      </c>
      <c r="Y53" s="9"/>
      <c r="Z53" s="9" t="n">
        <f aca="false">R53+V53-N53-L53-F53</f>
        <v>3122344.21392392</v>
      </c>
      <c r="AA53" s="9"/>
      <c r="AB53" s="9" t="n">
        <f aca="false">T53-P53-D53</f>
        <v>-29641260.8235113</v>
      </c>
      <c r="AC53" s="24"/>
      <c r="AD53" s="9"/>
      <c r="AE53" s="9"/>
      <c r="AF53" s="9"/>
      <c r="AG53" s="9" t="n">
        <f aca="false">BF53/100*$AG$37</f>
        <v>6013606125.41349</v>
      </c>
      <c r="AH53" s="43" t="n">
        <f aca="false">(AG53-AG52)/AG52</f>
        <v>0.00884718410775625</v>
      </c>
      <c r="AI53" s="43" t="n">
        <f aca="false">(AG53-AG49)/AG49</f>
        <v>0.0357872159569383</v>
      </c>
      <c r="AJ53" s="43" t="n">
        <f aca="false">AB53/AG53</f>
        <v>-0.00492903263122728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2" t="n">
        <f aca="false">workers_and_wage_high!B41</f>
        <v>7458.42098856035</v>
      </c>
      <c r="BA53" s="43" t="n">
        <f aca="false">(AZ53-AZ52)/AZ52</f>
        <v>0.00892802767777767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114.520013760684</v>
      </c>
      <c r="BG53" s="50" t="n">
        <f aca="false">(BB53-BB49)/BB49</f>
        <v>0.00943396226415094</v>
      </c>
      <c r="BH53" s="7"/>
      <c r="BI53" s="43" t="n">
        <f aca="false">T60/AG60</f>
        <v>0.015905174602346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'High pensions'!Q54</f>
        <v>118435650.080994</v>
      </c>
      <c r="E54" s="6"/>
      <c r="F54" s="56" t="n">
        <f aca="false">'High pensions'!I54</f>
        <v>21527081.3516602</v>
      </c>
      <c r="G54" s="56" t="n">
        <f aca="false">'High pensions'!K54</f>
        <v>801040.790121531</v>
      </c>
      <c r="H54" s="56" t="n">
        <f aca="false">'High pensions'!V54</f>
        <v>4407090.08200593</v>
      </c>
      <c r="I54" s="56" t="n">
        <f aca="false">'High pensions'!M54</f>
        <v>24774.4574264392</v>
      </c>
      <c r="J54" s="56" t="n">
        <f aca="false">'High pensions'!W54</f>
        <v>136301.755113586</v>
      </c>
      <c r="K54" s="6"/>
      <c r="L54" s="56" t="n">
        <f aca="false">'High pensions'!N54</f>
        <v>3211111.90095187</v>
      </c>
      <c r="M54" s="8"/>
      <c r="N54" s="56" t="n">
        <f aca="false">'High pensions'!L54</f>
        <v>948313.716564484</v>
      </c>
      <c r="O54" s="6"/>
      <c r="P54" s="56" t="n">
        <f aca="false">'High pensions'!X54</f>
        <v>21879817.1897799</v>
      </c>
      <c r="Q54" s="8"/>
      <c r="R54" s="56" t="n">
        <f aca="false">'High SIPA income'!G49</f>
        <v>24778509.1020477</v>
      </c>
      <c r="S54" s="8"/>
      <c r="T54" s="56" t="n">
        <f aca="false">'High SIPA income'!J49</f>
        <v>94742777.1471869</v>
      </c>
      <c r="U54" s="6"/>
      <c r="V54" s="56" t="n">
        <f aca="false">'High SIPA income'!F49</f>
        <v>149136.465254071</v>
      </c>
      <c r="W54" s="8"/>
      <c r="X54" s="56" t="n">
        <f aca="false">'High SIPA income'!M49</f>
        <v>374587.803482202</v>
      </c>
      <c r="Y54" s="6"/>
      <c r="Z54" s="6" t="n">
        <f aca="false">R54+V54-N54-L54-F54</f>
        <v>-758861.401874758</v>
      </c>
      <c r="AA54" s="6"/>
      <c r="AB54" s="6" t="n">
        <f aca="false">T54-P54-D54</f>
        <v>-45572690.123587</v>
      </c>
      <c r="AC54" s="24"/>
      <c r="AD54" s="6"/>
      <c r="AE54" s="6"/>
      <c r="AF54" s="6"/>
      <c r="AG54" s="6" t="n">
        <f aca="false">BF54/100*$AG$37</f>
        <v>6068880190.77013</v>
      </c>
      <c r="AH54" s="36" t="n">
        <f aca="false">(AG54-AG53)/AG53</f>
        <v>0.00919150077406195</v>
      </c>
      <c r="AI54" s="36"/>
      <c r="AJ54" s="36" t="n">
        <f aca="false">AB54/AG54</f>
        <v>-0.00750924201682153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0.0106190679693811</v>
      </c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1" t="n">
        <f aca="false">workers_and_wage_high!B42</f>
        <v>7504.96739609413</v>
      </c>
      <c r="BA54" s="36" t="n">
        <f aca="false">(AZ54-AZ53)/AZ53</f>
        <v>0.00624078576486524</v>
      </c>
      <c r="BB54" s="41"/>
      <c r="BC54" s="41"/>
      <c r="BD54" s="41"/>
      <c r="BE54" s="41"/>
      <c r="BF54" s="5" t="n">
        <f aca="false">BF53*(1+AY54)*(1+BA54)*(1-BE54)</f>
        <v>115.572624555811</v>
      </c>
      <c r="BG54" s="5"/>
      <c r="BH54" s="5"/>
      <c r="BI54" s="36" t="n">
        <f aca="false">T61/AG61</f>
        <v>0.0183284836365989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'High pensions'!Q55</f>
        <v>119273596.728479</v>
      </c>
      <c r="E55" s="9"/>
      <c r="F55" s="57" t="n">
        <f aca="false">'High pensions'!I55</f>
        <v>21679388.0738036</v>
      </c>
      <c r="G55" s="57" t="n">
        <f aca="false">'High pensions'!K55</f>
        <v>885713.393930008</v>
      </c>
      <c r="H55" s="57" t="n">
        <f aca="false">'High pensions'!V55</f>
        <v>4872933.76570317</v>
      </c>
      <c r="I55" s="57" t="n">
        <f aca="false">'High pensions'!M55</f>
        <v>27393.1977504126</v>
      </c>
      <c r="J55" s="57" t="n">
        <f aca="false">'High pensions'!W55</f>
        <v>150709.291722778</v>
      </c>
      <c r="K55" s="9"/>
      <c r="L55" s="57" t="n">
        <f aca="false">'High pensions'!N55</f>
        <v>2686330.39188619</v>
      </c>
      <c r="M55" s="42"/>
      <c r="N55" s="57" t="n">
        <f aca="false">'High pensions'!L55</f>
        <v>957956.039317902</v>
      </c>
      <c r="O55" s="9"/>
      <c r="P55" s="57" t="n">
        <f aca="false">'High pensions'!X55</f>
        <v>19209772.6593759</v>
      </c>
      <c r="Q55" s="42"/>
      <c r="R55" s="57" t="n">
        <f aca="false">'High SIPA income'!G50</f>
        <v>28982690.155052</v>
      </c>
      <c r="S55" s="42"/>
      <c r="T55" s="57" t="n">
        <f aca="false">'High SIPA income'!J50</f>
        <v>110817827.786868</v>
      </c>
      <c r="U55" s="9"/>
      <c r="V55" s="57" t="n">
        <f aca="false">'High SIPA income'!F50</f>
        <v>152790.518271725</v>
      </c>
      <c r="W55" s="42"/>
      <c r="X55" s="57" t="n">
        <f aca="false">'High SIPA income'!M50</f>
        <v>383765.731169832</v>
      </c>
      <c r="Y55" s="9"/>
      <c r="Z55" s="9" t="n">
        <f aca="false">R55+V55-N55-L55-F55</f>
        <v>3811806.16831601</v>
      </c>
      <c r="AA55" s="9"/>
      <c r="AB55" s="9" t="n">
        <f aca="false">T55-P55-D55</f>
        <v>-27665541.6009871</v>
      </c>
      <c r="AC55" s="24"/>
      <c r="AD55" s="9"/>
      <c r="AE55" s="9"/>
      <c r="AF55" s="9"/>
      <c r="AG55" s="9" t="n">
        <f aca="false">BF55/100*$AG$37</f>
        <v>6136288207.40547</v>
      </c>
      <c r="AH55" s="43" t="n">
        <f aca="false">(AG55-AG54)/AG54</f>
        <v>0.0111071589018763</v>
      </c>
      <c r="AI55" s="43"/>
      <c r="AJ55" s="43" t="n">
        <f aca="false">AB55/AG55</f>
        <v>-0.00450851405049709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2" t="n">
        <f aca="false">workers_and_wage_high!B43</f>
        <v>7562.58278983347</v>
      </c>
      <c r="BA55" s="43" t="n">
        <f aca="false">(AZ55-AZ54)/AZ54</f>
        <v>0.00767696789320169</v>
      </c>
      <c r="BB55" s="48"/>
      <c r="BC55" s="48"/>
      <c r="BD55" s="48"/>
      <c r="BE55" s="48"/>
      <c r="BF55" s="7" t="n">
        <f aca="false">BF54*(1+AY55)*(1+BA55)*(1-BE55)</f>
        <v>116.856308061459</v>
      </c>
      <c r="BG55" s="7"/>
      <c r="BH55" s="7"/>
      <c r="BI55" s="43" t="n">
        <f aca="false">T62/AG62</f>
        <v>0.0159938167959674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'High pensions'!Q56</f>
        <v>120507665.878436</v>
      </c>
      <c r="E56" s="9"/>
      <c r="F56" s="57" t="n">
        <f aca="false">'High pensions'!I56</f>
        <v>21903694.7497625</v>
      </c>
      <c r="G56" s="57" t="n">
        <f aca="false">'High pensions'!K56</f>
        <v>939929.517169719</v>
      </c>
      <c r="H56" s="57" t="n">
        <f aca="false">'High pensions'!V56</f>
        <v>5171214.87942559</v>
      </c>
      <c r="I56" s="57" t="n">
        <f aca="false">'High pensions'!M56</f>
        <v>29069.9850671048</v>
      </c>
      <c r="J56" s="57" t="n">
        <f aca="false">'High pensions'!W56</f>
        <v>159934.480806978</v>
      </c>
      <c r="K56" s="9"/>
      <c r="L56" s="57" t="n">
        <f aca="false">'High pensions'!N56</f>
        <v>2682383.03753164</v>
      </c>
      <c r="M56" s="42"/>
      <c r="N56" s="57" t="n">
        <f aca="false">'High pensions'!L56</f>
        <v>969701.138905436</v>
      </c>
      <c r="O56" s="9"/>
      <c r="P56" s="57" t="n">
        <f aca="false">'High pensions'!X56</f>
        <v>19253907.8914311</v>
      </c>
      <c r="Q56" s="42"/>
      <c r="R56" s="57" t="n">
        <f aca="false">'High SIPA income'!G51</f>
        <v>25719979.3403646</v>
      </c>
      <c r="S56" s="42"/>
      <c r="T56" s="57" t="n">
        <f aca="false">'High SIPA income'!J51</f>
        <v>98342570.2022175</v>
      </c>
      <c r="U56" s="9"/>
      <c r="V56" s="57" t="n">
        <f aca="false">'High SIPA income'!F51</f>
        <v>147134.906544423</v>
      </c>
      <c r="W56" s="42"/>
      <c r="X56" s="57" t="n">
        <f aca="false">'High SIPA income'!M51</f>
        <v>369560.465068954</v>
      </c>
      <c r="Y56" s="9"/>
      <c r="Z56" s="9" t="n">
        <f aca="false">R56+V56-N56-L56-F56</f>
        <v>311335.320709437</v>
      </c>
      <c r="AA56" s="9"/>
      <c r="AB56" s="9" t="n">
        <f aca="false">T56-P56-D56</f>
        <v>-41419003.5676496</v>
      </c>
      <c r="AC56" s="24"/>
      <c r="AD56" s="9"/>
      <c r="AE56" s="9"/>
      <c r="AF56" s="9"/>
      <c r="AG56" s="9" t="n">
        <f aca="false">BF56/100*$AG$37</f>
        <v>6194524622.12994</v>
      </c>
      <c r="AH56" s="43" t="n">
        <f aca="false">(AG56-AG55)/AG55</f>
        <v>0.00949049535420949</v>
      </c>
      <c r="AI56" s="43"/>
      <c r="AJ56" s="43" t="n">
        <f aca="false">AB56/AG56</f>
        <v>-0.00668638936710014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2" t="n">
        <f aca="false">workers_and_wage_high!B44</f>
        <v>7600.23259947465</v>
      </c>
      <c r="BA56" s="43" t="n">
        <f aca="false">(AZ56-AZ55)/AZ55</f>
        <v>0.00497843272430592</v>
      </c>
      <c r="BB56" s="48"/>
      <c r="BC56" s="48"/>
      <c r="BD56" s="48"/>
      <c r="BE56" s="48"/>
      <c r="BF56" s="7" t="n">
        <f aca="false">BF55*(1+AY56)*(1+BA56)*(1-BE56)</f>
        <v>117.965332310227</v>
      </c>
      <c r="BG56" s="7"/>
      <c r="BH56" s="7"/>
      <c r="BI56" s="43" t="n">
        <f aca="false">T63/AG63</f>
        <v>0.018397839813105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'High pensions'!Q57</f>
        <v>121345941.017111</v>
      </c>
      <c r="E57" s="9"/>
      <c r="F57" s="57" t="n">
        <f aca="false">'High pensions'!I57</f>
        <v>22056061.1790681</v>
      </c>
      <c r="G57" s="57" t="n">
        <f aca="false">'High pensions'!K57</f>
        <v>1026764.8417181</v>
      </c>
      <c r="H57" s="57" t="n">
        <f aca="false">'High pensions'!V57</f>
        <v>5648957.21452799</v>
      </c>
      <c r="I57" s="57" t="n">
        <f aca="false">'High pensions'!M57</f>
        <v>31755.6136613847</v>
      </c>
      <c r="J57" s="57" t="n">
        <f aca="false">'High pensions'!W57</f>
        <v>174710.016944166</v>
      </c>
      <c r="K57" s="9"/>
      <c r="L57" s="57" t="n">
        <f aca="false">'High pensions'!N57</f>
        <v>2684356.6744968</v>
      </c>
      <c r="M57" s="42"/>
      <c r="N57" s="57" t="n">
        <f aca="false">'High pensions'!L57</f>
        <v>979317.939171739</v>
      </c>
      <c r="O57" s="9"/>
      <c r="P57" s="57" t="n">
        <f aca="false">'High pensions'!X57</f>
        <v>19317057.9006761</v>
      </c>
      <c r="Q57" s="42"/>
      <c r="R57" s="57" t="n">
        <f aca="false">'High SIPA income'!G52</f>
        <v>29822730.274659</v>
      </c>
      <c r="S57" s="42"/>
      <c r="T57" s="57" t="n">
        <f aca="false">'High SIPA income'!J52</f>
        <v>114029793.99189</v>
      </c>
      <c r="U57" s="9"/>
      <c r="V57" s="57" t="n">
        <f aca="false">'High SIPA income'!F52</f>
        <v>148034.937033247</v>
      </c>
      <c r="W57" s="42"/>
      <c r="X57" s="57" t="n">
        <f aca="false">'High SIPA income'!M52</f>
        <v>371821.082170891</v>
      </c>
      <c r="Y57" s="9"/>
      <c r="Z57" s="9" t="n">
        <f aca="false">R57+V57-N57-L57-F57</f>
        <v>4251029.41895561</v>
      </c>
      <c r="AA57" s="9"/>
      <c r="AB57" s="9" t="n">
        <f aca="false">T57-P57-D57</f>
        <v>-26633204.9258965</v>
      </c>
      <c r="AC57" s="24"/>
      <c r="AD57" s="9"/>
      <c r="AE57" s="9"/>
      <c r="AF57" s="9"/>
      <c r="AG57" s="9" t="n">
        <f aca="false">BF57/100*$AG$37</f>
        <v>6273115279.82485</v>
      </c>
      <c r="AH57" s="43" t="n">
        <f aca="false">(AG57-AG56)/AG56</f>
        <v>0.0126871168473767</v>
      </c>
      <c r="AI57" s="43" t="n">
        <f aca="false">(AG57-AG53)/AG53</f>
        <v>0.0431536667016944</v>
      </c>
      <c r="AJ57" s="43" t="n">
        <f aca="false">AB57/AG57</f>
        <v>-0.00424561063169879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2" t="n">
        <f aca="false">workers_and_wage_high!B45</f>
        <v>7657.0798748947</v>
      </c>
      <c r="BA57" s="43" t="n">
        <f aca="false">(AZ57-AZ56)/AZ56</f>
        <v>0.00747967574360549</v>
      </c>
      <c r="BB57" s="48"/>
      <c r="BC57" s="48"/>
      <c r="BD57" s="48"/>
      <c r="BE57" s="48"/>
      <c r="BF57" s="7" t="n">
        <f aca="false">BF56*(1+AY57)*(1+BA57)*(1-BE57)</f>
        <v>119.461972265186</v>
      </c>
      <c r="BG57" s="50" t="n">
        <f aca="false">(BB57-BB53)/BB53</f>
        <v>-1</v>
      </c>
      <c r="BH57" s="7"/>
      <c r="BI57" s="43" t="n">
        <f aca="false">T64/AG64</f>
        <v>0.0159089201716616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'High pensions'!Q58</f>
        <v>121662314.364118</v>
      </c>
      <c r="E58" s="6"/>
      <c r="F58" s="56" t="n">
        <f aca="false">'High pensions'!I58</f>
        <v>22113565.7798692</v>
      </c>
      <c r="G58" s="56" t="n">
        <f aca="false">'High pensions'!K58</f>
        <v>1140409.62332098</v>
      </c>
      <c r="H58" s="56" t="n">
        <f aca="false">'High pensions'!V58</f>
        <v>6274197.2722756</v>
      </c>
      <c r="I58" s="56" t="n">
        <f aca="false">'High pensions'!M58</f>
        <v>35270.4007212671</v>
      </c>
      <c r="J58" s="56" t="n">
        <f aca="false">'High pensions'!W58</f>
        <v>194047.338317801</v>
      </c>
      <c r="K58" s="6"/>
      <c r="L58" s="56" t="n">
        <f aca="false">'High pensions'!N58</f>
        <v>3245255.86922304</v>
      </c>
      <c r="M58" s="8"/>
      <c r="N58" s="56" t="n">
        <f aca="false">'High pensions'!L58</f>
        <v>983214.22979885</v>
      </c>
      <c r="O58" s="6"/>
      <c r="P58" s="56" t="n">
        <f aca="false">'High pensions'!X58</f>
        <v>22249002.7299519</v>
      </c>
      <c r="Q58" s="8"/>
      <c r="R58" s="56" t="n">
        <f aca="false">'High SIPA income'!G53</f>
        <v>26278636.6402598</v>
      </c>
      <c r="S58" s="8"/>
      <c r="T58" s="56" t="n">
        <f aca="false">'High SIPA income'!J53</f>
        <v>100478644.808145</v>
      </c>
      <c r="U58" s="6"/>
      <c r="V58" s="56" t="n">
        <f aca="false">'High SIPA income'!F53</f>
        <v>146226.470725035</v>
      </c>
      <c r="W58" s="8"/>
      <c r="X58" s="56" t="n">
        <f aca="false">'High SIPA income'!M53</f>
        <v>367278.736199965</v>
      </c>
      <c r="Y58" s="6"/>
      <c r="Z58" s="6" t="n">
        <f aca="false">R58+V58-N58-L58-F58</f>
        <v>82827.2320938036</v>
      </c>
      <c r="AA58" s="6"/>
      <c r="AB58" s="6" t="n">
        <f aca="false">T58-P58-D58</f>
        <v>-43432672.2859251</v>
      </c>
      <c r="AC58" s="24"/>
      <c r="AD58" s="6"/>
      <c r="AE58" s="6"/>
      <c r="AF58" s="6"/>
      <c r="AG58" s="6" t="n">
        <f aca="false">BF58/100*$AG$37</f>
        <v>6312458111.12562</v>
      </c>
      <c r="AH58" s="36" t="n">
        <f aca="false">(AG58-AG57)/AG57</f>
        <v>0.00627165762875447</v>
      </c>
      <c r="AI58" s="36"/>
      <c r="AJ58" s="36" t="n">
        <f aca="false">AB58/AG58</f>
        <v>-0.00688046899026159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0.00900081536490144</v>
      </c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1" t="n">
        <f aca="false">workers_and_wage_high!B46</f>
        <v>7675.86150539327</v>
      </c>
      <c r="BA58" s="36" t="n">
        <f aca="false">(AZ58-AZ57)/AZ57</f>
        <v>0.00245284505391531</v>
      </c>
      <c r="BB58" s="41"/>
      <c r="BC58" s="41"/>
      <c r="BD58" s="41"/>
      <c r="BE58" s="41"/>
      <c r="BF58" s="5" t="n">
        <f aca="false">BF57*(1+AY58)*(1+BA58)*(1-BE58)</f>
        <v>120.211196854889</v>
      </c>
      <c r="BG58" s="5"/>
      <c r="BH58" s="5"/>
      <c r="BI58" s="36" t="n">
        <f aca="false">T65/AG65</f>
        <v>0.018451784490195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'High pensions'!Q59</f>
        <v>122209185.154974</v>
      </c>
      <c r="E59" s="9"/>
      <c r="F59" s="57" t="n">
        <f aca="false">'High pensions'!I59</f>
        <v>22212966.0195398</v>
      </c>
      <c r="G59" s="57" t="n">
        <f aca="false">'High pensions'!K59</f>
        <v>1219740.44868934</v>
      </c>
      <c r="H59" s="57" t="n">
        <f aca="false">'High pensions'!V59</f>
        <v>6710652.06707476</v>
      </c>
      <c r="I59" s="57" t="n">
        <f aca="false">'High pensions'!M59</f>
        <v>37723.9314027627</v>
      </c>
      <c r="J59" s="57" t="n">
        <f aca="false">'High pensions'!W59</f>
        <v>207545.940218805</v>
      </c>
      <c r="K59" s="9"/>
      <c r="L59" s="57" t="n">
        <f aca="false">'High pensions'!N59</f>
        <v>2651135.34338476</v>
      </c>
      <c r="M59" s="42"/>
      <c r="N59" s="57" t="n">
        <f aca="false">'High pensions'!L59</f>
        <v>991413.526022907</v>
      </c>
      <c r="O59" s="9"/>
      <c r="P59" s="57" t="n">
        <f aca="false">'High pensions'!X59</f>
        <v>19211218.6056881</v>
      </c>
      <c r="Q59" s="42"/>
      <c r="R59" s="57" t="n">
        <f aca="false">'High SIPA income'!G54</f>
        <v>30407103.1270447</v>
      </c>
      <c r="S59" s="42"/>
      <c r="T59" s="57" t="n">
        <f aca="false">'High SIPA income'!J54</f>
        <v>116264194.241576</v>
      </c>
      <c r="U59" s="9"/>
      <c r="V59" s="57" t="n">
        <f aca="false">'High SIPA income'!F54</f>
        <v>149419.543457129</v>
      </c>
      <c r="W59" s="42"/>
      <c r="X59" s="57" t="n">
        <f aca="false">'High SIPA income'!M54</f>
        <v>375298.814314573</v>
      </c>
      <c r="Y59" s="9"/>
      <c r="Z59" s="9" t="n">
        <f aca="false">R59+V59-N59-L59-F59</f>
        <v>4701007.78155443</v>
      </c>
      <c r="AA59" s="9"/>
      <c r="AB59" s="9" t="n">
        <f aca="false">T59-P59-D59</f>
        <v>-25156209.519086</v>
      </c>
      <c r="AC59" s="24"/>
      <c r="AD59" s="9"/>
      <c r="AE59" s="9"/>
      <c r="AF59" s="9"/>
      <c r="AG59" s="9" t="n">
        <f aca="false">BF59/100*$AG$37</f>
        <v>6396677196.28165</v>
      </c>
      <c r="AH59" s="43" t="n">
        <f aca="false">(AG59-AG58)/AG58</f>
        <v>0.0133417257862814</v>
      </c>
      <c r="AI59" s="43"/>
      <c r="AJ59" s="43" t="n">
        <f aca="false">AB59/AG59</f>
        <v>-0.00393269954808869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2" t="n">
        <f aca="false">workers_and_wage_high!B47</f>
        <v>7751.25099936711</v>
      </c>
      <c r="BA59" s="43" t="n">
        <f aca="false">(AZ59-AZ58)/AZ58</f>
        <v>0.00982163290998274</v>
      </c>
      <c r="BB59" s="48"/>
      <c r="BC59" s="48"/>
      <c r="BD59" s="48"/>
      <c r="BE59" s="48"/>
      <c r="BF59" s="7" t="n">
        <f aca="false">BF58*(1+AY59)*(1+BA59)*(1-BE59)</f>
        <v>121.815021679768</v>
      </c>
      <c r="BG59" s="7"/>
      <c r="BH59" s="7"/>
      <c r="BI59" s="43" t="n">
        <f aca="false">T66/AG66</f>
        <v>0.0159809064032076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'High pensions'!Q60</f>
        <v>122730827.979856</v>
      </c>
      <c r="E60" s="9"/>
      <c r="F60" s="57" t="n">
        <f aca="false">'High pensions'!I60</f>
        <v>22307780.7777657</v>
      </c>
      <c r="G60" s="57" t="n">
        <f aca="false">'High pensions'!K60</f>
        <v>1270695.38965083</v>
      </c>
      <c r="H60" s="57" t="n">
        <f aca="false">'High pensions'!V60</f>
        <v>6990991.11810677</v>
      </c>
      <c r="I60" s="57" t="n">
        <f aca="false">'High pensions'!M60</f>
        <v>39299.8574118814</v>
      </c>
      <c r="J60" s="57" t="n">
        <f aca="false">'High pensions'!W60</f>
        <v>216216.220147632</v>
      </c>
      <c r="K60" s="9"/>
      <c r="L60" s="57" t="n">
        <f aca="false">'High pensions'!N60</f>
        <v>2603688.96852154</v>
      </c>
      <c r="M60" s="42"/>
      <c r="N60" s="57" t="n">
        <f aca="false">'High pensions'!L60</f>
        <v>997542.981947042</v>
      </c>
      <c r="O60" s="9"/>
      <c r="P60" s="57" t="n">
        <f aca="false">'High pensions'!X60</f>
        <v>18998741.598985</v>
      </c>
      <c r="Q60" s="42"/>
      <c r="R60" s="57" t="n">
        <f aca="false">'High SIPA income'!G55</f>
        <v>26757235.3201029</v>
      </c>
      <c r="S60" s="42"/>
      <c r="T60" s="57" t="n">
        <f aca="false">'High SIPA income'!J55</f>
        <v>102308608.341486</v>
      </c>
      <c r="U60" s="9"/>
      <c r="V60" s="57" t="n">
        <f aca="false">'High SIPA income'!F55</f>
        <v>153646.982237718</v>
      </c>
      <c r="W60" s="42"/>
      <c r="X60" s="57" t="n">
        <f aca="false">'High SIPA income'!M55</f>
        <v>385916.921726991</v>
      </c>
      <c r="Y60" s="9"/>
      <c r="Z60" s="9" t="n">
        <f aca="false">R60+V60-N60-L60-F60</f>
        <v>1001869.57410636</v>
      </c>
      <c r="AA60" s="9"/>
      <c r="AB60" s="9" t="n">
        <f aca="false">T60-P60-D60</f>
        <v>-39420961.2373553</v>
      </c>
      <c r="AC60" s="24"/>
      <c r="AD60" s="9"/>
      <c r="AE60" s="9"/>
      <c r="AF60" s="9"/>
      <c r="AG60" s="9" t="n">
        <f aca="false">BF60/100*$AG$37</f>
        <v>6432410262.65725</v>
      </c>
      <c r="AH60" s="43" t="n">
        <f aca="false">(AG60-AG59)/AG59</f>
        <v>0.00558619190544232</v>
      </c>
      <c r="AI60" s="43"/>
      <c r="AJ60" s="43" t="n">
        <f aca="false">AB60/AG60</f>
        <v>-0.00612848988600898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2" t="n">
        <f aca="false">workers_and_wage_high!B48</f>
        <v>7748.55580889009</v>
      </c>
      <c r="BA60" s="43" t="n">
        <f aca="false">(AZ60-AZ59)/AZ59</f>
        <v>-0.000347710386006129</v>
      </c>
      <c r="BB60" s="48"/>
      <c r="BC60" s="48"/>
      <c r="BD60" s="48"/>
      <c r="BE60" s="48"/>
      <c r="BF60" s="7" t="n">
        <f aca="false">BF59*(1+AY60)*(1+BA60)*(1-BE60)</f>
        <v>122.495503767836</v>
      </c>
      <c r="BG60" s="7"/>
      <c r="BH60" s="7"/>
      <c r="BI60" s="43" t="n">
        <f aca="false">T67/AG67</f>
        <v>0.0183115028258282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'High pensions'!Q61</f>
        <v>123478158.452468</v>
      </c>
      <c r="E61" s="9"/>
      <c r="F61" s="57" t="n">
        <f aca="false">'High pensions'!I61</f>
        <v>22443616.9374819</v>
      </c>
      <c r="G61" s="57" t="n">
        <f aca="false">'High pensions'!K61</f>
        <v>1311012.01914661</v>
      </c>
      <c r="H61" s="57" t="n">
        <f aca="false">'High pensions'!V61</f>
        <v>7212801.31826373</v>
      </c>
      <c r="I61" s="57" t="n">
        <f aca="false">'High pensions'!M61</f>
        <v>40546.7634787613</v>
      </c>
      <c r="J61" s="57" t="n">
        <f aca="false">'High pensions'!W61</f>
        <v>223076.329430838</v>
      </c>
      <c r="K61" s="9"/>
      <c r="L61" s="57" t="n">
        <f aca="false">'High pensions'!N61</f>
        <v>2586301.52559551</v>
      </c>
      <c r="M61" s="42"/>
      <c r="N61" s="57" t="n">
        <f aca="false">'High pensions'!L61</f>
        <v>1006261.81192917</v>
      </c>
      <c r="O61" s="9"/>
      <c r="P61" s="57" t="n">
        <f aca="false">'High pensions'!X61</f>
        <v>18956486.5050764</v>
      </c>
      <c r="Q61" s="42"/>
      <c r="R61" s="57" t="n">
        <f aca="false">'High SIPA income'!G56</f>
        <v>31167082.4753937</v>
      </c>
      <c r="S61" s="42"/>
      <c r="T61" s="57" t="n">
        <f aca="false">'High SIPA income'!J56</f>
        <v>119170041.14869</v>
      </c>
      <c r="U61" s="9"/>
      <c r="V61" s="57" t="n">
        <f aca="false">'High SIPA income'!F56</f>
        <v>152616.394475327</v>
      </c>
      <c r="W61" s="42"/>
      <c r="X61" s="57" t="n">
        <f aca="false">'High SIPA income'!M56</f>
        <v>383328.382394563</v>
      </c>
      <c r="Y61" s="9"/>
      <c r="Z61" s="9" t="n">
        <f aca="false">R61+V61-N61-L61-F61</f>
        <v>5283518.59486244</v>
      </c>
      <c r="AA61" s="9"/>
      <c r="AB61" s="9" t="n">
        <f aca="false">T61-P61-D61</f>
        <v>-23264603.8088548</v>
      </c>
      <c r="AC61" s="24"/>
      <c r="AD61" s="9"/>
      <c r="AE61" s="9"/>
      <c r="AF61" s="9"/>
      <c r="AG61" s="9" t="n">
        <f aca="false">BF61/100*$AG$37</f>
        <v>6501904004.2531</v>
      </c>
      <c r="AH61" s="43" t="n">
        <f aca="false">(AG61-AG60)/AG60</f>
        <v>0.0108036861391276</v>
      </c>
      <c r="AI61" s="43" t="n">
        <f aca="false">(AG61-AG57)/AG57</f>
        <v>0.0364713087872078</v>
      </c>
      <c r="AJ61" s="43" t="n">
        <f aca="false">AB61/AG61</f>
        <v>-0.00357812169998768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12827521</v>
      </c>
      <c r="AX61" s="7"/>
      <c r="AY61" s="43" t="n">
        <f aca="false">(AW61-AW60)/AW60</f>
        <v>0.000917854410172227</v>
      </c>
      <c r="AZ61" s="12" t="n">
        <f aca="false">workers_and_wage_high!B49</f>
        <v>7825.08648374177</v>
      </c>
      <c r="BA61" s="43" t="n">
        <f aca="false">(AZ61-AZ60)/AZ60</f>
        <v>0.00987676629545278</v>
      </c>
      <c r="BB61" s="48"/>
      <c r="BC61" s="48"/>
      <c r="BD61" s="48"/>
      <c r="BE61" s="48"/>
      <c r="BF61" s="7" t="n">
        <f aca="false">BF60*(1+AY61)*(1+BA61)*(1-BE61)</f>
        <v>123.818906743999</v>
      </c>
      <c r="BG61" s="7"/>
      <c r="BH61" s="7"/>
      <c r="BI61" s="43" t="n">
        <f aca="false">T68/AG68</f>
        <v>0.016049660907113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'High pensions'!Q62</f>
        <v>124067452.553549</v>
      </c>
      <c r="E62" s="6"/>
      <c r="F62" s="56" t="n">
        <f aca="false">'High pensions'!I62</f>
        <v>22550728.1159602</v>
      </c>
      <c r="G62" s="56" t="n">
        <f aca="false">'High pensions'!K62</f>
        <v>1362404.80572081</v>
      </c>
      <c r="H62" s="56" t="n">
        <f aca="false">'High pensions'!V62</f>
        <v>7495549.26667151</v>
      </c>
      <c r="I62" s="56" t="n">
        <f aca="false">'High pensions'!M62</f>
        <v>42136.2311047669</v>
      </c>
      <c r="J62" s="56" t="n">
        <f aca="false">'High pensions'!W62</f>
        <v>231821.111340354</v>
      </c>
      <c r="K62" s="6"/>
      <c r="L62" s="56" t="n">
        <f aca="false">'High pensions'!N62</f>
        <v>3153535.43367894</v>
      </c>
      <c r="M62" s="8"/>
      <c r="N62" s="56" t="n">
        <f aca="false">'High pensions'!L62</f>
        <v>1012841.99685511</v>
      </c>
      <c r="O62" s="6"/>
      <c r="P62" s="56" t="n">
        <f aca="false">'High pensions'!X62</f>
        <v>21936068.1866319</v>
      </c>
      <c r="Q62" s="8"/>
      <c r="R62" s="56" t="n">
        <f aca="false">'High SIPA income'!G57</f>
        <v>27398485.5144092</v>
      </c>
      <c r="S62" s="8"/>
      <c r="T62" s="56" t="n">
        <f aca="false">'High SIPA income'!J57</f>
        <v>104760484.037661</v>
      </c>
      <c r="U62" s="6"/>
      <c r="V62" s="56" t="n">
        <f aca="false">'High SIPA income'!F57</f>
        <v>155412.748528856</v>
      </c>
      <c r="W62" s="8"/>
      <c r="X62" s="56" t="n">
        <f aca="false">'High SIPA income'!M57</f>
        <v>390352.017565784</v>
      </c>
      <c r="Y62" s="6"/>
      <c r="Z62" s="6" t="n">
        <f aca="false">R62+V62-N62-L62-F62</f>
        <v>836792.716443818</v>
      </c>
      <c r="AA62" s="6"/>
      <c r="AB62" s="6" t="n">
        <f aca="false">T62-P62-D62</f>
        <v>-41243036.7025205</v>
      </c>
      <c r="AC62" s="24"/>
      <c r="AD62" s="6"/>
      <c r="AE62" s="6"/>
      <c r="AF62" s="6"/>
      <c r="AG62" s="6" t="n">
        <f aca="false">BF62/100*$AG$37</f>
        <v>6550061525.28111</v>
      </c>
      <c r="AH62" s="36" t="n">
        <f aca="false">(AG62-AG61)/AG61</f>
        <v>0.00740667979664323</v>
      </c>
      <c r="AI62" s="36"/>
      <c r="AJ62" s="36" t="n">
        <f aca="false">AB62/AG62</f>
        <v>-0.00629658767987686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0.00978078955043861</v>
      </c>
      <c r="AV62" s="5"/>
      <c r="AW62" s="5" t="n">
        <f aca="false">workers_and_wage_high!C50</f>
        <v>12833086</v>
      </c>
      <c r="AX62" s="5"/>
      <c r="AY62" s="36" t="n">
        <f aca="false">(AW62-AW61)/AW61</f>
        <v>0.00043383285047828</v>
      </c>
      <c r="AZ62" s="11" t="n">
        <f aca="false">workers_and_wage_high!B50</f>
        <v>7879.62595311994</v>
      </c>
      <c r="BA62" s="36" t="n">
        <f aca="false">(AZ62-AZ61)/AZ61</f>
        <v>0.00696982320789514</v>
      </c>
      <c r="BB62" s="41"/>
      <c r="BC62" s="41"/>
      <c r="BD62" s="41"/>
      <c r="BE62" s="41"/>
      <c r="BF62" s="5" t="n">
        <f aca="false">BF61*(1+AY62)*(1+BA62)*(1-BE62)</f>
        <v>124.735993739022</v>
      </c>
      <c r="BG62" s="5"/>
      <c r="BH62" s="5"/>
      <c r="BI62" s="36" t="n">
        <f aca="false">T69/AG69</f>
        <v>0.0184279140562634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'High pensions'!Q63</f>
        <v>124105816.175661</v>
      </c>
      <c r="E63" s="9"/>
      <c r="F63" s="57" t="n">
        <f aca="false">'High pensions'!I63</f>
        <v>22557701.1583979</v>
      </c>
      <c r="G63" s="57" t="n">
        <f aca="false">'High pensions'!K63</f>
        <v>1410162.5743434</v>
      </c>
      <c r="H63" s="57" t="n">
        <f aca="false">'High pensions'!V63</f>
        <v>7758298.41881321</v>
      </c>
      <c r="I63" s="57" t="n">
        <f aca="false">'High pensions'!M63</f>
        <v>43613.2754951564</v>
      </c>
      <c r="J63" s="57" t="n">
        <f aca="false">'High pensions'!W63</f>
        <v>239947.373777726</v>
      </c>
      <c r="K63" s="9"/>
      <c r="L63" s="57" t="n">
        <f aca="false">'High pensions'!N63</f>
        <v>2570221.59373378</v>
      </c>
      <c r="M63" s="42"/>
      <c r="N63" s="57" t="n">
        <f aca="false">'High pensions'!L63</f>
        <v>1013991.34031137</v>
      </c>
      <c r="O63" s="9"/>
      <c r="P63" s="57" t="n">
        <f aca="false">'High pensions'!X63</f>
        <v>18915573.2467843</v>
      </c>
      <c r="Q63" s="42"/>
      <c r="R63" s="57" t="n">
        <f aca="false">'High SIPA income'!G58</f>
        <v>31790408.3132351</v>
      </c>
      <c r="S63" s="42"/>
      <c r="T63" s="57" t="n">
        <f aca="false">'High SIPA income'!J58</f>
        <v>121553381.514387</v>
      </c>
      <c r="U63" s="9"/>
      <c r="V63" s="57" t="n">
        <f aca="false">'High SIPA income'!F58</f>
        <v>155255.488579011</v>
      </c>
      <c r="W63" s="42"/>
      <c r="X63" s="57" t="n">
        <f aca="false">'High SIPA income'!M58</f>
        <v>389957.025911075</v>
      </c>
      <c r="Y63" s="9"/>
      <c r="Z63" s="9" t="n">
        <f aca="false">R63+V63-N63-L63-F63</f>
        <v>5803749.70937107</v>
      </c>
      <c r="AA63" s="9"/>
      <c r="AB63" s="9" t="n">
        <f aca="false">T63-P63-D63</f>
        <v>-21468007.908059</v>
      </c>
      <c r="AC63" s="24"/>
      <c r="AD63" s="9"/>
      <c r="AE63" s="9"/>
      <c r="AF63" s="9"/>
      <c r="AG63" s="9" t="n">
        <f aca="false">BF63/100*$AG$37</f>
        <v>6606937702.96895</v>
      </c>
      <c r="AH63" s="43" t="n">
        <f aca="false">(AG63-AG62)/AG62</f>
        <v>0.00868330434276333</v>
      </c>
      <c r="AI63" s="43"/>
      <c r="AJ63" s="43" t="n">
        <f aca="false">AB63/AG63</f>
        <v>-0.00324931290004625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12900554</v>
      </c>
      <c r="AX63" s="7"/>
      <c r="AY63" s="43" t="n">
        <f aca="false">(AW63-AW62)/AW62</f>
        <v>0.00525734807668241</v>
      </c>
      <c r="AZ63" s="12" t="n">
        <f aca="false">workers_and_wage_high!B51</f>
        <v>7906.48002582094</v>
      </c>
      <c r="BA63" s="43" t="n">
        <f aca="false">(AZ63-AZ62)/AZ62</f>
        <v>0.00340803901870071</v>
      </c>
      <c r="BB63" s="48"/>
      <c r="BC63" s="48"/>
      <c r="BD63" s="48"/>
      <c r="BE63" s="48"/>
      <c r="BF63" s="7" t="n">
        <f aca="false">BF62*(1+AY63)*(1+BA63)*(1-BE63)</f>
        <v>125.819114335155</v>
      </c>
      <c r="BG63" s="7"/>
      <c r="BH63" s="7"/>
      <c r="BI63" s="43" t="n">
        <f aca="false">T70/AG70</f>
        <v>0.016079464353102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'High pensions'!Q64</f>
        <v>124256755.983395</v>
      </c>
      <c r="E64" s="9"/>
      <c r="F64" s="57" t="n">
        <f aca="false">'High pensions'!I64</f>
        <v>22585136.255162</v>
      </c>
      <c r="G64" s="57" t="n">
        <f aca="false">'High pensions'!K64</f>
        <v>1470004.85272829</v>
      </c>
      <c r="H64" s="57" t="n">
        <f aca="false">'High pensions'!V64</f>
        <v>8087532.97816026</v>
      </c>
      <c r="I64" s="57" t="n">
        <f aca="false">'High pensions'!M64</f>
        <v>45464.0676101532</v>
      </c>
      <c r="J64" s="57" t="n">
        <f aca="false">'High pensions'!W64</f>
        <v>250129.885922482</v>
      </c>
      <c r="K64" s="9"/>
      <c r="L64" s="57" t="n">
        <f aca="false">'High pensions'!N64</f>
        <v>2598820.85152068</v>
      </c>
      <c r="M64" s="42"/>
      <c r="N64" s="57" t="n">
        <f aca="false">'High pensions'!L64</f>
        <v>1016322.79764395</v>
      </c>
      <c r="O64" s="9"/>
      <c r="P64" s="57" t="n">
        <f aca="false">'High pensions'!X64</f>
        <v>19076801.9217485</v>
      </c>
      <c r="Q64" s="42"/>
      <c r="R64" s="57" t="n">
        <f aca="false">'High SIPA income'!G59</f>
        <v>27919646.8377873</v>
      </c>
      <c r="S64" s="42"/>
      <c r="T64" s="57" t="n">
        <f aca="false">'High SIPA income'!J59</f>
        <v>106753189.527534</v>
      </c>
      <c r="U64" s="9"/>
      <c r="V64" s="57" t="n">
        <f aca="false">'High SIPA income'!F59</f>
        <v>155024.94463541</v>
      </c>
      <c r="W64" s="42"/>
      <c r="X64" s="57" t="n">
        <f aca="false">'High SIPA income'!M59</f>
        <v>389377.965992412</v>
      </c>
      <c r="Y64" s="9"/>
      <c r="Z64" s="9" t="n">
        <f aca="false">R64+V64-N64-L64-F64</f>
        <v>1874391.87809605</v>
      </c>
      <c r="AA64" s="9"/>
      <c r="AB64" s="9" t="n">
        <f aca="false">T64-P64-D64</f>
        <v>-36580368.377609</v>
      </c>
      <c r="AC64" s="24"/>
      <c r="AD64" s="9"/>
      <c r="AE64" s="9"/>
      <c r="AF64" s="9"/>
      <c r="AG64" s="9" t="n">
        <f aca="false">BF64/100*$AG$37</f>
        <v>6710272499.68183</v>
      </c>
      <c r="AH64" s="43" t="n">
        <f aca="false">(AG64-AG63)/AG63</f>
        <v>0.0156403467625314</v>
      </c>
      <c r="AI64" s="43"/>
      <c r="AJ64" s="43" t="n">
        <f aca="false">AB64/AG64</f>
        <v>-0.00545139834177278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12946194</v>
      </c>
      <c r="AX64" s="7"/>
      <c r="AY64" s="43" t="n">
        <f aca="false">(AW64-AW63)/AW63</f>
        <v>0.00353783256129931</v>
      </c>
      <c r="AZ64" s="12" t="n">
        <f aca="false">workers_and_wage_high!B52</f>
        <v>8001.83097691566</v>
      </c>
      <c r="BA64" s="43" t="n">
        <f aca="false">(AZ64-AZ63)/AZ63</f>
        <v>0.012059848476607</v>
      </c>
      <c r="BB64" s="48"/>
      <c r="BC64" s="48"/>
      <c r="BD64" s="48"/>
      <c r="BE64" s="48"/>
      <c r="BF64" s="7" t="n">
        <f aca="false">BF63*(1+AY64)*(1+BA64)*(1-BE64)</f>
        <v>127.786968912711</v>
      </c>
      <c r="BG64" s="7"/>
      <c r="BH64" s="7"/>
      <c r="BI64" s="43" t="n">
        <f aca="false">T71/AG71</f>
        <v>0.0187009730496645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'High pensions'!Q65</f>
        <v>124495208.675008</v>
      </c>
      <c r="E65" s="9"/>
      <c r="F65" s="57" t="n">
        <f aca="false">'High pensions'!I65</f>
        <v>22628477.8544808</v>
      </c>
      <c r="G65" s="57" t="n">
        <f aca="false">'High pensions'!K65</f>
        <v>1545684.05178902</v>
      </c>
      <c r="H65" s="57" t="n">
        <f aca="false">'High pensions'!V65</f>
        <v>8503897.60241876</v>
      </c>
      <c r="I65" s="57" t="n">
        <f aca="false">'High pensions'!M65</f>
        <v>47804.661395537</v>
      </c>
      <c r="J65" s="57" t="n">
        <f aca="false">'High pensions'!W65</f>
        <v>263007.14234285</v>
      </c>
      <c r="K65" s="9"/>
      <c r="L65" s="57" t="n">
        <f aca="false">'High pensions'!N65</f>
        <v>2529044.48272637</v>
      </c>
      <c r="M65" s="42"/>
      <c r="N65" s="57" t="n">
        <f aca="false">'High pensions'!L65</f>
        <v>1019698.68246153</v>
      </c>
      <c r="O65" s="9"/>
      <c r="P65" s="57" t="n">
        <f aca="false">'High pensions'!X65</f>
        <v>18733305.1345912</v>
      </c>
      <c r="Q65" s="42"/>
      <c r="R65" s="57" t="n">
        <f aca="false">'High SIPA income'!G60</f>
        <v>32621689.2045927</v>
      </c>
      <c r="S65" s="42"/>
      <c r="T65" s="57" t="n">
        <f aca="false">'High SIPA income'!J60</f>
        <v>124731856.05102</v>
      </c>
      <c r="U65" s="9"/>
      <c r="V65" s="57" t="n">
        <f aca="false">'High SIPA income'!F60</f>
        <v>152127.542699024</v>
      </c>
      <c r="W65" s="42"/>
      <c r="X65" s="57" t="n">
        <f aca="false">'High SIPA income'!M60</f>
        <v>382100.527672368</v>
      </c>
      <c r="Y65" s="9"/>
      <c r="Z65" s="9" t="n">
        <f aca="false">R65+V65-N65-L65-F65</f>
        <v>6596595.72762296</v>
      </c>
      <c r="AA65" s="9"/>
      <c r="AB65" s="9" t="n">
        <f aca="false">T65-P65-D65</f>
        <v>-18496657.758579</v>
      </c>
      <c r="AC65" s="24"/>
      <c r="AD65" s="9"/>
      <c r="AE65" s="9"/>
      <c r="AF65" s="9"/>
      <c r="AG65" s="9" t="n">
        <f aca="false">BF65/100*$AG$37</f>
        <v>6759880385.40669</v>
      </c>
      <c r="AH65" s="43" t="n">
        <f aca="false">(AG65-AG64)/AG64</f>
        <v>0.00739282729981645</v>
      </c>
      <c r="AI65" s="43" t="n">
        <f aca="false">(AG65-AG61)/AG61</f>
        <v>0.0396770516736079</v>
      </c>
      <c r="AJ65" s="43" t="n">
        <f aca="false">AB65/AG65</f>
        <v>-0.00273624039243502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12960410</v>
      </c>
      <c r="AX65" s="7"/>
      <c r="AY65" s="43" t="n">
        <f aca="false">(AW65-AW64)/AW64</f>
        <v>0.00109808334403146</v>
      </c>
      <c r="AZ65" s="12" t="n">
        <f aca="false">workers_and_wage_high!B53</f>
        <v>8052.14520487712</v>
      </c>
      <c r="BA65" s="43" t="n">
        <f aca="false">(AZ65-AZ64)/AZ64</f>
        <v>0.00628783938408722</v>
      </c>
      <c r="BB65" s="48"/>
      <c r="BC65" s="48"/>
      <c r="BD65" s="48"/>
      <c r="BE65" s="48"/>
      <c r="BF65" s="7" t="n">
        <f aca="false">BF64*(1+AY65)*(1+BA65)*(1-BE65)</f>
        <v>128.73167590505</v>
      </c>
      <c r="BG65" s="7"/>
      <c r="BH65" s="7"/>
      <c r="BI65" s="43" t="n">
        <f aca="false">T72/AG72</f>
        <v>0.0162191774901711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'High pensions'!Q66</f>
        <v>125587715.921073</v>
      </c>
      <c r="E66" s="6"/>
      <c r="F66" s="56" t="n">
        <f aca="false">'High pensions'!I66</f>
        <v>22827053.9787072</v>
      </c>
      <c r="G66" s="56" t="n">
        <f aca="false">'High pensions'!K66</f>
        <v>1624751.44255383</v>
      </c>
      <c r="H66" s="56" t="n">
        <f aca="false">'High pensions'!V66</f>
        <v>8938903.05775496</v>
      </c>
      <c r="I66" s="56" t="n">
        <f aca="false">'High pensions'!M66</f>
        <v>50250.0446150668</v>
      </c>
      <c r="J66" s="56" t="n">
        <f aca="false">'High pensions'!W66</f>
        <v>276460.919312009</v>
      </c>
      <c r="K66" s="6"/>
      <c r="L66" s="56" t="n">
        <f aca="false">'High pensions'!N66</f>
        <v>3048727.73668236</v>
      </c>
      <c r="M66" s="8"/>
      <c r="N66" s="56" t="n">
        <f aca="false">'High pensions'!L66</f>
        <v>1031635.14106907</v>
      </c>
      <c r="O66" s="6"/>
      <c r="P66" s="56" t="n">
        <f aca="false">'High pensions'!X66</f>
        <v>21495614.8832731</v>
      </c>
      <c r="Q66" s="8"/>
      <c r="R66" s="56" t="n">
        <f aca="false">'High SIPA income'!G61</f>
        <v>28646053.2789873</v>
      </c>
      <c r="S66" s="8"/>
      <c r="T66" s="56" t="n">
        <f aca="false">'High SIPA income'!J61</f>
        <v>109530667.514344</v>
      </c>
      <c r="U66" s="6"/>
      <c r="V66" s="56" t="n">
        <f aca="false">'High SIPA income'!F61</f>
        <v>156771.332054474</v>
      </c>
      <c r="W66" s="8"/>
      <c r="X66" s="56" t="n">
        <f aca="false">'High SIPA income'!M61</f>
        <v>393764.387691638</v>
      </c>
      <c r="Y66" s="6"/>
      <c r="Z66" s="6" t="n">
        <f aca="false">R66+V66-N66-L66-F66</f>
        <v>1895407.75458312</v>
      </c>
      <c r="AA66" s="6"/>
      <c r="AB66" s="6" t="n">
        <f aca="false">T66-P66-D66</f>
        <v>-37552663.290002</v>
      </c>
      <c r="AC66" s="24"/>
      <c r="AD66" s="6"/>
      <c r="AE66" s="6"/>
      <c r="AF66" s="6"/>
      <c r="AG66" s="6" t="n">
        <f aca="false">BF66/100*$AG$37</f>
        <v>6853845755.10432</v>
      </c>
      <c r="AH66" s="36" t="n">
        <f aca="false">(AG66-AG65)/AG65</f>
        <v>0.0139004485790147</v>
      </c>
      <c r="AI66" s="36"/>
      <c r="AJ66" s="36" t="n">
        <f aca="false">AB66/AG66</f>
        <v>-0.00547906454737986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0.0103151843113956</v>
      </c>
      <c r="AV66" s="5"/>
      <c r="AW66" s="5" t="n">
        <f aca="false">workers_and_wage_high!C54</f>
        <v>13039599</v>
      </c>
      <c r="AX66" s="5"/>
      <c r="AY66" s="36" t="n">
        <f aca="false">(AW66-AW65)/AW65</f>
        <v>0.00611006904874151</v>
      </c>
      <c r="AZ66" s="11" t="n">
        <f aca="false">workers_and_wage_high!B54</f>
        <v>8114.49351954827</v>
      </c>
      <c r="BA66" s="36" t="n">
        <f aca="false">(AZ66-AZ65)/AZ65</f>
        <v>0.00774306884498142</v>
      </c>
      <c r="BB66" s="41"/>
      <c r="BC66" s="41"/>
      <c r="BD66" s="41"/>
      <c r="BE66" s="41"/>
      <c r="BF66" s="5" t="n">
        <f aca="false">BF65*(1+AY66)*(1+BA66)*(1-BE66)</f>
        <v>130.521103946458</v>
      </c>
      <c r="BG66" s="5"/>
      <c r="BH66" s="5"/>
      <c r="BI66" s="36" t="n">
        <f aca="false">T73/AG73</f>
        <v>0.0186963947873991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'High pensions'!Q67</f>
        <v>126141984.19581</v>
      </c>
      <c r="E67" s="9"/>
      <c r="F67" s="57" t="n">
        <f aca="false">'High pensions'!I67</f>
        <v>22927798.798639</v>
      </c>
      <c r="G67" s="57" t="n">
        <f aca="false">'High pensions'!K67</f>
        <v>1691213.34772914</v>
      </c>
      <c r="H67" s="57" t="n">
        <f aca="false">'High pensions'!V67</f>
        <v>9304556.85059725</v>
      </c>
      <c r="I67" s="57" t="n">
        <f aca="false">'High pensions'!M67</f>
        <v>52305.5674555402</v>
      </c>
      <c r="J67" s="57" t="n">
        <f aca="false">'High pensions'!W67</f>
        <v>287769.799503007</v>
      </c>
      <c r="K67" s="9"/>
      <c r="L67" s="57" t="n">
        <f aca="false">'High pensions'!N67</f>
        <v>2526945.42111427</v>
      </c>
      <c r="M67" s="42"/>
      <c r="N67" s="57" t="n">
        <f aca="false">'High pensions'!L67</f>
        <v>1038560.51223955</v>
      </c>
      <c r="O67" s="9"/>
      <c r="P67" s="57" t="n">
        <f aca="false">'High pensions'!X67</f>
        <v>18826185.3162066</v>
      </c>
      <c r="Q67" s="42"/>
      <c r="R67" s="57" t="n">
        <f aca="false">'High SIPA income'!G62</f>
        <v>33102089.559098</v>
      </c>
      <c r="S67" s="42"/>
      <c r="T67" s="57" t="n">
        <f aca="false">'High SIPA income'!J62</f>
        <v>126568708.443587</v>
      </c>
      <c r="U67" s="9"/>
      <c r="V67" s="57" t="n">
        <f aca="false">'High SIPA income'!F62</f>
        <v>162194.165999412</v>
      </c>
      <c r="W67" s="42"/>
      <c r="X67" s="57" t="n">
        <f aca="false">'High SIPA income'!M62</f>
        <v>407384.983114913</v>
      </c>
      <c r="Y67" s="9"/>
      <c r="Z67" s="9" t="n">
        <f aca="false">R67+V67-N67-L67-F67</f>
        <v>6770978.9931046</v>
      </c>
      <c r="AA67" s="9"/>
      <c r="AB67" s="9" t="n">
        <f aca="false">T67-P67-D67</f>
        <v>-18399461.06843</v>
      </c>
      <c r="AC67" s="24"/>
      <c r="AD67" s="9"/>
      <c r="AE67" s="9"/>
      <c r="AF67" s="9"/>
      <c r="AG67" s="9" t="n">
        <f aca="false">BF67/100*$AG$37</f>
        <v>6911978205.58253</v>
      </c>
      <c r="AH67" s="43" t="n">
        <f aca="false">(AG67-AG66)/AG66</f>
        <v>0.00848172727478033</v>
      </c>
      <c r="AI67" s="43"/>
      <c r="AJ67" s="43" t="n">
        <f aca="false">AB67/AG67</f>
        <v>-0.00266196746013602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13067302</v>
      </c>
      <c r="AX67" s="7"/>
      <c r="AY67" s="43" t="n">
        <f aca="false">(AW67-AW66)/AW66</f>
        <v>0.0021245285226946</v>
      </c>
      <c r="AZ67" s="12" t="n">
        <f aca="false">workers_and_wage_high!B55</f>
        <v>8165.96960521232</v>
      </c>
      <c r="BA67" s="43" t="n">
        <f aca="false">(AZ67-AZ66)/AZ66</f>
        <v>0.00634372133516908</v>
      </c>
      <c r="BB67" s="48"/>
      <c r="BC67" s="48"/>
      <c r="BD67" s="48"/>
      <c r="BE67" s="48"/>
      <c r="BF67" s="7" t="n">
        <f aca="false">BF66*(1+AY67)*(1+BA67)*(1-BE67)</f>
        <v>131.628148353735</v>
      </c>
      <c r="BG67" s="7"/>
      <c r="BH67" s="7"/>
      <c r="BI67" s="43" t="n">
        <f aca="false">T74/AG74</f>
        <v>0.0161149714860388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'High pensions'!Q68</f>
        <v>126490597.457189</v>
      </c>
      <c r="E68" s="9"/>
      <c r="F68" s="57" t="n">
        <f aca="false">'High pensions'!I68</f>
        <v>22991163.3855082</v>
      </c>
      <c r="G68" s="57" t="n">
        <f aca="false">'High pensions'!K68</f>
        <v>1771930.3843426</v>
      </c>
      <c r="H68" s="57" t="n">
        <f aca="false">'High pensions'!V68</f>
        <v>9748638.17066854</v>
      </c>
      <c r="I68" s="57" t="n">
        <f aca="false">'High pensions'!M68</f>
        <v>54801.9706497716</v>
      </c>
      <c r="J68" s="57" t="n">
        <f aca="false">'High pensions'!W68</f>
        <v>301504.273319648</v>
      </c>
      <c r="K68" s="9"/>
      <c r="L68" s="57" t="n">
        <f aca="false">'High pensions'!N68</f>
        <v>2454043.50695083</v>
      </c>
      <c r="M68" s="42"/>
      <c r="N68" s="57" t="n">
        <f aca="false">'High pensions'!L68</f>
        <v>1044265.66546749</v>
      </c>
      <c r="O68" s="9"/>
      <c r="P68" s="57" t="n">
        <f aca="false">'High pensions'!X68</f>
        <v>18479285.0068192</v>
      </c>
      <c r="Q68" s="42"/>
      <c r="R68" s="57" t="n">
        <f aca="false">'High SIPA income'!G63</f>
        <v>29203624.6952775</v>
      </c>
      <c r="S68" s="42"/>
      <c r="T68" s="57" t="n">
        <f aca="false">'High SIPA income'!J63</f>
        <v>111662590.150192</v>
      </c>
      <c r="U68" s="9"/>
      <c r="V68" s="57" t="n">
        <f aca="false">'High SIPA income'!F63</f>
        <v>162918.236678812</v>
      </c>
      <c r="W68" s="42"/>
      <c r="X68" s="57" t="n">
        <f aca="false">'High SIPA income'!M63</f>
        <v>409203.639906196</v>
      </c>
      <c r="Y68" s="9"/>
      <c r="Z68" s="9" t="n">
        <f aca="false">R68+V68-N68-L68-F68</f>
        <v>2877070.37402978</v>
      </c>
      <c r="AA68" s="9"/>
      <c r="AB68" s="9" t="n">
        <f aca="false">T68-P68-D68</f>
        <v>-33307292.3138161</v>
      </c>
      <c r="AC68" s="24"/>
      <c r="AD68" s="9"/>
      <c r="AE68" s="9"/>
      <c r="AF68" s="9"/>
      <c r="AG68" s="9" t="n">
        <f aca="false">BF68/100*$AG$37</f>
        <v>6957317715.0867</v>
      </c>
      <c r="AH68" s="43" t="n">
        <f aca="false">(AG68-AG67)/AG67</f>
        <v>0.0065595562016604</v>
      </c>
      <c r="AI68" s="43"/>
      <c r="AJ68" s="43" t="n">
        <f aca="false">AB68/AG68</f>
        <v>-0.00478737549121703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13106158</v>
      </c>
      <c r="AX68" s="7"/>
      <c r="AY68" s="43" t="n">
        <f aca="false">(AW68-AW67)/AW67</f>
        <v>0.00297352888913105</v>
      </c>
      <c r="AZ68" s="12" t="n">
        <f aca="false">workers_and_wage_high!B56</f>
        <v>8195.16617839607</v>
      </c>
      <c r="BA68" s="43" t="n">
        <f aca="false">(AZ68-AZ67)/AZ67</f>
        <v>0.00357539576991737</v>
      </c>
      <c r="BB68" s="48"/>
      <c r="BC68" s="48"/>
      <c r="BD68" s="48"/>
      <c r="BE68" s="48"/>
      <c r="BF68" s="7" t="n">
        <f aca="false">BF67*(1+AY68)*(1+BA68)*(1-BE68)</f>
        <v>132.491570590582</v>
      </c>
      <c r="BG68" s="7"/>
      <c r="BH68" s="7"/>
      <c r="BI68" s="43" t="n">
        <f aca="false">T75/AG75</f>
        <v>0.0186419671492371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'High pensions'!Q69</f>
        <v>126895002.909802</v>
      </c>
      <c r="E69" s="9"/>
      <c r="F69" s="57" t="n">
        <f aca="false">'High pensions'!I69</f>
        <v>23064668.863559</v>
      </c>
      <c r="G69" s="57" t="n">
        <f aca="false">'High pensions'!K69</f>
        <v>1862745.72074696</v>
      </c>
      <c r="H69" s="57" t="n">
        <f aca="false">'High pensions'!V69</f>
        <v>10248277.3567092</v>
      </c>
      <c r="I69" s="57" t="n">
        <f aca="false">'High pensions'!M69</f>
        <v>57610.6923942359</v>
      </c>
      <c r="J69" s="57" t="n">
        <f aca="false">'High pensions'!W69</f>
        <v>316957.031650799</v>
      </c>
      <c r="K69" s="9"/>
      <c r="L69" s="57" t="n">
        <f aca="false">'High pensions'!N69</f>
        <v>2477930.20868585</v>
      </c>
      <c r="M69" s="42"/>
      <c r="N69" s="57" t="n">
        <f aca="false">'High pensions'!L69</f>
        <v>1049966.64973956</v>
      </c>
      <c r="O69" s="9"/>
      <c r="P69" s="57" t="n">
        <f aca="false">'High pensions'!X69</f>
        <v>18634598.3490775</v>
      </c>
      <c r="Q69" s="42"/>
      <c r="R69" s="57" t="n">
        <f aca="false">'High SIPA income'!G64</f>
        <v>33944113.1021938</v>
      </c>
      <c r="S69" s="42"/>
      <c r="T69" s="57" t="n">
        <f aca="false">'High SIPA income'!J64</f>
        <v>129788258.440226</v>
      </c>
      <c r="U69" s="9"/>
      <c r="V69" s="57" t="n">
        <f aca="false">'High SIPA income'!F64</f>
        <v>160621.241160931</v>
      </c>
      <c r="W69" s="42"/>
      <c r="X69" s="57" t="n">
        <f aca="false">'High SIPA income'!M64</f>
        <v>403434.249407462</v>
      </c>
      <c r="Y69" s="9"/>
      <c r="Z69" s="9" t="n">
        <f aca="false">R69+V69-N69-L69-F69</f>
        <v>7512168.62137038</v>
      </c>
      <c r="AA69" s="9"/>
      <c r="AB69" s="9" t="n">
        <f aca="false">T69-P69-D69</f>
        <v>-15741342.8186538</v>
      </c>
      <c r="AC69" s="24"/>
      <c r="AD69" s="9"/>
      <c r="AE69" s="9"/>
      <c r="AF69" s="9"/>
      <c r="AG69" s="9" t="n">
        <f aca="false">BF69/100*$AG$37</f>
        <v>7043024948.12821</v>
      </c>
      <c r="AH69" s="43" t="n">
        <f aca="false">(AG69-AG68)/AG68</f>
        <v>0.0123190051901268</v>
      </c>
      <c r="AI69" s="43" t="n">
        <f aca="false">(AG69-AG65)/AG65</f>
        <v>0.0418860314944007</v>
      </c>
      <c r="AJ69" s="43" t="n">
        <f aca="false">AB69/AG69</f>
        <v>-0.00223502584962976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13145527</v>
      </c>
      <c r="AX69" s="7"/>
      <c r="AY69" s="43" t="n">
        <f aca="false">(AW69-AW68)/AW68</f>
        <v>0.00300385513435745</v>
      </c>
      <c r="AZ69" s="12" t="n">
        <f aca="false">workers_and_wage_high!B57</f>
        <v>8271.27675593069</v>
      </c>
      <c r="BA69" s="43" t="n">
        <f aca="false">(AZ69-AZ68)/AZ68</f>
        <v>0.00928725249467932</v>
      </c>
      <c r="BB69" s="48"/>
      <c r="BC69" s="48"/>
      <c r="BD69" s="48"/>
      <c r="BE69" s="48"/>
      <c r="BF69" s="7" t="n">
        <f aca="false">BF68*(1+AY69)*(1+BA69)*(1-BE69)</f>
        <v>134.123734936336</v>
      </c>
      <c r="BG69" s="7"/>
      <c r="BH69" s="7"/>
      <c r="BI69" s="43" t="n">
        <f aca="false">T76/AG76</f>
        <v>0.0162002241434642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'High pensions'!Q70</f>
        <v>127758050.448412</v>
      </c>
      <c r="E70" s="6"/>
      <c r="F70" s="56" t="n">
        <f aca="false">'High pensions'!I70</f>
        <v>23221537.9697893</v>
      </c>
      <c r="G70" s="56" t="n">
        <f aca="false">'High pensions'!K70</f>
        <v>1919679.25494809</v>
      </c>
      <c r="H70" s="56" t="n">
        <f aca="false">'High pensions'!V70</f>
        <v>10561508.8637755</v>
      </c>
      <c r="I70" s="56" t="n">
        <f aca="false">'High pensions'!M70</f>
        <v>59371.5233489098</v>
      </c>
      <c r="J70" s="56" t="n">
        <f aca="false">'High pensions'!W70</f>
        <v>326644.604034292</v>
      </c>
      <c r="K70" s="6"/>
      <c r="L70" s="56" t="n">
        <f aca="false">'High pensions'!N70</f>
        <v>2998611.85864211</v>
      </c>
      <c r="M70" s="8"/>
      <c r="N70" s="56" t="n">
        <f aca="false">'High pensions'!L70</f>
        <v>1059021.96037665</v>
      </c>
      <c r="O70" s="6"/>
      <c r="P70" s="56" t="n">
        <f aca="false">'High pensions'!X70</f>
        <v>21386237.5532936</v>
      </c>
      <c r="Q70" s="8"/>
      <c r="R70" s="56" t="n">
        <f aca="false">'High SIPA income'!G65</f>
        <v>29899480.657927</v>
      </c>
      <c r="S70" s="8"/>
      <c r="T70" s="56" t="n">
        <f aca="false">'High SIPA income'!J65</f>
        <v>114323255.734402</v>
      </c>
      <c r="U70" s="6"/>
      <c r="V70" s="56" t="n">
        <f aca="false">'High SIPA income'!F65</f>
        <v>165654.539890883</v>
      </c>
      <c r="W70" s="8"/>
      <c r="X70" s="56" t="n">
        <f aca="false">'High SIPA income'!M65</f>
        <v>416076.444676811</v>
      </c>
      <c r="Y70" s="6"/>
      <c r="Z70" s="6" t="n">
        <f aca="false">R70+V70-N70-L70-F70</f>
        <v>2785963.40900991</v>
      </c>
      <c r="AA70" s="6"/>
      <c r="AB70" s="6" t="n">
        <f aca="false">T70-P70-D70</f>
        <v>-34821032.2673039</v>
      </c>
      <c r="AC70" s="24"/>
      <c r="AD70" s="6"/>
      <c r="AE70" s="6"/>
      <c r="AF70" s="6"/>
      <c r="AG70" s="6" t="n">
        <f aca="false">BF70/100*$AG$37</f>
        <v>7109892047.63822</v>
      </c>
      <c r="AH70" s="36" t="n">
        <f aca="false">(AG70-AG69)/AG69</f>
        <v>0.00949408812299847</v>
      </c>
      <c r="AI70" s="36"/>
      <c r="AJ70" s="36" t="n">
        <f aca="false">AB70/AG70</f>
        <v>-0.00489754725303752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0.0094522495829014</v>
      </c>
      <c r="AV70" s="5"/>
      <c r="AW70" s="5" t="n">
        <f aca="false">workers_and_wage_high!C58</f>
        <v>13217008</v>
      </c>
      <c r="AX70" s="5"/>
      <c r="AY70" s="36" t="n">
        <f aca="false">(AW70-AW69)/AW69</f>
        <v>0.00543766712433819</v>
      </c>
      <c r="AZ70" s="11" t="n">
        <f aca="false">workers_and_wage_high!B58</f>
        <v>8304.64707993541</v>
      </c>
      <c r="BA70" s="36" t="n">
        <f aca="false">(AZ70-AZ69)/AZ69</f>
        <v>0.00403448282404437</v>
      </c>
      <c r="BB70" s="41"/>
      <c r="BC70" s="41"/>
      <c r="BD70" s="41"/>
      <c r="BE70" s="41"/>
      <c r="BF70" s="5" t="n">
        <f aca="false">BF69*(1+AY70)*(1+BA70)*(1-BE70)</f>
        <v>135.397117495207</v>
      </c>
      <c r="BG70" s="5"/>
      <c r="BH70" s="5"/>
      <c r="BI70" s="36" t="n">
        <f aca="false">T77/AG77</f>
        <v>0.0187685213568533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'High pensions'!Q71</f>
        <v>128262118.772146</v>
      </c>
      <c r="E71" s="9"/>
      <c r="F71" s="57" t="n">
        <f aca="false">'High pensions'!I71</f>
        <v>23313158.3543981</v>
      </c>
      <c r="G71" s="57" t="n">
        <f aca="false">'High pensions'!K71</f>
        <v>1979473.38634968</v>
      </c>
      <c r="H71" s="57" t="n">
        <f aca="false">'High pensions'!V71</f>
        <v>10890478.5326261</v>
      </c>
      <c r="I71" s="57" t="n">
        <f aca="false">'High pensions'!M71</f>
        <v>61220.826381949</v>
      </c>
      <c r="J71" s="57" t="n">
        <f aca="false">'High pensions'!W71</f>
        <v>336818.923689467</v>
      </c>
      <c r="K71" s="9"/>
      <c r="L71" s="57" t="n">
        <f aca="false">'High pensions'!N71</f>
        <v>2480059.94357045</v>
      </c>
      <c r="M71" s="42"/>
      <c r="N71" s="57" t="n">
        <f aca="false">'High pensions'!L71</f>
        <v>1063882.23144877</v>
      </c>
      <c r="O71" s="9"/>
      <c r="P71" s="57" t="n">
        <f aca="false">'High pensions'!X71</f>
        <v>18722208.9783217</v>
      </c>
      <c r="Q71" s="42"/>
      <c r="R71" s="57" t="n">
        <f aca="false">'High SIPA income'!G66</f>
        <v>35068929.7318844</v>
      </c>
      <c r="S71" s="42"/>
      <c r="T71" s="57" t="n">
        <f aca="false">'High SIPA income'!J66</f>
        <v>134089092.313617</v>
      </c>
      <c r="U71" s="9"/>
      <c r="V71" s="57" t="n">
        <f aca="false">'High SIPA income'!F66</f>
        <v>162834.053040419</v>
      </c>
      <c r="W71" s="42"/>
      <c r="X71" s="57" t="n">
        <f aca="false">'High SIPA income'!M66</f>
        <v>408992.194877369</v>
      </c>
      <c r="Y71" s="9"/>
      <c r="Z71" s="9" t="n">
        <f aca="false">R71+V71-N71-L71-F71</f>
        <v>8374663.25550747</v>
      </c>
      <c r="AA71" s="9"/>
      <c r="AB71" s="9" t="n">
        <f aca="false">T71-P71-D71</f>
        <v>-12895235.436851</v>
      </c>
      <c r="AC71" s="24"/>
      <c r="AD71" s="9"/>
      <c r="AE71" s="9"/>
      <c r="AF71" s="9"/>
      <c r="AG71" s="9" t="n">
        <f aca="false">BF71/100*$AG$37</f>
        <v>7170166598.15049</v>
      </c>
      <c r="AH71" s="43" t="n">
        <f aca="false">(AG71-AG70)/AG70</f>
        <v>0.00847756198102798</v>
      </c>
      <c r="AI71" s="43"/>
      <c r="AJ71" s="43" t="n">
        <f aca="false">AB71/AG71</f>
        <v>-0.00179845687827913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13253558</v>
      </c>
      <c r="AX71" s="7"/>
      <c r="AY71" s="43" t="n">
        <f aca="false">(AW71-AW70)/AW70</f>
        <v>0.00276537624854279</v>
      </c>
      <c r="AZ71" s="12" t="n">
        <f aca="false">workers_and_wage_high!B59</f>
        <v>8351.9539452171</v>
      </c>
      <c r="BA71" s="43" t="n">
        <f aca="false">(AZ71-AZ70)/AZ70</f>
        <v>0.00569643295209808</v>
      </c>
      <c r="BB71" s="48"/>
      <c r="BC71" s="48"/>
      <c r="BD71" s="48"/>
      <c r="BE71" s="48"/>
      <c r="BF71" s="7" t="n">
        <f aca="false">BF70*(1+AY71)*(1+BA71)*(1-BE71)</f>
        <v>136.544954950825</v>
      </c>
      <c r="BG71" s="7"/>
      <c r="BH71" s="7"/>
      <c r="BI71" s="43" t="n">
        <f aca="false">T78/AG78</f>
        <v>0.0164135430995325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'High pensions'!Q72</f>
        <v>129099359.135898</v>
      </c>
      <c r="E72" s="9"/>
      <c r="F72" s="57" t="n">
        <f aca="false">'High pensions'!I72</f>
        <v>23465336.7011126</v>
      </c>
      <c r="G72" s="57" t="n">
        <f aca="false">'High pensions'!K72</f>
        <v>2048695.77184984</v>
      </c>
      <c r="H72" s="57" t="n">
        <f aca="false">'High pensions'!V72</f>
        <v>11271319.6737424</v>
      </c>
      <c r="I72" s="57" t="n">
        <f aca="false">'High pensions'!M72</f>
        <v>63361.724902573</v>
      </c>
      <c r="J72" s="57" t="n">
        <f aca="false">'High pensions'!W72</f>
        <v>348597.515682756</v>
      </c>
      <c r="K72" s="9"/>
      <c r="L72" s="57" t="n">
        <f aca="false">'High pensions'!N72</f>
        <v>2435456.06654645</v>
      </c>
      <c r="M72" s="42"/>
      <c r="N72" s="57" t="n">
        <f aca="false">'High pensions'!L72</f>
        <v>1072614.70382746</v>
      </c>
      <c r="O72" s="9"/>
      <c r="P72" s="57" t="n">
        <f aca="false">'High pensions'!X72</f>
        <v>18538802.7349379</v>
      </c>
      <c r="Q72" s="42"/>
      <c r="R72" s="57" t="n">
        <f aca="false">'High SIPA income'!G67</f>
        <v>30773536.3424085</v>
      </c>
      <c r="S72" s="42"/>
      <c r="T72" s="57" t="n">
        <f aca="false">'High SIPA income'!J67</f>
        <v>117665283.399909</v>
      </c>
      <c r="U72" s="9"/>
      <c r="V72" s="57" t="n">
        <f aca="false">'High SIPA income'!F67</f>
        <v>167137.334175383</v>
      </c>
      <c r="W72" s="42"/>
      <c r="X72" s="57" t="n">
        <f aca="false">'High SIPA income'!M67</f>
        <v>419800.79641802</v>
      </c>
      <c r="Y72" s="9"/>
      <c r="Z72" s="9" t="n">
        <f aca="false">R72+V72-N72-L72-F72</f>
        <v>3967266.20509731</v>
      </c>
      <c r="AA72" s="9"/>
      <c r="AB72" s="9" t="n">
        <f aca="false">T72-P72-D72</f>
        <v>-29972878.4709276</v>
      </c>
      <c r="AC72" s="24"/>
      <c r="AD72" s="9"/>
      <c r="AE72" s="9"/>
      <c r="AF72" s="9"/>
      <c r="AG72" s="9" t="n">
        <f aca="false">BF72/100*$AG$37</f>
        <v>7254701014.96913</v>
      </c>
      <c r="AH72" s="43" t="n">
        <f aca="false">(AG72-AG71)/AG71</f>
        <v>0.0117897423527714</v>
      </c>
      <c r="AI72" s="43"/>
      <c r="AJ72" s="43" t="n">
        <f aca="false">AB72/AG72</f>
        <v>-0.00413151119654449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13307093</v>
      </c>
      <c r="AX72" s="7"/>
      <c r="AY72" s="43" t="n">
        <f aca="false">(AW72-AW71)/AW71</f>
        <v>0.0040392926940826</v>
      </c>
      <c r="AZ72" s="12" t="n">
        <f aca="false">workers_and_wage_high!B60</f>
        <v>8416.42492665688</v>
      </c>
      <c r="BA72" s="43" t="n">
        <f aca="false">(AZ72-AZ71)/AZ71</f>
        <v>0.00771926927071977</v>
      </c>
      <c r="BB72" s="48"/>
      <c r="BC72" s="48"/>
      <c r="BD72" s="48"/>
      <c r="BE72" s="48"/>
      <c r="BF72" s="7" t="n">
        <f aca="false">BF71*(1+AY72)*(1+BA72)*(1-BE72)</f>
        <v>138.154784789266</v>
      </c>
      <c r="BG72" s="7"/>
      <c r="BH72" s="7"/>
      <c r="BI72" s="43" t="n">
        <f aca="false">T79/AG79</f>
        <v>0.0188288851180822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'High pensions'!Q73</f>
        <v>129301620.284338</v>
      </c>
      <c r="E73" s="9"/>
      <c r="F73" s="57" t="n">
        <f aca="false">'High pensions'!I73</f>
        <v>23502100.0590522</v>
      </c>
      <c r="G73" s="57" t="n">
        <f aca="false">'High pensions'!K73</f>
        <v>2115027.87720666</v>
      </c>
      <c r="H73" s="57" t="n">
        <f aca="false">'High pensions'!V73</f>
        <v>11636259.3462805</v>
      </c>
      <c r="I73" s="57" t="n">
        <f aca="false">'High pensions'!M73</f>
        <v>65413.2333156704</v>
      </c>
      <c r="J73" s="57" t="n">
        <f aca="false">'High pensions'!W73</f>
        <v>359884.309678779</v>
      </c>
      <c r="K73" s="9"/>
      <c r="L73" s="57" t="n">
        <f aca="false">'High pensions'!N73</f>
        <v>2407096.42226415</v>
      </c>
      <c r="M73" s="42"/>
      <c r="N73" s="57" t="n">
        <f aca="false">'High pensions'!L73</f>
        <v>1076299.38356436</v>
      </c>
      <c r="O73" s="9"/>
      <c r="P73" s="57" t="n">
        <f aca="false">'High pensions'!X73</f>
        <v>18411916.4266972</v>
      </c>
      <c r="Q73" s="42"/>
      <c r="R73" s="57" t="n">
        <f aca="false">'High SIPA income'!G68</f>
        <v>35759175.1202235</v>
      </c>
      <c r="S73" s="42"/>
      <c r="T73" s="57" t="n">
        <f aca="false">'High SIPA income'!J68</f>
        <v>136728305.380673</v>
      </c>
      <c r="U73" s="9"/>
      <c r="V73" s="57" t="n">
        <f aca="false">'High SIPA income'!F68</f>
        <v>164648.709436825</v>
      </c>
      <c r="W73" s="42"/>
      <c r="X73" s="57" t="n">
        <f aca="false">'High SIPA income'!M68</f>
        <v>413550.088565183</v>
      </c>
      <c r="Y73" s="9"/>
      <c r="Z73" s="9" t="n">
        <f aca="false">R73+V73-N73-L73-F73</f>
        <v>8938327.96477962</v>
      </c>
      <c r="AA73" s="9"/>
      <c r="AB73" s="9" t="n">
        <f aca="false">T73-P73-D73</f>
        <v>-10985231.3303619</v>
      </c>
      <c r="AC73" s="24"/>
      <c r="AD73" s="9"/>
      <c r="AE73" s="9"/>
      <c r="AF73" s="9"/>
      <c r="AG73" s="9" t="n">
        <f aca="false">BF73/100*$AG$37</f>
        <v>7313083989.47717</v>
      </c>
      <c r="AH73" s="43" t="n">
        <f aca="false">(AG73-AG72)/AG72</f>
        <v>0.00804760587480777</v>
      </c>
      <c r="AI73" s="43" t="n">
        <f aca="false">(AG73-AG69)/AG69</f>
        <v>0.0383441835486796</v>
      </c>
      <c r="AJ73" s="43" t="n">
        <f aca="false">AB73/AG73</f>
        <v>-0.00150213389401361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13332925</v>
      </c>
      <c r="AX73" s="7"/>
      <c r="AY73" s="43" t="n">
        <f aca="false">(AW73-AW72)/AW72</f>
        <v>0.0019412203702191</v>
      </c>
      <c r="AZ73" s="12" t="n">
        <f aca="false">workers_and_wage_high!B61</f>
        <v>8467.71928817003</v>
      </c>
      <c r="BA73" s="43" t="n">
        <f aca="false">(AZ73-AZ72)/AZ72</f>
        <v>0.0060945546309916</v>
      </c>
      <c r="BB73" s="48"/>
      <c r="BC73" s="48"/>
      <c r="BD73" s="48"/>
      <c r="BE73" s="48"/>
      <c r="BF73" s="7" t="n">
        <f aca="false">BF72*(1+AY73)*(1+BA73)*(1-BE73)</f>
        <v>139.266600046969</v>
      </c>
      <c r="BG73" s="7"/>
      <c r="BH73" s="7"/>
      <c r="BI73" s="43" t="n">
        <f aca="false">T80/AG80</f>
        <v>0.0164040869954774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'High pensions'!Q74</f>
        <v>129643253.40234</v>
      </c>
      <c r="E74" s="6"/>
      <c r="F74" s="56" t="n">
        <f aca="false">'High pensions'!I74</f>
        <v>23564195.9222372</v>
      </c>
      <c r="G74" s="56" t="n">
        <f aca="false">'High pensions'!K74</f>
        <v>2221160.63582355</v>
      </c>
      <c r="H74" s="56" t="n">
        <f aca="false">'High pensions'!V74</f>
        <v>12220170.4699643</v>
      </c>
      <c r="I74" s="56" t="n">
        <f aca="false">'High pensions'!M74</f>
        <v>68695.6897677388</v>
      </c>
      <c r="J74" s="56" t="n">
        <f aca="false">'High pensions'!W74</f>
        <v>377943.416596833</v>
      </c>
      <c r="K74" s="6"/>
      <c r="L74" s="56" t="n">
        <f aca="false">'High pensions'!N74</f>
        <v>2976169.04323001</v>
      </c>
      <c r="M74" s="8"/>
      <c r="N74" s="56" t="n">
        <f aca="false">'High pensions'!L74</f>
        <v>1081485.42941516</v>
      </c>
      <c r="O74" s="6"/>
      <c r="P74" s="56" t="n">
        <f aca="false">'High pensions'!X74</f>
        <v>21393369.0562866</v>
      </c>
      <c r="Q74" s="8"/>
      <c r="R74" s="56" t="n">
        <f aca="false">'High SIPA income'!G69</f>
        <v>31224868.0142204</v>
      </c>
      <c r="S74" s="8"/>
      <c r="T74" s="56" t="n">
        <f aca="false">'High SIPA income'!J69</f>
        <v>119390989.164765</v>
      </c>
      <c r="U74" s="6"/>
      <c r="V74" s="56" t="n">
        <f aca="false">'High SIPA income'!F69</f>
        <v>176385.556436875</v>
      </c>
      <c r="W74" s="8"/>
      <c r="X74" s="56" t="n">
        <f aca="false">'High SIPA income'!M69</f>
        <v>443029.664402426</v>
      </c>
      <c r="Y74" s="6"/>
      <c r="Z74" s="6" t="n">
        <f aca="false">R74+V74-N74-L74-F74</f>
        <v>3779403.1757749</v>
      </c>
      <c r="AA74" s="6"/>
      <c r="AB74" s="6" t="n">
        <f aca="false">T74-P74-D74</f>
        <v>-31645633.2938617</v>
      </c>
      <c r="AC74" s="24"/>
      <c r="AD74" s="6"/>
      <c r="AE74" s="6"/>
      <c r="AF74" s="6"/>
      <c r="AG74" s="6" t="n">
        <f aca="false">BF74/100*$AG$37</f>
        <v>7408699994.7967</v>
      </c>
      <c r="AH74" s="36" t="n">
        <f aca="false">(AG74-AG73)/AG73</f>
        <v>0.0130746488700412</v>
      </c>
      <c r="AI74" s="36"/>
      <c r="AJ74" s="36" t="n">
        <f aca="false">AB74/AG74</f>
        <v>-0.00427141513573058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0.00876527045116801</v>
      </c>
      <c r="AV74" s="5"/>
      <c r="AW74" s="5" t="n">
        <f aca="false">workers_and_wage_high!C62</f>
        <v>13378880</v>
      </c>
      <c r="AX74" s="5"/>
      <c r="AY74" s="36" t="n">
        <f aca="false">(AW74-AW73)/AW73</f>
        <v>0.00344673055612328</v>
      </c>
      <c r="AZ74" s="11" t="n">
        <f aca="false">workers_and_wage_high!B62</f>
        <v>8548.96576307409</v>
      </c>
      <c r="BA74" s="36" t="n">
        <f aca="false">(AZ74-AZ73)/AZ73</f>
        <v>0.00959484745999621</v>
      </c>
      <c r="BB74" s="41"/>
      <c r="BC74" s="41"/>
      <c r="BD74" s="41"/>
      <c r="BE74" s="41"/>
      <c r="BF74" s="5" t="n">
        <f aca="false">BF73*(1+AY74)*(1+BA74)*(1-BE74)</f>
        <v>141.087461941908</v>
      </c>
      <c r="BG74" s="5"/>
      <c r="BH74" s="5"/>
      <c r="BI74" s="36" t="n">
        <f aca="false">T81/AG81</f>
        <v>0.0188809068792623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'High pensions'!Q75</f>
        <v>130337167.467064</v>
      </c>
      <c r="E75" s="9"/>
      <c r="F75" s="57" t="n">
        <f aca="false">'High pensions'!I75</f>
        <v>23690323.0175178</v>
      </c>
      <c r="G75" s="57" t="n">
        <f aca="false">'High pensions'!K75</f>
        <v>2280638.67310299</v>
      </c>
      <c r="H75" s="57" t="n">
        <f aca="false">'High pensions'!V75</f>
        <v>12547401.0822176</v>
      </c>
      <c r="I75" s="57" t="n">
        <f aca="false">'High pensions'!M75</f>
        <v>70535.216693907</v>
      </c>
      <c r="J75" s="57" t="n">
        <f aca="false">'High pensions'!W75</f>
        <v>388063.950996422</v>
      </c>
      <c r="K75" s="9"/>
      <c r="L75" s="57" t="n">
        <f aca="false">'High pensions'!N75</f>
        <v>2395590.15002932</v>
      </c>
      <c r="M75" s="42"/>
      <c r="N75" s="57" t="n">
        <f aca="false">'High pensions'!L75</f>
        <v>1089942.52007179</v>
      </c>
      <c r="O75" s="9"/>
      <c r="P75" s="57" t="n">
        <f aca="false">'High pensions'!X75</f>
        <v>18427270.8370599</v>
      </c>
      <c r="Q75" s="42"/>
      <c r="R75" s="57" t="n">
        <f aca="false">'High SIPA income'!G70</f>
        <v>36328670.0060412</v>
      </c>
      <c r="S75" s="42"/>
      <c r="T75" s="57" t="n">
        <f aca="false">'High SIPA income'!J70</f>
        <v>138905818.435687</v>
      </c>
      <c r="U75" s="9"/>
      <c r="V75" s="57" t="n">
        <f aca="false">'High SIPA income'!F70</f>
        <v>170828.787467267</v>
      </c>
      <c r="W75" s="42"/>
      <c r="X75" s="57" t="n">
        <f aca="false">'High SIPA income'!M70</f>
        <v>429072.662811718</v>
      </c>
      <c r="Y75" s="9"/>
      <c r="Z75" s="9" t="n">
        <f aca="false">R75+V75-N75-L75-F75</f>
        <v>9323643.10588952</v>
      </c>
      <c r="AA75" s="9"/>
      <c r="AB75" s="9" t="n">
        <f aca="false">T75-P75-D75</f>
        <v>-9858619.86843769</v>
      </c>
      <c r="AC75" s="24"/>
      <c r="AD75" s="9"/>
      <c r="AE75" s="9"/>
      <c r="AF75" s="9"/>
      <c r="AG75" s="9" t="n">
        <f aca="false">BF75/100*$AG$37</f>
        <v>7451242528.4137</v>
      </c>
      <c r="AH75" s="43" t="n">
        <f aca="false">(AG75-AG74)/AG74</f>
        <v>0.00574224002144379</v>
      </c>
      <c r="AI75" s="43"/>
      <c r="AJ75" s="43" t="n">
        <f aca="false">AB75/AG75</f>
        <v>-0.00132308401328288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13429551</v>
      </c>
      <c r="AX75" s="7"/>
      <c r="AY75" s="43" t="n">
        <f aca="false">(AW75-AW74)/AW74</f>
        <v>0.00378738728503432</v>
      </c>
      <c r="AZ75" s="12" t="n">
        <f aca="false">workers_and_wage_high!B63</f>
        <v>8565.61467630722</v>
      </c>
      <c r="BA75" s="43" t="n">
        <f aca="false">(AZ75-AZ74)/AZ74</f>
        <v>0.00194747688720924</v>
      </c>
      <c r="BB75" s="48"/>
      <c r="BC75" s="48"/>
      <c r="BD75" s="48"/>
      <c r="BE75" s="48"/>
      <c r="BF75" s="7" t="n">
        <f aca="false">BF74*(1+AY75)*(1+BA75)*(1-BE75)</f>
        <v>141.897620012394</v>
      </c>
      <c r="BG75" s="7"/>
      <c r="BH75" s="7"/>
      <c r="BI75" s="43" t="n">
        <f aca="false">T82/AG82</f>
        <v>0.0164544014993905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'High pensions'!Q76</f>
        <v>131269757.787695</v>
      </c>
      <c r="E76" s="9"/>
      <c r="F76" s="57" t="n">
        <f aca="false">'High pensions'!I76</f>
        <v>23859832.3475738</v>
      </c>
      <c r="G76" s="57" t="n">
        <f aca="false">'High pensions'!K76</f>
        <v>2346878.07533862</v>
      </c>
      <c r="H76" s="57" t="n">
        <f aca="false">'High pensions'!V76</f>
        <v>12911830.7295348</v>
      </c>
      <c r="I76" s="57" t="n">
        <f aca="false">'High pensions'!M76</f>
        <v>72583.8580001635</v>
      </c>
      <c r="J76" s="57" t="n">
        <f aca="false">'High pensions'!W76</f>
        <v>399334.971016539</v>
      </c>
      <c r="K76" s="9"/>
      <c r="L76" s="57" t="n">
        <f aca="false">'High pensions'!N76</f>
        <v>2360462.30420385</v>
      </c>
      <c r="M76" s="42"/>
      <c r="N76" s="57" t="n">
        <f aca="false">'High pensions'!L76</f>
        <v>1100849.52791059</v>
      </c>
      <c r="O76" s="9"/>
      <c r="P76" s="57" t="n">
        <f aca="false">'High pensions'!X76</f>
        <v>18304999.4171223</v>
      </c>
      <c r="Q76" s="42"/>
      <c r="R76" s="57" t="n">
        <f aca="false">'High SIPA income'!G71</f>
        <v>31736151.7762516</v>
      </c>
      <c r="S76" s="42"/>
      <c r="T76" s="57" t="n">
        <f aca="false">'High SIPA income'!J71</f>
        <v>121345926.942724</v>
      </c>
      <c r="U76" s="9"/>
      <c r="V76" s="57" t="n">
        <f aca="false">'High SIPA income'!F71</f>
        <v>170736.93107454</v>
      </c>
      <c r="W76" s="42"/>
      <c r="X76" s="57" t="n">
        <f aca="false">'High SIPA income'!M71</f>
        <v>428841.946036119</v>
      </c>
      <c r="Y76" s="9"/>
      <c r="Z76" s="9" t="n">
        <f aca="false">R76+V76-N76-L76-F76</f>
        <v>4585744.52763786</v>
      </c>
      <c r="AA76" s="9"/>
      <c r="AB76" s="9" t="n">
        <f aca="false">T76-P76-D76</f>
        <v>-28228830.2620931</v>
      </c>
      <c r="AC76" s="24"/>
      <c r="AD76" s="9"/>
      <c r="AE76" s="9"/>
      <c r="AF76" s="9"/>
      <c r="AG76" s="9" t="n">
        <f aca="false">BF76/100*$AG$37</f>
        <v>7490385680.35364</v>
      </c>
      <c r="AH76" s="43" t="n">
        <f aca="false">(AG76-AG75)/AG75</f>
        <v>0.00525323820700729</v>
      </c>
      <c r="AI76" s="43"/>
      <c r="AJ76" s="43" t="n">
        <f aca="false">AB76/AG76</f>
        <v>-0.00376867513459739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13431829</v>
      </c>
      <c r="AX76" s="7"/>
      <c r="AY76" s="43" t="n">
        <f aca="false">(AW76-AW75)/AW75</f>
        <v>0.000169625924202529</v>
      </c>
      <c r="AZ76" s="12" t="n">
        <f aca="false">workers_and_wage_high!B64</f>
        <v>8609.15155530213</v>
      </c>
      <c r="BA76" s="43" t="n">
        <f aca="false">(AZ76-AZ75)/AZ75</f>
        <v>0.00508275011661873</v>
      </c>
      <c r="BB76" s="48"/>
      <c r="BC76" s="48"/>
      <c r="BD76" s="48"/>
      <c r="BE76" s="48"/>
      <c r="BF76" s="7" t="n">
        <f aca="false">BF75*(1+AY76)*(1+BA76)*(1-BE76)</f>
        <v>142.643042011327</v>
      </c>
      <c r="BG76" s="7"/>
      <c r="BH76" s="7"/>
      <c r="BI76" s="43" t="n">
        <f aca="false">T83/AG83</f>
        <v>0.0189024261418371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'High pensions'!Q77</f>
        <v>131850348.265122</v>
      </c>
      <c r="E77" s="9"/>
      <c r="F77" s="57" t="n">
        <f aca="false">'High pensions'!I77</f>
        <v>23965361.5394263</v>
      </c>
      <c r="G77" s="57" t="n">
        <f aca="false">'High pensions'!K77</f>
        <v>2376223.71814273</v>
      </c>
      <c r="H77" s="57" t="n">
        <f aca="false">'High pensions'!V77</f>
        <v>13073281.7978786</v>
      </c>
      <c r="I77" s="57" t="n">
        <f aca="false">'High pensions'!M77</f>
        <v>73491.4552002908</v>
      </c>
      <c r="J77" s="57" t="n">
        <f aca="false">'High pensions'!W77</f>
        <v>404328.303027173</v>
      </c>
      <c r="K77" s="9"/>
      <c r="L77" s="57" t="n">
        <f aca="false">'High pensions'!N77</f>
        <v>2315970.00499129</v>
      </c>
      <c r="M77" s="42"/>
      <c r="N77" s="57" t="n">
        <f aca="false">'High pensions'!L77</f>
        <v>1107245.86561709</v>
      </c>
      <c r="O77" s="9"/>
      <c r="P77" s="57" t="n">
        <f aca="false">'High pensions'!X77</f>
        <v>18109319.4278373</v>
      </c>
      <c r="Q77" s="42"/>
      <c r="R77" s="57" t="n">
        <f aca="false">'High SIPA income'!G72</f>
        <v>37171541.3555932</v>
      </c>
      <c r="S77" s="42"/>
      <c r="T77" s="57" t="n">
        <f aca="false">'High SIPA income'!J72</f>
        <v>142128610.093791</v>
      </c>
      <c r="U77" s="9"/>
      <c r="V77" s="57" t="n">
        <f aca="false">'High SIPA income'!F72</f>
        <v>171031.740891799</v>
      </c>
      <c r="W77" s="42"/>
      <c r="X77" s="57" t="n">
        <f aca="false">'High SIPA income'!M72</f>
        <v>429582.423301046</v>
      </c>
      <c r="Y77" s="9"/>
      <c r="Z77" s="9" t="n">
        <f aca="false">R77+V77-N77-L77-F77</f>
        <v>9953995.68645027</v>
      </c>
      <c r="AA77" s="9"/>
      <c r="AB77" s="9" t="n">
        <f aca="false">T77-P77-D77</f>
        <v>-7831057.59916763</v>
      </c>
      <c r="AC77" s="24"/>
      <c r="AD77" s="9"/>
      <c r="AE77" s="9"/>
      <c r="AF77" s="9"/>
      <c r="AG77" s="9" t="n">
        <f aca="false">BF77/100*$AG$37</f>
        <v>7572712170.09822</v>
      </c>
      <c r="AH77" s="43" t="n">
        <f aca="false">(AG77-AG76)/AG76</f>
        <v>0.0109909547061797</v>
      </c>
      <c r="AI77" s="43" t="n">
        <f aca="false">(AG77-AG73)/AG73</f>
        <v>0.0355018732171859</v>
      </c>
      <c r="AJ77" s="43" t="n">
        <f aca="false">AB77/AG77</f>
        <v>-0.00103411531077195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13488648</v>
      </c>
      <c r="AX77" s="7"/>
      <c r="AY77" s="43" t="n">
        <f aca="false">(AW77-AW76)/AW76</f>
        <v>0.00423017594997673</v>
      </c>
      <c r="AZ77" s="12" t="n">
        <f aca="false">workers_and_wage_high!B65</f>
        <v>8667.11094582628</v>
      </c>
      <c r="BA77" s="43" t="n">
        <f aca="false">(AZ77-AZ76)/AZ76</f>
        <v>0.00673229994289664</v>
      </c>
      <c r="BB77" s="48"/>
      <c r="BC77" s="48"/>
      <c r="BD77" s="48"/>
      <c r="BE77" s="48"/>
      <c r="BF77" s="7" t="n">
        <f aca="false">BF76*(1+AY77)*(1+BA77)*(1-BE77)</f>
        <v>144.210825225225</v>
      </c>
      <c r="BG77" s="7"/>
      <c r="BH77" s="7"/>
      <c r="BI77" s="43" t="n">
        <f aca="false">T84/AG84</f>
        <v>0.0164346612841785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'High pensions'!Q78</f>
        <v>132681977.81288</v>
      </c>
      <c r="E78" s="6"/>
      <c r="F78" s="56" t="n">
        <f aca="false">'High pensions'!I78</f>
        <v>24116520.0539174</v>
      </c>
      <c r="G78" s="56" t="n">
        <f aca="false">'High pensions'!K78</f>
        <v>2463545.66914758</v>
      </c>
      <c r="H78" s="56" t="n">
        <f aca="false">'High pensions'!V78</f>
        <v>13553701.4081664</v>
      </c>
      <c r="I78" s="56" t="n">
        <f aca="false">'High pensions'!M78</f>
        <v>76192.134097348</v>
      </c>
      <c r="J78" s="56" t="n">
        <f aca="false">'High pensions'!W78</f>
        <v>419186.641489685</v>
      </c>
      <c r="K78" s="6"/>
      <c r="L78" s="56" t="n">
        <f aca="false">'High pensions'!N78</f>
        <v>2874415.09658139</v>
      </c>
      <c r="M78" s="8"/>
      <c r="N78" s="56" t="n">
        <f aca="false">'High pensions'!L78</f>
        <v>1116776.2042708</v>
      </c>
      <c r="O78" s="6"/>
      <c r="P78" s="56" t="n">
        <f aca="false">'High pensions'!X78</f>
        <v>21059526.7742028</v>
      </c>
      <c r="Q78" s="8"/>
      <c r="R78" s="56" t="n">
        <f aca="false">'High SIPA income'!G73</f>
        <v>32820529.9461553</v>
      </c>
      <c r="S78" s="8"/>
      <c r="T78" s="56" t="n">
        <f aca="false">'High SIPA income'!J73</f>
        <v>125492140.86025</v>
      </c>
      <c r="U78" s="6"/>
      <c r="V78" s="56" t="n">
        <f aca="false">'High SIPA income'!F73</f>
        <v>175971.55934178</v>
      </c>
      <c r="W78" s="8"/>
      <c r="X78" s="56" t="n">
        <f aca="false">'High SIPA income'!M73</f>
        <v>441989.823058221</v>
      </c>
      <c r="Y78" s="6"/>
      <c r="Z78" s="6" t="n">
        <f aca="false">R78+V78-N78-L78-F78</f>
        <v>4888790.15072742</v>
      </c>
      <c r="AA78" s="6"/>
      <c r="AB78" s="6" t="n">
        <f aca="false">T78-P78-D78</f>
        <v>-28249363.7268326</v>
      </c>
      <c r="AC78" s="24"/>
      <c r="AD78" s="6"/>
      <c r="AE78" s="6"/>
      <c r="AF78" s="6"/>
      <c r="AG78" s="6" t="n">
        <f aca="false">BF78/100*$AG$37</f>
        <v>7645646043.59092</v>
      </c>
      <c r="AH78" s="36" t="n">
        <f aca="false">(AG78-AG77)/AG77</f>
        <v>0.00963114295835631</v>
      </c>
      <c r="AI78" s="36"/>
      <c r="AJ78" s="36" t="n">
        <f aca="false">AB78/AG78</f>
        <v>-0.00369483017730242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0.0101650037995464</v>
      </c>
      <c r="AV78" s="5"/>
      <c r="AW78" s="5" t="n">
        <f aca="false">workers_and_wage_high!C66</f>
        <v>13537212</v>
      </c>
      <c r="AX78" s="5"/>
      <c r="AY78" s="36" t="n">
        <f aca="false">(AW78-AW77)/AW77</f>
        <v>0.00360036083675695</v>
      </c>
      <c r="AZ78" s="11" t="n">
        <f aca="false">workers_and_wage_high!B66</f>
        <v>8719.192889773</v>
      </c>
      <c r="BA78" s="36" t="n">
        <f aca="false">(AZ78-AZ77)/AZ77</f>
        <v>0.00600914702399189</v>
      </c>
      <c r="BB78" s="41"/>
      <c r="BC78" s="41"/>
      <c r="BD78" s="41"/>
      <c r="BE78" s="41"/>
      <c r="BF78" s="5" t="n">
        <f aca="false">BF77*(1+AY78)*(1+BA78)*(1-BE78)</f>
        <v>145.599740299112</v>
      </c>
      <c r="BG78" s="5"/>
      <c r="BH78" s="5"/>
      <c r="BI78" s="36" t="n">
        <f aca="false">T85/AG85</f>
        <v>0.0189150785043277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'High pensions'!Q79</f>
        <v>133357091.383291</v>
      </c>
      <c r="E79" s="9"/>
      <c r="F79" s="57" t="n">
        <f aca="false">'High pensions'!I79</f>
        <v>24239229.9368109</v>
      </c>
      <c r="G79" s="57" t="n">
        <f aca="false">'High pensions'!K79</f>
        <v>2503157.22517595</v>
      </c>
      <c r="H79" s="57" t="n">
        <f aca="false">'High pensions'!V79</f>
        <v>13771632.5021361</v>
      </c>
      <c r="I79" s="57" t="n">
        <f aca="false">'High pensions'!M79</f>
        <v>77417.2337683286</v>
      </c>
      <c r="J79" s="57" t="n">
        <f aca="false">'High pensions'!W79</f>
        <v>425926.77841658</v>
      </c>
      <c r="K79" s="9"/>
      <c r="L79" s="57" t="n">
        <f aca="false">'High pensions'!N79</f>
        <v>2280239.73490332</v>
      </c>
      <c r="M79" s="42"/>
      <c r="N79" s="57" t="n">
        <f aca="false">'High pensions'!L79</f>
        <v>1124057.12605337</v>
      </c>
      <c r="O79" s="9"/>
      <c r="P79" s="57" t="n">
        <f aca="false">'High pensions'!X79</f>
        <v>18016405.4812929</v>
      </c>
      <c r="Q79" s="42"/>
      <c r="R79" s="57" t="n">
        <f aca="false">'High SIPA income'!G74</f>
        <v>38166833.9447803</v>
      </c>
      <c r="S79" s="42"/>
      <c r="T79" s="57" t="n">
        <f aca="false">'High SIPA income'!J74</f>
        <v>145934197.572249</v>
      </c>
      <c r="U79" s="9"/>
      <c r="V79" s="57" t="n">
        <f aca="false">'High SIPA income'!F74</f>
        <v>172233.363281865</v>
      </c>
      <c r="W79" s="42"/>
      <c r="X79" s="57" t="n">
        <f aca="false">'High SIPA income'!M74</f>
        <v>432600.552307544</v>
      </c>
      <c r="Y79" s="9"/>
      <c r="Z79" s="9" t="n">
        <f aca="false">R79+V79-N79-L79-F79</f>
        <v>10695540.5102945</v>
      </c>
      <c r="AA79" s="9"/>
      <c r="AB79" s="9" t="n">
        <f aca="false">T79-P79-D79</f>
        <v>-5439299.29233515</v>
      </c>
      <c r="AC79" s="24"/>
      <c r="AD79" s="9"/>
      <c r="AE79" s="9"/>
      <c r="AF79" s="9"/>
      <c r="AG79" s="9" t="n">
        <f aca="false">BF79/100*$AG$37</f>
        <v>7750549045.09995</v>
      </c>
      <c r="AH79" s="43" t="n">
        <f aca="false">(AG79-AG78)/AG78</f>
        <v>0.0137206196717628</v>
      </c>
      <c r="AI79" s="43"/>
      <c r="AJ79" s="43" t="n">
        <f aca="false">AB79/AG79</f>
        <v>-0.000701795351617572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13590068</v>
      </c>
      <c r="AX79" s="7"/>
      <c r="AY79" s="43" t="n">
        <f aca="false">(AW79-AW78)/AW78</f>
        <v>0.00390449673093692</v>
      </c>
      <c r="AZ79" s="12" t="n">
        <f aca="false">workers_and_wage_high!B67</f>
        <v>8804.44867817667</v>
      </c>
      <c r="BA79" s="43" t="n">
        <f aca="false">(AZ79-AZ78)/AZ78</f>
        <v>0.0097779449865904</v>
      </c>
      <c r="BB79" s="48"/>
      <c r="BC79" s="48"/>
      <c r="BD79" s="48"/>
      <c r="BE79" s="48"/>
      <c r="BF79" s="7" t="n">
        <f aca="false">BF78*(1+AY79)*(1+BA79)*(1-BE79)</f>
        <v>147.597458960063</v>
      </c>
      <c r="BG79" s="7"/>
      <c r="BH79" s="7"/>
      <c r="BI79" s="43" t="n">
        <f aca="false">T86/AG86</f>
        <v>0.0164627083526962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'High pensions'!Q80</f>
        <v>133995511.629263</v>
      </c>
      <c r="E80" s="9"/>
      <c r="F80" s="57" t="n">
        <f aca="false">'High pensions'!I80</f>
        <v>24355270.3736405</v>
      </c>
      <c r="G80" s="57" t="n">
        <f aca="false">'High pensions'!K80</f>
        <v>2563938.09323765</v>
      </c>
      <c r="H80" s="57" t="n">
        <f aca="false">'High pensions'!V80</f>
        <v>14106030.9049562</v>
      </c>
      <c r="I80" s="57" t="n">
        <f aca="false">'High pensions'!M80</f>
        <v>79297.0544300308</v>
      </c>
      <c r="J80" s="57" t="n">
        <f aca="false">'High pensions'!W80</f>
        <v>436268.997060503</v>
      </c>
      <c r="K80" s="9"/>
      <c r="L80" s="57" t="n">
        <f aca="false">'High pensions'!N80</f>
        <v>2306401.23759545</v>
      </c>
      <c r="M80" s="42"/>
      <c r="N80" s="57" t="n">
        <f aca="false">'High pensions'!L80</f>
        <v>1131729.48699632</v>
      </c>
      <c r="O80" s="9"/>
      <c r="P80" s="57" t="n">
        <f aca="false">'High pensions'!X80</f>
        <v>18194368.7093246</v>
      </c>
      <c r="Q80" s="42"/>
      <c r="R80" s="57" t="n">
        <f aca="false">'High SIPA income'!G75</f>
        <v>33596368.089396</v>
      </c>
      <c r="S80" s="42"/>
      <c r="T80" s="57" t="n">
        <f aca="false">'High SIPA income'!J75</f>
        <v>128458625.244142</v>
      </c>
      <c r="U80" s="9"/>
      <c r="V80" s="57" t="n">
        <f aca="false">'High SIPA income'!F75</f>
        <v>177346.759570742</v>
      </c>
      <c r="W80" s="42"/>
      <c r="X80" s="57" t="n">
        <f aca="false">'High SIPA income'!M75</f>
        <v>445443.929552146</v>
      </c>
      <c r="Y80" s="9"/>
      <c r="Z80" s="9" t="n">
        <f aca="false">R80+V80-N80-L80-F80</f>
        <v>5980313.7507345</v>
      </c>
      <c r="AA80" s="9"/>
      <c r="AB80" s="9" t="n">
        <f aca="false">T80-P80-D80</f>
        <v>-23731255.0944461</v>
      </c>
      <c r="AC80" s="24"/>
      <c r="AD80" s="9"/>
      <c r="AE80" s="9"/>
      <c r="AF80" s="9"/>
      <c r="AG80" s="9" t="n">
        <f aca="false">BF80/100*$AG$37</f>
        <v>7830891489.39274</v>
      </c>
      <c r="AH80" s="43" t="n">
        <f aca="false">(AG80-AG79)/AG79</f>
        <v>0.0103660326288212</v>
      </c>
      <c r="AI80" s="43"/>
      <c r="AJ80" s="43" t="n">
        <f aca="false">AB80/AG80</f>
        <v>-0.00303046659841872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13628841</v>
      </c>
      <c r="AX80" s="7"/>
      <c r="AY80" s="43" t="n">
        <f aca="false">(AW80-AW79)/AW79</f>
        <v>0.00285303944027359</v>
      </c>
      <c r="AZ80" s="12" t="n">
        <f aca="false">workers_and_wage_high!B68</f>
        <v>8870.40825584817</v>
      </c>
      <c r="BA80" s="43" t="n">
        <f aca="false">(AZ80-AZ79)/AZ79</f>
        <v>0.00749161930320426</v>
      </c>
      <c r="BB80" s="48"/>
      <c r="BC80" s="48"/>
      <c r="BD80" s="48"/>
      <c r="BE80" s="48"/>
      <c r="BF80" s="7" t="n">
        <f aca="false">BF79*(1+AY80)*(1+BA80)*(1-BE80)</f>
        <v>149.127459035574</v>
      </c>
      <c r="BG80" s="7"/>
      <c r="BH80" s="7"/>
      <c r="BI80" s="43" t="n">
        <f aca="false">T87/AG87</f>
        <v>0.0189474535229587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'High pensions'!Q81</f>
        <v>134742438.502523</v>
      </c>
      <c r="E81" s="9"/>
      <c r="F81" s="57" t="n">
        <f aca="false">'High pensions'!I81</f>
        <v>24491033.174397</v>
      </c>
      <c r="G81" s="57" t="n">
        <f aca="false">'High pensions'!K81</f>
        <v>2617527.73446787</v>
      </c>
      <c r="H81" s="57" t="n">
        <f aca="false">'High pensions'!V81</f>
        <v>14400865.2995045</v>
      </c>
      <c r="I81" s="57" t="n">
        <f aca="false">'High pensions'!M81</f>
        <v>80954.46601447</v>
      </c>
      <c r="J81" s="57" t="n">
        <f aca="false">'High pensions'!W81</f>
        <v>445387.586582612</v>
      </c>
      <c r="K81" s="9"/>
      <c r="L81" s="57" t="n">
        <f aca="false">'High pensions'!N81</f>
        <v>2242302.31398761</v>
      </c>
      <c r="M81" s="42"/>
      <c r="N81" s="57" t="n">
        <f aca="false">'High pensions'!L81</f>
        <v>1139316.26210905</v>
      </c>
      <c r="O81" s="9"/>
      <c r="P81" s="57" t="n">
        <f aca="false">'High pensions'!X81</f>
        <v>17903499.2882197</v>
      </c>
      <c r="Q81" s="42"/>
      <c r="R81" s="57" t="n">
        <f aca="false">'High SIPA income'!G76</f>
        <v>38937464.4998552</v>
      </c>
      <c r="S81" s="42"/>
      <c r="T81" s="57" t="n">
        <f aca="false">'High SIPA income'!J76</f>
        <v>148880770.291438</v>
      </c>
      <c r="U81" s="9"/>
      <c r="V81" s="57" t="n">
        <f aca="false">'High SIPA income'!F76</f>
        <v>176520.872236285</v>
      </c>
      <c r="W81" s="42"/>
      <c r="X81" s="57" t="n">
        <f aca="false">'High SIPA income'!M76</f>
        <v>443369.538677916</v>
      </c>
      <c r="Y81" s="9"/>
      <c r="Z81" s="9" t="n">
        <f aca="false">R81+V81-N81-L81-F81</f>
        <v>11241333.6215979</v>
      </c>
      <c r="AA81" s="9"/>
      <c r="AB81" s="9" t="n">
        <f aca="false">T81-P81-D81</f>
        <v>-3765167.49930464</v>
      </c>
      <c r="AC81" s="24"/>
      <c r="AD81" s="9"/>
      <c r="AE81" s="9"/>
      <c r="AF81" s="9"/>
      <c r="AG81" s="9" t="n">
        <f aca="false">BF81/100*$AG$37</f>
        <v>7885255260.43246</v>
      </c>
      <c r="AH81" s="43" t="n">
        <f aca="false">(AG81-AG80)/AG80</f>
        <v>0.00694221993924513</v>
      </c>
      <c r="AI81" s="43" t="n">
        <f aca="false">(AG81-AG77)/AG77</f>
        <v>0.0412722791139952</v>
      </c>
      <c r="AJ81" s="43" t="n">
        <f aca="false">AB81/AG81</f>
        <v>-0.000477494687863553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13698224</v>
      </c>
      <c r="AX81" s="7"/>
      <c r="AY81" s="43" t="n">
        <f aca="false">(AW81-AW80)/AW80</f>
        <v>0.00509089510986297</v>
      </c>
      <c r="AZ81" s="12" t="n">
        <f aca="false">workers_and_wage_high!B69</f>
        <v>8886.74708364047</v>
      </c>
      <c r="BA81" s="43" t="n">
        <f aca="false">(AZ81-AZ80)/AZ80</f>
        <v>0.00184194766701165</v>
      </c>
      <c r="BB81" s="48"/>
      <c r="BC81" s="48"/>
      <c r="BD81" s="48"/>
      <c r="BE81" s="48"/>
      <c r="BF81" s="7" t="n">
        <f aca="false">BF80*(1+AY81)*(1+BA81)*(1-BE81)</f>
        <v>150.16273465518</v>
      </c>
      <c r="BG81" s="7"/>
      <c r="BH81" s="7"/>
      <c r="BI81" s="43" t="n">
        <f aca="false">T88/AG88</f>
        <v>0.016440680737296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'High pensions'!Q82</f>
        <v>135161367.81944</v>
      </c>
      <c r="E82" s="6"/>
      <c r="F82" s="56" t="n">
        <f aca="false">'High pensions'!I82</f>
        <v>24567178.5367072</v>
      </c>
      <c r="G82" s="56" t="n">
        <f aca="false">'High pensions'!K82</f>
        <v>2677902.22501897</v>
      </c>
      <c r="H82" s="56" t="n">
        <f aca="false">'High pensions'!V82</f>
        <v>14733027.933162</v>
      </c>
      <c r="I82" s="56" t="n">
        <f aca="false">'High pensions'!M82</f>
        <v>82821.7182995561</v>
      </c>
      <c r="J82" s="56" t="n">
        <f aca="false">'High pensions'!W82</f>
        <v>455660.657726663</v>
      </c>
      <c r="K82" s="6"/>
      <c r="L82" s="56" t="n">
        <f aca="false">'High pensions'!N82</f>
        <v>2710450.69713219</v>
      </c>
      <c r="M82" s="8"/>
      <c r="N82" s="56" t="n">
        <f aca="false">'High pensions'!L82</f>
        <v>1144513.77663163</v>
      </c>
      <c r="O82" s="6"/>
      <c r="P82" s="56" t="n">
        <f aca="false">'High pensions'!X82</f>
        <v>20361318.6652293</v>
      </c>
      <c r="Q82" s="8"/>
      <c r="R82" s="56" t="n">
        <f aca="false">'High SIPA income'!G77</f>
        <v>34155685.494274</v>
      </c>
      <c r="S82" s="8"/>
      <c r="T82" s="56" t="n">
        <f aca="false">'High SIPA income'!J77</f>
        <v>130597223.818683</v>
      </c>
      <c r="U82" s="6"/>
      <c r="V82" s="56" t="n">
        <f aca="false">'High SIPA income'!F77</f>
        <v>180661.355930852</v>
      </c>
      <c r="W82" s="8"/>
      <c r="X82" s="56" t="n">
        <f aca="false">'High SIPA income'!M77</f>
        <v>453769.239984095</v>
      </c>
      <c r="Y82" s="6"/>
      <c r="Z82" s="6" t="n">
        <f aca="false">R82+V82-N82-L82-F82</f>
        <v>5914203.83973385</v>
      </c>
      <c r="AA82" s="6"/>
      <c r="AB82" s="6" t="n">
        <f aca="false">T82-P82-D82</f>
        <v>-24925462.6659863</v>
      </c>
      <c r="AC82" s="24"/>
      <c r="AD82" s="6"/>
      <c r="AE82" s="6"/>
      <c r="AF82" s="6"/>
      <c r="AG82" s="6" t="n">
        <f aca="false">BF82/100*$AG$37</f>
        <v>7936917293.74178</v>
      </c>
      <c r="AH82" s="36" t="n">
        <f aca="false">(AG82-AG81)/AG81</f>
        <v>0.00655172617791467</v>
      </c>
      <c r="AI82" s="36"/>
      <c r="AJ82" s="36" t="n">
        <f aca="false">AB82/AG82</f>
        <v>-0.0031404463147978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0.00839392870480872</v>
      </c>
      <c r="AV82" s="5"/>
      <c r="AW82" s="5" t="n">
        <f aca="false">workers_and_wage_high!C70</f>
        <v>13698120</v>
      </c>
      <c r="AX82" s="5"/>
      <c r="AY82" s="36" t="n">
        <f aca="false">(AW82-AW81)/AW81</f>
        <v>-7.5922250942896E-006</v>
      </c>
      <c r="AZ82" s="11" t="n">
        <f aca="false">workers_and_wage_high!B70</f>
        <v>8945.03852989086</v>
      </c>
      <c r="BA82" s="36" t="n">
        <f aca="false">(AZ82-AZ81)/AZ81</f>
        <v>0.00655936820320887</v>
      </c>
      <c r="BB82" s="41"/>
      <c r="BC82" s="41"/>
      <c r="BD82" s="41"/>
      <c r="BE82" s="41"/>
      <c r="BF82" s="5" t="n">
        <f aca="false">BF81*(1+AY82)*(1+BA82)*(1-BE82)</f>
        <v>151.146559774768</v>
      </c>
      <c r="BG82" s="5"/>
      <c r="BH82" s="5"/>
      <c r="BI82" s="36" t="n">
        <f aca="false">T89/AG89</f>
        <v>0.0188653348223704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'High pensions'!Q83</f>
        <v>135689920.043828</v>
      </c>
      <c r="E83" s="9"/>
      <c r="F83" s="57" t="n">
        <f aca="false">'High pensions'!I83</f>
        <v>24663249.1600813</v>
      </c>
      <c r="G83" s="57" t="n">
        <f aca="false">'High pensions'!K83</f>
        <v>2726437.36191261</v>
      </c>
      <c r="H83" s="57" t="n">
        <f aca="false">'High pensions'!V83</f>
        <v>15000053.9361704</v>
      </c>
      <c r="I83" s="57" t="n">
        <f aca="false">'High pensions'!M83</f>
        <v>84322.8050076067</v>
      </c>
      <c r="J83" s="57" t="n">
        <f aca="false">'High pensions'!W83</f>
        <v>463919.193902177</v>
      </c>
      <c r="K83" s="9"/>
      <c r="L83" s="57" t="n">
        <f aca="false">'High pensions'!N83</f>
        <v>2187645.38291003</v>
      </c>
      <c r="M83" s="42"/>
      <c r="N83" s="57" t="n">
        <f aca="false">'High pensions'!L83</f>
        <v>1151778.61947271</v>
      </c>
      <c r="O83" s="9"/>
      <c r="P83" s="57" t="n">
        <f aca="false">'High pensions'!X83</f>
        <v>17688448.4262551</v>
      </c>
      <c r="Q83" s="42"/>
      <c r="R83" s="57" t="n">
        <f aca="false">'High SIPA income'!G78</f>
        <v>39599204.6101603</v>
      </c>
      <c r="S83" s="42"/>
      <c r="T83" s="57" t="n">
        <f aca="false">'High SIPA income'!J78</f>
        <v>151410990.95733</v>
      </c>
      <c r="U83" s="9"/>
      <c r="V83" s="57" t="n">
        <f aca="false">'High SIPA income'!F78</f>
        <v>181588.703141834</v>
      </c>
      <c r="W83" s="42"/>
      <c r="X83" s="57" t="n">
        <f aca="false">'High SIPA income'!M78</f>
        <v>456098.468816461</v>
      </c>
      <c r="Y83" s="9"/>
      <c r="Z83" s="9" t="n">
        <f aca="false">R83+V83-N83-L83-F83</f>
        <v>11778120.1508381</v>
      </c>
      <c r="AA83" s="9"/>
      <c r="AB83" s="9" t="n">
        <f aca="false">T83-P83-D83</f>
        <v>-1967377.51275291</v>
      </c>
      <c r="AC83" s="24"/>
      <c r="AD83" s="9"/>
      <c r="AE83" s="9"/>
      <c r="AF83" s="9"/>
      <c r="AG83" s="9" t="n">
        <f aca="false">BF83/100*$AG$37</f>
        <v>8010135303.33068</v>
      </c>
      <c r="AH83" s="43" t="n">
        <f aca="false">(AG83-AG82)/AG82</f>
        <v>0.00922499339216166</v>
      </c>
      <c r="AI83" s="43"/>
      <c r="AJ83" s="43" t="n">
        <f aca="false">AB83/AG83</f>
        <v>-0.00024561102131881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13752482</v>
      </c>
      <c r="AX83" s="7"/>
      <c r="AY83" s="43" t="n">
        <f aca="false">(AW83-AW82)/AW82</f>
        <v>0.00396857378968793</v>
      </c>
      <c r="AZ83" s="12" t="n">
        <f aca="false">workers_and_wage_high!B71</f>
        <v>8991.87154548608</v>
      </c>
      <c r="BA83" s="43" t="n">
        <f aca="false">(AZ83-AZ82)/AZ82</f>
        <v>0.0052356415725568</v>
      </c>
      <c r="BB83" s="48"/>
      <c r="BC83" s="48"/>
      <c r="BD83" s="48"/>
      <c r="BE83" s="48"/>
      <c r="BF83" s="7" t="n">
        <f aca="false">BF82*(1+AY83)*(1+BA83)*(1-BE83)</f>
        <v>152.540885789938</v>
      </c>
      <c r="BG83" s="7"/>
      <c r="BH83" s="7"/>
      <c r="BI83" s="43" t="n">
        <f aca="false">T90/AG90</f>
        <v>0.0164424454993668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'High pensions'!Q84</f>
        <v>136587812.447345</v>
      </c>
      <c r="E84" s="9"/>
      <c r="F84" s="57" t="n">
        <f aca="false">'High pensions'!I84</f>
        <v>24826451.7329748</v>
      </c>
      <c r="G84" s="57" t="n">
        <f aca="false">'High pensions'!K84</f>
        <v>2857356.93477239</v>
      </c>
      <c r="H84" s="57" t="n">
        <f aca="false">'High pensions'!V84</f>
        <v>15720334.798526</v>
      </c>
      <c r="I84" s="57" t="n">
        <f aca="false">'High pensions'!M84</f>
        <v>88371.8639620324</v>
      </c>
      <c r="J84" s="57" t="n">
        <f aca="false">'High pensions'!W84</f>
        <v>486195.921603895</v>
      </c>
      <c r="K84" s="9"/>
      <c r="L84" s="57" t="n">
        <f aca="false">'High pensions'!N84</f>
        <v>2219177.3963719</v>
      </c>
      <c r="M84" s="42"/>
      <c r="N84" s="57" t="n">
        <f aca="false">'High pensions'!L84</f>
        <v>1163476.49729716</v>
      </c>
      <c r="O84" s="9"/>
      <c r="P84" s="57" t="n">
        <f aca="false">'High pensions'!X84</f>
        <v>17916426.4663638</v>
      </c>
      <c r="Q84" s="42"/>
      <c r="R84" s="57" t="n">
        <f aca="false">'High SIPA income'!G79</f>
        <v>34829553.9521206</v>
      </c>
      <c r="S84" s="42"/>
      <c r="T84" s="57" t="n">
        <f aca="false">'High SIPA income'!J79</f>
        <v>133173818.272584</v>
      </c>
      <c r="U84" s="9"/>
      <c r="V84" s="57" t="n">
        <f aca="false">'High SIPA income'!F79</f>
        <v>177581.535565368</v>
      </c>
      <c r="W84" s="42"/>
      <c r="X84" s="57" t="n">
        <f aca="false">'High SIPA income'!M79</f>
        <v>446033.619162848</v>
      </c>
      <c r="Y84" s="9"/>
      <c r="Z84" s="9" t="n">
        <f aca="false">R84+V84-N84-L84-F84</f>
        <v>6798029.86104209</v>
      </c>
      <c r="AA84" s="9"/>
      <c r="AB84" s="9" t="n">
        <f aca="false">T84-P84-D84</f>
        <v>-21330420.6411239</v>
      </c>
      <c r="AC84" s="24"/>
      <c r="AD84" s="9"/>
      <c r="AE84" s="9"/>
      <c r="AF84" s="9"/>
      <c r="AG84" s="9" t="n">
        <f aca="false">BF84/100*$AG$37</f>
        <v>8103228656.18104</v>
      </c>
      <c r="AH84" s="43" t="n">
        <f aca="false">(AG84-AG83)/AG83</f>
        <v>0.0116219451139177</v>
      </c>
      <c r="AI84" s="43"/>
      <c r="AJ84" s="43" t="n">
        <f aca="false">AB84/AG84</f>
        <v>-0.00263233601644121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13807786</v>
      </c>
      <c r="AX84" s="7"/>
      <c r="AY84" s="43" t="n">
        <f aca="false">(AW84-AW83)/AW83</f>
        <v>0.00402138319468442</v>
      </c>
      <c r="AZ84" s="12" t="n">
        <f aca="false">workers_and_wage_high!B72</f>
        <v>9059.94108822211</v>
      </c>
      <c r="BA84" s="43" t="n">
        <f aca="false">(AZ84-AZ83)/AZ83</f>
        <v>0.00757011956762223</v>
      </c>
      <c r="BB84" s="48"/>
      <c r="BC84" s="48"/>
      <c r="BD84" s="48"/>
      <c r="BE84" s="48"/>
      <c r="BF84" s="7" t="n">
        <f aca="false">BF83*(1+AY84)*(1+BA84)*(1-BE84)</f>
        <v>154.313707592217</v>
      </c>
      <c r="BG84" s="7"/>
      <c r="BH84" s="7"/>
      <c r="BI84" s="43" t="n">
        <f aca="false">T91/AG91</f>
        <v>0.0188896020201287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'High pensions'!Q85</f>
        <v>136968410.701268</v>
      </c>
      <c r="E85" s="9"/>
      <c r="F85" s="57" t="n">
        <f aca="false">'High pensions'!I85</f>
        <v>24895629.9708525</v>
      </c>
      <c r="G85" s="57" t="n">
        <f aca="false">'High pensions'!K85</f>
        <v>2920185.19605699</v>
      </c>
      <c r="H85" s="57" t="n">
        <f aca="false">'High pensions'!V85</f>
        <v>16065997.3547799</v>
      </c>
      <c r="I85" s="57" t="n">
        <f aca="false">'High pensions'!M85</f>
        <v>90315.0060636173</v>
      </c>
      <c r="J85" s="57" t="n">
        <f aca="false">'High pensions'!W85</f>
        <v>496886.516127208</v>
      </c>
      <c r="K85" s="9"/>
      <c r="L85" s="57" t="n">
        <f aca="false">'High pensions'!N85</f>
        <v>2221963.05675667</v>
      </c>
      <c r="M85" s="42"/>
      <c r="N85" s="57" t="n">
        <f aca="false">'High pensions'!L85</f>
        <v>1168392.53907596</v>
      </c>
      <c r="O85" s="9"/>
      <c r="P85" s="57" t="n">
        <f aca="false">'High pensions'!X85</f>
        <v>17957927.8827429</v>
      </c>
      <c r="Q85" s="42"/>
      <c r="R85" s="57" t="n">
        <f aca="false">'High SIPA income'!G80</f>
        <v>40333852.9215338</v>
      </c>
      <c r="S85" s="42"/>
      <c r="T85" s="57" t="n">
        <f aca="false">'High SIPA income'!J80</f>
        <v>154219982.449085</v>
      </c>
      <c r="U85" s="9"/>
      <c r="V85" s="57" t="n">
        <f aca="false">'High SIPA income'!F80</f>
        <v>180696.780793921</v>
      </c>
      <c r="W85" s="42"/>
      <c r="X85" s="57" t="n">
        <f aca="false">'High SIPA income'!M80</f>
        <v>453858.217026853</v>
      </c>
      <c r="Y85" s="9"/>
      <c r="Z85" s="9" t="n">
        <f aca="false">R85+V85-N85-L85-F85</f>
        <v>12228564.1356425</v>
      </c>
      <c r="AA85" s="9"/>
      <c r="AB85" s="9" t="n">
        <f aca="false">T85-P85-D85</f>
        <v>-706356.134925902</v>
      </c>
      <c r="AC85" s="24"/>
      <c r="AD85" s="9"/>
      <c r="AE85" s="9"/>
      <c r="AF85" s="9"/>
      <c r="AG85" s="9" t="n">
        <f aca="false">BF85/100*$AG$37</f>
        <v>8153282705.84759</v>
      </c>
      <c r="AH85" s="43" t="n">
        <f aca="false">(AG85-AG84)/AG84</f>
        <v>0.00617705013524085</v>
      </c>
      <c r="AI85" s="43" t="n">
        <f aca="false">(AG85-AG81)/AG81</f>
        <v>0.0339909662481149</v>
      </c>
      <c r="AJ85" s="43" t="n">
        <f aca="false">AB85/AG85</f>
        <v>-8.66345692170465E-005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13811200</v>
      </c>
      <c r="AX85" s="7"/>
      <c r="AY85" s="43" t="n">
        <f aca="false">(AW85-AW84)/AW84</f>
        <v>0.000247251804163245</v>
      </c>
      <c r="AZ85" s="12" t="n">
        <f aca="false">workers_and_wage_high!B73</f>
        <v>9113.65143178736</v>
      </c>
      <c r="BA85" s="43" t="n">
        <f aca="false">(AZ85-AZ84)/AZ84</f>
        <v>0.00592833254016131</v>
      </c>
      <c r="BB85" s="48"/>
      <c r="BC85" s="48"/>
      <c r="BD85" s="48"/>
      <c r="BE85" s="48"/>
      <c r="BF85" s="7" t="n">
        <f aca="false">BF84*(1+AY85)*(1+BA85)*(1-BE85)</f>
        <v>155.266911100569</v>
      </c>
      <c r="BG85" s="7"/>
      <c r="BH85" s="7"/>
      <c r="BI85" s="43" t="n">
        <f aca="false">T92/AG92</f>
        <v>0.0163380287951792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'High pensions'!Q86</f>
        <v>138113126.477764</v>
      </c>
      <c r="E86" s="6"/>
      <c r="F86" s="56" t="n">
        <f aca="false">'High pensions'!I86</f>
        <v>25103695.6134889</v>
      </c>
      <c r="G86" s="56" t="n">
        <f aca="false">'High pensions'!K86</f>
        <v>2960653.14072344</v>
      </c>
      <c r="H86" s="56" t="n">
        <f aca="false">'High pensions'!V86</f>
        <v>16288640.0463607</v>
      </c>
      <c r="I86" s="56" t="n">
        <f aca="false">'High pensions'!M86</f>
        <v>91566.5919811376</v>
      </c>
      <c r="J86" s="56" t="n">
        <f aca="false">'High pensions'!W86</f>
        <v>503772.372567858</v>
      </c>
      <c r="K86" s="6"/>
      <c r="L86" s="56" t="n">
        <f aca="false">'High pensions'!N86</f>
        <v>2725916.85242413</v>
      </c>
      <c r="M86" s="8"/>
      <c r="N86" s="56" t="n">
        <f aca="false">'High pensions'!L86</f>
        <v>1179057.86203002</v>
      </c>
      <c r="O86" s="6"/>
      <c r="P86" s="56" t="n">
        <f aca="false">'High pensions'!X86</f>
        <v>20631623.9842712</v>
      </c>
      <c r="Q86" s="8"/>
      <c r="R86" s="56" t="n">
        <f aca="false">'High SIPA income'!G81</f>
        <v>35423091.3081266</v>
      </c>
      <c r="S86" s="8"/>
      <c r="T86" s="56" t="n">
        <f aca="false">'High SIPA income'!J81</f>
        <v>135443259.796165</v>
      </c>
      <c r="U86" s="6"/>
      <c r="V86" s="56" t="n">
        <f aca="false">'High SIPA income'!F81</f>
        <v>184524.853212073</v>
      </c>
      <c r="W86" s="8"/>
      <c r="X86" s="56" t="n">
        <f aca="false">'High SIPA income'!M81</f>
        <v>463473.231277348</v>
      </c>
      <c r="Y86" s="6"/>
      <c r="Z86" s="6" t="n">
        <f aca="false">R86+V86-N86-L86-F86</f>
        <v>6598945.83339563</v>
      </c>
      <c r="AA86" s="6"/>
      <c r="AB86" s="6" t="n">
        <f aca="false">T86-P86-D86</f>
        <v>-23301490.6658698</v>
      </c>
      <c r="AC86" s="24"/>
      <c r="AD86" s="6"/>
      <c r="AE86" s="6"/>
      <c r="AF86" s="6"/>
      <c r="AG86" s="6" t="n">
        <f aca="false">BF86/100*$AG$37</f>
        <v>8227276879.01865</v>
      </c>
      <c r="AH86" s="36" t="n">
        <f aca="false">(AG86-AG85)/AG85</f>
        <v>0.00907538421524188</v>
      </c>
      <c r="AI86" s="36"/>
      <c r="AJ86" s="36" t="n">
        <f aca="false">AB86/AG86</f>
        <v>-0.00283222395557073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0.010971281319775</v>
      </c>
      <c r="AV86" s="5"/>
      <c r="AW86" s="5" t="n">
        <f aca="false">workers_and_wage_high!C74</f>
        <v>13854606</v>
      </c>
      <c r="AX86" s="5"/>
      <c r="AY86" s="36" t="n">
        <f aca="false">(AW86-AW85)/AW85</f>
        <v>0.00314281163113994</v>
      </c>
      <c r="AZ86" s="11" t="n">
        <f aca="false">workers_and_wage_high!B74</f>
        <v>9167.54943912828</v>
      </c>
      <c r="BA86" s="36" t="n">
        <f aca="false">(AZ86-AZ85)/AZ85</f>
        <v>0.00591398603998924</v>
      </c>
      <c r="BB86" s="41"/>
      <c r="BC86" s="41"/>
      <c r="BD86" s="41"/>
      <c r="BE86" s="41"/>
      <c r="BF86" s="5" t="n">
        <f aca="false">BF85*(1+AY86)*(1+BA86)*(1-BE86)</f>
        <v>156.67601797472</v>
      </c>
      <c r="BG86" s="5"/>
      <c r="BH86" s="5"/>
      <c r="BI86" s="36" t="n">
        <f aca="false">T93/AG93</f>
        <v>0.0189609028049074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'High pensions'!Q87</f>
        <v>138502191.521877</v>
      </c>
      <c r="E87" s="9"/>
      <c r="F87" s="57" t="n">
        <f aca="false">'High pensions'!I87</f>
        <v>25174412.790707</v>
      </c>
      <c r="G87" s="57" t="n">
        <f aca="false">'High pensions'!K87</f>
        <v>3008876.25676064</v>
      </c>
      <c r="H87" s="57" t="n">
        <f aca="false">'High pensions'!V87</f>
        <v>16553949.4026779</v>
      </c>
      <c r="I87" s="57" t="n">
        <f aca="false">'High pensions'!M87</f>
        <v>93058.028559607</v>
      </c>
      <c r="J87" s="57" t="n">
        <f aca="false">'High pensions'!W87</f>
        <v>511977.816577665</v>
      </c>
      <c r="K87" s="9"/>
      <c r="L87" s="57" t="n">
        <f aca="false">'High pensions'!N87</f>
        <v>2199559.48808547</v>
      </c>
      <c r="M87" s="42"/>
      <c r="N87" s="57" t="n">
        <f aca="false">'High pensions'!L87</f>
        <v>1183670.87668401</v>
      </c>
      <c r="O87" s="9"/>
      <c r="P87" s="57" t="n">
        <f aca="false">'High pensions'!X87</f>
        <v>17925732.5640871</v>
      </c>
      <c r="Q87" s="42"/>
      <c r="R87" s="57" t="n">
        <f aca="false">'High SIPA income'!G82</f>
        <v>41159892.7179931</v>
      </c>
      <c r="S87" s="42"/>
      <c r="T87" s="57" t="n">
        <f aca="false">'High SIPA income'!J82</f>
        <v>157378417.20512</v>
      </c>
      <c r="U87" s="9"/>
      <c r="V87" s="57" t="n">
        <f aca="false">'High SIPA income'!F82</f>
        <v>176657.724542483</v>
      </c>
      <c r="W87" s="42"/>
      <c r="X87" s="57" t="n">
        <f aca="false">'High SIPA income'!M82</f>
        <v>443713.272215471</v>
      </c>
      <c r="Y87" s="9"/>
      <c r="Z87" s="9" t="n">
        <f aca="false">R87+V87-N87-L87-F87</f>
        <v>12778907.2870591</v>
      </c>
      <c r="AA87" s="9"/>
      <c r="AB87" s="9" t="n">
        <f aca="false">T87-P87-D87</f>
        <v>950493.119156242</v>
      </c>
      <c r="AC87" s="24"/>
      <c r="AD87" s="9"/>
      <c r="AE87" s="9"/>
      <c r="AF87" s="9"/>
      <c r="AG87" s="9" t="n">
        <f aca="false">BF87/100*$AG$37</f>
        <v>8306045823.75277</v>
      </c>
      <c r="AH87" s="43" t="n">
        <f aca="false">(AG87-AG86)/AG86</f>
        <v>0.0095741210478763</v>
      </c>
      <c r="AI87" s="43"/>
      <c r="AJ87" s="43" t="n">
        <f aca="false">AB87/AG87</f>
        <v>0.000114433888197212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13929570</v>
      </c>
      <c r="AX87" s="7"/>
      <c r="AY87" s="43" t="n">
        <f aca="false">(AW87-AW86)/AW86</f>
        <v>0.00541076375611114</v>
      </c>
      <c r="AZ87" s="12" t="n">
        <f aca="false">workers_and_wage_high!B75</f>
        <v>9205.51181747245</v>
      </c>
      <c r="BA87" s="43" t="n">
        <f aca="false">(AZ87-AZ86)/AZ86</f>
        <v>0.00414095158103461</v>
      </c>
      <c r="BB87" s="48"/>
      <c r="BC87" s="48"/>
      <c r="BD87" s="48"/>
      <c r="BE87" s="48"/>
      <c r="BF87" s="7" t="n">
        <f aca="false">BF86*(1+AY87)*(1+BA87)*(1-BE87)</f>
        <v>158.17605313611</v>
      </c>
      <c r="BG87" s="7"/>
      <c r="BH87" s="7"/>
      <c r="BI87" s="43" t="n">
        <f aca="false">T94/AG94</f>
        <v>0.0165974831874902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'High pensions'!Q88</f>
        <v>139264593.057543</v>
      </c>
      <c r="E88" s="9"/>
      <c r="F88" s="57" t="n">
        <f aca="false">'High pensions'!I88</f>
        <v>25312988.2945329</v>
      </c>
      <c r="G88" s="57" t="n">
        <f aca="false">'High pensions'!K88</f>
        <v>3036300.9748529</v>
      </c>
      <c r="H88" s="57" t="n">
        <f aca="false">'High pensions'!V88</f>
        <v>16704832.1100215</v>
      </c>
      <c r="I88" s="57" t="n">
        <f aca="false">'High pensions'!M88</f>
        <v>93906.2157171005</v>
      </c>
      <c r="J88" s="57" t="n">
        <f aca="false">'High pensions'!W88</f>
        <v>516644.292062524</v>
      </c>
      <c r="K88" s="9"/>
      <c r="L88" s="57" t="n">
        <f aca="false">'High pensions'!N88</f>
        <v>2221050.59592486</v>
      </c>
      <c r="M88" s="42"/>
      <c r="N88" s="57" t="n">
        <f aca="false">'High pensions'!L88</f>
        <v>1191423.89687997</v>
      </c>
      <c r="O88" s="9"/>
      <c r="P88" s="57" t="n">
        <f aca="false">'High pensions'!X88</f>
        <v>18079904.8544375</v>
      </c>
      <c r="Q88" s="42"/>
      <c r="R88" s="57" t="n">
        <f aca="false">'High SIPA income'!G83</f>
        <v>36091166.9458373</v>
      </c>
      <c r="S88" s="42"/>
      <c r="T88" s="57" t="n">
        <f aca="false">'High SIPA income'!J83</f>
        <v>137997704.900203</v>
      </c>
      <c r="U88" s="9"/>
      <c r="V88" s="57" t="n">
        <f aca="false">'High SIPA income'!F83</f>
        <v>187348.111546751</v>
      </c>
      <c r="W88" s="42"/>
      <c r="X88" s="57" t="n">
        <f aca="false">'High SIPA income'!M83</f>
        <v>470564.442246095</v>
      </c>
      <c r="Y88" s="9"/>
      <c r="Z88" s="9" t="n">
        <f aca="false">R88+V88-N88-L88-F88</f>
        <v>7553052.27004634</v>
      </c>
      <c r="AA88" s="9"/>
      <c r="AB88" s="9" t="n">
        <f aca="false">T88-P88-D88</f>
        <v>-19346793.0117779</v>
      </c>
      <c r="AC88" s="24"/>
      <c r="AD88" s="9"/>
      <c r="AE88" s="9"/>
      <c r="AF88" s="9"/>
      <c r="AG88" s="9" t="n">
        <f aca="false">BF88/100*$AG$37</f>
        <v>8393673419.32217</v>
      </c>
      <c r="AH88" s="43" t="n">
        <f aca="false">(AG88-AG87)/AG87</f>
        <v>0.0105498569871613</v>
      </c>
      <c r="AI88" s="43"/>
      <c r="AJ88" s="43" t="n">
        <f aca="false">AB88/AG88</f>
        <v>-0.0023049256321126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13924466</v>
      </c>
      <c r="AX88" s="7"/>
      <c r="AY88" s="43" t="n">
        <f aca="false">(AW88-AW87)/AW87</f>
        <v>-0.000366414756521558</v>
      </c>
      <c r="AZ88" s="12" t="n">
        <f aca="false">workers_and_wage_high!B76</f>
        <v>9306.03852047907</v>
      </c>
      <c r="BA88" s="43" t="n">
        <f aca="false">(AZ88-AZ87)/AZ87</f>
        <v>0.0109202730928893</v>
      </c>
      <c r="BB88" s="48"/>
      <c r="BC88" s="48"/>
      <c r="BD88" s="48"/>
      <c r="BE88" s="48"/>
      <c r="BF88" s="7" t="n">
        <f aca="false">BF87*(1+AY88)*(1+BA88)*(1-BE88)</f>
        <v>159.844787875489</v>
      </c>
      <c r="BG88" s="7"/>
      <c r="BH88" s="7"/>
      <c r="BI88" s="43" t="n">
        <f aca="false">T95/AG95</f>
        <v>0.0190958076795984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'High pensions'!Q89</f>
        <v>140228815.789103</v>
      </c>
      <c r="E89" s="9"/>
      <c r="F89" s="57" t="n">
        <f aca="false">'High pensions'!I89</f>
        <v>25488247.1897153</v>
      </c>
      <c r="G89" s="57" t="n">
        <f aca="false">'High pensions'!K89</f>
        <v>3083191.40867264</v>
      </c>
      <c r="H89" s="57" t="n">
        <f aca="false">'High pensions'!V89</f>
        <v>16962809.4419831</v>
      </c>
      <c r="I89" s="57" t="n">
        <f aca="false">'High pensions'!M89</f>
        <v>95356.4353197729</v>
      </c>
      <c r="J89" s="57" t="n">
        <f aca="false">'High pensions'!W89</f>
        <v>524622.972432469</v>
      </c>
      <c r="K89" s="9"/>
      <c r="L89" s="57" t="n">
        <f aca="false">'High pensions'!N89</f>
        <v>2196024.30426928</v>
      </c>
      <c r="M89" s="42"/>
      <c r="N89" s="57" t="n">
        <f aca="false">'High pensions'!L89</f>
        <v>1201410.44416384</v>
      </c>
      <c r="O89" s="9"/>
      <c r="P89" s="57" t="n">
        <f aca="false">'High pensions'!X89</f>
        <v>18004986.3447148</v>
      </c>
      <c r="Q89" s="42"/>
      <c r="R89" s="57" t="n">
        <f aca="false">'High SIPA income'!G84</f>
        <v>42022047.8514377</v>
      </c>
      <c r="S89" s="42"/>
      <c r="T89" s="57" t="n">
        <f aca="false">'High SIPA income'!J84</f>
        <v>160674942.082297</v>
      </c>
      <c r="U89" s="9"/>
      <c r="V89" s="57" t="n">
        <f aca="false">'High SIPA income'!F84</f>
        <v>192738.547914281</v>
      </c>
      <c r="W89" s="42"/>
      <c r="X89" s="57" t="n">
        <f aca="false">'High SIPA income'!M84</f>
        <v>484103.664295403</v>
      </c>
      <c r="Y89" s="9"/>
      <c r="Z89" s="9" t="n">
        <f aca="false">R89+V89-N89-L89-F89</f>
        <v>13329104.4612036</v>
      </c>
      <c r="AA89" s="9"/>
      <c r="AB89" s="9" t="n">
        <f aca="false">T89-P89-D89</f>
        <v>2441139.948479</v>
      </c>
      <c r="AC89" s="24"/>
      <c r="AD89" s="9"/>
      <c r="AE89" s="9"/>
      <c r="AF89" s="9"/>
      <c r="AG89" s="9" t="n">
        <f aca="false">BF89/100*$AG$37</f>
        <v>8516940918.09964</v>
      </c>
      <c r="AH89" s="43" t="n">
        <f aca="false">(AG89-AG88)/AG88</f>
        <v>0.0146857630288207</v>
      </c>
      <c r="AI89" s="43" t="n">
        <f aca="false">(AG89-AG85)/AG85</f>
        <v>0.044602674207682</v>
      </c>
      <c r="AJ89" s="43" t="n">
        <f aca="false">AB89/AG89</f>
        <v>0.00028662168400056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14004148</v>
      </c>
      <c r="AX89" s="7"/>
      <c r="AY89" s="43" t="n">
        <f aca="false">(AW89-AW88)/AW88</f>
        <v>0.00572244565788017</v>
      </c>
      <c r="AZ89" s="12" t="n">
        <f aca="false">workers_and_wage_high!B77</f>
        <v>9388.97688690947</v>
      </c>
      <c r="BA89" s="43" t="n">
        <f aca="false">(AZ89-AZ88)/AZ88</f>
        <v>0.00891231712053249</v>
      </c>
      <c r="BB89" s="48"/>
      <c r="BC89" s="48"/>
      <c r="BD89" s="48"/>
      <c r="BE89" s="48"/>
      <c r="BF89" s="7" t="n">
        <f aca="false">BF88*(1+AY89)*(1+BA89)*(1-BE89)</f>
        <v>162.192230551621</v>
      </c>
      <c r="BG89" s="7"/>
      <c r="BH89" s="7"/>
      <c r="BI89" s="43" t="n">
        <f aca="false">T96/AG96</f>
        <v>0.0166709107836998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'High pensions'!Q90</f>
        <v>140650997.138153</v>
      </c>
      <c r="E90" s="6"/>
      <c r="F90" s="56" t="n">
        <f aca="false">'High pensions'!I90</f>
        <v>25564983.6473608</v>
      </c>
      <c r="G90" s="56" t="n">
        <f aca="false">'High pensions'!K90</f>
        <v>3136882.75801191</v>
      </c>
      <c r="H90" s="56" t="n">
        <f aca="false">'High pensions'!V90</f>
        <v>17258203.4045386</v>
      </c>
      <c r="I90" s="56" t="n">
        <f aca="false">'High pensions'!M90</f>
        <v>97016.9925158327</v>
      </c>
      <c r="J90" s="56" t="n">
        <f aca="false">'High pensions'!W90</f>
        <v>533758.868181609</v>
      </c>
      <c r="K90" s="6"/>
      <c r="L90" s="56" t="n">
        <f aca="false">'High pensions'!N90</f>
        <v>2659381.33417655</v>
      </c>
      <c r="M90" s="8"/>
      <c r="N90" s="56" t="n">
        <f aca="false">'High pensions'!L90</f>
        <v>1205933.77407823</v>
      </c>
      <c r="O90" s="6"/>
      <c r="P90" s="56" t="n">
        <f aca="false">'High pensions'!X90</f>
        <v>20434234.2022011</v>
      </c>
      <c r="Q90" s="8"/>
      <c r="R90" s="56" t="n">
        <f aca="false">'High SIPA income'!G85</f>
        <v>36812198.9168324</v>
      </c>
      <c r="S90" s="8"/>
      <c r="T90" s="56" t="n">
        <f aca="false">'High SIPA income'!J85</f>
        <v>140754633.13437</v>
      </c>
      <c r="U90" s="6"/>
      <c r="V90" s="56" t="n">
        <f aca="false">'High SIPA income'!F85</f>
        <v>187124.017678206</v>
      </c>
      <c r="W90" s="8"/>
      <c r="X90" s="56" t="n">
        <f aca="false">'High SIPA income'!M85</f>
        <v>470001.583056364</v>
      </c>
      <c r="Y90" s="6"/>
      <c r="Z90" s="6" t="n">
        <f aca="false">R90+V90-N90-L90-F90</f>
        <v>7569024.1788951</v>
      </c>
      <c r="AA90" s="6"/>
      <c r="AB90" s="6" t="n">
        <f aca="false">T90-P90-D90</f>
        <v>-20330598.2059847</v>
      </c>
      <c r="AC90" s="24"/>
      <c r="AD90" s="6"/>
      <c r="AE90" s="6"/>
      <c r="AF90" s="6"/>
      <c r="AG90" s="6" t="n">
        <f aca="false">BF90/100*$AG$37</f>
        <v>8560443952.19615</v>
      </c>
      <c r="AH90" s="36" t="n">
        <f aca="false">(AG90-AG89)/AG89</f>
        <v>0.00510782386714249</v>
      </c>
      <c r="AI90" s="36"/>
      <c r="AJ90" s="36" t="n">
        <f aca="false">AB90/AG90</f>
        <v>-0.00237494671065149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0.0075662179611656</v>
      </c>
      <c r="AV90" s="5"/>
      <c r="AW90" s="5" t="n">
        <f aca="false">workers_and_wage_high!C78</f>
        <v>14003020</v>
      </c>
      <c r="AX90" s="5"/>
      <c r="AY90" s="36" t="n">
        <f aca="false">(AW90-AW89)/AW89</f>
        <v>-8.05475634790492E-005</v>
      </c>
      <c r="AZ90" s="11" t="n">
        <f aca="false">workers_and_wage_high!B78</f>
        <v>9437.69431042204</v>
      </c>
      <c r="BA90" s="36" t="n">
        <f aca="false">(AZ90-AZ89)/AZ89</f>
        <v>0.00518878937496324</v>
      </c>
      <c r="BB90" s="41"/>
      <c r="BC90" s="41"/>
      <c r="BD90" s="41"/>
      <c r="BE90" s="41"/>
      <c r="BF90" s="5" t="n">
        <f aca="false">BF89*(1+AY90)*(1+BA90)*(1-BE90)</f>
        <v>163.020679897897</v>
      </c>
      <c r="BG90" s="5"/>
      <c r="BH90" s="5"/>
      <c r="BI90" s="36" t="n">
        <f aca="false">T97/AG97</f>
        <v>0.0190947032617826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'High pensions'!Q91</f>
        <v>141304810.900474</v>
      </c>
      <c r="E91" s="9"/>
      <c r="F91" s="57" t="n">
        <f aca="false">'High pensions'!I91</f>
        <v>25683822.0380032</v>
      </c>
      <c r="G91" s="57" t="n">
        <f aca="false">'High pensions'!K91</f>
        <v>3212580.52179706</v>
      </c>
      <c r="H91" s="57" t="n">
        <f aca="false">'High pensions'!V91</f>
        <v>17674670.1664334</v>
      </c>
      <c r="I91" s="57" t="n">
        <f aca="false">'High pensions'!M91</f>
        <v>99358.1604679516</v>
      </c>
      <c r="J91" s="57" t="n">
        <f aca="false">'High pensions'!W91</f>
        <v>546639.283497947</v>
      </c>
      <c r="K91" s="9"/>
      <c r="L91" s="57" t="n">
        <f aca="false">'High pensions'!N91</f>
        <v>2184574.30337631</v>
      </c>
      <c r="M91" s="42"/>
      <c r="N91" s="57" t="n">
        <f aca="false">'High pensions'!L91</f>
        <v>1213285.60052195</v>
      </c>
      <c r="O91" s="9"/>
      <c r="P91" s="57" t="n">
        <f aca="false">'High pensions'!X91</f>
        <v>18010905.8421949</v>
      </c>
      <c r="Q91" s="42"/>
      <c r="R91" s="57" t="n">
        <f aca="false">'High SIPA income'!G86</f>
        <v>42542660.3484919</v>
      </c>
      <c r="S91" s="42"/>
      <c r="T91" s="57" t="n">
        <f aca="false">'High SIPA income'!J86</f>
        <v>162665549.087154</v>
      </c>
      <c r="U91" s="9"/>
      <c r="V91" s="57" t="n">
        <f aca="false">'High SIPA income'!F86</f>
        <v>189843.562178027</v>
      </c>
      <c r="W91" s="42"/>
      <c r="X91" s="57" t="n">
        <f aca="false">'High SIPA income'!M86</f>
        <v>476832.294773481</v>
      </c>
      <c r="Y91" s="9"/>
      <c r="Z91" s="9" t="n">
        <f aca="false">R91+V91-N91-L91-F91</f>
        <v>13650821.9687685</v>
      </c>
      <c r="AA91" s="9"/>
      <c r="AB91" s="9" t="n">
        <f aca="false">T91-P91-D91</f>
        <v>3349832.34448484</v>
      </c>
      <c r="AC91" s="24"/>
      <c r="AD91" s="9"/>
      <c r="AE91" s="9"/>
      <c r="AF91" s="9"/>
      <c r="AG91" s="9" t="n">
        <f aca="false">BF91/100*$AG$37</f>
        <v>8611380425.7929</v>
      </c>
      <c r="AH91" s="43" t="n">
        <f aca="false">(AG91-AG90)/AG90</f>
        <v>0.0059502140170748</v>
      </c>
      <c r="AI91" s="43"/>
      <c r="AJ91" s="43" t="n">
        <f aca="false">AB91/AG91</f>
        <v>0.000389000622298764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13981838</v>
      </c>
      <c r="AX91" s="7"/>
      <c r="AY91" s="43" t="n">
        <f aca="false">(AW91-AW90)/AW90</f>
        <v>-0.00151267369467443</v>
      </c>
      <c r="AZ91" s="12" t="n">
        <f aca="false">workers_and_wage_high!B79</f>
        <v>9508.23346604369</v>
      </c>
      <c r="BA91" s="43" t="n">
        <f aca="false">(AZ91-AZ90)/AZ90</f>
        <v>0.00747419372799061</v>
      </c>
      <c r="BB91" s="48"/>
      <c r="BC91" s="48"/>
      <c r="BD91" s="48"/>
      <c r="BE91" s="48"/>
      <c r="BF91" s="7" t="n">
        <f aca="false">BF90*(1+AY91)*(1+BA91)*(1-BE91)</f>
        <v>163.990687832499</v>
      </c>
      <c r="BG91" s="7"/>
      <c r="BH91" s="7"/>
      <c r="BI91" s="43" t="n">
        <f aca="false">T98/AG98</f>
        <v>0.0166813327869314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'High pensions'!Q92</f>
        <v>141705997.582939</v>
      </c>
      <c r="E92" s="9"/>
      <c r="F92" s="57" t="n">
        <f aca="false">'High pensions'!I92</f>
        <v>25756742.4664783</v>
      </c>
      <c r="G92" s="57" t="n">
        <f aca="false">'High pensions'!K92</f>
        <v>3286291.98533147</v>
      </c>
      <c r="H92" s="57" t="n">
        <f aca="false">'High pensions'!V92</f>
        <v>18080208.8904019</v>
      </c>
      <c r="I92" s="57" t="n">
        <f aca="false">'High pensions'!M92</f>
        <v>101637.89645355</v>
      </c>
      <c r="J92" s="57" t="n">
        <f aca="false">'High pensions'!W92</f>
        <v>559181.718259851</v>
      </c>
      <c r="K92" s="9"/>
      <c r="L92" s="57" t="n">
        <f aca="false">'High pensions'!N92</f>
        <v>2116652.11671022</v>
      </c>
      <c r="M92" s="42"/>
      <c r="N92" s="57" t="n">
        <f aca="false">'High pensions'!L92</f>
        <v>1217879.48335988</v>
      </c>
      <c r="O92" s="9"/>
      <c r="P92" s="57" t="n">
        <f aca="false">'High pensions'!X92</f>
        <v>17683731.4806558</v>
      </c>
      <c r="Q92" s="42"/>
      <c r="R92" s="57" t="n">
        <f aca="false">'High SIPA income'!G87</f>
        <v>37288866.1163078</v>
      </c>
      <c r="S92" s="42"/>
      <c r="T92" s="57" t="n">
        <f aca="false">'High SIPA income'!J87</f>
        <v>142577211.48512</v>
      </c>
      <c r="U92" s="9"/>
      <c r="V92" s="57" t="n">
        <f aca="false">'High SIPA income'!F87</f>
        <v>194671.87189126</v>
      </c>
      <c r="W92" s="42"/>
      <c r="X92" s="57" t="n">
        <f aca="false">'High SIPA income'!M87</f>
        <v>488959.616732803</v>
      </c>
      <c r="Y92" s="9"/>
      <c r="Z92" s="9" t="n">
        <f aca="false">R92+V92-N92-L92-F92</f>
        <v>8392263.92165073</v>
      </c>
      <c r="AA92" s="9"/>
      <c r="AB92" s="9" t="n">
        <f aca="false">T92-P92-D92</f>
        <v>-16812517.5784746</v>
      </c>
      <c r="AC92" s="24"/>
      <c r="AD92" s="9"/>
      <c r="AE92" s="9"/>
      <c r="AF92" s="9"/>
      <c r="AG92" s="9" t="n">
        <f aca="false">BF92/100*$AG$37</f>
        <v>8726708299.54653</v>
      </c>
      <c r="AH92" s="43" t="n">
        <f aca="false">(AG92-AG91)/AG91</f>
        <v>0.0133924955176994</v>
      </c>
      <c r="AI92" s="43"/>
      <c r="AJ92" s="43" t="n">
        <f aca="false">AB92/AG92</f>
        <v>-0.00192655890415728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14082843</v>
      </c>
      <c r="AX92" s="7"/>
      <c r="AY92" s="43" t="n">
        <f aca="false">(AW92-AW91)/AW91</f>
        <v>0.00722401446791187</v>
      </c>
      <c r="AZ92" s="12" t="n">
        <f aca="false">workers_and_wage_high!B80</f>
        <v>9566.46416458718</v>
      </c>
      <c r="BA92" s="43" t="n">
        <f aca="false">(AZ92-AZ91)/AZ91</f>
        <v>0.00612423945535691</v>
      </c>
      <c r="BB92" s="48"/>
      <c r="BC92" s="48"/>
      <c r="BD92" s="48"/>
      <c r="BE92" s="48"/>
      <c r="BF92" s="7" t="n">
        <f aca="false">BF91*(1+AY92)*(1+BA92)*(1-BE92)</f>
        <v>166.18693238424</v>
      </c>
      <c r="BG92" s="7"/>
      <c r="BH92" s="7"/>
      <c r="BI92" s="43" t="n">
        <f aca="false">T99/AG99</f>
        <v>0.0192407857743038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'High pensions'!Q93</f>
        <v>142161320.514983</v>
      </c>
      <c r="E93" s="9"/>
      <c r="F93" s="57" t="n">
        <f aca="false">'High pensions'!I93</f>
        <v>25839502.7991373</v>
      </c>
      <c r="G93" s="57" t="n">
        <f aca="false">'High pensions'!K93</f>
        <v>3343998.6066337</v>
      </c>
      <c r="H93" s="57" t="n">
        <f aca="false">'High pensions'!V93</f>
        <v>18397693.694601</v>
      </c>
      <c r="I93" s="57" t="n">
        <f aca="false">'High pensions'!M93</f>
        <v>103422.637318569</v>
      </c>
      <c r="J93" s="57" t="n">
        <f aca="false">'High pensions'!W93</f>
        <v>569000.835915497</v>
      </c>
      <c r="K93" s="9"/>
      <c r="L93" s="57" t="n">
        <f aca="false">'High pensions'!N93</f>
        <v>2115410.03121379</v>
      </c>
      <c r="M93" s="42"/>
      <c r="N93" s="57" t="n">
        <f aca="false">'High pensions'!L93</f>
        <v>1223892.23927076</v>
      </c>
      <c r="O93" s="9"/>
      <c r="P93" s="57" t="n">
        <f aca="false">'High pensions'!X93</f>
        <v>17710366.702082</v>
      </c>
      <c r="Q93" s="42"/>
      <c r="R93" s="57" t="n">
        <f aca="false">'High SIPA income'!G88</f>
        <v>43526761.4014265</v>
      </c>
      <c r="S93" s="42"/>
      <c r="T93" s="57" t="n">
        <f aca="false">'High SIPA income'!J88</f>
        <v>166428344.75676</v>
      </c>
      <c r="U93" s="9"/>
      <c r="V93" s="57" t="n">
        <f aca="false">'High SIPA income'!F88</f>
        <v>190534.240901639</v>
      </c>
      <c r="W93" s="42"/>
      <c r="X93" s="57" t="n">
        <f aca="false">'High SIPA income'!M88</f>
        <v>478567.080598991</v>
      </c>
      <c r="Y93" s="9"/>
      <c r="Z93" s="9" t="n">
        <f aca="false">R93+V93-N93-L93-F93</f>
        <v>14538490.5727063</v>
      </c>
      <c r="AA93" s="9"/>
      <c r="AB93" s="9" t="n">
        <f aca="false">T93-P93-D93</f>
        <v>6556657.53969497</v>
      </c>
      <c r="AC93" s="24"/>
      <c r="AD93" s="9"/>
      <c r="AE93" s="9"/>
      <c r="AF93" s="9"/>
      <c r="AG93" s="9" t="n">
        <f aca="false">BF93/100*$AG$37</f>
        <v>8777448335.09121</v>
      </c>
      <c r="AH93" s="43" t="n">
        <f aca="false">(AG93-AG92)/AG92</f>
        <v>0.00581433844274572</v>
      </c>
      <c r="AI93" s="43" t="n">
        <f aca="false">(AG93-AG89)/AG89</f>
        <v>0.0305869700748958</v>
      </c>
      <c r="AJ93" s="43" t="n">
        <f aca="false">AB93/AG93</f>
        <v>0.000746989021112459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14110346</v>
      </c>
      <c r="AX93" s="7"/>
      <c r="AY93" s="43" t="n">
        <f aca="false">(AW93-AW92)/AW92</f>
        <v>0.00195294373444339</v>
      </c>
      <c r="AZ93" s="12" t="n">
        <f aca="false">workers_and_wage_high!B81</f>
        <v>9603.33205776849</v>
      </c>
      <c r="BA93" s="43" t="n">
        <f aca="false">(AZ93-AZ92)/AZ92</f>
        <v>0.00385386832031279</v>
      </c>
      <c r="BB93" s="48"/>
      <c r="BC93" s="48"/>
      <c r="BD93" s="48"/>
      <c r="BE93" s="48"/>
      <c r="BF93" s="7" t="n">
        <f aca="false">BF92*(1+AY93)*(1+BA93)*(1-BE93)</f>
        <v>167.153199453884</v>
      </c>
      <c r="BG93" s="7"/>
      <c r="BH93" s="7"/>
      <c r="BI93" s="43" t="n">
        <f aca="false">T100/AG100</f>
        <v>0.0166984236495855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'High pensions'!Q94</f>
        <v>142755339.500939</v>
      </c>
      <c r="E94" s="6"/>
      <c r="F94" s="56" t="n">
        <f aca="false">'High pensions'!I94</f>
        <v>25947472.7813711</v>
      </c>
      <c r="G94" s="56" t="n">
        <f aca="false">'High pensions'!K94</f>
        <v>3422499.77302342</v>
      </c>
      <c r="H94" s="56" t="n">
        <f aca="false">'High pensions'!V94</f>
        <v>18829583.9504886</v>
      </c>
      <c r="I94" s="56" t="n">
        <f aca="false">'High pensions'!M94</f>
        <v>105850.508444023</v>
      </c>
      <c r="J94" s="56" t="n">
        <f aca="false">'High pensions'!W94</f>
        <v>582358.266509954</v>
      </c>
      <c r="K94" s="6"/>
      <c r="L94" s="56" t="n">
        <f aca="false">'High pensions'!N94</f>
        <v>2572566.61683543</v>
      </c>
      <c r="M94" s="8"/>
      <c r="N94" s="56" t="n">
        <f aca="false">'High pensions'!L94</f>
        <v>1230600.2575078</v>
      </c>
      <c r="O94" s="6"/>
      <c r="P94" s="56" t="n">
        <f aca="false">'High pensions'!X94</f>
        <v>20119459.9352586</v>
      </c>
      <c r="Q94" s="8"/>
      <c r="R94" s="56" t="n">
        <f aca="false">'High SIPA income'!G89</f>
        <v>38203590.0404091</v>
      </c>
      <c r="S94" s="8"/>
      <c r="T94" s="56" t="n">
        <f aca="false">'High SIPA income'!J89</f>
        <v>146074737.689599</v>
      </c>
      <c r="U94" s="6"/>
      <c r="V94" s="56" t="n">
        <f aca="false">'High SIPA income'!F89</f>
        <v>188297.330419967</v>
      </c>
      <c r="W94" s="8"/>
      <c r="X94" s="56" t="n">
        <f aca="false">'High SIPA income'!M89</f>
        <v>472948.606388219</v>
      </c>
      <c r="Y94" s="6"/>
      <c r="Z94" s="6" t="n">
        <f aca="false">R94+V94-N94-L94-F94</f>
        <v>8641247.7151147</v>
      </c>
      <c r="AA94" s="6"/>
      <c r="AB94" s="6" t="n">
        <f aca="false">T94-P94-D94</f>
        <v>-16800061.7465984</v>
      </c>
      <c r="AC94" s="24"/>
      <c r="AD94" s="6"/>
      <c r="AE94" s="6"/>
      <c r="AF94" s="6"/>
      <c r="AG94" s="6" t="n">
        <f aca="false">BF94/100*$AG$37</f>
        <v>8801017361.45743</v>
      </c>
      <c r="AH94" s="36" t="n">
        <f aca="false">(AG94-AG93)/AG93</f>
        <v>0.00268517973179018</v>
      </c>
      <c r="AI94" s="36"/>
      <c r="AJ94" s="36" t="n">
        <f aca="false">AB94/AG94</f>
        <v>-0.00190887724187109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0.0064536055603333</v>
      </c>
      <c r="AV94" s="5"/>
      <c r="AW94" s="5" t="n">
        <f aca="false">workers_and_wage_high!C82</f>
        <v>14140172</v>
      </c>
      <c r="AX94" s="5"/>
      <c r="AY94" s="36" t="n">
        <f aca="false">(AW94-AW93)/AW93</f>
        <v>0.00211376815281496</v>
      </c>
      <c r="AZ94" s="11" t="n">
        <f aca="false">workers_and_wage_high!B82</f>
        <v>9608.80793816146</v>
      </c>
      <c r="BA94" s="36" t="n">
        <f aca="false">(AZ94-AZ93)/AZ93</f>
        <v>0.000570206295068299</v>
      </c>
      <c r="BB94" s="41"/>
      <c r="BC94" s="41"/>
      <c r="BD94" s="41"/>
      <c r="BE94" s="41"/>
      <c r="BF94" s="5" t="n">
        <f aca="false">BF93*(1+AY94)*(1+BA94)*(1-BE94)</f>
        <v>167.602035837161</v>
      </c>
      <c r="BG94" s="5"/>
      <c r="BH94" s="5"/>
      <c r="BI94" s="36" t="n">
        <f aca="false">T101/AG101</f>
        <v>0.0191178433126845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'High pensions'!Q95</f>
        <v>142879252.402455</v>
      </c>
      <c r="E95" s="9"/>
      <c r="F95" s="57" t="n">
        <f aca="false">'High pensions'!I95</f>
        <v>25969995.4180066</v>
      </c>
      <c r="G95" s="57" t="n">
        <f aca="false">'High pensions'!K95</f>
        <v>3489644.58940309</v>
      </c>
      <c r="H95" s="57" t="n">
        <f aca="false">'High pensions'!V95</f>
        <v>19198994.9192859</v>
      </c>
      <c r="I95" s="57" t="n">
        <f aca="false">'High pensions'!M95</f>
        <v>107927.15224958</v>
      </c>
      <c r="J95" s="57" t="n">
        <f aca="false">'High pensions'!W95</f>
        <v>593783.348019152</v>
      </c>
      <c r="K95" s="9"/>
      <c r="L95" s="57" t="n">
        <f aca="false">'High pensions'!N95</f>
        <v>2054620.9096392</v>
      </c>
      <c r="M95" s="42"/>
      <c r="N95" s="57" t="n">
        <f aca="false">'High pensions'!L95</f>
        <v>1234270.74307902</v>
      </c>
      <c r="O95" s="9"/>
      <c r="P95" s="57" t="n">
        <f aca="false">'High pensions'!X95</f>
        <v>17452031.1270516</v>
      </c>
      <c r="Q95" s="42"/>
      <c r="R95" s="57" t="n">
        <f aca="false">'High SIPA income'!G90</f>
        <v>44191143.1235621</v>
      </c>
      <c r="S95" s="42"/>
      <c r="T95" s="57" t="n">
        <f aca="false">'High SIPA income'!J90</f>
        <v>168968665.854439</v>
      </c>
      <c r="U95" s="9"/>
      <c r="V95" s="57" t="n">
        <f aca="false">'High SIPA income'!F90</f>
        <v>194028.23503378</v>
      </c>
      <c r="W95" s="42"/>
      <c r="X95" s="57" t="n">
        <f aca="false">'High SIPA income'!M90</f>
        <v>487342.986512468</v>
      </c>
      <c r="Y95" s="9"/>
      <c r="Z95" s="9" t="n">
        <f aca="false">R95+V95-N95-L95-F95</f>
        <v>15126284.287871</v>
      </c>
      <c r="AA95" s="9"/>
      <c r="AB95" s="9" t="n">
        <f aca="false">T95-P95-D95</f>
        <v>8637382.32493222</v>
      </c>
      <c r="AC95" s="24"/>
      <c r="AD95" s="9"/>
      <c r="AE95" s="9"/>
      <c r="AF95" s="9"/>
      <c r="AG95" s="9" t="n">
        <f aca="false">BF95/100*$AG$37</f>
        <v>8848469187.03323</v>
      </c>
      <c r="AH95" s="43" t="n">
        <f aca="false">(AG95-AG94)/AG94</f>
        <v>0.00539162958405279</v>
      </c>
      <c r="AI95" s="43"/>
      <c r="AJ95" s="43" t="n">
        <f aca="false">AB95/AG95</f>
        <v>0.000976144250758047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14185262</v>
      </c>
      <c r="AX95" s="7"/>
      <c r="AY95" s="43" t="n">
        <f aca="false">(AW95-AW94)/AW94</f>
        <v>0.0031887872368172</v>
      </c>
      <c r="AZ95" s="12" t="n">
        <f aca="false">workers_and_wage_high!B83</f>
        <v>9629.90734567272</v>
      </c>
      <c r="BA95" s="43" t="n">
        <f aca="false">(AZ95-AZ94)/AZ94</f>
        <v>0.00219584027977736</v>
      </c>
      <c r="BB95" s="48"/>
      <c r="BC95" s="48"/>
      <c r="BD95" s="48"/>
      <c r="BE95" s="48"/>
      <c r="BF95" s="7" t="n">
        <f aca="false">BF94*(1+AY95)*(1+BA95)*(1-BE95)</f>
        <v>168.505683931928</v>
      </c>
      <c r="BG95" s="7"/>
      <c r="BH95" s="7"/>
      <c r="BI95" s="43" t="n">
        <f aca="false">T102/AG102</f>
        <v>0.0167439166073507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'High pensions'!Q96</f>
        <v>143607326.835411</v>
      </c>
      <c r="E96" s="9"/>
      <c r="F96" s="57" t="n">
        <f aca="false">'High pensions'!I96</f>
        <v>26102331.5645772</v>
      </c>
      <c r="G96" s="57" t="n">
        <f aca="false">'High pensions'!K96</f>
        <v>3531158.1054448</v>
      </c>
      <c r="H96" s="57" t="n">
        <f aca="false">'High pensions'!V96</f>
        <v>19427390.0360799</v>
      </c>
      <c r="I96" s="57" t="n">
        <f aca="false">'High pensions'!M96</f>
        <v>109211.075426128</v>
      </c>
      <c r="J96" s="57" t="n">
        <f aca="false">'High pensions'!W96</f>
        <v>600847.114517936</v>
      </c>
      <c r="K96" s="9"/>
      <c r="L96" s="57" t="n">
        <f aca="false">'High pensions'!N96</f>
        <v>2030149.63184404</v>
      </c>
      <c r="M96" s="42"/>
      <c r="N96" s="57" t="n">
        <f aca="false">'High pensions'!L96</f>
        <v>1242434.77873049</v>
      </c>
      <c r="O96" s="9"/>
      <c r="P96" s="57" t="n">
        <f aca="false">'High pensions'!X96</f>
        <v>17369965.6656154</v>
      </c>
      <c r="Q96" s="42"/>
      <c r="R96" s="57" t="n">
        <f aca="false">'High SIPA income'!G91</f>
        <v>38854830.9106489</v>
      </c>
      <c r="S96" s="42"/>
      <c r="T96" s="57" t="n">
        <f aca="false">'High SIPA income'!J91</f>
        <v>148564813.601115</v>
      </c>
      <c r="U96" s="9"/>
      <c r="V96" s="57" t="n">
        <f aca="false">'High SIPA income'!F91</f>
        <v>195117.699107649</v>
      </c>
      <c r="W96" s="42"/>
      <c r="X96" s="57" t="n">
        <f aca="false">'High SIPA income'!M91</f>
        <v>490079.40616482</v>
      </c>
      <c r="Y96" s="9"/>
      <c r="Z96" s="9" t="n">
        <f aca="false">R96+V96-N96-L96-F96</f>
        <v>9675032.63460482</v>
      </c>
      <c r="AA96" s="9"/>
      <c r="AB96" s="9" t="n">
        <f aca="false">T96-P96-D96</f>
        <v>-12412478.8999121</v>
      </c>
      <c r="AC96" s="24"/>
      <c r="AD96" s="9"/>
      <c r="AE96" s="9"/>
      <c r="AF96" s="9"/>
      <c r="AG96" s="9" t="n">
        <f aca="false">BF96/100*$AG$37</f>
        <v>8911619498.70044</v>
      </c>
      <c r="AH96" s="43" t="n">
        <f aca="false">(AG96-AG95)/AG95</f>
        <v>0.00713686292310875</v>
      </c>
      <c r="AI96" s="43"/>
      <c r="AJ96" s="43" t="n">
        <f aca="false">AB96/AG96</f>
        <v>-0.00139284210930709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14210911</v>
      </c>
      <c r="AX96" s="7"/>
      <c r="AY96" s="43" t="n">
        <f aca="false">(AW96-AW95)/AW95</f>
        <v>0.00180814425563659</v>
      </c>
      <c r="AZ96" s="12" t="n">
        <f aca="false">workers_and_wage_high!B84</f>
        <v>9681.12979513388</v>
      </c>
      <c r="BA96" s="43" t="n">
        <f aca="false">(AZ96-AZ95)/AZ95</f>
        <v>0.00531910096561597</v>
      </c>
      <c r="BB96" s="48"/>
      <c r="BC96" s="48"/>
      <c r="BD96" s="48"/>
      <c r="BE96" s="48"/>
      <c r="BF96" s="7" t="n">
        <f aca="false">BF95*(1+AY96)*(1+BA96)*(1-BE96)</f>
        <v>169.708285899915</v>
      </c>
      <c r="BG96" s="7"/>
      <c r="BH96" s="7"/>
      <c r="BI96" s="43" t="n">
        <f aca="false">T103/AG103</f>
        <v>0.0193338562314391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'High pensions'!Q97</f>
        <v>143109628.338762</v>
      </c>
      <c r="E97" s="9"/>
      <c r="F97" s="57" t="n">
        <f aca="false">'High pensions'!I97</f>
        <v>26011868.9714422</v>
      </c>
      <c r="G97" s="57" t="n">
        <f aca="false">'High pensions'!K97</f>
        <v>3597304.57635297</v>
      </c>
      <c r="H97" s="57" t="n">
        <f aca="false">'High pensions'!V97</f>
        <v>19791308.4026526</v>
      </c>
      <c r="I97" s="57" t="n">
        <f aca="false">'High pensions'!M97</f>
        <v>111256.842567617</v>
      </c>
      <c r="J97" s="57" t="n">
        <f aca="false">'High pensions'!W97</f>
        <v>612102.32173152</v>
      </c>
      <c r="K97" s="9"/>
      <c r="L97" s="57" t="n">
        <f aca="false">'High pensions'!N97</f>
        <v>2056480.8832589</v>
      </c>
      <c r="M97" s="42"/>
      <c r="N97" s="57" t="n">
        <f aca="false">'High pensions'!L97</f>
        <v>1238522.73154119</v>
      </c>
      <c r="O97" s="9"/>
      <c r="P97" s="57" t="n">
        <f aca="false">'High pensions'!X97</f>
        <v>17485075.7249855</v>
      </c>
      <c r="Q97" s="42"/>
      <c r="R97" s="57" t="n">
        <f aca="false">'High SIPA income'!G92</f>
        <v>44975730.4949847</v>
      </c>
      <c r="S97" s="42"/>
      <c r="T97" s="57" t="n">
        <f aca="false">'High SIPA income'!J92</f>
        <v>171968603.670595</v>
      </c>
      <c r="U97" s="9"/>
      <c r="V97" s="57" t="n">
        <f aca="false">'High SIPA income'!F92</f>
        <v>196357.176030012</v>
      </c>
      <c r="W97" s="42"/>
      <c r="X97" s="57" t="n">
        <f aca="false">'High SIPA income'!M92</f>
        <v>493192.614842684</v>
      </c>
      <c r="Y97" s="9"/>
      <c r="Z97" s="9" t="n">
        <f aca="false">R97+V97-N97-L97-F97</f>
        <v>15865215.0847724</v>
      </c>
      <c r="AA97" s="9"/>
      <c r="AB97" s="9" t="n">
        <f aca="false">T97-P97-D97</f>
        <v>11373899.6068468</v>
      </c>
      <c r="AC97" s="24"/>
      <c r="AD97" s="9"/>
      <c r="AE97" s="9"/>
      <c r="AF97" s="9"/>
      <c r="AG97" s="9" t="n">
        <f aca="false">BF97/100*$AG$37</f>
        <v>9006089349.12251</v>
      </c>
      <c r="AH97" s="43" t="n">
        <f aca="false">(AG97-AG96)/AG96</f>
        <v>0.0106007500023815</v>
      </c>
      <c r="AI97" s="43" t="n">
        <f aca="false">(AG97-AG93)/AG93</f>
        <v>0.0260486881041746</v>
      </c>
      <c r="AJ97" s="43" t="n">
        <f aca="false">AB97/AG97</f>
        <v>0.00126291214376582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14234975</v>
      </c>
      <c r="AX97" s="7"/>
      <c r="AY97" s="43" t="n">
        <f aca="false">(AW97-AW96)/AW96</f>
        <v>0.00169334675306882</v>
      </c>
      <c r="AZ97" s="12" t="n">
        <f aca="false">workers_and_wage_high!B85</f>
        <v>9767.21774537705</v>
      </c>
      <c r="BA97" s="43" t="n">
        <f aca="false">(AZ97-AZ96)/AZ96</f>
        <v>0.00889234542505981</v>
      </c>
      <c r="BB97" s="48"/>
      <c r="BC97" s="48"/>
      <c r="BD97" s="48"/>
      <c r="BE97" s="48"/>
      <c r="BF97" s="7" t="n">
        <f aca="false">BF96*(1+AY97)*(1+BA97)*(1-BE97)</f>
        <v>171.507321012073</v>
      </c>
      <c r="BG97" s="7"/>
      <c r="BH97" s="7"/>
      <c r="BI97" s="43" t="n">
        <f aca="false">T104/AG104</f>
        <v>0.0169034440090763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'High pensions'!Q98</f>
        <v>144039428.190171</v>
      </c>
      <c r="E98" s="6"/>
      <c r="F98" s="56" t="n">
        <f aca="false">'High pensions'!I98</f>
        <v>26180871.1006858</v>
      </c>
      <c r="G98" s="56" t="n">
        <f aca="false">'High pensions'!K98</f>
        <v>3676904.21878437</v>
      </c>
      <c r="H98" s="56" t="n">
        <f aca="false">'High pensions'!V98</f>
        <v>20229242.1496187</v>
      </c>
      <c r="I98" s="56" t="n">
        <f aca="false">'High pensions'!M98</f>
        <v>113718.687178898</v>
      </c>
      <c r="J98" s="56" t="n">
        <f aca="false">'High pensions'!W98</f>
        <v>625646.664421198</v>
      </c>
      <c r="K98" s="6"/>
      <c r="L98" s="56" t="n">
        <f aca="false">'High pensions'!N98</f>
        <v>2517686.52678969</v>
      </c>
      <c r="M98" s="8"/>
      <c r="N98" s="56" t="n">
        <f aca="false">'High pensions'!L98</f>
        <v>1248286.18850666</v>
      </c>
      <c r="O98" s="6"/>
      <c r="P98" s="56" t="n">
        <f aca="false">'High pensions'!X98</f>
        <v>19931989.6612847</v>
      </c>
      <c r="Q98" s="8"/>
      <c r="R98" s="56" t="n">
        <f aca="false">'High SIPA income'!G93</f>
        <v>39286647.7093563</v>
      </c>
      <c r="S98" s="8"/>
      <c r="T98" s="56" t="n">
        <f aca="false">'High SIPA income'!J93</f>
        <v>150215902.557268</v>
      </c>
      <c r="U98" s="6"/>
      <c r="V98" s="56" t="n">
        <f aca="false">'High SIPA income'!F93</f>
        <v>197228.296362859</v>
      </c>
      <c r="W98" s="8"/>
      <c r="X98" s="56" t="n">
        <f aca="false">'High SIPA income'!M93</f>
        <v>495380.617967833</v>
      </c>
      <c r="Y98" s="6"/>
      <c r="Z98" s="6" t="n">
        <f aca="false">R98+V98-N98-L98-F98</f>
        <v>9537032.18973698</v>
      </c>
      <c r="AA98" s="6"/>
      <c r="AB98" s="6" t="n">
        <f aca="false">T98-P98-D98</f>
        <v>-13755515.2941878</v>
      </c>
      <c r="AC98" s="24"/>
      <c r="AD98" s="6"/>
      <c r="AE98" s="6"/>
      <c r="AF98" s="6"/>
      <c r="AG98" s="6" t="n">
        <f aca="false">BF98/100*$AG$37</f>
        <v>9005030022.23848</v>
      </c>
      <c r="AH98" s="36" t="n">
        <f aca="false">(AG98-AG97)/AG97</f>
        <v>-0.000117623403784308</v>
      </c>
      <c r="AI98" s="36"/>
      <c r="AJ98" s="36" t="n">
        <f aca="false">AB98/AG98</f>
        <v>-0.0015275368610896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0.00752902214773245</v>
      </c>
      <c r="AV98" s="5"/>
      <c r="AW98" s="5" t="n">
        <f aca="false">workers_and_wage_high!C86</f>
        <v>14206041</v>
      </c>
      <c r="AX98" s="5"/>
      <c r="AY98" s="36" t="n">
        <f aca="false">(AW98-AW97)/AW97</f>
        <v>-0.00203259928450875</v>
      </c>
      <c r="AZ98" s="11" t="n">
        <f aca="false">workers_and_wage_high!B86</f>
        <v>9785.95982692277</v>
      </c>
      <c r="BA98" s="36" t="n">
        <f aca="false">(AZ98-AZ97)/AZ97</f>
        <v>0.00191887618708937</v>
      </c>
      <c r="BB98" s="41"/>
      <c r="BC98" s="41"/>
      <c r="BD98" s="41"/>
      <c r="BE98" s="41"/>
      <c r="BF98" s="5" t="n">
        <f aca="false">BF97*(1+AY98)*(1+BA98)*(1-BE98)</f>
        <v>171.487147737202</v>
      </c>
      <c r="BG98" s="5"/>
      <c r="BH98" s="5"/>
      <c r="BI98" s="36" t="n">
        <f aca="false">T105/AG105</f>
        <v>0.01948965655953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'High pensions'!Q99</f>
        <v>144308009.109428</v>
      </c>
      <c r="E99" s="9"/>
      <c r="F99" s="57" t="n">
        <f aca="false">'High pensions'!I99</f>
        <v>26229688.8620136</v>
      </c>
      <c r="G99" s="57" t="n">
        <f aca="false">'High pensions'!K99</f>
        <v>3750989.44095121</v>
      </c>
      <c r="H99" s="57" t="n">
        <f aca="false">'High pensions'!V99</f>
        <v>20636837.1833063</v>
      </c>
      <c r="I99" s="57" t="n">
        <f aca="false">'High pensions'!M99</f>
        <v>116009.982709831</v>
      </c>
      <c r="J99" s="57" t="n">
        <f aca="false">'High pensions'!W99</f>
        <v>638252.696390913</v>
      </c>
      <c r="K99" s="9"/>
      <c r="L99" s="57" t="n">
        <f aca="false">'High pensions'!N99</f>
        <v>1990215.95387163</v>
      </c>
      <c r="M99" s="42"/>
      <c r="N99" s="57" t="n">
        <f aca="false">'High pensions'!L99</f>
        <v>1251160.55584398</v>
      </c>
      <c r="O99" s="9"/>
      <c r="P99" s="57" t="n">
        <f aca="false">'High pensions'!X99</f>
        <v>17210756.2719377</v>
      </c>
      <c r="Q99" s="42"/>
      <c r="R99" s="57" t="n">
        <f aca="false">'High SIPA income'!G94</f>
        <v>45808319.3143102</v>
      </c>
      <c r="S99" s="42"/>
      <c r="T99" s="57" t="n">
        <f aca="false">'High SIPA income'!J94</f>
        <v>175152079.183174</v>
      </c>
      <c r="U99" s="9"/>
      <c r="V99" s="57" t="n">
        <f aca="false">'High SIPA income'!F94</f>
        <v>197130.421885663</v>
      </c>
      <c r="W99" s="42"/>
      <c r="X99" s="57" t="n">
        <f aca="false">'High SIPA income'!M94</f>
        <v>495134.785499112</v>
      </c>
      <c r="Y99" s="9"/>
      <c r="Z99" s="9" t="n">
        <f aca="false">R99+V99-N99-L99-F99</f>
        <v>16534384.3644667</v>
      </c>
      <c r="AA99" s="9"/>
      <c r="AB99" s="9" t="n">
        <f aca="false">T99-P99-D99</f>
        <v>13633313.8018082</v>
      </c>
      <c r="AC99" s="24"/>
      <c r="AD99" s="9"/>
      <c r="AE99" s="9"/>
      <c r="AF99" s="9"/>
      <c r="AG99" s="9" t="n">
        <f aca="false">BF99/100*$AG$37</f>
        <v>9103166639.74767</v>
      </c>
      <c r="AH99" s="43" t="n">
        <f aca="false">(AG99-AG98)/AG98</f>
        <v>0.0108979778264858</v>
      </c>
      <c r="AI99" s="43"/>
      <c r="AJ99" s="43" t="n">
        <f aca="false">AB99/AG99</f>
        <v>0.001497645197692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14256384</v>
      </c>
      <c r="AX99" s="7"/>
      <c r="AY99" s="43" t="n">
        <f aca="false">(AW99-AW98)/AW98</f>
        <v>0.00354377408878378</v>
      </c>
      <c r="AZ99" s="12" t="n">
        <f aca="false">workers_and_wage_high!B87</f>
        <v>9857.67363173562</v>
      </c>
      <c r="BA99" s="43" t="n">
        <f aca="false">(AZ99-AZ98)/AZ98</f>
        <v>0.00732823413147012</v>
      </c>
      <c r="BB99" s="48"/>
      <c r="BC99" s="48"/>
      <c r="BD99" s="48"/>
      <c r="BE99" s="48"/>
      <c r="BF99" s="7" t="n">
        <f aca="false">BF98*(1+AY99)*(1+BA99)*(1-BE99)</f>
        <v>173.356010870769</v>
      </c>
      <c r="BG99" s="7"/>
      <c r="BH99" s="7"/>
      <c r="BI99" s="43" t="n">
        <f aca="false">T106/AG106</f>
        <v>0.0169024980624885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'High pensions'!Q100</f>
        <v>145021093.688084</v>
      </c>
      <c r="E100" s="9"/>
      <c r="F100" s="57" t="n">
        <f aca="false">'High pensions'!I100</f>
        <v>26359300.4251268</v>
      </c>
      <c r="G100" s="57" t="n">
        <f aca="false">'High pensions'!K100</f>
        <v>3813195.14431433</v>
      </c>
      <c r="H100" s="57" t="n">
        <f aca="false">'High pensions'!V100</f>
        <v>20979074.6095605</v>
      </c>
      <c r="I100" s="57" t="n">
        <f aca="false">'High pensions'!M100</f>
        <v>117933.87044271</v>
      </c>
      <c r="J100" s="57" t="n">
        <f aca="false">'High pensions'!W100</f>
        <v>648837.359058564</v>
      </c>
      <c r="K100" s="9"/>
      <c r="L100" s="57" t="n">
        <f aca="false">'High pensions'!N100</f>
        <v>1966083.4375602</v>
      </c>
      <c r="M100" s="42"/>
      <c r="N100" s="57" t="n">
        <f aca="false">'High pensions'!L100</f>
        <v>1258910.47300833</v>
      </c>
      <c r="O100" s="9"/>
      <c r="P100" s="57" t="n">
        <f aca="false">'High pensions'!X100</f>
        <v>17128170.2877196</v>
      </c>
      <c r="Q100" s="42"/>
      <c r="R100" s="57" t="n">
        <f aca="false">'High SIPA income'!G95</f>
        <v>40064901.8038172</v>
      </c>
      <c r="S100" s="42"/>
      <c r="T100" s="57" t="n">
        <f aca="false">'High SIPA income'!J95</f>
        <v>153191624.540045</v>
      </c>
      <c r="U100" s="9"/>
      <c r="V100" s="57" t="n">
        <f aca="false">'High SIPA income'!F95</f>
        <v>198812.123668407</v>
      </c>
      <c r="W100" s="42"/>
      <c r="X100" s="57" t="n">
        <f aca="false">'High SIPA income'!M95</f>
        <v>499358.735529288</v>
      </c>
      <c r="Y100" s="9"/>
      <c r="Z100" s="9" t="n">
        <f aca="false">R100+V100-N100-L100-F100</f>
        <v>10679419.5917902</v>
      </c>
      <c r="AA100" s="9"/>
      <c r="AB100" s="9" t="n">
        <f aca="false">T100-P100-D100</f>
        <v>-8957639.43575859</v>
      </c>
      <c r="AC100" s="24"/>
      <c r="AD100" s="9"/>
      <c r="AE100" s="9"/>
      <c r="AF100" s="9"/>
      <c r="AG100" s="9" t="n">
        <f aca="false">BF100/100*$AG$37</f>
        <v>9174017126.09243</v>
      </c>
      <c r="AH100" s="43" t="n">
        <f aca="false">(AG100-AG99)/AG99</f>
        <v>0.00778305936259592</v>
      </c>
      <c r="AI100" s="43"/>
      <c r="AJ100" s="43" t="n">
        <f aca="false">AB100/AG100</f>
        <v>-0.00097641407386101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14264986</v>
      </c>
      <c r="AX100" s="7"/>
      <c r="AY100" s="43" t="n">
        <f aca="false">(AW100-AW99)/AW99</f>
        <v>0.00060337880910054</v>
      </c>
      <c r="AZ100" s="12" t="n">
        <f aca="false">workers_and_wage_high!B88</f>
        <v>9928.40590105967</v>
      </c>
      <c r="BA100" s="43" t="n">
        <f aca="false">(AZ100-AZ99)/AZ99</f>
        <v>0.00717535109869485</v>
      </c>
      <c r="BB100" s="48"/>
      <c r="BC100" s="48"/>
      <c r="BD100" s="48"/>
      <c r="BE100" s="48"/>
      <c r="BF100" s="7" t="n">
        <f aca="false">BF99*(1+AY100)*(1+BA100)*(1-BE100)</f>
        <v>174.705250994239</v>
      </c>
      <c r="BG100" s="7"/>
      <c r="BH100" s="7"/>
      <c r="BI100" s="43" t="n">
        <f aca="false">T107/AG107</f>
        <v>0.0194566279967813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'High pensions'!Q101</f>
        <v>145793346.3675</v>
      </c>
      <c r="E101" s="9"/>
      <c r="F101" s="57" t="n">
        <f aca="false">'High pensions'!I101</f>
        <v>26499666.4909395</v>
      </c>
      <c r="G101" s="57" t="n">
        <f aca="false">'High pensions'!K101</f>
        <v>3904959.14817165</v>
      </c>
      <c r="H101" s="57" t="n">
        <f aca="false">'High pensions'!V101</f>
        <v>21483933.0840251</v>
      </c>
      <c r="I101" s="57" t="n">
        <f aca="false">'High pensions'!M101</f>
        <v>120771.932417681</v>
      </c>
      <c r="J101" s="57" t="n">
        <f aca="false">'High pensions'!W101</f>
        <v>664451.538681194</v>
      </c>
      <c r="K101" s="9"/>
      <c r="L101" s="57" t="n">
        <f aca="false">'High pensions'!N101</f>
        <v>1954352.45491213</v>
      </c>
      <c r="M101" s="42"/>
      <c r="N101" s="57" t="n">
        <f aca="false">'High pensions'!L101</f>
        <v>1268284.72880951</v>
      </c>
      <c r="O101" s="9"/>
      <c r="P101" s="57" t="n">
        <f aca="false">'High pensions'!X101</f>
        <v>17118872.5525575</v>
      </c>
      <c r="Q101" s="42"/>
      <c r="R101" s="57" t="n">
        <f aca="false">'High SIPA income'!G96</f>
        <v>46399789.2681726</v>
      </c>
      <c r="S101" s="42"/>
      <c r="T101" s="57" t="n">
        <f aca="false">'High SIPA income'!J96</f>
        <v>177413615.815474</v>
      </c>
      <c r="U101" s="9"/>
      <c r="V101" s="57" t="n">
        <f aca="false">'High SIPA income'!F96</f>
        <v>203995.828637063</v>
      </c>
      <c r="W101" s="42"/>
      <c r="X101" s="57" t="n">
        <f aca="false">'High SIPA income'!M96</f>
        <v>512378.70790694</v>
      </c>
      <c r="Y101" s="9"/>
      <c r="Z101" s="9" t="n">
        <f aca="false">R101+V101-N101-L101-F101</f>
        <v>16881481.4221486</v>
      </c>
      <c r="AA101" s="9"/>
      <c r="AB101" s="9" t="n">
        <f aca="false">T101-P101-D101</f>
        <v>14501396.8954161</v>
      </c>
      <c r="AC101" s="24"/>
      <c r="AD101" s="9"/>
      <c r="AE101" s="9"/>
      <c r="AF101" s="9"/>
      <c r="AG101" s="9" t="n">
        <f aca="false">BF101/100*$AG$37</f>
        <v>9280001562.61148</v>
      </c>
      <c r="AH101" s="43" t="n">
        <f aca="false">(AG101-AG100)/AG100</f>
        <v>0.0115526748056325</v>
      </c>
      <c r="AI101" s="43" t="n">
        <f aca="false">(AG101-AG97)/AG97</f>
        <v>0.0304141123711658</v>
      </c>
      <c r="AJ101" s="43" t="n">
        <f aca="false">AB101/AG101</f>
        <v>0.00156265026439664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14329481</v>
      </c>
      <c r="AX101" s="7"/>
      <c r="AY101" s="43" t="n">
        <f aca="false">(AW101-AW100)/AW100</f>
        <v>0.00452121018555504</v>
      </c>
      <c r="AZ101" s="12" t="n">
        <f aca="false">workers_and_wage_high!B89</f>
        <v>9997.90292523318</v>
      </c>
      <c r="BA101" s="43" t="n">
        <f aca="false">(AZ101-AZ100)/AZ100</f>
        <v>0.00699981697626731</v>
      </c>
      <c r="BB101" s="48"/>
      <c r="BC101" s="48"/>
      <c r="BD101" s="48"/>
      <c r="BE101" s="48"/>
      <c r="BF101" s="7" t="n">
        <f aca="false">BF100*(1+AY101)*(1+BA101)*(1-BE101)</f>
        <v>176.723563945812</v>
      </c>
      <c r="BG101" s="7"/>
      <c r="BH101" s="7"/>
      <c r="BI101" s="43" t="n">
        <f aca="false">T108/AG108</f>
        <v>0.0169543153939144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'High pensions'!Q102</f>
        <v>146486286.6927</v>
      </c>
      <c r="E102" s="6"/>
      <c r="F102" s="56" t="n">
        <f aca="false">'High pensions'!I102</f>
        <v>26625616.597535</v>
      </c>
      <c r="G102" s="56" t="n">
        <f aca="false">'High pensions'!K102</f>
        <v>3970862.48566427</v>
      </c>
      <c r="H102" s="56" t="n">
        <f aca="false">'High pensions'!V102</f>
        <v>21846513.8022814</v>
      </c>
      <c r="I102" s="56" t="n">
        <f aca="false">'High pensions'!M102</f>
        <v>122810.179968998</v>
      </c>
      <c r="J102" s="56" t="n">
        <f aca="false">'High pensions'!W102</f>
        <v>675665.37532829</v>
      </c>
      <c r="K102" s="6"/>
      <c r="L102" s="56" t="n">
        <f aca="false">'High pensions'!N102</f>
        <v>2414920.80711329</v>
      </c>
      <c r="M102" s="8"/>
      <c r="N102" s="56" t="n">
        <f aca="false">'High pensions'!L102</f>
        <v>1275843.68503287</v>
      </c>
      <c r="O102" s="6"/>
      <c r="P102" s="56" t="n">
        <f aca="false">'High pensions'!X102</f>
        <v>19550351.0684674</v>
      </c>
      <c r="Q102" s="8"/>
      <c r="R102" s="56" t="n">
        <f aca="false">'High SIPA income'!G97</f>
        <v>40782218.7811927</v>
      </c>
      <c r="S102" s="8"/>
      <c r="T102" s="56" t="n">
        <f aca="false">'High SIPA income'!J97</f>
        <v>155934348.174122</v>
      </c>
      <c r="U102" s="6"/>
      <c r="V102" s="56" t="n">
        <f aca="false">'High SIPA income'!F97</f>
        <v>210183.535285312</v>
      </c>
      <c r="W102" s="8"/>
      <c r="X102" s="56" t="n">
        <f aca="false">'High SIPA income'!M97</f>
        <v>527920.443042013</v>
      </c>
      <c r="Y102" s="6"/>
      <c r="Z102" s="6" t="n">
        <f aca="false">R102+V102-N102-L102-F102</f>
        <v>10676021.2267968</v>
      </c>
      <c r="AA102" s="6"/>
      <c r="AB102" s="6" t="n">
        <f aca="false">T102-P102-D102</f>
        <v>-10102289.5870452</v>
      </c>
      <c r="AC102" s="24"/>
      <c r="AD102" s="6"/>
      <c r="AE102" s="6"/>
      <c r="AF102" s="6"/>
      <c r="AG102" s="6" t="n">
        <f aca="false">BF102/100*$AG$37</f>
        <v>9312895652.24338</v>
      </c>
      <c r="AH102" s="36" t="n">
        <f aca="false">(AG102-AG101)/AG101</f>
        <v>0.00354462113071479</v>
      </c>
      <c r="AI102" s="36"/>
      <c r="AJ102" s="36" t="n">
        <f aca="false">AB102/AG102</f>
        <v>-0.00108476353266255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0.00637445145167158</v>
      </c>
      <c r="AV102" s="5"/>
      <c r="AW102" s="5" t="n">
        <f aca="false">workers_and_wage_high!C90</f>
        <v>14356970</v>
      </c>
      <c r="AX102" s="5"/>
      <c r="AY102" s="36" t="n">
        <f aca="false">(AW102-AW101)/AW101</f>
        <v>0.00191835280007699</v>
      </c>
      <c r="AZ102" s="11" t="n">
        <f aca="false">workers_and_wage_high!B90</f>
        <v>10014.1310668324</v>
      </c>
      <c r="BA102" s="36" t="n">
        <f aca="false">(AZ102-AZ101)/AZ101</f>
        <v>0.00162315454756645</v>
      </c>
      <c r="BB102" s="41"/>
      <c r="BC102" s="41"/>
      <c r="BD102" s="41"/>
      <c r="BE102" s="41"/>
      <c r="BF102" s="5" t="n">
        <f aca="false">BF101*(1+AY102)*(1+BA102)*(1-BE102)</f>
        <v>177.349982024869</v>
      </c>
      <c r="BG102" s="5"/>
      <c r="BH102" s="5"/>
      <c r="BI102" s="36" t="n">
        <f aca="false">T109/AG109</f>
        <v>0.0194297429301352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'High pensions'!Q103</f>
        <v>147584246.226083</v>
      </c>
      <c r="E103" s="9"/>
      <c r="F103" s="57" t="n">
        <f aca="false">'High pensions'!I103</f>
        <v>26825183.7395215</v>
      </c>
      <c r="G103" s="57" t="n">
        <f aca="false">'High pensions'!K103</f>
        <v>4064291.66167702</v>
      </c>
      <c r="H103" s="57" t="n">
        <f aca="false">'High pensions'!V103</f>
        <v>22360533.56264</v>
      </c>
      <c r="I103" s="57" t="n">
        <f aca="false">'High pensions'!M103</f>
        <v>125699.742113722</v>
      </c>
      <c r="J103" s="57" t="n">
        <f aca="false">'High pensions'!W103</f>
        <v>691562.8936899</v>
      </c>
      <c r="K103" s="9"/>
      <c r="L103" s="57" t="n">
        <f aca="false">'High pensions'!N103</f>
        <v>1918701.5664733</v>
      </c>
      <c r="M103" s="42"/>
      <c r="N103" s="57" t="n">
        <f aca="false">'High pensions'!L103</f>
        <v>1286987.32682624</v>
      </c>
      <c r="O103" s="9"/>
      <c r="P103" s="57" t="n">
        <f aca="false">'High pensions'!X103</f>
        <v>17036776.0991007</v>
      </c>
      <c r="Q103" s="42"/>
      <c r="R103" s="57" t="n">
        <f aca="false">'High SIPA income'!G98</f>
        <v>47395345.4965469</v>
      </c>
      <c r="S103" s="42"/>
      <c r="T103" s="57" t="n">
        <f aca="false">'High SIPA income'!J98</f>
        <v>181220211.341213</v>
      </c>
      <c r="U103" s="9"/>
      <c r="V103" s="57" t="n">
        <f aca="false">'High SIPA income'!F98</f>
        <v>203989.813968916</v>
      </c>
      <c r="W103" s="42"/>
      <c r="X103" s="57" t="n">
        <f aca="false">'High SIPA income'!M98</f>
        <v>512363.600794631</v>
      </c>
      <c r="Y103" s="9"/>
      <c r="Z103" s="9" t="n">
        <f aca="false">R103+V103-N103-L103-F103</f>
        <v>17568462.6776948</v>
      </c>
      <c r="AA103" s="9"/>
      <c r="AB103" s="9" t="n">
        <f aca="false">T103-P103-D103</f>
        <v>16599189.0160296</v>
      </c>
      <c r="AC103" s="24"/>
      <c r="AD103" s="9"/>
      <c r="AE103" s="9"/>
      <c r="AF103" s="9"/>
      <c r="AG103" s="9" t="n">
        <f aca="false">BF103/100*$AG$37</f>
        <v>9373205695.32983</v>
      </c>
      <c r="AH103" s="43" t="n">
        <f aca="false">(AG103-AG102)/AG102</f>
        <v>0.00647597109841133</v>
      </c>
      <c r="AI103" s="43"/>
      <c r="AJ103" s="43" t="n">
        <f aca="false">AB103/AG103</f>
        <v>0.00177091910234085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14371680</v>
      </c>
      <c r="AX103" s="7"/>
      <c r="AY103" s="43" t="n">
        <f aca="false">(AW103-AW102)/AW102</f>
        <v>0.00102458945028094</v>
      </c>
      <c r="AZ103" s="12" t="n">
        <f aca="false">workers_and_wage_high!B91</f>
        <v>10068.6660411927</v>
      </c>
      <c r="BA103" s="43" t="n">
        <f aca="false">(AZ103-AZ102)/AZ102</f>
        <v>0.00544580193691735</v>
      </c>
      <c r="BB103" s="48"/>
      <c r="BC103" s="48"/>
      <c r="BD103" s="48"/>
      <c r="BE103" s="48"/>
      <c r="BF103" s="7" t="n">
        <f aca="false">BF102*(1+AY103)*(1+BA103)*(1-BE103)</f>
        <v>178.498495382766</v>
      </c>
      <c r="BG103" s="7"/>
      <c r="BH103" s="7"/>
      <c r="BI103" s="43" t="n">
        <f aca="false">T110/AG110</f>
        <v>0.0169877576837656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'High pensions'!Q104</f>
        <v>148033919.071939</v>
      </c>
      <c r="E104" s="9"/>
      <c r="F104" s="57" t="n">
        <f aca="false">'High pensions'!I104</f>
        <v>26906917.1021345</v>
      </c>
      <c r="G104" s="57" t="n">
        <f aca="false">'High pensions'!K104</f>
        <v>4174759.74194005</v>
      </c>
      <c r="H104" s="57" t="n">
        <f aca="false">'High pensions'!V104</f>
        <v>22968296.3468942</v>
      </c>
      <c r="I104" s="57" t="n">
        <f aca="false">'High pensions'!M104</f>
        <v>129116.280678558</v>
      </c>
      <c r="J104" s="57" t="n">
        <f aca="false">'High pensions'!W104</f>
        <v>710359.68083178</v>
      </c>
      <c r="K104" s="9"/>
      <c r="L104" s="57" t="n">
        <f aca="false">'High pensions'!N104</f>
        <v>1923040.7880678</v>
      </c>
      <c r="M104" s="42"/>
      <c r="N104" s="57" t="n">
        <f aca="false">'High pensions'!L104</f>
        <v>1292639.47210288</v>
      </c>
      <c r="O104" s="9"/>
      <c r="P104" s="57" t="n">
        <f aca="false">'High pensions'!X104</f>
        <v>17090388.776242</v>
      </c>
      <c r="Q104" s="42"/>
      <c r="R104" s="57" t="n">
        <f aca="false">'High SIPA income'!G99</f>
        <v>41622452.4750259</v>
      </c>
      <c r="S104" s="42"/>
      <c r="T104" s="57" t="n">
        <f aca="false">'High SIPA income'!J99</f>
        <v>159147054.526976</v>
      </c>
      <c r="U104" s="9"/>
      <c r="V104" s="57" t="n">
        <f aca="false">'High SIPA income'!F99</f>
        <v>201311.168669004</v>
      </c>
      <c r="W104" s="42"/>
      <c r="X104" s="57" t="n">
        <f aca="false">'High SIPA income'!M99</f>
        <v>505635.616076121</v>
      </c>
      <c r="Y104" s="9"/>
      <c r="Z104" s="9" t="n">
        <f aca="false">R104+V104-N104-L104-F104</f>
        <v>11701166.2813898</v>
      </c>
      <c r="AA104" s="9"/>
      <c r="AB104" s="9" t="n">
        <f aca="false">T104-P104-D104</f>
        <v>-5977253.32120499</v>
      </c>
      <c r="AC104" s="24"/>
      <c r="AD104" s="9"/>
      <c r="AE104" s="9"/>
      <c r="AF104" s="9"/>
      <c r="AG104" s="9" t="n">
        <f aca="false">BF104/100*$AG$37</f>
        <v>9415066801.86134</v>
      </c>
      <c r="AH104" s="43" t="n">
        <f aca="false">(AG104-AG103)/AG103</f>
        <v>0.00446603946314423</v>
      </c>
      <c r="AI104" s="43"/>
      <c r="AJ104" s="43" t="n">
        <f aca="false">AB104/AG104</f>
        <v>-0.000634860426059144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14360905</v>
      </c>
      <c r="AX104" s="7"/>
      <c r="AY104" s="43" t="n">
        <f aca="false">(AW104-AW103)/AW103</f>
        <v>-0.000749738374358461</v>
      </c>
      <c r="AZ104" s="12" t="n">
        <f aca="false">workers_and_wage_high!B92</f>
        <v>10121.2213691297</v>
      </c>
      <c r="BA104" s="43" t="n">
        <f aca="false">(AZ104-AZ103)/AZ103</f>
        <v>0.00521969124032781</v>
      </c>
      <c r="BB104" s="48"/>
      <c r="BC104" s="48"/>
      <c r="BD104" s="48"/>
      <c r="BE104" s="48"/>
      <c r="BF104" s="7" t="n">
        <f aca="false">BF103*(1+AY104)*(1+BA104)*(1-BE104)</f>
        <v>179.295676707257</v>
      </c>
      <c r="BG104" s="7"/>
      <c r="BH104" s="7"/>
      <c r="BI104" s="43" t="n">
        <f aca="false">T111/AG111</f>
        <v>0.0195859359494111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'High pensions'!Q105</f>
        <v>148966730.48942</v>
      </c>
      <c r="E105" s="9"/>
      <c r="F105" s="57" t="n">
        <f aca="false">'High pensions'!I105</f>
        <v>27076466.6191604</v>
      </c>
      <c r="G105" s="57" t="n">
        <f aca="false">'High pensions'!K105</f>
        <v>4233447.74835698</v>
      </c>
      <c r="H105" s="57" t="n">
        <f aca="false">'High pensions'!V105</f>
        <v>23291180.4424389</v>
      </c>
      <c r="I105" s="57" t="n">
        <f aca="false">'High pensions'!M105</f>
        <v>130931.373660524</v>
      </c>
      <c r="J105" s="57" t="n">
        <f aca="false">'High pensions'!W105</f>
        <v>720345.786879549</v>
      </c>
      <c r="K105" s="9"/>
      <c r="L105" s="57" t="n">
        <f aca="false">'High pensions'!N105</f>
        <v>1842542.26889886</v>
      </c>
      <c r="M105" s="42"/>
      <c r="N105" s="57" t="n">
        <f aca="false">'High pensions'!L105</f>
        <v>1301330.45201951</v>
      </c>
      <c r="O105" s="9"/>
      <c r="P105" s="57" t="n">
        <f aca="false">'High pensions'!X105</f>
        <v>16720496.7848482</v>
      </c>
      <c r="Q105" s="42"/>
      <c r="R105" s="57" t="n">
        <f aca="false">'High SIPA income'!G100</f>
        <v>48519085.7158702</v>
      </c>
      <c r="S105" s="42"/>
      <c r="T105" s="57" t="n">
        <f aca="false">'High SIPA income'!J100</f>
        <v>185516929.466271</v>
      </c>
      <c r="U105" s="9"/>
      <c r="V105" s="57" t="n">
        <f aca="false">'High SIPA income'!F100</f>
        <v>195424.672336701</v>
      </c>
      <c r="W105" s="42"/>
      <c r="X105" s="57" t="n">
        <f aca="false">'High SIPA income'!M100</f>
        <v>490850.434413361</v>
      </c>
      <c r="Y105" s="9"/>
      <c r="Z105" s="9" t="n">
        <f aca="false">R105+V105-N105-L105-F105</f>
        <v>18494171.0481281</v>
      </c>
      <c r="AA105" s="9"/>
      <c r="AB105" s="9" t="n">
        <f aca="false">T105-P105-D105</f>
        <v>19829702.1920026</v>
      </c>
      <c r="AC105" s="24"/>
      <c r="AD105" s="9"/>
      <c r="AE105" s="9"/>
      <c r="AF105" s="9"/>
      <c r="AG105" s="9" t="n">
        <f aca="false">BF105/100*$AG$37</f>
        <v>9518737741.71549</v>
      </c>
      <c r="AH105" s="43" t="n">
        <f aca="false">(AG105-AG104)/AG104</f>
        <v>0.011011174114416</v>
      </c>
      <c r="AI105" s="43" t="n">
        <f aca="false">(AG105-AG101)/AG101</f>
        <v>0.0257258770371186</v>
      </c>
      <c r="AJ105" s="43" t="n">
        <f aca="false">AB105/AG105</f>
        <v>0.00208322812646678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14453711</v>
      </c>
      <c r="AX105" s="7"/>
      <c r="AY105" s="43" t="n">
        <f aca="false">(AW105-AW104)/AW104</f>
        <v>0.00646240609488051</v>
      </c>
      <c r="AZ105" s="12" t="n">
        <f aca="false">workers_and_wage_high!B93</f>
        <v>10166.9648442995</v>
      </c>
      <c r="BA105" s="43" t="n">
        <f aca="false">(AZ105-AZ104)/AZ104</f>
        <v>0.0045195607823894</v>
      </c>
      <c r="BB105" s="48"/>
      <c r="BC105" s="48"/>
      <c r="BD105" s="48"/>
      <c r="BE105" s="48"/>
      <c r="BF105" s="7" t="n">
        <f aca="false">BF104*(1+AY105)*(1+BA105)*(1-BE105)</f>
        <v>181.269932621443</v>
      </c>
      <c r="BG105" s="7"/>
      <c r="BH105" s="7"/>
      <c r="BI105" s="43" t="n">
        <f aca="false">T112/AG112</f>
        <v>0.0170503861874873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'High pensions'!Q106</f>
        <v>149417224.331286</v>
      </c>
      <c r="E106" s="6"/>
      <c r="F106" s="56" t="n">
        <f aca="false">'High pensions'!I106</f>
        <v>27158349.2075165</v>
      </c>
      <c r="G106" s="56" t="n">
        <f aca="false">'High pensions'!K106</f>
        <v>4300563.38095464</v>
      </c>
      <c r="H106" s="56" t="n">
        <f aca="false">'High pensions'!V106</f>
        <v>23660430.8506782</v>
      </c>
      <c r="I106" s="56" t="n">
        <f aca="false">'High pensions'!M106</f>
        <v>133007.114874885</v>
      </c>
      <c r="J106" s="56" t="n">
        <f aca="false">'High pensions'!W106</f>
        <v>731765.902598292</v>
      </c>
      <c r="K106" s="6"/>
      <c r="L106" s="56" t="n">
        <f aca="false">'High pensions'!N106</f>
        <v>2301799.65251006</v>
      </c>
      <c r="M106" s="8"/>
      <c r="N106" s="56" t="n">
        <f aca="false">'High pensions'!L106</f>
        <v>1306748.32752201</v>
      </c>
      <c r="O106" s="6"/>
      <c r="P106" s="56" t="n">
        <f aca="false">'High pensions'!X106</f>
        <v>19133393.0841075</v>
      </c>
      <c r="Q106" s="8"/>
      <c r="R106" s="56" t="n">
        <f aca="false">'High SIPA income'!G101</f>
        <v>42525708.5769514</v>
      </c>
      <c r="S106" s="8"/>
      <c r="T106" s="56" t="n">
        <f aca="false">'High SIPA income'!J101</f>
        <v>162600732.51943</v>
      </c>
      <c r="U106" s="6"/>
      <c r="V106" s="56" t="n">
        <f aca="false">'High SIPA income'!F101</f>
        <v>199872.495001893</v>
      </c>
      <c r="W106" s="8"/>
      <c r="X106" s="56" t="n">
        <f aca="false">'High SIPA income'!M101</f>
        <v>502022.082605465</v>
      </c>
      <c r="Y106" s="6"/>
      <c r="Z106" s="6" t="n">
        <f aca="false">R106+V106-N106-L106-F106</f>
        <v>11958683.8844047</v>
      </c>
      <c r="AA106" s="6"/>
      <c r="AB106" s="6" t="n">
        <f aca="false">T106-P106-D106</f>
        <v>-5949884.89596409</v>
      </c>
      <c r="AC106" s="24"/>
      <c r="AD106" s="6"/>
      <c r="AE106" s="6"/>
      <c r="AF106" s="6"/>
      <c r="AG106" s="6" t="n">
        <f aca="false">BF106/100*$AG$37</f>
        <v>9619923156.81949</v>
      </c>
      <c r="AH106" s="36" t="n">
        <f aca="false">(AG106-AG105)/AG105</f>
        <v>0.0106301295244801</v>
      </c>
      <c r="AI106" s="36"/>
      <c r="AJ106" s="36" t="n">
        <f aca="false">AB106/AG106</f>
        <v>-0.000618496093884727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0.00714176195147699</v>
      </c>
      <c r="AV106" s="5"/>
      <c r="AW106" s="5" t="n">
        <f aca="false">workers_and_wage_high!C94</f>
        <v>14472293</v>
      </c>
      <c r="AX106" s="5"/>
      <c r="AY106" s="36" t="n">
        <f aca="false">(AW106-AW105)/AW105</f>
        <v>0.00128562138816806</v>
      </c>
      <c r="AZ106" s="11" t="n">
        <f aca="false">workers_and_wage_high!B94</f>
        <v>10261.8481460066</v>
      </c>
      <c r="BA106" s="36" t="n">
        <f aca="false">(AZ106-AZ105)/AZ105</f>
        <v>0.00933251006177121</v>
      </c>
      <c r="BB106" s="41"/>
      <c r="BC106" s="41"/>
      <c r="BD106" s="41"/>
      <c r="BE106" s="41"/>
      <c r="BF106" s="5" t="n">
        <f aca="false">BF105*(1+AY106)*(1+BA106)*(1-BE106)</f>
        <v>183.196855484103</v>
      </c>
      <c r="BG106" s="5"/>
      <c r="BH106" s="5"/>
      <c r="BI106" s="36" t="n">
        <f aca="false">T113/AG113</f>
        <v>0.0195194148467115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'High pensions'!Q107</f>
        <v>150078864.546898</v>
      </c>
      <c r="E107" s="9"/>
      <c r="F107" s="57" t="n">
        <f aca="false">'High pensions'!I107</f>
        <v>27278610.1486881</v>
      </c>
      <c r="G107" s="57" t="n">
        <f aca="false">'High pensions'!K107</f>
        <v>4377116.4511607</v>
      </c>
      <c r="H107" s="57" t="n">
        <f aca="false">'High pensions'!V107</f>
        <v>24081603.2561446</v>
      </c>
      <c r="I107" s="57" t="n">
        <f aca="false">'High pensions'!M107</f>
        <v>135374.735602908</v>
      </c>
      <c r="J107" s="57" t="n">
        <f aca="false">'High pensions'!W107</f>
        <v>744791.853282821</v>
      </c>
      <c r="K107" s="9"/>
      <c r="L107" s="57" t="n">
        <f aca="false">'High pensions'!N107</f>
        <v>1845229.77124113</v>
      </c>
      <c r="M107" s="42"/>
      <c r="N107" s="57" t="n">
        <f aca="false">'High pensions'!L107</f>
        <v>1314123.80808577</v>
      </c>
      <c r="O107" s="9"/>
      <c r="P107" s="57" t="n">
        <f aca="false">'High pensions'!X107</f>
        <v>16804827.5177043</v>
      </c>
      <c r="Q107" s="42"/>
      <c r="R107" s="57" t="n">
        <f aca="false">'High SIPA income'!G102</f>
        <v>49306386.8351036</v>
      </c>
      <c r="S107" s="42"/>
      <c r="T107" s="57" t="n">
        <f aca="false">'High SIPA income'!J102</f>
        <v>188527243.532386</v>
      </c>
      <c r="U107" s="9"/>
      <c r="V107" s="57" t="n">
        <f aca="false">'High SIPA income'!F102</f>
        <v>199462.141232155</v>
      </c>
      <c r="W107" s="42"/>
      <c r="X107" s="57" t="n">
        <f aca="false">'High SIPA income'!M102</f>
        <v>500991.392244159</v>
      </c>
      <c r="Y107" s="9"/>
      <c r="Z107" s="9" t="n">
        <f aca="false">R107+V107-N107-L107-F107</f>
        <v>19067885.2483207</v>
      </c>
      <c r="AA107" s="9"/>
      <c r="AB107" s="9" t="n">
        <f aca="false">T107-P107-D107</f>
        <v>21643551.4677838</v>
      </c>
      <c r="AC107" s="24"/>
      <c r="AD107" s="9"/>
      <c r="AE107" s="9"/>
      <c r="AF107" s="9"/>
      <c r="AG107" s="9" t="n">
        <f aca="false">BF107/100*$AG$37</f>
        <v>9689615464.89834</v>
      </c>
      <c r="AH107" s="43" t="n">
        <f aca="false">(AG107-AG106)/AG106</f>
        <v>0.00724458053798959</v>
      </c>
      <c r="AI107" s="43"/>
      <c r="AJ107" s="43" t="n">
        <f aca="false">AB107/AG107</f>
        <v>0.00223368528361006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14478934</v>
      </c>
      <c r="AX107" s="7"/>
      <c r="AY107" s="43" t="n">
        <f aca="false">(AW107-AW106)/AW106</f>
        <v>0.000458876834514061</v>
      </c>
      <c r="AZ107" s="12" t="n">
        <f aca="false">workers_and_wage_high!B95</f>
        <v>10331.4500682657</v>
      </c>
      <c r="BA107" s="43" t="n">
        <f aca="false">(AZ107-AZ106)/AZ106</f>
        <v>0.00678259132943669</v>
      </c>
      <c r="BB107" s="48"/>
      <c r="BC107" s="48"/>
      <c r="BD107" s="48"/>
      <c r="BE107" s="48"/>
      <c r="BF107" s="7" t="n">
        <f aca="false">BF106*(1+AY107)*(1+BA107)*(1-BE107)</f>
        <v>184.524039857964</v>
      </c>
      <c r="BG107" s="7"/>
      <c r="BH107" s="7"/>
      <c r="BI107" s="43" t="n">
        <f aca="false">T114/AG114</f>
        <v>0.0170705797692253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'High pensions'!Q108</f>
        <v>151331218.429919</v>
      </c>
      <c r="E108" s="9"/>
      <c r="F108" s="57" t="n">
        <f aca="false">'High pensions'!I108</f>
        <v>27506240.2913219</v>
      </c>
      <c r="G108" s="57" t="n">
        <f aca="false">'High pensions'!K108</f>
        <v>4448418.80862159</v>
      </c>
      <c r="H108" s="57" t="n">
        <f aca="false">'High pensions'!V108</f>
        <v>24473887.7892979</v>
      </c>
      <c r="I108" s="57" t="n">
        <f aca="false">'High pensions'!M108</f>
        <v>137579.963153244</v>
      </c>
      <c r="J108" s="57" t="n">
        <f aca="false">'High pensions'!W108</f>
        <v>756924.364617454</v>
      </c>
      <c r="K108" s="9"/>
      <c r="L108" s="57" t="n">
        <f aca="false">'High pensions'!N108</f>
        <v>1805615.47368786</v>
      </c>
      <c r="M108" s="42"/>
      <c r="N108" s="57" t="n">
        <f aca="false">'High pensions'!L108</f>
        <v>1327184.59891985</v>
      </c>
      <c r="O108" s="9"/>
      <c r="P108" s="57" t="n">
        <f aca="false">'High pensions'!X108</f>
        <v>16671125.3569948</v>
      </c>
      <c r="Q108" s="42"/>
      <c r="R108" s="57" t="n">
        <f aca="false">'High SIPA income'!G103</f>
        <v>43178529.3855929</v>
      </c>
      <c r="S108" s="42"/>
      <c r="T108" s="57" t="n">
        <f aca="false">'High SIPA income'!J103</f>
        <v>165096849.46236</v>
      </c>
      <c r="U108" s="9"/>
      <c r="V108" s="57" t="n">
        <f aca="false">'High SIPA income'!F103</f>
        <v>200970.718580838</v>
      </c>
      <c r="W108" s="42"/>
      <c r="X108" s="57" t="n">
        <f aca="false">'High SIPA income'!M103</f>
        <v>504780.503609131</v>
      </c>
      <c r="Y108" s="9"/>
      <c r="Z108" s="9" t="n">
        <f aca="false">R108+V108-N108-L108-F108</f>
        <v>12740459.7402442</v>
      </c>
      <c r="AA108" s="9"/>
      <c r="AB108" s="9" t="n">
        <f aca="false">T108-P108-D108</f>
        <v>-2905494.32455423</v>
      </c>
      <c r="AC108" s="24"/>
      <c r="AD108" s="9"/>
      <c r="AE108" s="9"/>
      <c r="AF108" s="9"/>
      <c r="AG108" s="9" t="n">
        <f aca="false">BF108/100*$AG$37</f>
        <v>9737747920.01448</v>
      </c>
      <c r="AH108" s="43" t="n">
        <f aca="false">(AG108-AG107)/AG107</f>
        <v>0.00496742675604734</v>
      </c>
      <c r="AI108" s="43"/>
      <c r="AJ108" s="43" t="n">
        <f aca="false">AB108/AG108</f>
        <v>-0.000298374362164626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14516354</v>
      </c>
      <c r="AX108" s="7"/>
      <c r="AY108" s="43" t="n">
        <f aca="false">(AW108-AW107)/AW107</f>
        <v>0.00258444440730236</v>
      </c>
      <c r="AZ108" s="12" t="n">
        <f aca="false">workers_and_wage_high!B96</f>
        <v>10356.0062672841</v>
      </c>
      <c r="BA108" s="43" t="n">
        <f aca="false">(AZ108-AZ107)/AZ107</f>
        <v>0.00237683953909113</v>
      </c>
      <c r="BB108" s="48"/>
      <c r="BC108" s="48"/>
      <c r="BD108" s="48"/>
      <c r="BE108" s="48"/>
      <c r="BF108" s="7" t="n">
        <f aca="false">BF107*(1+AY108)*(1+BA108)*(1-BE108)</f>
        <v>185.440649510688</v>
      </c>
      <c r="BG108" s="7"/>
      <c r="BH108" s="7"/>
      <c r="BI108" s="43" t="n">
        <f aca="false">T115/AG115</f>
        <v>0.0195682017758239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'High pensions'!Q109</f>
        <v>151407387.960179</v>
      </c>
      <c r="E109" s="9"/>
      <c r="F109" s="57" t="n">
        <f aca="false">'High pensions'!I109</f>
        <v>27520085.0050823</v>
      </c>
      <c r="G109" s="57" t="n">
        <f aca="false">'High pensions'!K109</f>
        <v>4488553.13791802</v>
      </c>
      <c r="H109" s="57" t="n">
        <f aca="false">'High pensions'!V109</f>
        <v>24694695.0275453</v>
      </c>
      <c r="I109" s="57" t="n">
        <f aca="false">'High pensions'!M109</f>
        <v>138821.231069629</v>
      </c>
      <c r="J109" s="57" t="n">
        <f aca="false">'High pensions'!W109</f>
        <v>763753.454460161</v>
      </c>
      <c r="K109" s="9"/>
      <c r="L109" s="57" t="n">
        <f aca="false">'High pensions'!N109</f>
        <v>1854875.76518934</v>
      </c>
      <c r="M109" s="42"/>
      <c r="N109" s="57" t="n">
        <f aca="false">'High pensions'!L109</f>
        <v>1328002.86840101</v>
      </c>
      <c r="O109" s="9"/>
      <c r="P109" s="57" t="n">
        <f aca="false">'High pensions'!X109</f>
        <v>16931239.1210263</v>
      </c>
      <c r="Q109" s="42"/>
      <c r="R109" s="57" t="n">
        <f aca="false">'High SIPA income'!G104</f>
        <v>49766127.8273142</v>
      </c>
      <c r="S109" s="42"/>
      <c r="T109" s="57" t="n">
        <f aca="false">'High SIPA income'!J104</f>
        <v>190285103.062637</v>
      </c>
      <c r="U109" s="9"/>
      <c r="V109" s="57" t="n">
        <f aca="false">'High SIPA income'!F104</f>
        <v>207978.749731248</v>
      </c>
      <c r="W109" s="42"/>
      <c r="X109" s="57" t="n">
        <f aca="false">'High SIPA income'!M104</f>
        <v>522382.657387517</v>
      </c>
      <c r="Y109" s="9"/>
      <c r="Z109" s="9" t="n">
        <f aca="false">R109+V109-N109-L109-F109</f>
        <v>19271142.9383728</v>
      </c>
      <c r="AA109" s="9"/>
      <c r="AB109" s="9" t="n">
        <f aca="false">T109-P109-D109</f>
        <v>21946475.9814323</v>
      </c>
      <c r="AC109" s="24"/>
      <c r="AD109" s="9"/>
      <c r="AE109" s="9"/>
      <c r="AF109" s="9"/>
      <c r="AG109" s="9" t="n">
        <f aca="false">BF109/100*$AG$37</f>
        <v>9793495660.07422</v>
      </c>
      <c r="AH109" s="43" t="n">
        <f aca="false">(AG109-AG108)/AG108</f>
        <v>0.00572491098739096</v>
      </c>
      <c r="AI109" s="43" t="n">
        <f aca="false">(AG109-AG105)/AG105</f>
        <v>0.0288649530866479</v>
      </c>
      <c r="AJ109" s="43" t="n">
        <f aca="false">AB109/AG109</f>
        <v>0.00224092364393471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14557818</v>
      </c>
      <c r="AX109" s="7"/>
      <c r="AY109" s="43" t="n">
        <f aca="false">(AW109-AW108)/AW108</f>
        <v>0.00285636462158473</v>
      </c>
      <c r="AZ109" s="12" t="n">
        <f aca="false">workers_and_wage_high!B97</f>
        <v>10385.6283399859</v>
      </c>
      <c r="BA109" s="43" t="n">
        <f aca="false">(AZ109-AZ108)/AZ108</f>
        <v>0.00286037608874191</v>
      </c>
      <c r="BB109" s="48"/>
      <c r="BC109" s="48"/>
      <c r="BD109" s="48"/>
      <c r="BE109" s="48"/>
      <c r="BF109" s="7" t="n">
        <f aca="false">BF108*(1+AY109)*(1+BA109)*(1-BE109)</f>
        <v>186.502280722581</v>
      </c>
      <c r="BG109" s="7"/>
      <c r="BH109" s="7"/>
      <c r="BI109" s="43" t="n">
        <f aca="false">T116/AG116</f>
        <v>0.0170205273143524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'High pensions'!Q110</f>
        <v>152472958.777012</v>
      </c>
      <c r="E110" s="6"/>
      <c r="F110" s="56" t="n">
        <f aca="false">'High pensions'!I110</f>
        <v>27713765.1144434</v>
      </c>
      <c r="G110" s="56" t="n">
        <f aca="false">'High pensions'!K110</f>
        <v>4596837.87616429</v>
      </c>
      <c r="H110" s="56" t="n">
        <f aca="false">'High pensions'!V110</f>
        <v>25290445.7082133</v>
      </c>
      <c r="I110" s="56" t="n">
        <f aca="false">'High pensions'!M110</f>
        <v>142170.24359271</v>
      </c>
      <c r="J110" s="56" t="n">
        <f aca="false">'High pensions'!W110</f>
        <v>782178.733243711</v>
      </c>
      <c r="K110" s="6"/>
      <c r="L110" s="56" t="n">
        <f aca="false">'High pensions'!N110</f>
        <v>2335899.16995239</v>
      </c>
      <c r="M110" s="8"/>
      <c r="N110" s="56" t="n">
        <f aca="false">'High pensions'!L110</f>
        <v>1340530.1355233</v>
      </c>
      <c r="O110" s="6"/>
      <c r="P110" s="56" t="n">
        <f aca="false">'High pensions'!X110</f>
        <v>19496193.1825963</v>
      </c>
      <c r="Q110" s="8"/>
      <c r="R110" s="56" t="n">
        <f aca="false">'High SIPA income'!G105</f>
        <v>43833576.0462475</v>
      </c>
      <c r="S110" s="8"/>
      <c r="T110" s="56" t="n">
        <f aca="false">'High SIPA income'!J105</f>
        <v>167601477.14338</v>
      </c>
      <c r="U110" s="6"/>
      <c r="V110" s="56" t="n">
        <f aca="false">'High SIPA income'!F105</f>
        <v>204358.963392792</v>
      </c>
      <c r="W110" s="8"/>
      <c r="X110" s="56" t="n">
        <f aca="false">'High SIPA income'!M105</f>
        <v>513290.797718676</v>
      </c>
      <c r="Y110" s="6"/>
      <c r="Z110" s="6" t="n">
        <f aca="false">R110+V110-N110-L110-F110</f>
        <v>12647740.5897212</v>
      </c>
      <c r="AA110" s="6"/>
      <c r="AB110" s="6" t="n">
        <f aca="false">T110-P110-D110</f>
        <v>-4367674.81622827</v>
      </c>
      <c r="AC110" s="24"/>
      <c r="AD110" s="6"/>
      <c r="AE110" s="6"/>
      <c r="AF110" s="6"/>
      <c r="AG110" s="6" t="n">
        <f aca="false">BF110/100*$AG$37</f>
        <v>9866015295.4471</v>
      </c>
      <c r="AH110" s="36" t="n">
        <f aca="false">(AG110-AG109)/AG109</f>
        <v>0.00740487747072034</v>
      </c>
      <c r="AI110" s="36"/>
      <c r="AJ110" s="36" t="n">
        <f aca="false">AB110/AG110</f>
        <v>-0.00044269897070237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0.00792213083743217</v>
      </c>
      <c r="AV110" s="5"/>
      <c r="AW110" s="5" t="n">
        <f aca="false">workers_and_wage_high!C98</f>
        <v>14593138</v>
      </c>
      <c r="AX110" s="5"/>
      <c r="AY110" s="36" t="n">
        <f aca="false">(AW110-AW109)/AW109</f>
        <v>0.00242618777072223</v>
      </c>
      <c r="AZ110" s="11" t="n">
        <f aca="false">workers_and_wage_high!B98</f>
        <v>10437.2100140035</v>
      </c>
      <c r="BA110" s="36" t="n">
        <f aca="false">(AZ110-AZ109)/AZ109</f>
        <v>0.00496663969949744</v>
      </c>
      <c r="BB110" s="41"/>
      <c r="BC110" s="41"/>
      <c r="BD110" s="41"/>
      <c r="BE110" s="41"/>
      <c r="BF110" s="5" t="n">
        <f aca="false">BF109*(1+AY110)*(1+BA110)*(1-BE110)</f>
        <v>187.883307259341</v>
      </c>
      <c r="BG110" s="5"/>
      <c r="BH110" s="5"/>
      <c r="BI110" s="36" t="n">
        <f aca="false">T117/AG117</f>
        <v>0.0195409033882416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'High pensions'!Q111</f>
        <v>152769106.175426</v>
      </c>
      <c r="E111" s="9"/>
      <c r="F111" s="57" t="n">
        <f aca="false">'High pensions'!I111</f>
        <v>27767593.4096685</v>
      </c>
      <c r="G111" s="57" t="n">
        <f aca="false">'High pensions'!K111</f>
        <v>4722621.72536446</v>
      </c>
      <c r="H111" s="57" t="n">
        <f aca="false">'High pensions'!V111</f>
        <v>25982471.3342772</v>
      </c>
      <c r="I111" s="57" t="n">
        <f aca="false">'High pensions'!M111</f>
        <v>146060.465732921</v>
      </c>
      <c r="J111" s="57" t="n">
        <f aca="false">'High pensions'!W111</f>
        <v>803581.587658056</v>
      </c>
      <c r="K111" s="9"/>
      <c r="L111" s="57" t="n">
        <f aca="false">'High pensions'!N111</f>
        <v>1890479.30836496</v>
      </c>
      <c r="M111" s="42"/>
      <c r="N111" s="57" t="n">
        <f aca="false">'High pensions'!L111</f>
        <v>1344128.16141654</v>
      </c>
      <c r="O111" s="9"/>
      <c r="P111" s="57" t="n">
        <f aca="false">'High pensions'!X111</f>
        <v>17204702.6802576</v>
      </c>
      <c r="Q111" s="42"/>
      <c r="R111" s="57" t="n">
        <f aca="false">'High SIPA income'!G106</f>
        <v>50771305.8680812</v>
      </c>
      <c r="S111" s="42"/>
      <c r="T111" s="57" t="n">
        <f aca="false">'High SIPA income'!J106</f>
        <v>194128488.421999</v>
      </c>
      <c r="U111" s="9"/>
      <c r="V111" s="57" t="n">
        <f aca="false">'High SIPA income'!F106</f>
        <v>202941.06372598</v>
      </c>
      <c r="W111" s="42"/>
      <c r="X111" s="57" t="n">
        <f aca="false">'High SIPA income'!M106</f>
        <v>509729.44254746</v>
      </c>
      <c r="Y111" s="9"/>
      <c r="Z111" s="9" t="n">
        <f aca="false">R111+V111-N111-L111-F111</f>
        <v>19972046.0523572</v>
      </c>
      <c r="AA111" s="9"/>
      <c r="AB111" s="9" t="n">
        <f aca="false">T111-P111-D111</f>
        <v>24154679.5663157</v>
      </c>
      <c r="AC111" s="24"/>
      <c r="AD111" s="9"/>
      <c r="AE111" s="9"/>
      <c r="AF111" s="9"/>
      <c r="AG111" s="9" t="n">
        <f aca="false">BF111/100*$AG$37</f>
        <v>9911626838.94287</v>
      </c>
      <c r="AH111" s="43" t="n">
        <f aca="false">(AG111-AG110)/AG110</f>
        <v>0.00462309677513126</v>
      </c>
      <c r="AI111" s="43"/>
      <c r="AJ111" s="43" t="n">
        <f aca="false">AB111/AG111</f>
        <v>0.00243700453606786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14547803</v>
      </c>
      <c r="AX111" s="7"/>
      <c r="AY111" s="43" t="n">
        <f aca="false">(AW111-AW110)/AW110</f>
        <v>-0.00310659708693223</v>
      </c>
      <c r="AZ111" s="12" t="n">
        <f aca="false">workers_and_wage_high!B99</f>
        <v>10518.1378624039</v>
      </c>
      <c r="BA111" s="43" t="n">
        <f aca="false">(AZ111-AZ110)/AZ110</f>
        <v>0.00775378173782272</v>
      </c>
      <c r="BB111" s="48"/>
      <c r="BC111" s="48"/>
      <c r="BD111" s="48"/>
      <c r="BE111" s="48"/>
      <c r="BF111" s="7" t="n">
        <f aca="false">BF110*(1+AY111)*(1+BA111)*(1-BE111)</f>
        <v>188.751909971233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'High pensions'!Q112</f>
        <v>153709780.192783</v>
      </c>
      <c r="E112" s="9"/>
      <c r="F112" s="57" t="n">
        <f aca="false">'High pensions'!I112</f>
        <v>27938572.0472931</v>
      </c>
      <c r="G112" s="57" t="n">
        <f aca="false">'High pensions'!K112</f>
        <v>4778704.72872408</v>
      </c>
      <c r="H112" s="57" t="n">
        <f aca="false">'High pensions'!V112</f>
        <v>26291023.4716007</v>
      </c>
      <c r="I112" s="57" t="n">
        <f aca="false">'High pensions'!M112</f>
        <v>147794.991610022</v>
      </c>
      <c r="J112" s="57" t="n">
        <f aca="false">'High pensions'!W112</f>
        <v>813124.437265996</v>
      </c>
      <c r="K112" s="9"/>
      <c r="L112" s="57" t="n">
        <f aca="false">'High pensions'!N112</f>
        <v>1825884.50307222</v>
      </c>
      <c r="M112" s="42"/>
      <c r="N112" s="57" t="n">
        <f aca="false">'High pensions'!L112</f>
        <v>1353473.07604341</v>
      </c>
      <c r="O112" s="9"/>
      <c r="P112" s="57" t="n">
        <f aca="false">'High pensions'!X112</f>
        <v>16920932.8916042</v>
      </c>
      <c r="Q112" s="42"/>
      <c r="R112" s="57" t="n">
        <f aca="false">'High SIPA income'!G107</f>
        <v>44646323.619788</v>
      </c>
      <c r="S112" s="42"/>
      <c r="T112" s="57" t="n">
        <f aca="false">'High SIPA income'!J107</f>
        <v>170709087.933026</v>
      </c>
      <c r="U112" s="9"/>
      <c r="V112" s="57" t="n">
        <f aca="false">'High SIPA income'!F107</f>
        <v>199355.405268236</v>
      </c>
      <c r="W112" s="42"/>
      <c r="X112" s="57" t="n">
        <f aca="false">'High SIPA income'!M107</f>
        <v>500723.302275626</v>
      </c>
      <c r="Y112" s="9"/>
      <c r="Z112" s="9" t="n">
        <f aca="false">R112+V112-N112-L112-F112</f>
        <v>13727749.3986475</v>
      </c>
      <c r="AA112" s="9"/>
      <c r="AB112" s="9" t="n">
        <f aca="false">T112-P112-D112</f>
        <v>78374.848639369</v>
      </c>
      <c r="AC112" s="24"/>
      <c r="AD112" s="9"/>
      <c r="AE112" s="9"/>
      <c r="AF112" s="9"/>
      <c r="AG112" s="9" t="n">
        <f aca="false">BF112/100*$AG$37</f>
        <v>10012036446.3242</v>
      </c>
      <c r="AH112" s="43" t="n">
        <f aca="false">(AG112-AG111)/AG111</f>
        <v>0.0101304870545408</v>
      </c>
      <c r="AI112" s="43"/>
      <c r="AJ112" s="43" t="n">
        <f aca="false">AB112/AG112</f>
        <v>7.82806265833593E-006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14654401</v>
      </c>
      <c r="AX112" s="7"/>
      <c r="AY112" s="43" t="n">
        <f aca="false">(AW112-AW111)/AW111</f>
        <v>0.00732742944072036</v>
      </c>
      <c r="AZ112" s="12" t="n">
        <f aca="false">workers_and_wage_high!B100</f>
        <v>10547.4063460734</v>
      </c>
      <c r="BA112" s="43" t="n">
        <f aca="false">(AZ112-AZ111)/AZ111</f>
        <v>0.00278266781177268</v>
      </c>
      <c r="BB112" s="48"/>
      <c r="BC112" s="48"/>
      <c r="BD112" s="48"/>
      <c r="BE112" s="48"/>
      <c r="BF112" s="7" t="n">
        <f aca="false">BF111*(1+AY112)*(1+BA112)*(1-BE112)</f>
        <v>190.664058751716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'High pensions'!Q113</f>
        <v>154880869.965772</v>
      </c>
      <c r="E113" s="9"/>
      <c r="F113" s="57" t="n">
        <f aca="false">'High pensions'!I113</f>
        <v>28151431.4759871</v>
      </c>
      <c r="G113" s="57" t="n">
        <f aca="false">'High pensions'!K113</f>
        <v>4834135.75993174</v>
      </c>
      <c r="H113" s="57" t="n">
        <f aca="false">'High pensions'!V113</f>
        <v>26595988.650507</v>
      </c>
      <c r="I113" s="57" t="n">
        <f aca="false">'High pensions'!M113</f>
        <v>149509.353399951</v>
      </c>
      <c r="J113" s="57" t="n">
        <f aca="false">'High pensions'!W113</f>
        <v>822556.350015681</v>
      </c>
      <c r="K113" s="9"/>
      <c r="L113" s="57" t="n">
        <f aca="false">'High pensions'!N113</f>
        <v>1815446.32684649</v>
      </c>
      <c r="M113" s="42"/>
      <c r="N113" s="57" t="n">
        <f aca="false">'High pensions'!L113</f>
        <v>1366043.58548254</v>
      </c>
      <c r="O113" s="9"/>
      <c r="P113" s="57" t="n">
        <f aca="false">'High pensions'!X113</f>
        <v>16935928.3795821</v>
      </c>
      <c r="Q113" s="42"/>
      <c r="R113" s="57" t="n">
        <f aca="false">'High SIPA income'!G108</f>
        <v>51598554.2311887</v>
      </c>
      <c r="S113" s="42"/>
      <c r="T113" s="57" t="n">
        <f aca="false">'High SIPA income'!J108</f>
        <v>197291544.237363</v>
      </c>
      <c r="U113" s="9"/>
      <c r="V113" s="57" t="n">
        <f aca="false">'High SIPA income'!F108</f>
        <v>213276.92684096</v>
      </c>
      <c r="W113" s="42"/>
      <c r="X113" s="57" t="n">
        <f aca="false">'High SIPA income'!M108</f>
        <v>535690.150780268</v>
      </c>
      <c r="Y113" s="9"/>
      <c r="Z113" s="9" t="n">
        <f aca="false">R113+V113-N113-L113-F113</f>
        <v>20478909.7697136</v>
      </c>
      <c r="AA113" s="9"/>
      <c r="AB113" s="9" t="n">
        <f aca="false">T113-P113-D113</f>
        <v>25474745.8920087</v>
      </c>
      <c r="AC113" s="24"/>
      <c r="AD113" s="9"/>
      <c r="AE113" s="9"/>
      <c r="AF113" s="9"/>
      <c r="AG113" s="9" t="n">
        <f aca="false">BF113/100*$AG$37</f>
        <v>10107451774.8979</v>
      </c>
      <c r="AH113" s="43" t="n">
        <f aca="false">(AG113-AG112)/AG112</f>
        <v>0.00953006204933633</v>
      </c>
      <c r="AI113" s="43" t="n">
        <f aca="false">(AG113-AG109)/AG109</f>
        <v>0.0320576151479415</v>
      </c>
      <c r="AJ113" s="43" t="n">
        <f aca="false">AB113/AG113</f>
        <v>0.00252039252418456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14708379</v>
      </c>
      <c r="AX113" s="7"/>
      <c r="AY113" s="43" t="n">
        <f aca="false">(AW113-AW112)/AW112</f>
        <v>0.00368339859131738</v>
      </c>
      <c r="AZ113" s="12" t="n">
        <f aca="false">workers_and_wage_high!B101</f>
        <v>10608.8471702885</v>
      </c>
      <c r="BA113" s="43" t="n">
        <f aca="false">(AZ113-AZ112)/AZ112</f>
        <v>0.00582520689913246</v>
      </c>
      <c r="BB113" s="48"/>
      <c r="BC113" s="48"/>
      <c r="BD113" s="48"/>
      <c r="BE113" s="48"/>
      <c r="BF113" s="7" t="n">
        <f aca="false">BF112*(1+AY113)*(1+BA113)*(1-BE113)</f>
        <v>192.481099062199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'High pensions'!Q114</f>
        <v>155147897.597463</v>
      </c>
      <c r="E114" s="6"/>
      <c r="F114" s="56" t="n">
        <f aca="false">'High pensions'!I114</f>
        <v>28199966.908913</v>
      </c>
      <c r="G114" s="56" t="n">
        <f aca="false">'High pensions'!K114</f>
        <v>4881993.46987286</v>
      </c>
      <c r="H114" s="56" t="n">
        <f aca="false">'High pensions'!V114</f>
        <v>26859287.6502957</v>
      </c>
      <c r="I114" s="56" t="n">
        <f aca="false">'High pensions'!M114</f>
        <v>150989.488758952</v>
      </c>
      <c r="J114" s="56" t="n">
        <f aca="false">'High pensions'!W114</f>
        <v>830699.618050373</v>
      </c>
      <c r="K114" s="6"/>
      <c r="L114" s="56" t="n">
        <f aca="false">'High pensions'!N114</f>
        <v>2283646.4739975</v>
      </c>
      <c r="M114" s="8"/>
      <c r="N114" s="56" t="n">
        <f aca="false">'High pensions'!L114</f>
        <v>1369395.76193613</v>
      </c>
      <c r="O114" s="6"/>
      <c r="P114" s="56" t="n">
        <f aca="false">'High pensions'!X114</f>
        <v>19383863.8546743</v>
      </c>
      <c r="Q114" s="8"/>
      <c r="R114" s="56" t="n">
        <f aca="false">'High SIPA income'!G109</f>
        <v>45344518.3359703</v>
      </c>
      <c r="S114" s="8"/>
      <c r="T114" s="56" t="n">
        <f aca="false">'High SIPA income'!J109</f>
        <v>173378695.944072</v>
      </c>
      <c r="U114" s="6"/>
      <c r="V114" s="56" t="n">
        <f aca="false">'High SIPA income'!F109</f>
        <v>204820.663972238</v>
      </c>
      <c r="W114" s="8"/>
      <c r="X114" s="56" t="n">
        <f aca="false">'High SIPA income'!M109</f>
        <v>514450.456462273</v>
      </c>
      <c r="Y114" s="6"/>
      <c r="Z114" s="6" t="n">
        <f aca="false">R114+V114-N114-L114-F114</f>
        <v>13696329.8550959</v>
      </c>
      <c r="AA114" s="6"/>
      <c r="AB114" s="6" t="n">
        <f aca="false">T114-P114-D114</f>
        <v>-1153065.50806466</v>
      </c>
      <c r="AC114" s="24"/>
      <c r="AD114" s="6"/>
      <c r="AE114" s="6"/>
      <c r="AF114" s="6"/>
      <c r="AG114" s="6" t="n">
        <f aca="false">BF114/100*$AG$37</f>
        <v>10156579230.9315</v>
      </c>
      <c r="AH114" s="36" t="n">
        <f aca="false">(AG114-AG113)/AG113</f>
        <v>0.00486051846970601</v>
      </c>
      <c r="AI114" s="36"/>
      <c r="AJ114" s="36" t="n">
        <f aca="false">AB114/AG114</f>
        <v>-0.000113528923651089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0.00598624051154924</v>
      </c>
      <c r="AV114" s="5"/>
      <c r="AW114" s="5" t="n">
        <f aca="false">workers_and_wage_high!C102</f>
        <v>14723116</v>
      </c>
      <c r="AX114" s="5"/>
      <c r="AY114" s="36" t="n">
        <f aca="false">(AW114-AW113)/AW113</f>
        <v>0.00100194589764107</v>
      </c>
      <c r="AZ114" s="11" t="n">
        <f aca="false">workers_and_wage_high!B102</f>
        <v>10649.7412033923</v>
      </c>
      <c r="BA114" s="36" t="n">
        <f aca="false">(AZ114-AZ113)/AZ113</f>
        <v>0.00385471036083247</v>
      </c>
      <c r="BB114" s="41"/>
      <c r="BC114" s="41"/>
      <c r="BD114" s="41"/>
      <c r="BE114" s="41"/>
      <c r="BF114" s="5" t="n">
        <f aca="false">BF113*(1+AY114)*(1+BA114)*(1-BE114)</f>
        <v>193.41665699926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'High pensions'!Q115</f>
        <v>155410001.181665</v>
      </c>
      <c r="E115" s="9"/>
      <c r="F115" s="57" t="n">
        <f aca="false">'High pensions'!I115</f>
        <v>28247607.3379209</v>
      </c>
      <c r="G115" s="57" t="n">
        <f aca="false">'High pensions'!K115</f>
        <v>4956484.64804957</v>
      </c>
      <c r="H115" s="57" t="n">
        <f aca="false">'High pensions'!V115</f>
        <v>27269116.1341732</v>
      </c>
      <c r="I115" s="57" t="n">
        <f aca="false">'High pensions'!M115</f>
        <v>153293.339630398</v>
      </c>
      <c r="J115" s="57" t="n">
        <f aca="false">'High pensions'!W115</f>
        <v>843374.725799166</v>
      </c>
      <c r="K115" s="9"/>
      <c r="L115" s="57" t="n">
        <f aca="false">'High pensions'!N115</f>
        <v>1834833.08115516</v>
      </c>
      <c r="M115" s="42"/>
      <c r="N115" s="57" t="n">
        <f aca="false">'High pensions'!L115</f>
        <v>1373184.61592774</v>
      </c>
      <c r="O115" s="9"/>
      <c r="P115" s="57" t="n">
        <f aca="false">'High pensions'!X115</f>
        <v>17075814.1824154</v>
      </c>
      <c r="Q115" s="42"/>
      <c r="R115" s="57" t="n">
        <f aca="false">'High SIPA income'!G110</f>
        <v>52331205.0686882</v>
      </c>
      <c r="S115" s="42"/>
      <c r="T115" s="57" t="n">
        <f aca="false">'High SIPA income'!J110</f>
        <v>200092898.214636</v>
      </c>
      <c r="U115" s="9"/>
      <c r="V115" s="57" t="n">
        <f aca="false">'High SIPA income'!F110</f>
        <v>221267.2478193</v>
      </c>
      <c r="W115" s="42"/>
      <c r="X115" s="57" t="n">
        <f aca="false">'High SIPA income'!M110</f>
        <v>555759.533404398</v>
      </c>
      <c r="Y115" s="9"/>
      <c r="Z115" s="9" t="n">
        <f aca="false">R115+V115-N115-L115-F115</f>
        <v>21096847.2815037</v>
      </c>
      <c r="AA115" s="9"/>
      <c r="AB115" s="9" t="n">
        <f aca="false">T115-P115-D115</f>
        <v>27607082.8505552</v>
      </c>
      <c r="AC115" s="24"/>
      <c r="AD115" s="9"/>
      <c r="AE115" s="9"/>
      <c r="AF115" s="9"/>
      <c r="AG115" s="9" t="n">
        <f aca="false">BF115/100*$AG$37</f>
        <v>10225410618.0491</v>
      </c>
      <c r="AH115" s="43" t="n">
        <f aca="false">(AG115-AG114)/AG114</f>
        <v>0.00677702458205247</v>
      </c>
      <c r="AI115" s="43"/>
      <c r="AJ115" s="43" t="n">
        <f aca="false">AB115/AG115</f>
        <v>0.00269985078172073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14753801</v>
      </c>
      <c r="AX115" s="7"/>
      <c r="AY115" s="43" t="n">
        <f aca="false">(AW115-AW114)/AW114</f>
        <v>0.00208413762412794</v>
      </c>
      <c r="AZ115" s="12" t="n">
        <f aca="false">workers_and_wage_high!B103</f>
        <v>10699.6152905295</v>
      </c>
      <c r="BA115" s="43" t="n">
        <f aca="false">(AZ115-AZ114)/AZ114</f>
        <v>0.00468312667741771</v>
      </c>
      <c r="BB115" s="48"/>
      <c r="BC115" s="48"/>
      <c r="BD115" s="48"/>
      <c r="BE115" s="48"/>
      <c r="BF115" s="7" t="n">
        <f aca="false">BF114*(1+AY115)*(1+BA115)*(1-BE115)</f>
        <v>194.727446438322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'High pensions'!Q116</f>
        <v>155743678.357888</v>
      </c>
      <c r="E116" s="9"/>
      <c r="F116" s="57" t="n">
        <f aca="false">'High pensions'!I116</f>
        <v>28308257.1145113</v>
      </c>
      <c r="G116" s="57" t="n">
        <f aca="false">'High pensions'!K116</f>
        <v>5031406.1511065</v>
      </c>
      <c r="H116" s="57" t="n">
        <f aca="false">'High pensions'!V116</f>
        <v>27681312.1385753</v>
      </c>
      <c r="I116" s="57" t="n">
        <f aca="false">'High pensions'!M116</f>
        <v>155610.499518758</v>
      </c>
      <c r="J116" s="57" t="n">
        <f aca="false">'High pensions'!W116</f>
        <v>856123.055832226</v>
      </c>
      <c r="K116" s="9"/>
      <c r="L116" s="57" t="n">
        <f aca="false">'High pensions'!N116</f>
        <v>1724295.7489903</v>
      </c>
      <c r="M116" s="42"/>
      <c r="N116" s="57" t="n">
        <f aca="false">'High pensions'!L116</f>
        <v>1378062.65138864</v>
      </c>
      <c r="O116" s="9"/>
      <c r="P116" s="57" t="n">
        <f aca="false">'High pensions'!X116</f>
        <v>16529072.9521923</v>
      </c>
      <c r="Q116" s="42"/>
      <c r="R116" s="57" t="n">
        <f aca="false">'High SIPA income'!G111</f>
        <v>45843626.0930981</v>
      </c>
      <c r="S116" s="42"/>
      <c r="T116" s="57" t="n">
        <f aca="false">'High SIPA income'!J111</f>
        <v>175287077.711968</v>
      </c>
      <c r="U116" s="9"/>
      <c r="V116" s="57" t="n">
        <f aca="false">'High SIPA income'!F111</f>
        <v>218385.063090381</v>
      </c>
      <c r="W116" s="42"/>
      <c r="X116" s="57" t="n">
        <f aca="false">'High SIPA income'!M111</f>
        <v>548520.316322269</v>
      </c>
      <c r="Y116" s="9"/>
      <c r="Z116" s="9" t="n">
        <f aca="false">R116+V116-N116-L116-F116</f>
        <v>14651395.6412982</v>
      </c>
      <c r="AA116" s="9"/>
      <c r="AB116" s="9" t="n">
        <f aca="false">T116-P116-D116</f>
        <v>3014326.40188724</v>
      </c>
      <c r="AC116" s="24"/>
      <c r="AD116" s="9"/>
      <c r="AE116" s="9"/>
      <c r="AF116" s="9"/>
      <c r="AG116" s="9" t="n">
        <f aca="false">BF116/100*$AG$37</f>
        <v>10298569161.4947</v>
      </c>
      <c r="AH116" s="43" t="n">
        <f aca="false">(AG116-AG115)/AG115</f>
        <v>0.0071545824591673</v>
      </c>
      <c r="AI116" s="43"/>
      <c r="AJ116" s="43" t="n">
        <f aca="false">AB116/AG116</f>
        <v>0.000292693708671442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14765763</v>
      </c>
      <c r="AX116" s="7"/>
      <c r="AY116" s="43" t="n">
        <f aca="false">(AW116-AW115)/AW115</f>
        <v>0.000810774118479706</v>
      </c>
      <c r="AZ116" s="12" t="n">
        <f aca="false">workers_and_wage_high!B104</f>
        <v>10767.43661148</v>
      </c>
      <c r="BA116" s="43" t="n">
        <f aca="false">(AZ116-AZ115)/AZ115</f>
        <v>0.00633866911182589</v>
      </c>
      <c r="BB116" s="48"/>
      <c r="BC116" s="48"/>
      <c r="BD116" s="48"/>
      <c r="BE116" s="48"/>
      <c r="BF116" s="7" t="n">
        <f aca="false">BF115*(1+AY116)*(1+BA116)*(1-BE116)</f>
        <v>196.120640010928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'High pensions'!Q117</f>
        <v>157682568.404354</v>
      </c>
      <c r="E117" s="9"/>
      <c r="F117" s="57" t="n">
        <f aca="false">'High pensions'!I117</f>
        <v>28660673.3315341</v>
      </c>
      <c r="G117" s="57" t="n">
        <f aca="false">'High pensions'!K117</f>
        <v>5076325.63557748</v>
      </c>
      <c r="H117" s="57" t="n">
        <f aca="false">'High pensions'!V117</f>
        <v>27928445.8887441</v>
      </c>
      <c r="I117" s="57" t="n">
        <f aca="false">'High pensions'!M117</f>
        <v>156999.761925077</v>
      </c>
      <c r="J117" s="57" t="n">
        <f aca="false">'High pensions'!W117</f>
        <v>863766.367693117</v>
      </c>
      <c r="K117" s="9"/>
      <c r="L117" s="57" t="n">
        <f aca="false">'High pensions'!N117</f>
        <v>1716655.7424993</v>
      </c>
      <c r="M117" s="42"/>
      <c r="N117" s="57" t="n">
        <f aca="false">'High pensions'!L117</f>
        <v>1398874.42062171</v>
      </c>
      <c r="O117" s="9"/>
      <c r="P117" s="57" t="n">
        <f aca="false">'High pensions'!X117</f>
        <v>16603929.1360472</v>
      </c>
      <c r="Q117" s="42"/>
      <c r="R117" s="57" t="n">
        <f aca="false">'High SIPA income'!G112</f>
        <v>52903291.189857</v>
      </c>
      <c r="S117" s="42"/>
      <c r="T117" s="57" t="n">
        <f aca="false">'High SIPA income'!J112</f>
        <v>202280319.082601</v>
      </c>
      <c r="U117" s="9"/>
      <c r="V117" s="57" t="n">
        <f aca="false">'High SIPA income'!F112</f>
        <v>226587.241278402</v>
      </c>
      <c r="W117" s="42"/>
      <c r="X117" s="57" t="n">
        <f aca="false">'High SIPA income'!M112</f>
        <v>569121.823176987</v>
      </c>
      <c r="Y117" s="9"/>
      <c r="Z117" s="9" t="n">
        <f aca="false">R117+V117-N117-L117-F117</f>
        <v>21353674.9364803</v>
      </c>
      <c r="AA117" s="9"/>
      <c r="AB117" s="9" t="n">
        <f aca="false">T117-P117-D117</f>
        <v>27993821.5422005</v>
      </c>
      <c r="AC117" s="24"/>
      <c r="AD117" s="9"/>
      <c r="AE117" s="9"/>
      <c r="AF117" s="9"/>
      <c r="AG117" s="9" t="n">
        <f aca="false">BF117/100*$AG$37</f>
        <v>10351636004.9311</v>
      </c>
      <c r="AH117" s="43" t="n">
        <f aca="false">(AG117-AG116)/AG116</f>
        <v>0.00515283653527117</v>
      </c>
      <c r="AI117" s="43" t="n">
        <f aca="false">(AG117-AG113)/AG113</f>
        <v>0.0241588320648357</v>
      </c>
      <c r="AJ117" s="43" t="n">
        <f aca="false">AB117/AG117</f>
        <v>0.00270428959527415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14769297</v>
      </c>
      <c r="AX117" s="7"/>
      <c r="AY117" s="43" t="n">
        <f aca="false">(AW117-AW116)/AW116</f>
        <v>0.000239337445684317</v>
      </c>
      <c r="AZ117" s="12" t="n">
        <f aca="false">workers_and_wage_high!B105</f>
        <v>10820.3297421609</v>
      </c>
      <c r="BA117" s="43" t="n">
        <f aca="false">(AZ117-AZ116)/AZ116</f>
        <v>0.00491232338665522</v>
      </c>
      <c r="BB117" s="48"/>
      <c r="BC117" s="48"/>
      <c r="BD117" s="48"/>
      <c r="BE117" s="48"/>
      <c r="BF117" s="7" t="n">
        <f aca="false">BF116*(1+AY117)*(1+BA117)*(1-BE117)</f>
        <v>197.131217610097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168.677873315712</v>
      </c>
    </row>
    <row r="119" customFormat="false" ht="12.8" hidden="false" customHeight="false" outlineLevel="0" collapsed="false">
      <c r="AI119" s="27" t="n">
        <f aca="false">AVERAGE(AI29:AI117)</f>
        <v>0.0345625318442572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0.0258846745956461</v>
      </c>
      <c r="AJ120" s="27" t="n">
        <f aca="false">AI119-AI120</f>
        <v>0.00867785724861109</v>
      </c>
    </row>
    <row r="121" customFormat="false" ht="12.8" hidden="false" customHeight="false" outlineLevel="0" collapsed="false">
      <c r="AI121" s="27" t="n">
        <f aca="false">'Low scenario'!AI119</f>
        <v>0.015539054578493</v>
      </c>
      <c r="AJ121" s="27" t="n">
        <f aca="false">AI120-AI121</f>
        <v>0.0103456200171532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9.01953125" defaultRowHeight="12.8" zeroHeight="false" outlineLevelRow="0" outlineLevelCol="0"/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-0.0328743676639929</v>
      </c>
      <c r="C6" s="26" t="n">
        <f aca="false">'Central scenario'!BO4</f>
        <v>-0.0328743676639929</v>
      </c>
      <c r="D6" s="27" t="n">
        <f aca="false">'Low scenario'!AL4</f>
        <v>-0.0328675664983811</v>
      </c>
      <c r="E6" s="27" t="n">
        <f aca="false">'Low scenario'!BO4</f>
        <v>-0.0328675664983811</v>
      </c>
      <c r="F6" s="27" t="n">
        <f aca="false">'High scenario'!AL4</f>
        <v>-0.0328674289420156</v>
      </c>
      <c r="G6" s="27" t="n">
        <f aca="false">'High scenario'!BO4</f>
        <v>-0.0328674289420156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-0.032769767104184</v>
      </c>
      <c r="C7" s="26" t="n">
        <f aca="false">'Central scenario'!BO5</f>
        <v>-0.0328097350766333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-0.0365702872794048</v>
      </c>
      <c r="C8" s="26" t="n">
        <f aca="false">'Central scenario'!BO6</f>
        <v>-0.0371139019385177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-0.0365591602545876</v>
      </c>
      <c r="G8" s="27" t="n">
        <f aca="false">'High scenario'!BO6</f>
        <v>-0.0371027749137005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-0.0361282997211589</v>
      </c>
      <c r="C9" s="26" t="n">
        <f aca="false">'Central scenario'!BO7</f>
        <v>-0.0370800464599421</v>
      </c>
      <c r="D9" s="27" t="n">
        <f aca="false">'Low scenario'!AL7</f>
        <v>-0.0360822512087067</v>
      </c>
      <c r="E9" s="27" t="n">
        <f aca="false">'Low scenario'!BO7</f>
        <v>-0.03703399794749</v>
      </c>
      <c r="F9" s="27" t="n">
        <f aca="false">'High scenario'!AL7</f>
        <v>-0.0369353778710978</v>
      </c>
      <c r="G9" s="27" t="n">
        <f aca="false">'High scenario'!BO7</f>
        <v>-0.037887124609881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-0.0370286331483575</v>
      </c>
      <c r="C10" s="26" t="n">
        <f aca="false">'Central scenario'!BO8</f>
        <v>-0.037886901160572</v>
      </c>
      <c r="D10" s="27" t="n">
        <f aca="false">'Low scenario'!AL8</f>
        <v>-0.0369597097627691</v>
      </c>
      <c r="E10" s="27" t="n">
        <f aca="false">'Low scenario'!BO8</f>
        <v>-0.0378179777749836</v>
      </c>
      <c r="F10" s="27" t="n">
        <f aca="false">'High scenario'!AL8</f>
        <v>-0.0375709615366892</v>
      </c>
      <c r="G10" s="27" t="n">
        <f aca="false">'High scenario'!BO8</f>
        <v>-0.0384224309419693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-0.0349245758660214</v>
      </c>
      <c r="C11" s="26" t="n">
        <f aca="false">'Central scenario'!BO9</f>
        <v>-0.0360462735292942</v>
      </c>
      <c r="D11" s="27" t="n">
        <f aca="false">'Low scenario'!AL9</f>
        <v>-0.0353605778007896</v>
      </c>
      <c r="E11" s="27" t="n">
        <f aca="false">'Low scenario'!BO9</f>
        <v>-0.0364818277460207</v>
      </c>
      <c r="F11" s="27" t="n">
        <f aca="false">'High scenario'!AL9</f>
        <v>-0.032800543627865</v>
      </c>
      <c r="G11" s="27" t="n">
        <f aca="false">'High scenario'!BO9</f>
        <v>-0.0339059414605825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-0.0328833069320586</v>
      </c>
      <c r="C12" s="26" t="n">
        <f aca="false">'Central scenario'!BO10</f>
        <v>-0.0344336913942609</v>
      </c>
      <c r="D12" s="27" t="n">
        <f aca="false">'Low scenario'!AL10</f>
        <v>-0.0349353440751681</v>
      </c>
      <c r="E12" s="27" t="n">
        <f aca="false">'Low scenario'!BO10</f>
        <v>-0.0364700420728732</v>
      </c>
      <c r="F12" s="27" t="n">
        <f aca="false">'High scenario'!AL10</f>
        <v>-0.0281411386237609</v>
      </c>
      <c r="G12" s="27" t="n">
        <f aca="false">'High scenario'!BO10</f>
        <v>-0.0296979939721401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-0.0322331688410299</v>
      </c>
      <c r="C13" s="26" t="n">
        <f aca="false">'Central scenario'!BO11</f>
        <v>-0.0341990753109827</v>
      </c>
      <c r="D13" s="27" t="n">
        <f aca="false">'Low scenario'!AL11</f>
        <v>-0.0357000950993854</v>
      </c>
      <c r="E13" s="27" t="n">
        <f aca="false">'Low scenario'!BO11</f>
        <v>-0.037640097728357</v>
      </c>
      <c r="F13" s="27" t="n">
        <f aca="false">'High scenario'!AL11</f>
        <v>-0.0277580318883441</v>
      </c>
      <c r="G13" s="27" t="n">
        <f aca="false">'High scenario'!BO11</f>
        <v>-0.02974067764619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-0.0312388024036076</v>
      </c>
      <c r="C14" s="26" t="n">
        <f aca="false">'Central scenario'!BO12</f>
        <v>-0.0335328219130519</v>
      </c>
      <c r="D14" s="27" t="n">
        <f aca="false">'Low scenario'!AL12</f>
        <v>-0.035870790177636</v>
      </c>
      <c r="E14" s="27" t="n">
        <f aca="false">'Low scenario'!BO12</f>
        <v>-0.03811116926406</v>
      </c>
      <c r="F14" s="27" t="n">
        <f aca="false">'High scenario'!AL12</f>
        <v>-0.0271582063069066</v>
      </c>
      <c r="G14" s="27" t="n">
        <f aca="false">'High scenario'!BO12</f>
        <v>-0.0293563885020726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-0.0299566793537257</v>
      </c>
      <c r="C15" s="34" t="n">
        <f aca="false">'Central scenario'!BO13</f>
        <v>-0.0325099092628872</v>
      </c>
      <c r="D15" s="27" t="n">
        <f aca="false">'Low scenario'!AL13</f>
        <v>-0.0365603275301006</v>
      </c>
      <c r="E15" s="27" t="n">
        <f aca="false">'Low scenario'!BO13</f>
        <v>-0.0391610040526218</v>
      </c>
      <c r="F15" s="27" t="n">
        <f aca="false">'High scenario'!AL13</f>
        <v>-0.0254251162877348</v>
      </c>
      <c r="G15" s="27" t="n">
        <f aca="false">'High scenario'!BO13</f>
        <v>-0.0279309274297476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-0.029300901743958</v>
      </c>
      <c r="C16" s="38" t="n">
        <f aca="false">'Central scenario'!BO14</f>
        <v>-0.0328211611199616</v>
      </c>
      <c r="D16" s="27" t="n">
        <f aca="false">'Low scenario'!AL14</f>
        <v>-0.0371313487834788</v>
      </c>
      <c r="E16" s="27" t="n">
        <f aca="false">'Low scenario'!BO14</f>
        <v>-0.0406761131564919</v>
      </c>
      <c r="F16" s="27" t="n">
        <f aca="false">'High scenario'!AL14</f>
        <v>-0.0229062599602614</v>
      </c>
      <c r="G16" s="27" t="n">
        <f aca="false">'High scenario'!BO14</f>
        <v>-0.0262657237447128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-0.0270724313441465</v>
      </c>
      <c r="C17" s="45" t="n">
        <f aca="false">'Central scenario'!BO15</f>
        <v>-0.0317037895390461</v>
      </c>
      <c r="D17" s="27" t="n">
        <f aca="false">'Low scenario'!AL15</f>
        <v>-0.0350471435398851</v>
      </c>
      <c r="E17" s="27" t="n">
        <f aca="false">'Low scenario'!BO15</f>
        <v>-0.0396492941267464</v>
      </c>
      <c r="F17" s="27" t="n">
        <f aca="false">'High scenario'!AL15</f>
        <v>-0.0204768779599286</v>
      </c>
      <c r="G17" s="27" t="n">
        <f aca="false">'High scenario'!BO15</f>
        <v>-0.0248490709478655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-0.0253616709240521</v>
      </c>
      <c r="C18" s="45" t="n">
        <f aca="false">'Central scenario'!BO16</f>
        <v>-0.0307597171560101</v>
      </c>
      <c r="D18" s="27" t="n">
        <f aca="false">'Low scenario'!AL16</f>
        <v>-0.0333813401308246</v>
      </c>
      <c r="E18" s="27" t="n">
        <f aca="false">'Low scenario'!BO16</f>
        <v>-0.0389253498217051</v>
      </c>
      <c r="F18" s="27" t="n">
        <f aca="false">'High scenario'!AL16</f>
        <v>-0.0176944301433968</v>
      </c>
      <c r="G18" s="27" t="n">
        <f aca="false">'High scenario'!BO16</f>
        <v>-0.0226262656832556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-0.0233234695685398</v>
      </c>
      <c r="C19" s="45" t="n">
        <f aca="false">'Central scenario'!BO17</f>
        <v>-0.0295761047228918</v>
      </c>
      <c r="D19" s="27" t="n">
        <f aca="false">'Low scenario'!AL17</f>
        <v>-0.0312755579036637</v>
      </c>
      <c r="E19" s="27" t="n">
        <f aca="false">'Low scenario'!BO17</f>
        <v>-0.0377742064484953</v>
      </c>
      <c r="F19" s="27" t="n">
        <f aca="false">'High scenario'!AL17</f>
        <v>-0.0151264322386533</v>
      </c>
      <c r="G19" s="27" t="n">
        <f aca="false">'High scenario'!BO17</f>
        <v>-0.0208057279071565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-0.0207240553876416</v>
      </c>
      <c r="C20" s="38" t="n">
        <f aca="false">'Central scenario'!BO18</f>
        <v>-0.0278417283046004</v>
      </c>
      <c r="D20" s="27" t="n">
        <f aca="false">'Low scenario'!AL18</f>
        <v>-0.0308628073761227</v>
      </c>
      <c r="E20" s="27" t="n">
        <f aca="false">'Low scenario'!BO18</f>
        <v>-0.0381668535554466</v>
      </c>
      <c r="F20" s="27" t="n">
        <f aca="false">'High scenario'!AL18</f>
        <v>-0.0122954600809093</v>
      </c>
      <c r="G20" s="27" t="n">
        <f aca="false">'High scenario'!BO18</f>
        <v>-0.0186365249208301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-0.0188498954631066</v>
      </c>
      <c r="C21" s="45" t="n">
        <f aca="false">'Central scenario'!BO19</f>
        <v>-0.0267975348456575</v>
      </c>
      <c r="D21" s="27" t="n">
        <f aca="false">'Low scenario'!AL19</f>
        <v>-0.0295505694134478</v>
      </c>
      <c r="E21" s="27" t="n">
        <f aca="false">'Low scenario'!BO19</f>
        <v>-0.0374950876347631</v>
      </c>
      <c r="F21" s="27" t="n">
        <f aca="false">'High scenario'!AL19</f>
        <v>-0.0103684839581784</v>
      </c>
      <c r="G21" s="27" t="n">
        <f aca="false">'High scenario'!BO19</f>
        <v>-0.0173627404331702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-0.0171165901324365</v>
      </c>
      <c r="C22" s="45" t="n">
        <f aca="false">'Central scenario'!BO20</f>
        <v>-0.0257384263612611</v>
      </c>
      <c r="D22" s="27" t="n">
        <f aca="false">'Low scenario'!AL20</f>
        <v>-0.0295701836679202</v>
      </c>
      <c r="E22" s="27" t="n">
        <f aca="false">'Low scenario'!BO20</f>
        <v>-0.0380816335145251</v>
      </c>
      <c r="F22" s="27" t="n">
        <f aca="false">'High scenario'!AL20</f>
        <v>-0.00786634267911949</v>
      </c>
      <c r="G22" s="27" t="n">
        <f aca="false">'High scenario'!BO20</f>
        <v>-0.0152664928082308</v>
      </c>
      <c r="H22" s="27" t="n">
        <f aca="false">B31-D31</f>
        <v>0.018088169489411</v>
      </c>
      <c r="I22" s="27" t="n">
        <f aca="false">C31-E31</f>
        <v>0.0204015937132803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-0.016723440028359</v>
      </c>
      <c r="C23" s="45" t="n">
        <f aca="false">'Central scenario'!BO21</f>
        <v>-0.0255769888975508</v>
      </c>
      <c r="D23" s="27" t="n">
        <f aca="false">'Low scenario'!AL21</f>
        <v>-0.0294475798532638</v>
      </c>
      <c r="E23" s="27" t="n">
        <f aca="false">'Low scenario'!BO21</f>
        <v>-0.0389615279415946</v>
      </c>
      <c r="F23" s="27" t="n">
        <f aca="false">'High scenario'!AL21</f>
        <v>-0.00607754061220431</v>
      </c>
      <c r="G23" s="27" t="n">
        <f aca="false">'High scenario'!BO21</f>
        <v>-0.0139551874953313</v>
      </c>
      <c r="H23" s="27" t="n">
        <f aca="false">B31-F31</f>
        <v>-0.0140820780250248</v>
      </c>
      <c r="I23" s="27" t="n">
        <f aca="false">C31-G31</f>
        <v>-0.0160592730265575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-0.0148942168880647</v>
      </c>
      <c r="C24" s="38" t="n">
        <f aca="false">'Central scenario'!BO22</f>
        <v>-0.02427340189588</v>
      </c>
      <c r="D24" s="27" t="n">
        <f aca="false">'Low scenario'!AL22</f>
        <v>-0.0285770026211477</v>
      </c>
      <c r="E24" s="27" t="n">
        <f aca="false">'Low scenario'!BO22</f>
        <v>-0.0391658080555512</v>
      </c>
      <c r="F24" s="27" t="n">
        <f aca="false">'High scenario'!AL22</f>
        <v>-0.00469521881503765</v>
      </c>
      <c r="G24" s="27" t="n">
        <f aca="false">'High scenario'!BO22</f>
        <v>-0.0128960772692656</v>
      </c>
      <c r="H24" s="27" t="n">
        <f aca="false">H22-I22</f>
        <v>-0.00231342422386925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-0.0137055480789323</v>
      </c>
      <c r="C25" s="45" t="n">
        <f aca="false">'Central scenario'!BO23</f>
        <v>-0.0236887119967377</v>
      </c>
      <c r="D25" s="27" t="n">
        <f aca="false">'Low scenario'!AL23</f>
        <v>-0.0285708318377722</v>
      </c>
      <c r="E25" s="27" t="n">
        <f aca="false">'Low scenario'!BO23</f>
        <v>-0.0398473209739459</v>
      </c>
      <c r="F25" s="27" t="n">
        <f aca="false">'High scenario'!AL23</f>
        <v>-0.00314184344377875</v>
      </c>
      <c r="G25" s="27" t="n">
        <f aca="false">'High scenario'!BO23</f>
        <v>-0.0116341028939177</v>
      </c>
      <c r="H25" s="27" t="n">
        <f aca="false">H23-I23</f>
        <v>0.00197719500153279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-0.0130350002466518</v>
      </c>
      <c r="C26" s="45" t="n">
        <f aca="false">'Central scenario'!BO24</f>
        <v>-0.0234739266518391</v>
      </c>
      <c r="D26" s="27" t="n">
        <f aca="false">'Low scenario'!AL24</f>
        <v>-0.0287169068840965</v>
      </c>
      <c r="E26" s="27" t="n">
        <f aca="false">'Low scenario'!BO24</f>
        <v>-0.04045428771878</v>
      </c>
      <c r="F26" s="27" t="n">
        <f aca="false">'High scenario'!AL24</f>
        <v>-0.00103480284146161</v>
      </c>
      <c r="G26" s="27" t="n">
        <f aca="false">'High scenario'!BO24</f>
        <v>-0.00999096229929049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-0.0117306080210649</v>
      </c>
      <c r="C27" s="45" t="n">
        <f aca="false">'Central scenario'!BO25</f>
        <v>-0.0225757907281108</v>
      </c>
      <c r="D27" s="27" t="n">
        <f aca="false">'Low scenario'!AL25</f>
        <v>-0.0276634376121807</v>
      </c>
      <c r="E27" s="27" t="n">
        <f aca="false">'Low scenario'!BO25</f>
        <v>-0.0399699713553167</v>
      </c>
      <c r="F27" s="27" t="n">
        <f aca="false">'High scenario'!AL25</f>
        <v>0.000593132108136934</v>
      </c>
      <c r="G27" s="27" t="n">
        <f aca="false">'High scenario'!BO25</f>
        <v>-0.00880523442530028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-0.0112824303556843</v>
      </c>
      <c r="C28" s="38" t="n">
        <f aca="false">'Central scenario'!BO26</f>
        <v>-0.0227079196483911</v>
      </c>
      <c r="D28" s="27" t="n">
        <f aca="false">'Low scenario'!AL26</f>
        <v>-0.0272169510683353</v>
      </c>
      <c r="E28" s="27" t="n">
        <f aca="false">'Low scenario'!BO26</f>
        <v>-0.0403216707251336</v>
      </c>
      <c r="F28" s="27" t="n">
        <f aca="false">'High scenario'!AL26</f>
        <v>0.00216367880968773</v>
      </c>
      <c r="G28" s="27" t="n">
        <f aca="false">'High scenario'!BO26</f>
        <v>-0.00775282211520419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-0.00998787915097453</v>
      </c>
      <c r="C29" s="45" t="n">
        <f aca="false">'Central scenario'!BO27</f>
        <v>-0.0217262160460439</v>
      </c>
      <c r="D29" s="27" t="n">
        <f aca="false">'Low scenario'!AL27</f>
        <v>-0.0261644123229305</v>
      </c>
      <c r="E29" s="27" t="n">
        <f aca="false">'Low scenario'!BO27</f>
        <v>-0.0400958478322407</v>
      </c>
      <c r="F29" s="27" t="n">
        <f aca="false">'High scenario'!AL27</f>
        <v>0.00357713169093513</v>
      </c>
      <c r="G29" s="27" t="n">
        <f aca="false">'High scenario'!BO27</f>
        <v>-0.00671183231391211</v>
      </c>
      <c r="I29" s="27" t="n">
        <f aca="false">C31-E31</f>
        <v>0.0204015937132803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-0.00939925740258786</v>
      </c>
      <c r="C30" s="45" t="n">
        <f aca="false">'Central scenario'!BO28</f>
        <v>-0.0217754065504641</v>
      </c>
      <c r="D30" s="27" t="n">
        <f aca="false">'Low scenario'!AL28</f>
        <v>-0.0262659093477269</v>
      </c>
      <c r="E30" s="27" t="n">
        <f aca="false">'Low scenario'!BO28</f>
        <v>-0.040931898980636</v>
      </c>
      <c r="F30" s="27" t="n">
        <f aca="false">'High scenario'!AL28</f>
        <v>0.00454570292014576</v>
      </c>
      <c r="G30" s="27" t="n">
        <f aca="false">'High scenario'!BO28</f>
        <v>-0.00622012101913682</v>
      </c>
      <c r="I30" s="27" t="n">
        <f aca="false">C31-G31</f>
        <v>-0.0160592730265575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-0.00848041179537236</v>
      </c>
      <c r="C31" s="45" t="n">
        <f aca="false">'Central scenario'!BO29</f>
        <v>-0.0214862271801613</v>
      </c>
      <c r="D31" s="27" t="n">
        <f aca="false">'Low scenario'!AL29</f>
        <v>-0.0265685812847834</v>
      </c>
      <c r="E31" s="27" t="n">
        <f aca="false">'Low scenario'!BO29</f>
        <v>-0.0418878208934416</v>
      </c>
      <c r="F31" s="27" t="n">
        <f aca="false">'High scenario'!AL29</f>
        <v>0.00560166622965239</v>
      </c>
      <c r="G31" s="27" t="n">
        <f aca="false">'High scenario'!BO29</f>
        <v>-0.00542695415360379</v>
      </c>
    </row>
    <row r="33" customFormat="false" ht="57.75" hidden="false" customHeight="false" outlineLevel="0" collapsed="false">
      <c r="B33" s="60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60"/>
    </row>
    <row r="35" customFormat="false" ht="12.8" hidden="false" customHeight="false" outlineLevel="0" collapsed="false">
      <c r="A35" s="0" t="n">
        <v>1993</v>
      </c>
      <c r="B35" s="61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2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1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2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1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2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1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2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1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2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1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2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1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2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1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2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1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2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1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2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1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2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1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2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1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8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8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8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8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8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8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8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8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8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8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8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8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8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8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48828125" defaultRowHeight="15" zeroHeight="false" outlineLevelRow="0" outlineLevelCol="0"/>
  <sheetData>
    <row r="1" customFormat="false" ht="62" hidden="false" customHeight="false" outlineLevel="0" collapsed="false">
      <c r="A1" s="63"/>
      <c r="B1" s="64" t="s">
        <v>73</v>
      </c>
      <c r="C1" s="65" t="s">
        <v>0</v>
      </c>
      <c r="D1" s="65" t="s">
        <v>74</v>
      </c>
      <c r="E1" s="65" t="s">
        <v>75</v>
      </c>
      <c r="F1" s="65" t="s">
        <v>76</v>
      </c>
      <c r="G1" s="65" t="s">
        <v>77</v>
      </c>
      <c r="H1" s="65" t="s">
        <v>78</v>
      </c>
    </row>
    <row r="2" customFormat="false" ht="15" hidden="false" customHeight="false" outlineLevel="0" collapsed="false">
      <c r="A2" s="63"/>
      <c r="B2" s="64"/>
      <c r="C2" s="63"/>
      <c r="D2" s="63"/>
      <c r="E2" s="63"/>
      <c r="F2" s="63"/>
      <c r="G2" s="63"/>
      <c r="H2" s="63"/>
    </row>
    <row r="3" customFormat="false" ht="15" hidden="false" customHeight="false" outlineLevel="0" collapsed="false">
      <c r="A3" s="66" t="n">
        <v>1993</v>
      </c>
      <c r="B3" s="67" t="n">
        <v>-0.0176975770327058</v>
      </c>
      <c r="C3" s="63"/>
      <c r="D3" s="63"/>
      <c r="E3" s="63"/>
      <c r="F3" s="63"/>
      <c r="G3" s="63"/>
      <c r="H3" s="63"/>
    </row>
    <row r="4" customFormat="false" ht="15" hidden="false" customHeight="false" outlineLevel="0" collapsed="false">
      <c r="A4" s="66" t="n">
        <v>1994</v>
      </c>
      <c r="B4" s="68" t="n">
        <v>-0.0265706733334723</v>
      </c>
      <c r="C4" s="63"/>
      <c r="D4" s="63"/>
      <c r="E4" s="63"/>
      <c r="F4" s="63"/>
      <c r="G4" s="63"/>
      <c r="H4" s="63"/>
    </row>
    <row r="5" customFormat="false" ht="15" hidden="false" customHeight="false" outlineLevel="0" collapsed="false">
      <c r="A5" s="66" t="n">
        <v>1995</v>
      </c>
      <c r="B5" s="67" t="n">
        <v>-0.0223256780195043</v>
      </c>
      <c r="C5" s="63"/>
      <c r="D5" s="63"/>
      <c r="E5" s="63"/>
      <c r="F5" s="63"/>
      <c r="G5" s="63"/>
      <c r="H5" s="63"/>
    </row>
    <row r="6" customFormat="false" ht="15" hidden="false" customHeight="false" outlineLevel="0" collapsed="false">
      <c r="A6" s="66" t="n">
        <v>1996</v>
      </c>
      <c r="B6" s="68" t="n">
        <v>-0.0232748001171907</v>
      </c>
      <c r="C6" s="63"/>
      <c r="D6" s="63"/>
      <c r="E6" s="63"/>
      <c r="F6" s="63"/>
      <c r="G6" s="63"/>
      <c r="H6" s="63"/>
    </row>
    <row r="7" customFormat="false" ht="15" hidden="false" customHeight="false" outlineLevel="0" collapsed="false">
      <c r="A7" s="66" t="n">
        <v>1997</v>
      </c>
      <c r="B7" s="67" t="n">
        <v>-0.0208020897656273</v>
      </c>
      <c r="C7" s="63"/>
      <c r="D7" s="63"/>
      <c r="E7" s="63"/>
      <c r="F7" s="63"/>
      <c r="G7" s="63"/>
      <c r="H7" s="63"/>
    </row>
    <row r="8" customFormat="false" ht="15" hidden="false" customHeight="false" outlineLevel="0" collapsed="false">
      <c r="A8" s="66" t="n">
        <v>1998</v>
      </c>
      <c r="B8" s="68" t="n">
        <v>-0.0271450823041349</v>
      </c>
      <c r="C8" s="63"/>
      <c r="D8" s="63"/>
      <c r="E8" s="63"/>
      <c r="F8" s="63"/>
      <c r="G8" s="63"/>
      <c r="H8" s="63"/>
    </row>
    <row r="9" customFormat="false" ht="15" hidden="false" customHeight="false" outlineLevel="0" collapsed="false">
      <c r="A9" s="66" t="n">
        <v>1999</v>
      </c>
      <c r="B9" s="67" t="n">
        <v>-0.0321516368666459</v>
      </c>
      <c r="C9" s="63"/>
      <c r="D9" s="63"/>
      <c r="E9" s="63"/>
      <c r="F9" s="63"/>
      <c r="G9" s="63"/>
      <c r="H9" s="63"/>
    </row>
    <row r="10" customFormat="false" ht="15" hidden="false" customHeight="false" outlineLevel="0" collapsed="false">
      <c r="A10" s="66" t="n">
        <v>2000</v>
      </c>
      <c r="B10" s="68" t="n">
        <v>-0.0337754965366008</v>
      </c>
      <c r="C10" s="63"/>
      <c r="D10" s="63"/>
      <c r="E10" s="63"/>
      <c r="F10" s="63"/>
      <c r="G10" s="63"/>
      <c r="H10" s="63"/>
    </row>
    <row r="11" customFormat="false" ht="15" hidden="false" customHeight="false" outlineLevel="0" collapsed="false">
      <c r="A11" s="66" t="n">
        <v>2001</v>
      </c>
      <c r="B11" s="67" t="n">
        <v>-0.0343324976529175</v>
      </c>
      <c r="C11" s="63"/>
      <c r="D11" s="63"/>
      <c r="E11" s="63"/>
      <c r="F11" s="63"/>
      <c r="G11" s="63"/>
      <c r="H11" s="63"/>
    </row>
    <row r="12" customFormat="false" ht="15" hidden="false" customHeight="false" outlineLevel="0" collapsed="false">
      <c r="A12" s="66" t="n">
        <v>2002</v>
      </c>
      <c r="B12" s="68" t="n">
        <v>-0.0297003395722639</v>
      </c>
      <c r="C12" s="63"/>
      <c r="D12" s="63"/>
      <c r="E12" s="63"/>
      <c r="F12" s="63"/>
      <c r="G12" s="63"/>
      <c r="H12" s="63"/>
    </row>
    <row r="13" customFormat="false" ht="15" hidden="false" customHeight="false" outlineLevel="0" collapsed="false">
      <c r="A13" s="66" t="n">
        <v>2003</v>
      </c>
      <c r="B13" s="67" t="n">
        <v>-0.0277579380361316</v>
      </c>
      <c r="C13" s="63"/>
      <c r="D13" s="63"/>
      <c r="E13" s="63"/>
      <c r="F13" s="63"/>
      <c r="G13" s="63"/>
      <c r="H13" s="63"/>
    </row>
    <row r="14" customFormat="false" ht="15" hidden="false" customHeight="false" outlineLevel="0" collapsed="false">
      <c r="A14" s="66" t="n">
        <v>2004</v>
      </c>
      <c r="B14" s="68" t="n">
        <v>-0.0218853689158177</v>
      </c>
      <c r="C14" s="63"/>
      <c r="D14" s="63"/>
      <c r="E14" s="63"/>
      <c r="F14" s="63"/>
      <c r="G14" s="63"/>
      <c r="H14" s="63"/>
    </row>
    <row r="15" customFormat="false" ht="15" hidden="false" customHeight="false" outlineLevel="0" collapsed="false">
      <c r="A15" s="66" t="n">
        <v>2005</v>
      </c>
      <c r="B15" s="67" t="n">
        <v>-0.0179040572743257</v>
      </c>
      <c r="C15" s="63"/>
      <c r="D15" s="63"/>
      <c r="E15" s="63"/>
      <c r="F15" s="63"/>
      <c r="G15" s="63"/>
      <c r="H15" s="63"/>
    </row>
    <row r="16" customFormat="false" ht="15" hidden="false" customHeight="false" outlineLevel="0" collapsed="false">
      <c r="A16" s="66" t="n">
        <v>2006</v>
      </c>
      <c r="B16" s="68" t="n">
        <v>-0.0165135934957867</v>
      </c>
      <c r="C16" s="63"/>
      <c r="D16" s="63"/>
      <c r="E16" s="63"/>
      <c r="F16" s="63"/>
      <c r="G16" s="63"/>
      <c r="H16" s="63"/>
    </row>
    <row r="17" customFormat="false" ht="15" hidden="false" customHeight="false" outlineLevel="0" collapsed="false">
      <c r="A17" s="66" t="n">
        <v>2007</v>
      </c>
      <c r="B17" s="67" t="n">
        <v>-0.0158656512635353</v>
      </c>
      <c r="C17" s="63"/>
      <c r="D17" s="63"/>
      <c r="E17" s="63"/>
      <c r="F17" s="63"/>
      <c r="G17" s="63"/>
      <c r="H17" s="63"/>
    </row>
    <row r="18" customFormat="false" ht="15" hidden="false" customHeight="false" outlineLevel="0" collapsed="false">
      <c r="A18" s="66" t="n">
        <v>2008</v>
      </c>
      <c r="B18" s="68" t="n">
        <v>-0.0183013371636907</v>
      </c>
      <c r="C18" s="63"/>
      <c r="D18" s="63"/>
      <c r="E18" s="63"/>
      <c r="F18" s="63"/>
      <c r="G18" s="63"/>
      <c r="H18" s="63"/>
    </row>
    <row r="19" customFormat="false" ht="15" hidden="false" customHeight="false" outlineLevel="0" collapsed="false">
      <c r="A19" s="66" t="n">
        <v>2009</v>
      </c>
      <c r="B19" s="67" t="n">
        <v>-0.0156710909032578</v>
      </c>
      <c r="C19" s="63"/>
      <c r="D19" s="63"/>
      <c r="E19" s="63"/>
      <c r="F19" s="63"/>
      <c r="G19" s="63"/>
      <c r="H19" s="63"/>
    </row>
    <row r="20" customFormat="false" ht="15" hidden="false" customHeight="false" outlineLevel="0" collapsed="false">
      <c r="A20" s="66" t="n">
        <v>2010</v>
      </c>
      <c r="B20" s="68" t="n">
        <v>-0.0158039957303612</v>
      </c>
      <c r="C20" s="63"/>
      <c r="D20" s="63"/>
      <c r="E20" s="63"/>
      <c r="F20" s="63"/>
      <c r="G20" s="63"/>
      <c r="H20" s="63"/>
    </row>
    <row r="21" customFormat="false" ht="15" hidden="false" customHeight="false" outlineLevel="0" collapsed="false">
      <c r="A21" s="66" t="n">
        <v>2011</v>
      </c>
      <c r="B21" s="67" t="n">
        <v>-0.0158943271566621</v>
      </c>
      <c r="C21" s="63"/>
      <c r="D21" s="63"/>
      <c r="E21" s="63"/>
      <c r="F21" s="63"/>
      <c r="G21" s="63"/>
      <c r="H21" s="63"/>
    </row>
    <row r="22" customFormat="false" ht="15" hidden="false" customHeight="false" outlineLevel="0" collapsed="false">
      <c r="A22" s="66" t="n">
        <v>2012</v>
      </c>
      <c r="B22" s="68" t="n">
        <v>-0.0195335859314802</v>
      </c>
      <c r="C22" s="63"/>
      <c r="D22" s="63"/>
      <c r="E22" s="63"/>
      <c r="F22" s="63"/>
      <c r="G22" s="63"/>
      <c r="H22" s="63"/>
    </row>
    <row r="23" customFormat="false" ht="15" hidden="false" customHeight="false" outlineLevel="0" collapsed="false">
      <c r="A23" s="66" t="n">
        <v>2013</v>
      </c>
      <c r="B23" s="67" t="n">
        <v>-0.02109912849421</v>
      </c>
      <c r="C23" s="63"/>
      <c r="D23" s="63"/>
      <c r="E23" s="63"/>
      <c r="F23" s="63"/>
      <c r="G23" s="63"/>
      <c r="H23" s="63"/>
    </row>
    <row r="24" customFormat="false" ht="15" hidden="false" customHeight="false" outlineLevel="0" collapsed="false">
      <c r="A24" s="66" t="n">
        <v>2014</v>
      </c>
      <c r="B24" s="68" t="n">
        <v>-0.0217418594917814</v>
      </c>
      <c r="C24" s="69" t="n">
        <f aca="false">'Central scenario'!AL3</f>
        <v>-0.0196925047215125</v>
      </c>
      <c r="D24" s="70"/>
      <c r="E24" s="63"/>
      <c r="F24" s="63"/>
      <c r="G24" s="63"/>
      <c r="H24" s="63"/>
    </row>
    <row r="25" customFormat="false" ht="15" hidden="false" customHeight="false" outlineLevel="0" collapsed="false">
      <c r="A25" s="66" t="n">
        <v>2015</v>
      </c>
      <c r="B25" s="67" t="n">
        <v>-0.02830905931782</v>
      </c>
      <c r="C25" s="69" t="n">
        <f aca="false">'Central scenario'!AL4</f>
        <v>-0.0328743676639929</v>
      </c>
      <c r="D25" s="70"/>
      <c r="E25" s="63"/>
      <c r="F25" s="63"/>
      <c r="G25" s="63"/>
      <c r="H25" s="63"/>
    </row>
    <row r="26" customFormat="false" ht="15" hidden="false" customHeight="false" outlineLevel="0" collapsed="false">
      <c r="A26" s="66" t="n">
        <v>2016</v>
      </c>
      <c r="B26" s="68" t="n">
        <v>-0.031163226932361</v>
      </c>
      <c r="C26" s="69" t="n">
        <f aca="false">'Central scenario'!AL5</f>
        <v>-0.032769767104184</v>
      </c>
      <c r="D26" s="69" t="n">
        <f aca="false">'Central scenario'!BO5</f>
        <v>-0.0328097350766333</v>
      </c>
      <c r="E26" s="63"/>
      <c r="F26" s="63"/>
      <c r="G26" s="63"/>
      <c r="H26" s="63"/>
    </row>
    <row r="27" customFormat="false" ht="15" hidden="false" customHeight="false" outlineLevel="0" collapsed="false">
      <c r="A27" s="66" t="n">
        <v>2017</v>
      </c>
      <c r="B27" s="67" t="n">
        <v>-0.031311152517781</v>
      </c>
      <c r="C27" s="69" t="n">
        <f aca="false">'Central scenario'!AL6</f>
        <v>-0.0365702872794048</v>
      </c>
      <c r="D27" s="69" t="n">
        <f aca="false">'Central scenario'!BO6</f>
        <v>-0.0371139019385177</v>
      </c>
      <c r="E27" s="71" t="n">
        <f aca="false">'Low scenario'!AL6</f>
        <v>-0.0365639649224516</v>
      </c>
      <c r="F27" s="71" t="n">
        <f aca="false">'Low scenario'!BO6</f>
        <v>-0.0371075795815644</v>
      </c>
      <c r="G27" s="71" t="n">
        <f aca="false">'High scenario'!AL6</f>
        <v>-0.0365591602545876</v>
      </c>
      <c r="H27" s="71" t="n">
        <f aca="false">'High scenario'!BO6</f>
        <v>-0.0371027749137005</v>
      </c>
    </row>
    <row r="28" customFormat="false" ht="15" hidden="false" customHeight="false" outlineLevel="0" collapsed="false">
      <c r="A28" s="66" t="n">
        <v>2018</v>
      </c>
      <c r="B28" s="68" t="n">
        <v>-0.033240002411513</v>
      </c>
      <c r="C28" s="69" t="n">
        <f aca="false">'Central scenario'!AL7</f>
        <v>-0.0361282997211589</v>
      </c>
      <c r="D28" s="69" t="n">
        <f aca="false">'Central scenario'!BO7</f>
        <v>-0.0370800464599421</v>
      </c>
      <c r="E28" s="71" t="n">
        <f aca="false">'Low scenario'!AL7</f>
        <v>-0.0360822512087067</v>
      </c>
      <c r="F28" s="71" t="n">
        <f aca="false">'Low scenario'!BO7</f>
        <v>-0.03703399794749</v>
      </c>
      <c r="G28" s="71" t="n">
        <f aca="false">'High scenario'!AL7</f>
        <v>-0.0369353778710978</v>
      </c>
      <c r="H28" s="71" t="n">
        <f aca="false">'High scenario'!BO7</f>
        <v>-0.037887124609881</v>
      </c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scenario'!AL8</f>
        <v>-0.0370286331483575</v>
      </c>
      <c r="D29" s="69" t="n">
        <f aca="false">'Central scenario'!BO8</f>
        <v>-0.037886901160572</v>
      </c>
      <c r="E29" s="71" t="n">
        <f aca="false">'Low scenario'!AL8</f>
        <v>-0.0369597097627691</v>
      </c>
      <c r="F29" s="71" t="n">
        <f aca="false">'Low scenario'!BO8</f>
        <v>-0.0378179777749836</v>
      </c>
      <c r="G29" s="71" t="n">
        <f aca="false">'High scenario'!AL8</f>
        <v>-0.0375709615366892</v>
      </c>
      <c r="H29" s="71" t="n">
        <f aca="false">'High scenario'!BO8</f>
        <v>-0.0384224309419693</v>
      </c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scenario'!AL9</f>
        <v>-0.0349245758660214</v>
      </c>
      <c r="D30" s="69" t="n">
        <f aca="false">'Central scenario'!BO9</f>
        <v>-0.0360462735292942</v>
      </c>
      <c r="E30" s="71" t="n">
        <f aca="false">'Low scenario'!AL9</f>
        <v>-0.0353605778007896</v>
      </c>
      <c r="F30" s="71" t="n">
        <f aca="false">'Low scenario'!BO9</f>
        <v>-0.0364818277460207</v>
      </c>
      <c r="G30" s="71" t="n">
        <f aca="false">'High scenario'!AL9</f>
        <v>-0.032800543627865</v>
      </c>
      <c r="H30" s="71" t="n">
        <f aca="false">'High scenario'!BO9</f>
        <v>-0.0339059414605825</v>
      </c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scenario'!AL10</f>
        <v>-0.0328833069320586</v>
      </c>
      <c r="D31" s="69" t="n">
        <f aca="false">'Central scenario'!BO10</f>
        <v>-0.0344336913942609</v>
      </c>
      <c r="E31" s="71" t="n">
        <f aca="false">'Low scenario'!AL10</f>
        <v>-0.0349353440751681</v>
      </c>
      <c r="F31" s="71" t="n">
        <f aca="false">'Low scenario'!BO10</f>
        <v>-0.0364700420728732</v>
      </c>
      <c r="G31" s="71" t="n">
        <f aca="false">'High scenario'!AL10</f>
        <v>-0.0281411386237609</v>
      </c>
      <c r="H31" s="71" t="n">
        <f aca="false">'High scenario'!BO10</f>
        <v>-0.0296979939721401</v>
      </c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scenario'!AL11</f>
        <v>-0.0322331688410299</v>
      </c>
      <c r="D32" s="69" t="n">
        <f aca="false">'Central scenario'!BO11</f>
        <v>-0.0341990753109827</v>
      </c>
      <c r="E32" s="71" t="n">
        <f aca="false">'Low scenario'!AL11</f>
        <v>-0.0357000950993854</v>
      </c>
      <c r="F32" s="71" t="n">
        <f aca="false">'Low scenario'!BO11</f>
        <v>-0.037640097728357</v>
      </c>
      <c r="G32" s="71" t="n">
        <f aca="false">'High scenario'!AL11</f>
        <v>-0.0277580318883441</v>
      </c>
      <c r="H32" s="71" t="n">
        <f aca="false">'High scenario'!BO11</f>
        <v>-0.02974067764619</v>
      </c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scenario'!AL12</f>
        <v>-0.0312388024036076</v>
      </c>
      <c r="D33" s="69" t="n">
        <f aca="false">'Central scenario'!BO12</f>
        <v>-0.0335328219130519</v>
      </c>
      <c r="E33" s="71" t="n">
        <f aca="false">'Low scenario'!AL12</f>
        <v>-0.035870790177636</v>
      </c>
      <c r="F33" s="71" t="n">
        <f aca="false">'Low scenario'!BO12</f>
        <v>-0.03811116926406</v>
      </c>
      <c r="G33" s="71" t="n">
        <f aca="false">'High scenario'!AL12</f>
        <v>-0.0271582063069066</v>
      </c>
      <c r="H33" s="71" t="n">
        <f aca="false">'High scenario'!BO12</f>
        <v>-0.0293563885020726</v>
      </c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scenario'!AL13</f>
        <v>-0.0299566793537257</v>
      </c>
      <c r="D34" s="72" t="n">
        <f aca="false">'Central scenario'!BO13</f>
        <v>-0.0325099092628872</v>
      </c>
      <c r="E34" s="71" t="n">
        <f aca="false">'Low scenario'!AL13</f>
        <v>-0.0365603275301006</v>
      </c>
      <c r="F34" s="71" t="n">
        <f aca="false">'Low scenario'!BO13</f>
        <v>-0.0391610040526218</v>
      </c>
      <c r="G34" s="71" t="n">
        <f aca="false">'High scenario'!AL13</f>
        <v>-0.0254251162877348</v>
      </c>
      <c r="H34" s="71" t="n">
        <f aca="false">'High scenario'!BO13</f>
        <v>-0.0279309274297476</v>
      </c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scenario'!AL14</f>
        <v>-0.029300901743958</v>
      </c>
      <c r="D35" s="73" t="n">
        <f aca="false">'Central scenario'!BO14</f>
        <v>-0.0328211611199616</v>
      </c>
      <c r="E35" s="71" t="n">
        <f aca="false">'Low scenario'!AL14</f>
        <v>-0.0371313487834788</v>
      </c>
      <c r="F35" s="71" t="n">
        <f aca="false">'Low scenario'!BO14</f>
        <v>-0.0406761131564919</v>
      </c>
      <c r="G35" s="71" t="n">
        <f aca="false">'High scenario'!AL14</f>
        <v>-0.0229062599602614</v>
      </c>
      <c r="H35" s="71" t="n">
        <f aca="false">'High scenario'!BO14</f>
        <v>-0.0262657237447128</v>
      </c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scenario'!AL15</f>
        <v>-0.0270724313441465</v>
      </c>
      <c r="D36" s="74" t="n">
        <f aca="false">'Central scenario'!BO15</f>
        <v>-0.0317037895390461</v>
      </c>
      <c r="E36" s="71" t="n">
        <f aca="false">'Low scenario'!AL15</f>
        <v>-0.0350471435398851</v>
      </c>
      <c r="F36" s="71" t="n">
        <f aca="false">'Low scenario'!BO15</f>
        <v>-0.0396492941267464</v>
      </c>
      <c r="G36" s="71" t="n">
        <f aca="false">'High scenario'!AL15</f>
        <v>-0.0204768779599286</v>
      </c>
      <c r="H36" s="71" t="n">
        <f aca="false">'High scenario'!BO15</f>
        <v>-0.0248490709478655</v>
      </c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scenario'!AL16</f>
        <v>-0.0253616709240521</v>
      </c>
      <c r="D37" s="74" t="n">
        <f aca="false">'Central scenario'!BO16</f>
        <v>-0.0307597171560101</v>
      </c>
      <c r="E37" s="71" t="n">
        <f aca="false">'Low scenario'!AL16</f>
        <v>-0.0333813401308246</v>
      </c>
      <c r="F37" s="71" t="n">
        <f aca="false">'Low scenario'!BO16</f>
        <v>-0.0389253498217051</v>
      </c>
      <c r="G37" s="71" t="n">
        <f aca="false">'High scenario'!AL16</f>
        <v>-0.0176944301433968</v>
      </c>
      <c r="H37" s="71" t="n">
        <f aca="false">'High scenario'!BO16</f>
        <v>-0.0226262656832556</v>
      </c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scenario'!AL17</f>
        <v>-0.0233234695685398</v>
      </c>
      <c r="D38" s="74" t="n">
        <f aca="false">'Central scenario'!BO17</f>
        <v>-0.0295761047228918</v>
      </c>
      <c r="E38" s="71" t="n">
        <f aca="false">'Low scenario'!AL17</f>
        <v>-0.0312755579036637</v>
      </c>
      <c r="F38" s="71" t="n">
        <f aca="false">'Low scenario'!BO17</f>
        <v>-0.0377742064484953</v>
      </c>
      <c r="G38" s="71" t="n">
        <f aca="false">'High scenario'!AL17</f>
        <v>-0.0151264322386533</v>
      </c>
      <c r="H38" s="71" t="n">
        <f aca="false">'High scenario'!BO17</f>
        <v>-0.0208057279071565</v>
      </c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scenario'!AL18</f>
        <v>-0.0207240553876416</v>
      </c>
      <c r="D39" s="73" t="n">
        <f aca="false">'Central scenario'!BO18</f>
        <v>-0.0278417283046004</v>
      </c>
      <c r="E39" s="71" t="n">
        <f aca="false">'Low scenario'!AL18</f>
        <v>-0.0308628073761227</v>
      </c>
      <c r="F39" s="71" t="n">
        <f aca="false">'Low scenario'!BO18</f>
        <v>-0.0381668535554466</v>
      </c>
      <c r="G39" s="71" t="n">
        <f aca="false">'High scenario'!AL18</f>
        <v>-0.0122954600809093</v>
      </c>
      <c r="H39" s="71" t="n">
        <f aca="false">'High scenario'!BO18</f>
        <v>-0.0186365249208301</v>
      </c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scenario'!AL19</f>
        <v>-0.0188498954631066</v>
      </c>
      <c r="D40" s="74" t="n">
        <f aca="false">'Central scenario'!BO19</f>
        <v>-0.0267975348456575</v>
      </c>
      <c r="E40" s="71" t="n">
        <f aca="false">'Low scenario'!AL19</f>
        <v>-0.0295505694134478</v>
      </c>
      <c r="F40" s="71" t="n">
        <f aca="false">'Low scenario'!BO19</f>
        <v>-0.0374950876347631</v>
      </c>
      <c r="G40" s="71" t="n">
        <f aca="false">'High scenario'!AL19</f>
        <v>-0.0103684839581784</v>
      </c>
      <c r="H40" s="71" t="n">
        <f aca="false">'High scenario'!BO19</f>
        <v>-0.0173627404331702</v>
      </c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scenario'!AL20</f>
        <v>-0.0171165901324365</v>
      </c>
      <c r="D41" s="74" t="n">
        <f aca="false">'Central scenario'!BO20</f>
        <v>-0.0257384263612611</v>
      </c>
      <c r="E41" s="71" t="n">
        <f aca="false">'Low scenario'!AL20</f>
        <v>-0.0295701836679202</v>
      </c>
      <c r="F41" s="71" t="n">
        <f aca="false">'Low scenario'!BO20</f>
        <v>-0.0380816335145251</v>
      </c>
      <c r="G41" s="71" t="n">
        <f aca="false">'High scenario'!AL20</f>
        <v>-0.00786634267911949</v>
      </c>
      <c r="H41" s="71" t="n">
        <f aca="false">'High scenario'!BO20</f>
        <v>-0.0152664928082308</v>
      </c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scenario'!AL21</f>
        <v>-0.016723440028359</v>
      </c>
      <c r="D42" s="74" t="n">
        <f aca="false">'Central scenario'!BO21</f>
        <v>-0.0255769888975508</v>
      </c>
      <c r="E42" s="71" t="n">
        <f aca="false">'Low scenario'!AL21</f>
        <v>-0.0294475798532638</v>
      </c>
      <c r="F42" s="71" t="n">
        <f aca="false">'Low scenario'!BO21</f>
        <v>-0.0389615279415946</v>
      </c>
      <c r="G42" s="71" t="n">
        <f aca="false">'High scenario'!AL21</f>
        <v>-0.00607754061220431</v>
      </c>
      <c r="H42" s="71" t="n">
        <f aca="false">'High scenario'!BO21</f>
        <v>-0.0139551874953313</v>
      </c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scenario'!AL22</f>
        <v>-0.0148942168880647</v>
      </c>
      <c r="D43" s="73" t="n">
        <f aca="false">'Central scenario'!BO22</f>
        <v>-0.02427340189588</v>
      </c>
      <c r="E43" s="71" t="n">
        <f aca="false">'Low scenario'!AL22</f>
        <v>-0.0285770026211477</v>
      </c>
      <c r="F43" s="71" t="n">
        <f aca="false">'Low scenario'!BO22</f>
        <v>-0.0391658080555512</v>
      </c>
      <c r="G43" s="71" t="n">
        <f aca="false">'High scenario'!AL22</f>
        <v>-0.00469521881503765</v>
      </c>
      <c r="H43" s="71" t="n">
        <f aca="false">'High scenario'!BO22</f>
        <v>-0.0128960772692656</v>
      </c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scenario'!AL23</f>
        <v>-0.0137055480789323</v>
      </c>
      <c r="D44" s="74" t="n">
        <f aca="false">'Central scenario'!BO23</f>
        <v>-0.0236887119967377</v>
      </c>
      <c r="E44" s="71" t="n">
        <f aca="false">'Low scenario'!AL23</f>
        <v>-0.0285708318377722</v>
      </c>
      <c r="F44" s="71" t="n">
        <f aca="false">'Low scenario'!BO23</f>
        <v>-0.0398473209739459</v>
      </c>
      <c r="G44" s="71" t="n">
        <f aca="false">'High scenario'!AL23</f>
        <v>-0.00314184344377875</v>
      </c>
      <c r="H44" s="71" t="n">
        <f aca="false">'High scenario'!BO23</f>
        <v>-0.0116341028939177</v>
      </c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scenario'!AL24</f>
        <v>-0.0130350002466518</v>
      </c>
      <c r="D45" s="74" t="n">
        <f aca="false">'Central scenario'!BO24</f>
        <v>-0.0234739266518391</v>
      </c>
      <c r="E45" s="71" t="n">
        <f aca="false">'Low scenario'!AL24</f>
        <v>-0.0287169068840965</v>
      </c>
      <c r="F45" s="71" t="n">
        <f aca="false">'Low scenario'!BO24</f>
        <v>-0.04045428771878</v>
      </c>
      <c r="G45" s="71" t="n">
        <f aca="false">'High scenario'!AL24</f>
        <v>-0.00103480284146161</v>
      </c>
      <c r="H45" s="71" t="n">
        <f aca="false">'High scenario'!BO24</f>
        <v>-0.00999096229929049</v>
      </c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scenario'!AL25</f>
        <v>-0.0117306080210649</v>
      </c>
      <c r="D46" s="74" t="n">
        <f aca="false">'Central scenario'!BO25</f>
        <v>-0.0225757907281108</v>
      </c>
      <c r="E46" s="71" t="n">
        <f aca="false">'Low scenario'!AL25</f>
        <v>-0.0276634376121807</v>
      </c>
      <c r="F46" s="71" t="n">
        <f aca="false">'Low scenario'!BO25</f>
        <v>-0.0399699713553167</v>
      </c>
      <c r="G46" s="71" t="n">
        <f aca="false">'High scenario'!AL25</f>
        <v>0.000593132108136934</v>
      </c>
      <c r="H46" s="71" t="n">
        <f aca="false">'High scenario'!BO25</f>
        <v>-0.00880523442530028</v>
      </c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scenario'!AL26</f>
        <v>-0.0112824303556843</v>
      </c>
      <c r="D47" s="73" t="n">
        <f aca="false">'Central scenario'!BO26</f>
        <v>-0.0227079196483911</v>
      </c>
      <c r="E47" s="71" t="n">
        <f aca="false">'Low scenario'!AL26</f>
        <v>-0.0272169510683353</v>
      </c>
      <c r="F47" s="71" t="n">
        <f aca="false">'Low scenario'!BO26</f>
        <v>-0.0403216707251336</v>
      </c>
      <c r="G47" s="71" t="n">
        <f aca="false">'High scenario'!AL26</f>
        <v>0.00216367880968773</v>
      </c>
      <c r="H47" s="71" t="n">
        <f aca="false">'High scenario'!BO26</f>
        <v>-0.00775282211520419</v>
      </c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scenario'!AL27</f>
        <v>-0.00998787915097453</v>
      </c>
      <c r="D48" s="74" t="n">
        <f aca="false">'Central scenario'!BO27</f>
        <v>-0.0217262160460439</v>
      </c>
      <c r="E48" s="71" t="n">
        <f aca="false">'Low scenario'!AL27</f>
        <v>-0.0261644123229305</v>
      </c>
      <c r="F48" s="71" t="n">
        <f aca="false">'Low scenario'!BO27</f>
        <v>-0.0400958478322407</v>
      </c>
      <c r="G48" s="71" t="n">
        <f aca="false">'High scenario'!AL27</f>
        <v>0.00357713169093513</v>
      </c>
      <c r="H48" s="71" t="n">
        <f aca="false">'High scenario'!BO27</f>
        <v>-0.00671183231391211</v>
      </c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scenario'!AL28</f>
        <v>-0.00939925740258786</v>
      </c>
      <c r="D49" s="74" t="n">
        <f aca="false">'Central scenario'!BO28</f>
        <v>-0.0217754065504641</v>
      </c>
      <c r="E49" s="71" t="n">
        <f aca="false">'Low scenario'!AL28</f>
        <v>-0.0262659093477269</v>
      </c>
      <c r="F49" s="71" t="n">
        <f aca="false">'Low scenario'!BO28</f>
        <v>-0.040931898980636</v>
      </c>
      <c r="G49" s="71" t="n">
        <f aca="false">'High scenario'!AL28</f>
        <v>0.00454570292014576</v>
      </c>
      <c r="H49" s="71" t="n">
        <f aca="false">'High scenario'!BO28</f>
        <v>-0.00622012101913682</v>
      </c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scenario'!AL29</f>
        <v>-0.00848041179537236</v>
      </c>
      <c r="D50" s="74" t="n">
        <f aca="false">'Central scenario'!BO29</f>
        <v>-0.0214862271801613</v>
      </c>
      <c r="E50" s="71" t="n">
        <f aca="false">'Low scenario'!AL29</f>
        <v>-0.0265685812847834</v>
      </c>
      <c r="F50" s="71" t="n">
        <f aca="false">'Low scenario'!BO29</f>
        <v>-0.0418878208934416</v>
      </c>
      <c r="G50" s="71" t="n">
        <f aca="false">'High scenario'!AL29</f>
        <v>0.00560166622965239</v>
      </c>
      <c r="H50" s="71" t="n">
        <f aca="false">'High scenario'!BO29</f>
        <v>-0.00542695415360379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3"/>
  <sheetViews>
    <sheetView showFormulas="false" showGridLines="true" showRowColHeaders="true" showZeros="true" rightToLeft="false" tabSelected="true" showOutlineSymbols="true" defaultGridColor="true" view="normal" topLeftCell="K49" colorId="64" zoomScale="75" zoomScaleNormal="75" zoomScalePageLayoutView="100" workbookViewId="0">
      <selection pane="topLeft" activeCell="E30" activeCellId="0" sqref="E30"/>
    </sheetView>
  </sheetViews>
  <sheetFormatPr defaultColWidth="11.48828125" defaultRowHeight="12.8" zeroHeight="false" outlineLevelRow="0" outlineLevelCol="0"/>
  <sheetData>
    <row r="1" customFormat="false" ht="91.7" hidden="false" customHeight="false" outlineLevel="0" collapsed="false">
      <c r="A1" s="63"/>
      <c r="B1" s="64" t="s">
        <v>73</v>
      </c>
      <c r="C1" s="65" t="s">
        <v>0</v>
      </c>
      <c r="D1" s="65" t="s">
        <v>79</v>
      </c>
      <c r="E1" s="65" t="s">
        <v>75</v>
      </c>
      <c r="F1" s="65" t="s">
        <v>80</v>
      </c>
      <c r="G1" s="65" t="s">
        <v>77</v>
      </c>
      <c r="H1" s="65" t="s">
        <v>81</v>
      </c>
      <c r="I1" s="65"/>
    </row>
    <row r="2" customFormat="false" ht="12.8" hidden="false" customHeight="false" outlineLevel="0" collapsed="false">
      <c r="A2" s="63"/>
      <c r="B2" s="64"/>
      <c r="C2" s="63"/>
      <c r="D2" s="63"/>
      <c r="E2" s="63"/>
      <c r="F2" s="63"/>
      <c r="G2" s="63"/>
      <c r="H2" s="63"/>
      <c r="I2" s="63"/>
    </row>
    <row r="3" customFormat="false" ht="15" hidden="false" customHeight="false" outlineLevel="0" collapsed="false">
      <c r="A3" s="66" t="n">
        <v>1993</v>
      </c>
      <c r="B3" s="67" t="n">
        <v>-0.000446069275463893</v>
      </c>
      <c r="C3" s="63"/>
      <c r="D3" s="63"/>
      <c r="E3" s="63"/>
      <c r="F3" s="63"/>
      <c r="G3" s="63"/>
      <c r="H3" s="63"/>
      <c r="I3" s="63"/>
    </row>
    <row r="4" customFormat="false" ht="15" hidden="false" customHeight="false" outlineLevel="0" collapsed="false">
      <c r="A4" s="66" t="n">
        <v>1994</v>
      </c>
      <c r="B4" s="68" t="n">
        <v>-0.0130853294610615</v>
      </c>
      <c r="C4" s="63"/>
      <c r="D4" s="63"/>
      <c r="E4" s="63"/>
      <c r="F4" s="63"/>
      <c r="G4" s="63"/>
      <c r="H4" s="63"/>
      <c r="I4" s="63"/>
    </row>
    <row r="5" customFormat="false" ht="15" hidden="false" customHeight="false" outlineLevel="0" collapsed="false">
      <c r="A5" s="66" t="n">
        <v>1995</v>
      </c>
      <c r="B5" s="67" t="n">
        <v>-0.00637934959758819</v>
      </c>
      <c r="C5" s="63"/>
      <c r="D5" s="63"/>
      <c r="E5" s="63"/>
      <c r="F5" s="63"/>
      <c r="G5" s="63"/>
      <c r="H5" s="63"/>
      <c r="I5" s="63"/>
    </row>
    <row r="6" customFormat="false" ht="15" hidden="false" customHeight="false" outlineLevel="0" collapsed="false">
      <c r="A6" s="66" t="n">
        <v>1996</v>
      </c>
      <c r="B6" s="68" t="n">
        <v>-0.00528730473079139</v>
      </c>
      <c r="C6" s="63"/>
      <c r="D6" s="63"/>
      <c r="E6" s="63"/>
      <c r="F6" s="63"/>
      <c r="G6" s="63"/>
      <c r="H6" s="63"/>
      <c r="I6" s="63"/>
    </row>
    <row r="7" customFormat="false" ht="15" hidden="false" customHeight="false" outlineLevel="0" collapsed="false">
      <c r="A7" s="66" t="n">
        <v>1997</v>
      </c>
      <c r="B7" s="67" t="n">
        <v>-0.00315594528811225</v>
      </c>
      <c r="C7" s="63"/>
      <c r="D7" s="63"/>
      <c r="E7" s="63"/>
      <c r="F7" s="63"/>
      <c r="G7" s="63"/>
      <c r="H7" s="63"/>
      <c r="I7" s="63"/>
    </row>
    <row r="8" customFormat="false" ht="15" hidden="false" customHeight="false" outlineLevel="0" collapsed="false">
      <c r="A8" s="66" t="n">
        <v>1998</v>
      </c>
      <c r="B8" s="68" t="n">
        <v>-0.00266006212398561</v>
      </c>
      <c r="C8" s="63"/>
      <c r="D8" s="63"/>
      <c r="E8" s="63"/>
      <c r="F8" s="63"/>
      <c r="G8" s="63"/>
      <c r="H8" s="63"/>
      <c r="I8" s="63"/>
    </row>
    <row r="9" customFormat="false" ht="15" hidden="false" customHeight="false" outlineLevel="0" collapsed="false">
      <c r="A9" s="66" t="n">
        <v>1999</v>
      </c>
      <c r="B9" s="67" t="n">
        <v>-0.0077596880146275</v>
      </c>
      <c r="C9" s="63"/>
      <c r="D9" s="63"/>
      <c r="E9" s="63"/>
      <c r="F9" s="63"/>
      <c r="G9" s="63"/>
      <c r="H9" s="63"/>
      <c r="I9" s="63"/>
    </row>
    <row r="10" customFormat="false" ht="15" hidden="false" customHeight="false" outlineLevel="0" collapsed="false">
      <c r="A10" s="66" t="n">
        <v>2000</v>
      </c>
      <c r="B10" s="68" t="n">
        <v>-0.00673854445377408</v>
      </c>
      <c r="C10" s="63"/>
      <c r="D10" s="63"/>
      <c r="E10" s="63"/>
      <c r="F10" s="63"/>
      <c r="G10" s="63"/>
      <c r="H10" s="63"/>
      <c r="I10" s="63"/>
    </row>
    <row r="11" customFormat="false" ht="15" hidden="false" customHeight="false" outlineLevel="0" collapsed="false">
      <c r="A11" s="66" t="n">
        <v>2001</v>
      </c>
      <c r="B11" s="67" t="n">
        <v>-0.0101649287372602</v>
      </c>
      <c r="C11" s="63"/>
      <c r="D11" s="63"/>
      <c r="E11" s="63"/>
      <c r="F11" s="63"/>
      <c r="G11" s="63"/>
      <c r="H11" s="63"/>
      <c r="I11" s="63"/>
    </row>
    <row r="12" customFormat="false" ht="15" hidden="false" customHeight="false" outlineLevel="0" collapsed="false">
      <c r="A12" s="66" t="n">
        <v>2002</v>
      </c>
      <c r="B12" s="68" t="n">
        <v>-0.0114398617982835</v>
      </c>
      <c r="C12" s="63"/>
      <c r="D12" s="63"/>
      <c r="E12" s="63"/>
      <c r="F12" s="63"/>
      <c r="G12" s="63"/>
      <c r="H12" s="63"/>
      <c r="I12" s="63"/>
    </row>
    <row r="13" customFormat="false" ht="15" hidden="false" customHeight="false" outlineLevel="0" collapsed="false">
      <c r="A13" s="66" t="n">
        <v>2003</v>
      </c>
      <c r="B13" s="67" t="n">
        <v>-0.00492707399415027</v>
      </c>
      <c r="C13" s="63"/>
      <c r="D13" s="63"/>
      <c r="E13" s="63"/>
      <c r="F13" s="63"/>
      <c r="G13" s="63"/>
      <c r="H13" s="63"/>
      <c r="I13" s="63"/>
    </row>
    <row r="14" customFormat="false" ht="15" hidden="false" customHeight="false" outlineLevel="0" collapsed="false">
      <c r="A14" s="66" t="n">
        <v>2004</v>
      </c>
      <c r="B14" s="68" t="n">
        <v>0.00382133245719463</v>
      </c>
      <c r="C14" s="63"/>
      <c r="D14" s="63"/>
      <c r="E14" s="63"/>
      <c r="F14" s="63"/>
      <c r="G14" s="63"/>
      <c r="H14" s="63"/>
      <c r="I14" s="63"/>
    </row>
    <row r="15" customFormat="false" ht="15" hidden="false" customHeight="false" outlineLevel="0" collapsed="false">
      <c r="A15" s="66" t="n">
        <v>2005</v>
      </c>
      <c r="B15" s="67" t="n">
        <v>0.00757769102751198</v>
      </c>
      <c r="C15" s="63"/>
      <c r="D15" s="63"/>
      <c r="E15" s="63"/>
      <c r="F15" s="63"/>
      <c r="G15" s="63"/>
      <c r="H15" s="63"/>
      <c r="I15" s="63"/>
    </row>
    <row r="16" customFormat="false" ht="15" hidden="false" customHeight="false" outlineLevel="0" collapsed="false">
      <c r="A16" s="66" t="n">
        <v>2006</v>
      </c>
      <c r="B16" s="68" t="n">
        <v>0.00917791831736937</v>
      </c>
      <c r="C16" s="63"/>
      <c r="D16" s="63"/>
      <c r="E16" s="63"/>
      <c r="F16" s="63"/>
      <c r="G16" s="63"/>
      <c r="H16" s="63"/>
      <c r="I16" s="63"/>
    </row>
    <row r="17" customFormat="false" ht="15" hidden="false" customHeight="false" outlineLevel="0" collapsed="false">
      <c r="A17" s="66" t="n">
        <v>2007</v>
      </c>
      <c r="B17" s="67" t="n">
        <v>0.0108470293692913</v>
      </c>
      <c r="C17" s="63"/>
      <c r="D17" s="63"/>
      <c r="E17" s="63"/>
      <c r="F17" s="63"/>
      <c r="G17" s="63"/>
      <c r="H17" s="63"/>
      <c r="I17" s="63"/>
    </row>
    <row r="18" customFormat="false" ht="15" hidden="false" customHeight="false" outlineLevel="0" collapsed="false">
      <c r="A18" s="66" t="n">
        <v>2008</v>
      </c>
      <c r="B18" s="68" t="n">
        <v>0.00473047402209589</v>
      </c>
      <c r="C18" s="63"/>
      <c r="D18" s="63"/>
      <c r="E18" s="63"/>
      <c r="F18" s="63"/>
      <c r="G18" s="63"/>
      <c r="H18" s="63"/>
      <c r="I18" s="63"/>
    </row>
    <row r="19" customFormat="false" ht="15" hidden="false" customHeight="false" outlineLevel="0" collapsed="false">
      <c r="A19" s="66" t="n">
        <v>2009</v>
      </c>
      <c r="B19" s="67" t="n">
        <v>0.00347884656778641</v>
      </c>
      <c r="C19" s="63"/>
      <c r="D19" s="63"/>
      <c r="E19" s="63"/>
      <c r="F19" s="63"/>
      <c r="G19" s="63"/>
      <c r="H19" s="63"/>
      <c r="I19" s="63"/>
    </row>
    <row r="20" customFormat="false" ht="15" hidden="false" customHeight="false" outlineLevel="0" collapsed="false">
      <c r="A20" s="66" t="n">
        <v>2010</v>
      </c>
      <c r="B20" s="68" t="n">
        <v>0.00411235591593429</v>
      </c>
      <c r="C20" s="63"/>
      <c r="D20" s="63"/>
      <c r="E20" s="63"/>
      <c r="F20" s="63"/>
      <c r="G20" s="63"/>
      <c r="H20" s="63"/>
      <c r="I20" s="63"/>
    </row>
    <row r="21" customFormat="false" ht="15" hidden="false" customHeight="false" outlineLevel="0" collapsed="false">
      <c r="A21" s="66" t="n">
        <v>2011</v>
      </c>
      <c r="B21" s="67" t="n">
        <v>0.00326307905881009</v>
      </c>
      <c r="C21" s="63"/>
      <c r="D21" s="63"/>
      <c r="E21" s="63"/>
      <c r="F21" s="63"/>
      <c r="G21" s="63"/>
      <c r="H21" s="63"/>
      <c r="I21" s="63"/>
    </row>
    <row r="22" customFormat="false" ht="15" hidden="false" customHeight="false" outlineLevel="0" collapsed="false">
      <c r="A22" s="66" t="n">
        <v>2012</v>
      </c>
      <c r="B22" s="68" t="n">
        <v>0.00105161751029002</v>
      </c>
      <c r="C22" s="63"/>
      <c r="D22" s="63"/>
      <c r="E22" s="63"/>
      <c r="F22" s="63"/>
      <c r="G22" s="63"/>
      <c r="H22" s="63"/>
      <c r="I22" s="63"/>
    </row>
    <row r="23" customFormat="false" ht="15" hidden="false" customHeight="false" outlineLevel="0" collapsed="false">
      <c r="A23" s="66" t="n">
        <v>2013</v>
      </c>
      <c r="B23" s="67" t="n">
        <v>-0.000951668558161176</v>
      </c>
      <c r="C23" s="63"/>
      <c r="D23" s="63"/>
      <c r="E23" s="63"/>
      <c r="F23" s="63"/>
      <c r="G23" s="63"/>
      <c r="H23" s="63"/>
      <c r="I23" s="63"/>
    </row>
    <row r="24" customFormat="false" ht="15" hidden="false" customHeight="false" outlineLevel="0" collapsed="false">
      <c r="A24" s="66" t="n">
        <v>2014</v>
      </c>
      <c r="B24" s="68" t="n">
        <v>-0.00129286375596846</v>
      </c>
      <c r="C24" s="69" t="n">
        <f aca="false">'Central scenario'!AL3+SUM($C104:$J104)-$H104-$F104-SUM($K104:$Q104)</f>
        <v>0.00115825366281495</v>
      </c>
      <c r="D24" s="70"/>
      <c r="E24" s="63"/>
      <c r="F24" s="63"/>
      <c r="G24" s="75"/>
      <c r="H24" s="63"/>
      <c r="I24" s="63"/>
    </row>
    <row r="25" customFormat="false" ht="15" hidden="false" customHeight="false" outlineLevel="0" collapsed="false">
      <c r="A25" s="66" t="n">
        <v>2015</v>
      </c>
      <c r="B25" s="67" t="n">
        <v>-0.00750733306177321</v>
      </c>
      <c r="C25" s="69" t="n">
        <f aca="false">'Central scenario'!AL4+SUM($C105:$J105)-$H105-$F105-SUM($K105:$Q105)</f>
        <v>-0.0116326058731307</v>
      </c>
      <c r="D25" s="70"/>
      <c r="E25" s="63"/>
      <c r="F25" s="63"/>
      <c r="G25" s="63"/>
      <c r="H25" s="63"/>
      <c r="I25" s="63"/>
    </row>
    <row r="26" customFormat="false" ht="15" hidden="false" customHeight="false" outlineLevel="0" collapsed="false">
      <c r="A26" s="66" t="n">
        <v>2016</v>
      </c>
      <c r="B26" s="68" t="n">
        <v>-0.0203467996958489</v>
      </c>
      <c r="C26" s="69" t="n">
        <f aca="false">'Central scenario'!AL5+SUM($C106:$J106)-$H106-$F106-SUM($K106:$Q106)</f>
        <v>-0.0153542305373846</v>
      </c>
      <c r="D26" s="69" t="n">
        <f aca="false">'Central scenario'!BO5+SUM($C106:$J106)-$H106-$F106-SUM($K106:$R106)</f>
        <v>-0.0191982761312185</v>
      </c>
      <c r="E26" s="63"/>
      <c r="F26" s="63"/>
      <c r="G26" s="63"/>
      <c r="H26" s="63"/>
      <c r="I26" s="63"/>
    </row>
    <row r="27" customFormat="false" ht="15" hidden="false" customHeight="false" outlineLevel="0" collapsed="false">
      <c r="A27" s="66" t="n">
        <v>2017</v>
      </c>
      <c r="B27" s="67" t="n">
        <v>-0.0239156686325395</v>
      </c>
      <c r="C27" s="69" t="n">
        <f aca="false">'Central scenario'!AL6+SUM($C107:$J107)-$H107-$F107-SUM($K107:$Q107)</f>
        <v>-0.0181883289064561</v>
      </c>
      <c r="D27" s="69" t="n">
        <f aca="false">'Central scenario'!BO6+SUM($C107:$J107)-$H107-$F107-SUM($K107:$R107)</f>
        <v>-0.0260574438211465</v>
      </c>
      <c r="E27" s="72"/>
      <c r="F27" s="71"/>
      <c r="G27" s="71"/>
      <c r="H27" s="71"/>
      <c r="I27" s="71"/>
    </row>
    <row r="28" customFormat="false" ht="15" hidden="false" customHeight="false" outlineLevel="0" collapsed="false">
      <c r="A28" s="66" t="n">
        <v>2018</v>
      </c>
      <c r="B28" s="68" t="n">
        <v>-0.019363098915625</v>
      </c>
      <c r="C28" s="69" t="n">
        <f aca="false">'Central scenario'!$AL7+SUM($C108:$J108)-$F108-SUM($K108:$Q108)</f>
        <v>-0.00870503909312308</v>
      </c>
      <c r="D28" s="69" t="n">
        <f aca="false">'Central scenario'!BO7+SUM($C108:$J108)-$F108-SUM($K108:$R108)</f>
        <v>-0.0211997797019781</v>
      </c>
      <c r="E28" s="71"/>
      <c r="F28" s="71"/>
      <c r="G28" s="71"/>
      <c r="H28" s="71"/>
      <c r="I28" s="71"/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scenario'!$AL8+SUM($D$112:$J$112)-SUM($K$112:$Q$112)</f>
        <v>-0.0132989451425714</v>
      </c>
      <c r="D29" s="69" t="n">
        <f aca="false">'Central scenario'!$BO8+SUM($D$112:$J$112)-SUM($K$112:$Q$112)-$I$112*12/15</f>
        <v>-0.0265989411999017</v>
      </c>
      <c r="E29" s="71" t="n">
        <f aca="false">'Low scenario'!$AL8+SUM($D$112:$J$112)-SUM($K$112:$Q$112)</f>
        <v>-0.013230021756983</v>
      </c>
      <c r="F29" s="71" t="n">
        <f aca="false">'Low scenario'!$BO8+SUM($D$112:$J$112)-SUM($K$112:$Q$112)-$I$112*12/15</f>
        <v>-0.0265300178143132</v>
      </c>
      <c r="G29" s="71" t="n">
        <f aca="false">'High scenario'!$AL8+SUM($D$112:$J$112)-SUM($K$112:$Q$112)</f>
        <v>-0.0138412735309031</v>
      </c>
      <c r="H29" s="71" t="n">
        <f aca="false">'High scenario'!$BO8+SUM($D$112:$J$112)-SUM($K$112:$Q$112)-$I$112*12/15</f>
        <v>-0.027134470981299</v>
      </c>
      <c r="I29" s="71"/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scenario'!$AL9+SUM($D$112:$J$112)-SUM($K$112:$Q$112)</f>
        <v>-0.0111948878602353</v>
      </c>
      <c r="D30" s="69" t="n">
        <f aca="false">'Central scenario'!$BO9+SUM($D$112:$J$112)-SUM($K$112:$Q$112)-$I$112</f>
        <v>-0.0278687455799028</v>
      </c>
      <c r="E30" s="71" t="n">
        <f aca="false">'Low scenario'!$AL9+SUM($D$112:$J$112)-SUM($K$112:$Q$112)</f>
        <v>-0.0116308897950036</v>
      </c>
      <c r="F30" s="71" t="n">
        <f aca="false">'Low scenario'!$BO9+SUM($D$112:$J$112)-SUM($K$112:$Q$112)-$I$112</f>
        <v>-0.0283042997966292</v>
      </c>
      <c r="G30" s="71" t="n">
        <f aca="false">'High scenario'!$AL9+SUM($D$112:$J$112)-SUM($K$112:$Q$112)</f>
        <v>-0.00907085562207891</v>
      </c>
      <c r="H30" s="71" t="n">
        <f aca="false">'High scenario'!$BO9+SUM($D$112:$J$112)-SUM($K$112:$Q$112)-$I$112</f>
        <v>-0.0257284135111911</v>
      </c>
      <c r="I30" s="71"/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scenario'!$AL10+SUM($D$112:$J$112)-SUM($K$112:$Q$112)</f>
        <v>-0.00915361892627247</v>
      </c>
      <c r="D31" s="69" t="n">
        <f aca="false">'Central scenario'!$BO10+SUM($D$112:$J$112)-SUM($K$112:$Q$112)-$I$112</f>
        <v>-0.0262561634448694</v>
      </c>
      <c r="E31" s="71" t="n">
        <f aca="false">'Low scenario'!$AL10+SUM($D$112:$J$112)-SUM($K$112:$Q$112)</f>
        <v>-0.011205656069382</v>
      </c>
      <c r="F31" s="71" t="n">
        <f aca="false">'Low scenario'!$BO10+SUM($D$112:$J$112)-SUM($K$112:$Q$112)-$I$112</f>
        <v>-0.0282925141234817</v>
      </c>
      <c r="G31" s="71" t="n">
        <f aca="false">'High scenario'!$AL10+SUM($D$112:$J$112)-SUM($K$112:$Q$112)</f>
        <v>-0.0044114506179748</v>
      </c>
      <c r="H31" s="71" t="n">
        <f aca="false">'High scenario'!$BO10+SUM($D$112:$J$112)-SUM($K$112:$Q$112)-$I$112</f>
        <v>-0.0215204660227487</v>
      </c>
      <c r="I31" s="71"/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scenario'!$AL11+SUM($D$112:$J$112)-SUM($K$112:$Q$112)</f>
        <v>-0.00850348083524384</v>
      </c>
      <c r="D32" s="69" t="n">
        <f aca="false">'Central scenario'!$BO11+SUM($D$112:$J$112)-SUM($K$112:$Q$112)-$I$112</f>
        <v>-0.0260215473615913</v>
      </c>
      <c r="E32" s="71" t="n">
        <f aca="false">'Low scenario'!$AL11+SUM($D$112:$J$112)-SUM($K$112:$Q$112)</f>
        <v>-0.0119704070935993</v>
      </c>
      <c r="F32" s="71" t="n">
        <f aca="false">'Low scenario'!$BO11+SUM($D$112:$J$112)-SUM($K$112:$Q$112)-$I$112</f>
        <v>-0.0294625697789656</v>
      </c>
      <c r="G32" s="71" t="n">
        <f aca="false">'High scenario'!$AL11+SUM($D$112:$J$112)-SUM($K$112:$Q$112)</f>
        <v>-0.00402834388255803</v>
      </c>
      <c r="H32" s="71" t="n">
        <f aca="false">'High scenario'!$BO11+SUM($D$112:$J$112)-SUM($K$112:$Q$112)-$I$112</f>
        <v>-0.0215631496967985</v>
      </c>
      <c r="I32" s="71"/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scenario'!$AL12+SUM($D$112:$J$112)-SUM($K$112:$Q$112)</f>
        <v>-0.00750911439782149</v>
      </c>
      <c r="D33" s="69" t="n">
        <f aca="false">'Central scenario'!$BO12+SUM($D$112:$J$112)-SUM($K$112:$Q$112)-$I$112</f>
        <v>-0.0253552939636605</v>
      </c>
      <c r="E33" s="71" t="n">
        <f aca="false">'Low scenario'!$AL12+SUM($D$112:$J$112)-SUM($K$112:$Q$112)</f>
        <v>-0.0121411021718499</v>
      </c>
      <c r="F33" s="71" t="n">
        <f aca="false">'Low scenario'!$BO12+SUM($D$112:$J$112)-SUM($K$112:$Q$112)-$I$112</f>
        <v>-0.0299336413146685</v>
      </c>
      <c r="G33" s="71" t="n">
        <f aca="false">'High scenario'!$AL12+SUM($D$112:$J$112)-SUM($K$112:$Q$112)</f>
        <v>-0.00342851830112054</v>
      </c>
      <c r="H33" s="71" t="n">
        <f aca="false">'High scenario'!$BO12+SUM($D$112:$J$112)-SUM($K$112:$Q$112)-$I$112</f>
        <v>-0.0211788605526811</v>
      </c>
      <c r="I33" s="71"/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scenario'!$AL13+SUM($D$112:$J$112)-SUM($K$112:$Q$112)</f>
        <v>-0.00622699134793961</v>
      </c>
      <c r="D34" s="72" t="n">
        <f aca="false">'Central scenario'!$BO13+SUM($D$112:$J$112)-SUM($K$112:$Q$112)-$I$112</f>
        <v>-0.0243323813134958</v>
      </c>
      <c r="E34" s="71" t="n">
        <f aca="false">'Low scenario'!$AL13+SUM($D$112:$J$112)-SUM($K$112:$Q$112)</f>
        <v>-0.0128306395243145</v>
      </c>
      <c r="F34" s="71" t="n">
        <f aca="false">'Low scenario'!$BO13+SUM($D$112:$J$112)-SUM($K$112:$Q$112)-$I$112</f>
        <v>-0.0309834761032303</v>
      </c>
      <c r="G34" s="71" t="n">
        <f aca="false">'High scenario'!$AL13+SUM($D$112:$J$112)-SUM($K$112:$Q$112)</f>
        <v>-0.00169542828194869</v>
      </c>
      <c r="H34" s="71" t="n">
        <f aca="false">'High scenario'!$BO13+SUM($D$112:$J$112)-SUM($K$112:$Q$112)-$I$112</f>
        <v>-0.0197533994803561</v>
      </c>
      <c r="I34" s="71"/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scenario'!$AL14+SUM($D$112:$J$112)-SUM($K$112:$Q$112)</f>
        <v>-0.00557121373817196</v>
      </c>
      <c r="D35" s="73" t="n">
        <f aca="false">'Central scenario'!$BO14+SUM($D$112:$J$112)-SUM($K$112:$Q$112)-$I$112</f>
        <v>-0.0246436331705702</v>
      </c>
      <c r="E35" s="71" t="n">
        <f aca="false">'Low scenario'!$AL14+SUM($D$112:$J$112)-SUM($K$112:$Q$112)</f>
        <v>-0.0134016607776927</v>
      </c>
      <c r="F35" s="71" t="n">
        <f aca="false">'Low scenario'!$BO14+SUM($D$112:$J$112)-SUM($K$112:$Q$112)-$I$112</f>
        <v>-0.0324985852071005</v>
      </c>
      <c r="G35" s="71" t="n">
        <f aca="false">'High scenario'!$AL14+SUM($D$112:$J$112)-SUM($K$112:$Q$112)</f>
        <v>0.000823428045524734</v>
      </c>
      <c r="H35" s="71" t="n">
        <f aca="false">'High scenario'!$BO14+SUM($D$112:$J$112)-SUM($K$112:$Q$112)-$I$112</f>
        <v>-0.0180881957953213</v>
      </c>
      <c r="I35" s="71"/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scenario'!$AL15+SUM($D$112:$J$112)-SUM($K$112:$Q$112)</f>
        <v>-0.00334274333836037</v>
      </c>
      <c r="D36" s="74" t="n">
        <f aca="false">'Central scenario'!$BO15+SUM($D$112:$J$112)-SUM($K$112:$Q$112)-$I$112</f>
        <v>-0.0235262615896547</v>
      </c>
      <c r="E36" s="71" t="n">
        <f aca="false">'Low scenario'!$AL15+SUM($D$112:$J$112)-SUM($K$112:$Q$112)</f>
        <v>-0.011317455534099</v>
      </c>
      <c r="F36" s="71" t="n">
        <f aca="false">'Low scenario'!$BO15+SUM($D$112:$J$112)-SUM($K$112:$Q$112)-$I$112</f>
        <v>-0.0314717661773549</v>
      </c>
      <c r="G36" s="71" t="n">
        <f aca="false">'High scenario'!$AL15+SUM($D$112:$J$112)-SUM($K$112:$Q$112)</f>
        <v>0.00325281004585748</v>
      </c>
      <c r="H36" s="71" t="n">
        <f aca="false">'High scenario'!$BO15+SUM($D$112:$J$112)-SUM($K$112:$Q$112)-$I$112</f>
        <v>-0.016671542998474</v>
      </c>
      <c r="I36" s="71"/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scenario'!$AL16+SUM($D$112:$J$112)-SUM($K$112:$Q$112)</f>
        <v>-0.00163198291826604</v>
      </c>
      <c r="D37" s="74" t="n">
        <f aca="false">'Central scenario'!$BO16+SUM($D$112:$J$112)-SUM($K$112:$Q$112)-$I$112</f>
        <v>-0.0225821892066187</v>
      </c>
      <c r="E37" s="71" t="n">
        <f aca="false">'Low scenario'!$AL16+SUM($D$112:$J$112)-SUM($K$112:$Q$112)</f>
        <v>-0.0096516521250385</v>
      </c>
      <c r="F37" s="71" t="n">
        <f aca="false">'Low scenario'!$BO16+SUM($D$112:$J$112)-SUM($K$112:$Q$112)-$I$112</f>
        <v>-0.0307478218723137</v>
      </c>
      <c r="G37" s="71" t="n">
        <f aca="false">'High scenario'!$AL16+SUM($D$112:$J$112)-SUM($K$112:$Q$112)</f>
        <v>0.00603525786238929</v>
      </c>
      <c r="H37" s="71" t="n">
        <f aca="false">'High scenario'!$BO16+SUM($D$112:$J$112)-SUM($K$112:$Q$112)-$I$112</f>
        <v>-0.0144487377338641</v>
      </c>
      <c r="I37" s="71"/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scenario'!$AL17+SUM($D$112:$J$112)-SUM($K$112:$Q$112)</f>
        <v>0.000406218437246298</v>
      </c>
      <c r="D38" s="74" t="n">
        <f aca="false">'Central scenario'!$BO17+SUM($D$112:$J$112)-SUM($K$112:$Q$112)-$I$112</f>
        <v>-0.0213985767735004</v>
      </c>
      <c r="E38" s="71" t="n">
        <f aca="false">'Low scenario'!$AL17+SUM($D$112:$J$112)-SUM($K$112:$Q$112)</f>
        <v>-0.00754586989787761</v>
      </c>
      <c r="F38" s="71" t="n">
        <f aca="false">'Low scenario'!$BO17+SUM($D$112:$J$112)-SUM($K$112:$Q$112)-$I$112</f>
        <v>-0.0295966784991039</v>
      </c>
      <c r="G38" s="71" t="n">
        <f aca="false">'High scenario'!$AL17+SUM($D$112:$J$112)-SUM($K$112:$Q$112)</f>
        <v>0.00860325576713275</v>
      </c>
      <c r="H38" s="71" t="n">
        <f aca="false">'High scenario'!$BO17+SUM($D$112:$J$112)-SUM($K$112:$Q$112)-$I$112</f>
        <v>-0.012628199957765</v>
      </c>
      <c r="I38" s="71"/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scenario'!$AL18+SUM($D$112:$J$112)-SUM($K$112:$Q$112)</f>
        <v>0.00300563261814449</v>
      </c>
      <c r="D39" s="73" t="n">
        <f aca="false">'Central scenario'!$BO18+SUM($D$112:$J$112)-SUM($K$112:$Q$112)-$I$112</f>
        <v>-0.019664200355209</v>
      </c>
      <c r="E39" s="71" t="n">
        <f aca="false">'Low scenario'!$AL18+SUM($D$112:$J$112)-SUM($K$112:$Q$112)</f>
        <v>-0.00713311937033657</v>
      </c>
      <c r="F39" s="71" t="n">
        <f aca="false">'Low scenario'!$BO18+SUM($D$112:$J$112)-SUM($K$112:$Q$112)-$I$112</f>
        <v>-0.0299893256060552</v>
      </c>
      <c r="G39" s="71" t="n">
        <f aca="false">'High scenario'!$AL18+SUM($D$112:$J$112)-SUM($K$112:$Q$112)</f>
        <v>0.0114342279248768</v>
      </c>
      <c r="H39" s="71" t="n">
        <f aca="false">'High scenario'!$BO18+SUM($D$112:$J$112)-SUM($K$112:$Q$112)-$I$112</f>
        <v>-0.0104589969714387</v>
      </c>
      <c r="I39" s="71"/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scenario'!$AL19+SUM($D$112:$J$112)-SUM($K$112:$Q$112)</f>
        <v>0.00487979254267945</v>
      </c>
      <c r="D40" s="74" t="n">
        <f aca="false">'Central scenario'!$BO19+SUM($D$112:$J$112)-SUM($K$112:$Q$112)-$I$112</f>
        <v>-0.018620006896266</v>
      </c>
      <c r="E40" s="71" t="n">
        <f aca="false">'Low scenario'!$AL19+SUM($D$112:$J$112)-SUM($K$112:$Q$112)</f>
        <v>-0.0058208814076617</v>
      </c>
      <c r="F40" s="71" t="n">
        <f aca="false">'Low scenario'!$BO19+SUM($D$112:$J$112)-SUM($K$112:$Q$112)-$I$112</f>
        <v>-0.0293175596853717</v>
      </c>
      <c r="G40" s="71" t="n">
        <f aca="false">'High scenario'!$AL19+SUM($D$112:$J$112)-SUM($K$112:$Q$112)</f>
        <v>0.0133612040476077</v>
      </c>
      <c r="H40" s="71" t="n">
        <f aca="false">'High scenario'!$BO19+SUM($D$112:$J$112)-SUM($K$112:$Q$112)-$I$112</f>
        <v>-0.00918521248377874</v>
      </c>
      <c r="I40" s="71"/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scenario'!$AL20+SUM($D$112:$J$112)-SUM($K$112:$Q$112)</f>
        <v>0.00661309787334962</v>
      </c>
      <c r="D41" s="74" t="n">
        <f aca="false">'Central scenario'!$BO20+SUM($D$112:$J$112)-SUM($K$112:$Q$112)-$I$112</f>
        <v>-0.0175608984118696</v>
      </c>
      <c r="E41" s="71" t="n">
        <f aca="false">'Low scenario'!$AL20+SUM($D$112:$J$112)-SUM($K$112:$Q$112)</f>
        <v>-0.00584049566213408</v>
      </c>
      <c r="F41" s="71" t="n">
        <f aca="false">'Low scenario'!$BO20+SUM($D$112:$J$112)-SUM($K$112:$Q$112)-$I$112</f>
        <v>-0.0299041055651337</v>
      </c>
      <c r="G41" s="71" t="n">
        <f aca="false">'High scenario'!$AL20+SUM($D$112:$J$112)-SUM($K$112:$Q$112)</f>
        <v>0.0158633453266666</v>
      </c>
      <c r="H41" s="71" t="n">
        <f aca="false">'High scenario'!$BO20+SUM($D$112:$J$112)-SUM($K$112:$Q$112)-$I$112</f>
        <v>-0.00708896485883936</v>
      </c>
      <c r="I41" s="71"/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scenario'!$AL21+SUM($D$112:$J$112)-SUM($K$112:$Q$112)</f>
        <v>0.00700624797742713</v>
      </c>
      <c r="D42" s="74" t="n">
        <f aca="false">'Central scenario'!$BO21+SUM($D$112:$J$112)-SUM($K$112:$Q$112)-$I$112</f>
        <v>-0.0173994609481594</v>
      </c>
      <c r="E42" s="71" t="n">
        <f aca="false">'Low scenario'!$AL21+SUM($D$112:$J$112)-SUM($K$112:$Q$112)</f>
        <v>-0.00571789184747771</v>
      </c>
      <c r="F42" s="71" t="n">
        <f aca="false">'Low scenario'!$BO21+SUM($D$112:$J$112)-SUM($K$112:$Q$112)-$I$112</f>
        <v>-0.0307839999922032</v>
      </c>
      <c r="G42" s="71" t="n">
        <f aca="false">'High scenario'!$AL21+SUM($D$112:$J$112)-SUM($K$112:$Q$112)</f>
        <v>0.0176521473935818</v>
      </c>
      <c r="H42" s="71" t="n">
        <f aca="false">'High scenario'!$BO21+SUM($D$112:$J$112)-SUM($K$112:$Q$112)-$I$112</f>
        <v>-0.00577765954593984</v>
      </c>
      <c r="I42" s="71"/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scenario'!$AL22+SUM($D$112:$J$112)-SUM($K$112:$Q$112)</f>
        <v>0.00883547111772142</v>
      </c>
      <c r="D43" s="73" t="n">
        <f aca="false">'Central scenario'!$BO22+SUM($D$112:$J$112)-SUM($K$112:$Q$112)-$I$112</f>
        <v>-0.0160958739464885</v>
      </c>
      <c r="E43" s="71" t="n">
        <f aca="false">'Low scenario'!$AL22+SUM($D$112:$J$112)-SUM($K$112:$Q$112)</f>
        <v>-0.00484731461536162</v>
      </c>
      <c r="F43" s="71" t="n">
        <f aca="false">'Low scenario'!$BO22+SUM($D$112:$J$112)-SUM($K$112:$Q$112)-$I$112</f>
        <v>-0.0309882801061598</v>
      </c>
      <c r="G43" s="71" t="n">
        <f aca="false">'High scenario'!$AL22+SUM($D$112:$J$112)-SUM($K$112:$Q$112)</f>
        <v>0.0190344691907484</v>
      </c>
      <c r="H43" s="71" t="n">
        <f aca="false">'High scenario'!$BO22+SUM($D$112:$J$112)-SUM($K$112:$Q$112)-$I$112</f>
        <v>-0.00471854931987413</v>
      </c>
      <c r="I43" s="71"/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scenario'!$AL23+SUM($D$112:$J$112)-SUM($K$112:$Q$112)</f>
        <v>0.0100241399268538</v>
      </c>
      <c r="D44" s="74" t="n">
        <f aca="false">'Central scenario'!$BO23+SUM($D$112:$J$112)-SUM($K$112:$Q$112)-$I$112</f>
        <v>-0.0155111840473463</v>
      </c>
      <c r="E44" s="71" t="n">
        <f aca="false">'Low scenario'!$AL23+SUM($D$112:$J$112)-SUM($K$112:$Q$112)</f>
        <v>-0.00484114383198615</v>
      </c>
      <c r="F44" s="71" t="n">
        <f aca="false">'Low scenario'!$BO23+SUM($D$112:$J$112)-SUM($K$112:$Q$112)-$I$112</f>
        <v>-0.0316697930245545</v>
      </c>
      <c r="G44" s="71" t="n">
        <f aca="false">'High scenario'!$AL23+SUM($D$112:$J$112)-SUM($K$112:$Q$112)</f>
        <v>0.0205878445620073</v>
      </c>
      <c r="H44" s="71" t="n">
        <f aca="false">'High scenario'!$BO23+SUM($D$112:$J$112)-SUM($K$112:$Q$112)-$I$112</f>
        <v>-0.00345657494452627</v>
      </c>
      <c r="I44" s="71"/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scenario'!$AL24+SUM($D$112:$J$112)-SUM($K$112:$Q$112)</f>
        <v>0.0106946877591343</v>
      </c>
      <c r="D45" s="74" t="n">
        <f aca="false">'Central scenario'!$BO24+SUM($D$112:$J$112)-SUM($K$112:$Q$112)-$I$112</f>
        <v>-0.0152963987024477</v>
      </c>
      <c r="E45" s="71" t="n">
        <f aca="false">'Low scenario'!$AL24+SUM($D$112:$J$112)-SUM($K$112:$Q$112)</f>
        <v>-0.00498721887831039</v>
      </c>
      <c r="F45" s="71" t="n">
        <f aca="false">'Low scenario'!$BO24+SUM($D$112:$J$112)-SUM($K$112:$Q$112)-$I$112</f>
        <v>-0.0322767597693885</v>
      </c>
      <c r="G45" s="71" t="n">
        <f aca="false">'High scenario'!$AL24+SUM($D$112:$J$112)-SUM($K$112:$Q$112)</f>
        <v>0.0226948851643245</v>
      </c>
      <c r="H45" s="71" t="n">
        <f aca="false">'High scenario'!$BO24+SUM($D$112:$J$112)-SUM($K$112:$Q$112)-$I$112</f>
        <v>-0.00181343434989905</v>
      </c>
      <c r="I45" s="71"/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scenario'!$AL25+SUM($D$112:$J$112)-SUM($K$112:$Q$112)</f>
        <v>0.0119990799847212</v>
      </c>
      <c r="D46" s="74" t="n">
        <f aca="false">'Central scenario'!$BO25+SUM($D$112:$J$112)-SUM($K$112:$Q$112)-$I$112</f>
        <v>-0.0143982627787193</v>
      </c>
      <c r="E46" s="71" t="n">
        <f aca="false">'Low scenario'!$AL25+SUM($D$112:$J$112)-SUM($K$112:$Q$112)</f>
        <v>-0.00393374960639461</v>
      </c>
      <c r="F46" s="71" t="n">
        <f aca="false">'Low scenario'!$BO25+SUM($D$112:$J$112)-SUM($K$112:$Q$112)-$I$112</f>
        <v>-0.0317924434059252</v>
      </c>
      <c r="G46" s="71" t="n">
        <f aca="false">'High scenario'!$AL25+SUM($D$112:$J$112)-SUM($K$112:$Q$112)</f>
        <v>0.024322820113923</v>
      </c>
      <c r="H46" s="71" t="n">
        <f aca="false">'High scenario'!$BO25+SUM($D$112:$J$112)-SUM($K$112:$Q$112)-$I$112</f>
        <v>-0.000627706475908837</v>
      </c>
      <c r="I46" s="71"/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scenario'!$AL26+SUM($D$112:$J$112)-SUM($K$112:$Q$112)</f>
        <v>0.0124472576501018</v>
      </c>
      <c r="D47" s="73" t="n">
        <f aca="false">'Central scenario'!$BO26+SUM($D$112:$J$112)-SUM($K$112:$Q$112)-$I$112</f>
        <v>-0.0145303916989996</v>
      </c>
      <c r="E47" s="71" t="n">
        <f aca="false">'Low scenario'!$AL26+SUM($D$112:$J$112)-SUM($K$112:$Q$112)</f>
        <v>-0.00348726306254921</v>
      </c>
      <c r="F47" s="71" t="n">
        <f aca="false">'Low scenario'!$BO26+SUM($D$112:$J$112)-SUM($K$112:$Q$112)-$I$112</f>
        <v>-0.0321441427757421</v>
      </c>
      <c r="G47" s="71" t="n">
        <f aca="false">'High scenario'!$AL26+SUM($D$112:$J$112)-SUM($K$112:$Q$112)</f>
        <v>0.0258933668154738</v>
      </c>
      <c r="H47" s="71" t="n">
        <f aca="false">'High scenario'!$BO26+SUM($D$112:$J$112)-SUM($K$112:$Q$112)-$I$112</f>
        <v>0.00042470583418726</v>
      </c>
      <c r="I47" s="71"/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scenario'!$AL27+SUM($D$112:$J$112)-SUM($K$112:$Q$112)</f>
        <v>0.0137418088548116</v>
      </c>
      <c r="D48" s="74" t="n">
        <f aca="false">'Central scenario'!$BO27+SUM($D$112:$J$112)-SUM($K$112:$Q$112)-$I$112</f>
        <v>-0.0135486880966525</v>
      </c>
      <c r="E48" s="71" t="n">
        <f aca="false">'Low scenario'!$AL27+SUM($D$112:$J$112)-SUM($K$112:$Q$112)</f>
        <v>-0.00243472431714443</v>
      </c>
      <c r="F48" s="71" t="n">
        <f aca="false">'Low scenario'!$BO27+SUM($D$112:$J$112)-SUM($K$112:$Q$112)-$I$112</f>
        <v>-0.0319183198828493</v>
      </c>
      <c r="G48" s="71" t="n">
        <f aca="false">'High scenario'!$AL27+SUM($D$112:$J$112)-SUM($K$112:$Q$112)</f>
        <v>0.0273068196967212</v>
      </c>
      <c r="H48" s="71" t="n">
        <f aca="false">'High scenario'!$BO27+SUM($D$112:$J$112)-SUM($K$112:$Q$112)-$I$112</f>
        <v>0.00146569563547933</v>
      </c>
      <c r="I48" s="71"/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scenario'!$AL28+SUM($D$112:$J$112)-SUM($K$112:$Q$112)</f>
        <v>0.0143304306031982</v>
      </c>
      <c r="D49" s="74" t="n">
        <f aca="false">'Central scenario'!$BO28+SUM($D$112:$J$112)-SUM($K$112:$Q$112)-$I$112</f>
        <v>-0.0135978786010726</v>
      </c>
      <c r="E49" s="71" t="n">
        <f aca="false">'Low scenario'!$AL28+SUM($D$112:$J$112)-SUM($K$112:$Q$112)</f>
        <v>-0.00253622134194078</v>
      </c>
      <c r="F49" s="71" t="n">
        <f aca="false">'Low scenario'!$BO28+SUM($D$112:$J$112)-SUM($K$112:$Q$112)-$I$112</f>
        <v>-0.0327543710312445</v>
      </c>
      <c r="G49" s="71" t="n">
        <f aca="false">'High scenario'!$AL28+SUM($D$112:$J$112)-SUM($K$112:$Q$112)</f>
        <v>0.0282753909259318</v>
      </c>
      <c r="H49" s="71" t="n">
        <f aca="false">'High scenario'!$BO28+SUM($D$112:$J$112)-SUM($K$112:$Q$112)-$I$112</f>
        <v>0.00195740693025463</v>
      </c>
      <c r="I49" s="71"/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scenario'!$AL29+SUM($D$112:$J$112)-SUM($K$112:$Q$112)</f>
        <v>0.0152492762104137</v>
      </c>
      <c r="D50" s="74" t="n">
        <f aca="false">'Central scenario'!$BO29+SUM($D$112:$J$112)-SUM($K$112:$Q$112)-$I$112</f>
        <v>-0.0133086992307699</v>
      </c>
      <c r="E50" s="71" t="n">
        <f aca="false">'Low scenario'!$AL29+SUM($D$112:$J$112)-SUM($K$112:$Q$112)</f>
        <v>-0.00283889327899731</v>
      </c>
      <c r="F50" s="71" t="n">
        <f aca="false">'Low scenario'!$BO29+SUM($D$112:$J$112)-SUM($K$112:$Q$112)-$I$112</f>
        <v>-0.0337102929440502</v>
      </c>
      <c r="G50" s="71" t="n">
        <f aca="false">'High scenario'!$AL29+SUM($D$112:$J$112)-SUM($K$112:$Q$112)</f>
        <v>0.0293313542354385</v>
      </c>
      <c r="H50" s="71" t="n">
        <f aca="false">'High scenario'!$BO29+SUM($D$112:$J$112)-SUM($K$112:$Q$112)-$I$112</f>
        <v>0.00275057379578766</v>
      </c>
      <c r="I50" s="71"/>
    </row>
    <row r="53" customFormat="false" ht="12.8" hidden="false" customHeight="false" outlineLevel="0" collapsed="false">
      <c r="C53" s="77"/>
      <c r="D53" s="77"/>
      <c r="E53" s="77"/>
      <c r="F53" s="77" t="s">
        <v>82</v>
      </c>
      <c r="G53" s="77"/>
      <c r="H53" s="77"/>
      <c r="I53" s="77"/>
      <c r="J53" s="77"/>
    </row>
    <row r="54" customFormat="false" ht="12.8" hidden="false" customHeight="false" outlineLevel="0" collapsed="false">
      <c r="C54" s="78" t="s">
        <v>83</v>
      </c>
      <c r="D54" s="78"/>
      <c r="E54" s="78"/>
      <c r="F54" s="78"/>
      <c r="G54" s="78"/>
      <c r="H54" s="78"/>
      <c r="I54" s="77"/>
      <c r="J54" s="78" t="s">
        <v>84</v>
      </c>
      <c r="K54" s="78"/>
      <c r="L54" s="78"/>
      <c r="M54" s="78"/>
      <c r="N54" s="78"/>
      <c r="O54" s="78"/>
      <c r="P54" s="78"/>
    </row>
    <row r="55" customFormat="false" ht="12.8" hidden="false" customHeight="false" outlineLevel="0" collapsed="false">
      <c r="B55" s="79"/>
      <c r="C55" s="80" t="s">
        <v>85</v>
      </c>
      <c r="D55" s="80"/>
      <c r="E55" s="80"/>
      <c r="F55" s="80"/>
      <c r="G55" s="80"/>
      <c r="H55" s="80"/>
      <c r="I55" s="80"/>
      <c r="J55" s="80"/>
      <c r="K55" s="81"/>
      <c r="L55" s="81" t="s">
        <v>86</v>
      </c>
      <c r="M55" s="81"/>
      <c r="N55" s="81"/>
      <c r="O55" s="81"/>
      <c r="P55" s="81"/>
      <c r="Q55" s="81"/>
      <c r="R55" s="81"/>
    </row>
    <row r="56" customFormat="false" ht="12.8" hidden="false" customHeight="false" outlineLevel="0" collapsed="false">
      <c r="B56" s="79"/>
      <c r="C56" s="82" t="s">
        <v>87</v>
      </c>
      <c r="D56" s="83" t="s">
        <v>88</v>
      </c>
      <c r="E56" s="82" t="s">
        <v>89</v>
      </c>
      <c r="F56" s="83" t="s">
        <v>90</v>
      </c>
      <c r="G56" s="82" t="s">
        <v>91</v>
      </c>
      <c r="H56" s="83" t="s">
        <v>92</v>
      </c>
      <c r="I56" s="82" t="s">
        <v>93</v>
      </c>
      <c r="J56" s="83" t="s">
        <v>94</v>
      </c>
      <c r="K56" s="83" t="s">
        <v>95</v>
      </c>
      <c r="L56" s="84" t="s">
        <v>96</v>
      </c>
      <c r="M56" s="83" t="s">
        <v>97</v>
      </c>
      <c r="N56" s="84" t="s">
        <v>98</v>
      </c>
      <c r="O56" s="83" t="s">
        <v>99</v>
      </c>
      <c r="P56" s="84" t="s">
        <v>100</v>
      </c>
      <c r="Q56" s="83" t="s">
        <v>101</v>
      </c>
      <c r="R56" s="84" t="s">
        <v>102</v>
      </c>
    </row>
    <row r="57" customFormat="false" ht="12.8" hidden="false" customHeight="false" outlineLevel="0" collapsed="false">
      <c r="B57" s="83" t="n">
        <v>1993</v>
      </c>
      <c r="C57" s="85" t="n">
        <v>853307.6</v>
      </c>
      <c r="D57" s="83"/>
      <c r="E57" s="83"/>
      <c r="F57" s="86"/>
      <c r="G57" s="83"/>
      <c r="H57" s="85"/>
      <c r="I57" s="85" t="n">
        <v>3015865.81949566</v>
      </c>
      <c r="J57" s="85"/>
      <c r="K57" s="87" t="n">
        <v>352371.13373</v>
      </c>
      <c r="L57" s="87"/>
      <c r="M57" s="87" t="n">
        <v>1036245.35282</v>
      </c>
      <c r="N57" s="87" t="n">
        <v>214541.63623</v>
      </c>
      <c r="O57" s="87" t="n">
        <v>0</v>
      </c>
      <c r="P57" s="87"/>
      <c r="Q57" s="87"/>
      <c r="R57" s="87"/>
    </row>
    <row r="58" customFormat="false" ht="12.8" hidden="false" customHeight="false" outlineLevel="0" collapsed="false">
      <c r="B58" s="79" t="n">
        <v>1994</v>
      </c>
      <c r="C58" s="88" t="n">
        <v>1164662.22</v>
      </c>
      <c r="D58" s="89"/>
      <c r="E58" s="89"/>
      <c r="F58" s="89"/>
      <c r="G58" s="89"/>
      <c r="H58" s="88"/>
      <c r="I58" s="88" t="n">
        <v>3226509.52498154</v>
      </c>
      <c r="J58" s="88"/>
      <c r="K58" s="85" t="n">
        <v>293763.12069</v>
      </c>
      <c r="L58" s="85"/>
      <c r="M58" s="85" t="n">
        <v>1287640.9398</v>
      </c>
      <c r="N58" s="85" t="n">
        <v>456594.30016</v>
      </c>
      <c r="O58" s="85" t="n">
        <v>0</v>
      </c>
      <c r="P58" s="85"/>
      <c r="Q58" s="85"/>
      <c r="R58" s="85"/>
    </row>
    <row r="59" customFormat="false" ht="12.8" hidden="false" customHeight="false" outlineLevel="0" collapsed="false">
      <c r="B59" s="79" t="n">
        <v>1995</v>
      </c>
      <c r="C59" s="85" t="n">
        <v>1243225.6</v>
      </c>
      <c r="D59" s="83"/>
      <c r="E59" s="83"/>
      <c r="F59" s="83"/>
      <c r="G59" s="83"/>
      <c r="H59" s="85"/>
      <c r="I59" s="85" t="n">
        <v>2990988.48141767</v>
      </c>
      <c r="J59" s="85"/>
      <c r="K59" s="87" t="n">
        <v>296927.9492</v>
      </c>
      <c r="L59" s="87"/>
      <c r="M59" s="87" t="n">
        <v>1187925.9343</v>
      </c>
      <c r="N59" s="87" t="n">
        <v>524982.07006</v>
      </c>
      <c r="O59" s="87" t="n">
        <v>0</v>
      </c>
      <c r="P59" s="87"/>
      <c r="Q59" s="87"/>
      <c r="R59" s="87"/>
    </row>
    <row r="60" customFormat="false" ht="12.8" hidden="false" customHeight="false" outlineLevel="0" collapsed="false">
      <c r="B60" s="79" t="n">
        <v>1996</v>
      </c>
      <c r="C60" s="88" t="n">
        <v>1456325.4</v>
      </c>
      <c r="D60" s="88"/>
      <c r="E60" s="89" t="n">
        <v>1903838.651715</v>
      </c>
      <c r="F60" s="88" t="n">
        <v>2338287</v>
      </c>
      <c r="G60" s="89" t="n">
        <v>172304</v>
      </c>
      <c r="H60" s="88"/>
      <c r="I60" s="88" t="n">
        <v>3231346.71425055</v>
      </c>
      <c r="J60" s="88" t="n">
        <v>516954.41</v>
      </c>
      <c r="K60" s="85" t="n">
        <v>330883.704</v>
      </c>
      <c r="L60" s="85"/>
      <c r="M60" s="85" t="n">
        <v>1011324.76855</v>
      </c>
      <c r="N60" s="85" t="n">
        <v>1019118.98165</v>
      </c>
      <c r="O60" s="85" t="n">
        <v>0</v>
      </c>
      <c r="P60" s="85"/>
      <c r="Q60" s="85"/>
      <c r="R60" s="85"/>
    </row>
    <row r="61" customFormat="false" ht="12.8" hidden="false" customHeight="false" outlineLevel="0" collapsed="false">
      <c r="B61" s="79" t="n">
        <v>1997</v>
      </c>
      <c r="C61" s="85" t="n">
        <v>1669177.74063</v>
      </c>
      <c r="D61" s="85"/>
      <c r="E61" s="83" t="n">
        <v>2043538.989492</v>
      </c>
      <c r="F61" s="85" t="n">
        <v>3917421</v>
      </c>
      <c r="G61" s="83" t="n">
        <v>193825</v>
      </c>
      <c r="H61" s="85"/>
      <c r="I61" s="85" t="n">
        <v>3598188.08761998</v>
      </c>
      <c r="J61" s="85" t="n">
        <v>1986806.99</v>
      </c>
      <c r="K61" s="87" t="n">
        <v>246102.79437</v>
      </c>
      <c r="L61" s="87"/>
      <c r="M61" s="87" t="n">
        <v>1102667.44057</v>
      </c>
      <c r="N61" s="87" t="n">
        <v>1011029.82583</v>
      </c>
      <c r="O61" s="87" t="n">
        <v>0</v>
      </c>
      <c r="P61" s="87"/>
      <c r="Q61" s="87"/>
      <c r="R61" s="87"/>
    </row>
    <row r="62" customFormat="false" ht="12.8" hidden="false" customHeight="false" outlineLevel="0" collapsed="false">
      <c r="B62" s="79" t="n">
        <v>1998</v>
      </c>
      <c r="C62" s="88" t="n">
        <v>1902253.64072</v>
      </c>
      <c r="D62" s="88" t="n">
        <v>43509.9</v>
      </c>
      <c r="E62" s="89" t="n">
        <v>2097707.449838</v>
      </c>
      <c r="F62" s="88" t="n">
        <v>3692434</v>
      </c>
      <c r="G62" s="89" t="n">
        <v>197766</v>
      </c>
      <c r="H62" s="88"/>
      <c r="I62" s="88" t="n">
        <v>3797640.46271228</v>
      </c>
      <c r="J62" s="88" t="n">
        <v>1855405.55</v>
      </c>
      <c r="K62" s="85" t="n">
        <v>231684.89787</v>
      </c>
      <c r="L62" s="85"/>
      <c r="M62" s="85" t="n">
        <v>1323795.24164</v>
      </c>
      <c r="N62" s="85" t="n">
        <v>1121821.99199</v>
      </c>
      <c r="O62" s="85" t="n">
        <v>0</v>
      </c>
      <c r="P62" s="85"/>
      <c r="Q62" s="85"/>
      <c r="R62" s="85"/>
    </row>
    <row r="63" customFormat="false" ht="12.8" hidden="false" customHeight="false" outlineLevel="0" collapsed="false">
      <c r="B63" s="79" t="n">
        <v>1999</v>
      </c>
      <c r="C63" s="85" t="n">
        <v>1850960.88511</v>
      </c>
      <c r="D63" s="85" t="n">
        <v>193381.3</v>
      </c>
      <c r="E63" s="83" t="n">
        <v>1876157.764481</v>
      </c>
      <c r="F63" s="85" t="n">
        <v>3587875</v>
      </c>
      <c r="G63" s="83" t="n">
        <v>196994</v>
      </c>
      <c r="H63" s="85"/>
      <c r="I63" s="85" t="n">
        <v>3702544.47452621</v>
      </c>
      <c r="J63" s="85" t="n">
        <v>1868434.31</v>
      </c>
      <c r="K63" s="87" t="n">
        <v>239526.32367</v>
      </c>
      <c r="L63" s="87"/>
      <c r="M63" s="87" t="n">
        <v>1408351.81663</v>
      </c>
      <c r="N63" s="87" t="n">
        <v>1053075.5174</v>
      </c>
      <c r="O63" s="87" t="n">
        <v>0</v>
      </c>
      <c r="P63" s="87"/>
      <c r="Q63" s="87"/>
      <c r="R63" s="87"/>
    </row>
    <row r="64" customFormat="false" ht="12.8" hidden="false" customHeight="false" outlineLevel="0" collapsed="false">
      <c r="B64" s="79" t="n">
        <v>2000</v>
      </c>
      <c r="C64" s="88" t="n">
        <v>2095954.20594</v>
      </c>
      <c r="D64" s="88" t="n">
        <v>225126.798267</v>
      </c>
      <c r="E64" s="89" t="n">
        <v>1959837.85384788</v>
      </c>
      <c r="F64" s="88" t="n">
        <v>3478201</v>
      </c>
      <c r="G64" s="89" t="n">
        <v>487254.75526</v>
      </c>
      <c r="H64" s="88"/>
      <c r="I64" s="88" t="n">
        <v>3765213.6844696</v>
      </c>
      <c r="J64" s="88" t="n">
        <v>1776845.4022295</v>
      </c>
      <c r="K64" s="85" t="n">
        <v>215402.99416</v>
      </c>
      <c r="L64" s="85"/>
      <c r="M64" s="85" t="n">
        <v>1300825.33734</v>
      </c>
      <c r="N64" s="85" t="n">
        <v>1093248.25442</v>
      </c>
      <c r="O64" s="85" t="n">
        <v>0</v>
      </c>
      <c r="P64" s="85"/>
      <c r="Q64" s="85"/>
      <c r="R64" s="85"/>
    </row>
    <row r="65" customFormat="false" ht="12.8" hidden="false" customHeight="false" outlineLevel="0" collapsed="false">
      <c r="B65" s="79" t="n">
        <v>2001</v>
      </c>
      <c r="C65" s="85" t="n">
        <v>1994592.07047</v>
      </c>
      <c r="D65" s="85" t="n">
        <v>213002.63159</v>
      </c>
      <c r="E65" s="83" t="n">
        <v>1582734.84789566</v>
      </c>
      <c r="F65" s="85" t="n">
        <v>3419627</v>
      </c>
      <c r="G65" s="83" t="n">
        <v>225853.29969</v>
      </c>
      <c r="H65" s="85" t="n">
        <v>2933082</v>
      </c>
      <c r="I65" s="85" t="n">
        <v>3343942.45631307</v>
      </c>
      <c r="J65" s="85" t="n">
        <v>1739519.1815753</v>
      </c>
      <c r="K65" s="87" t="n">
        <v>184976.21637</v>
      </c>
      <c r="L65" s="87"/>
      <c r="M65" s="87" t="n">
        <v>1232567.64749</v>
      </c>
      <c r="N65" s="87" t="n">
        <v>1053013.16575</v>
      </c>
      <c r="O65" s="87" t="n">
        <v>0</v>
      </c>
      <c r="P65" s="87"/>
      <c r="Q65" s="87"/>
      <c r="R65" s="87"/>
    </row>
    <row r="66" customFormat="false" ht="12.8" hidden="false" customHeight="false" outlineLevel="0" collapsed="false">
      <c r="B66" s="79" t="n">
        <v>2002</v>
      </c>
      <c r="C66" s="88" t="n">
        <v>1721480.99196</v>
      </c>
      <c r="D66" s="88" t="n">
        <v>161900.70904</v>
      </c>
      <c r="E66" s="89" t="n">
        <v>1571513.88819431</v>
      </c>
      <c r="F66" s="88" t="n">
        <v>4483171</v>
      </c>
      <c r="G66" s="89" t="n">
        <v>217634.09198</v>
      </c>
      <c r="H66" s="88" t="n">
        <v>4857335</v>
      </c>
      <c r="I66" s="88" t="n">
        <v>3012321.73270982</v>
      </c>
      <c r="J66" s="88" t="n">
        <v>1808967.1664198</v>
      </c>
      <c r="K66" s="85" t="n">
        <v>210715.14495</v>
      </c>
      <c r="L66" s="85"/>
      <c r="M66" s="85" t="n">
        <v>1228490.33447</v>
      </c>
      <c r="N66" s="85" t="n">
        <v>896657.02276</v>
      </c>
      <c r="O66" s="85" t="n">
        <v>0</v>
      </c>
      <c r="P66" s="85"/>
      <c r="Q66" s="85"/>
      <c r="R66" s="85"/>
    </row>
    <row r="67" customFormat="false" ht="12.8" hidden="false" customHeight="false" outlineLevel="0" collapsed="false">
      <c r="B67" s="79" t="n">
        <v>2003</v>
      </c>
      <c r="C67" s="85" t="n">
        <v>2926862.80533</v>
      </c>
      <c r="D67" s="85" t="n">
        <v>206266.978848</v>
      </c>
      <c r="E67" s="83" t="n">
        <v>2159757.59570741</v>
      </c>
      <c r="F67" s="85" t="n">
        <v>4973177</v>
      </c>
      <c r="G67" s="83" t="n">
        <v>256304.73254</v>
      </c>
      <c r="H67" s="85" t="n">
        <v>5900237</v>
      </c>
      <c r="I67" s="85" t="n">
        <v>4436735.16197493</v>
      </c>
      <c r="J67" s="85" t="n">
        <v>1866693.826383</v>
      </c>
      <c r="K67" s="87" t="n">
        <v>256579.96757</v>
      </c>
      <c r="L67" s="87"/>
      <c r="M67" s="87" t="n">
        <v>1474636.94382</v>
      </c>
      <c r="N67" s="87" t="n">
        <v>1080109.03364</v>
      </c>
      <c r="O67" s="87" t="n">
        <v>0</v>
      </c>
      <c r="P67" s="87"/>
      <c r="Q67" s="87"/>
      <c r="R67" s="87"/>
    </row>
    <row r="68" customFormat="false" ht="12.8" hidden="false" customHeight="false" outlineLevel="0" collapsed="false">
      <c r="B68" s="79" t="n">
        <v>2004</v>
      </c>
      <c r="C68" s="88" t="n">
        <v>4445674.9968</v>
      </c>
      <c r="D68" s="88" t="n">
        <v>319188.208521</v>
      </c>
      <c r="E68" s="89" t="n">
        <v>3193816.385506</v>
      </c>
      <c r="F68" s="88" t="n">
        <v>5378515</v>
      </c>
      <c r="G68" s="89" t="n">
        <v>343399.86403</v>
      </c>
      <c r="H68" s="88" t="n">
        <v>7681862</v>
      </c>
      <c r="I68" s="88" t="n">
        <v>6613425.98806711</v>
      </c>
      <c r="J68" s="88" t="n">
        <v>2024594.8909331</v>
      </c>
      <c r="K68" s="85" t="n">
        <v>292385.97512</v>
      </c>
      <c r="L68" s="85"/>
      <c r="M68" s="85" t="n">
        <v>1469347.76251</v>
      </c>
      <c r="N68" s="85" t="n">
        <v>1558850.89528</v>
      </c>
      <c r="O68" s="85" t="n">
        <v>0</v>
      </c>
      <c r="P68" s="85"/>
      <c r="Q68" s="85"/>
      <c r="R68" s="85"/>
    </row>
    <row r="69" customFormat="false" ht="12.8" hidden="false" customHeight="false" outlineLevel="0" collapsed="false">
      <c r="B69" s="79" t="n">
        <v>2005</v>
      </c>
      <c r="C69" s="85" t="n">
        <v>5603319.4768</v>
      </c>
      <c r="D69" s="85" t="n">
        <v>414100.619296</v>
      </c>
      <c r="E69" s="83" t="n">
        <v>3799668.14863337</v>
      </c>
      <c r="F69" s="85" t="n">
        <v>6017379</v>
      </c>
      <c r="G69" s="83" t="n">
        <v>392086.011</v>
      </c>
      <c r="H69" s="85" t="n">
        <v>9434291</v>
      </c>
      <c r="I69" s="85" t="n">
        <v>8146311.50442478</v>
      </c>
      <c r="J69" s="85" t="n">
        <v>2283146.7197573</v>
      </c>
      <c r="K69" s="87" t="n">
        <v>443286.29688</v>
      </c>
      <c r="L69" s="87"/>
      <c r="M69" s="87" t="n">
        <v>1538056.66477</v>
      </c>
      <c r="N69" s="87" t="n">
        <v>1940345.98108</v>
      </c>
      <c r="O69" s="87" t="n">
        <v>0</v>
      </c>
      <c r="P69" s="87"/>
      <c r="Q69" s="87"/>
      <c r="R69" s="87"/>
    </row>
    <row r="70" customFormat="false" ht="12.8" hidden="false" customHeight="false" outlineLevel="0" collapsed="false">
      <c r="B70" s="79" t="n">
        <v>2006</v>
      </c>
      <c r="C70" s="88" t="n">
        <v>6733513.05459</v>
      </c>
      <c r="D70" s="88" t="n">
        <v>463050.868035</v>
      </c>
      <c r="E70" s="89" t="n">
        <v>4856595.57018673</v>
      </c>
      <c r="F70" s="88" t="n">
        <v>6572626</v>
      </c>
      <c r="G70" s="89" t="n">
        <v>398243.52609</v>
      </c>
      <c r="H70" s="88" t="n">
        <v>11685685</v>
      </c>
      <c r="I70" s="88" t="n">
        <v>10103645.4250591</v>
      </c>
      <c r="J70" s="88" t="n">
        <v>2437923.9389405</v>
      </c>
      <c r="K70" s="85" t="n">
        <v>596706.40429</v>
      </c>
      <c r="L70" s="85"/>
      <c r="M70" s="85" t="n">
        <v>1685933.6627</v>
      </c>
      <c r="N70" s="85" t="n">
        <v>2798293.27906</v>
      </c>
      <c r="O70" s="85" t="n">
        <v>0</v>
      </c>
      <c r="P70" s="85"/>
      <c r="Q70" s="85"/>
      <c r="R70" s="85"/>
    </row>
    <row r="71" customFormat="false" ht="12.8" hidden="false" customHeight="false" outlineLevel="0" collapsed="false">
      <c r="B71" s="79" t="n">
        <v>2007</v>
      </c>
      <c r="C71" s="85" t="n">
        <v>8488745.60076</v>
      </c>
      <c r="D71" s="85" t="n">
        <v>525160.252624</v>
      </c>
      <c r="E71" s="83" t="n">
        <v>6461394.65383149</v>
      </c>
      <c r="F71" s="85" t="n">
        <v>7465676</v>
      </c>
      <c r="G71" s="83" t="n">
        <v>447075.21997</v>
      </c>
      <c r="H71" s="85" t="n">
        <v>15064961</v>
      </c>
      <c r="I71" s="85" t="n">
        <v>13371549.19129</v>
      </c>
      <c r="J71" s="85" t="n">
        <v>2704319.9941651</v>
      </c>
      <c r="K71" s="87" t="n">
        <v>838168.47267</v>
      </c>
      <c r="L71" s="87"/>
      <c r="M71" s="87" t="n">
        <v>2059936.26201</v>
      </c>
      <c r="N71" s="87" t="n">
        <v>4169261.10058</v>
      </c>
      <c r="O71" s="87" t="n">
        <v>0</v>
      </c>
      <c r="P71" s="87"/>
      <c r="Q71" s="87"/>
      <c r="R71" s="87"/>
    </row>
    <row r="72" customFormat="false" ht="12.8" hidden="false" customHeight="false" outlineLevel="0" collapsed="false">
      <c r="B72" s="79" t="n">
        <v>2008</v>
      </c>
      <c r="C72" s="88" t="n">
        <v>10735671.1304</v>
      </c>
      <c r="D72" s="88" t="n">
        <v>710091.538779</v>
      </c>
      <c r="E72" s="89" t="n">
        <v>8271840.77363275</v>
      </c>
      <c r="F72" s="88" t="n">
        <v>9693850</v>
      </c>
      <c r="G72" s="89" t="n">
        <v>555098.17588</v>
      </c>
      <c r="H72" s="88" t="n">
        <v>19495157</v>
      </c>
      <c r="I72" s="88" t="n">
        <v>16753835.7595</v>
      </c>
      <c r="J72" s="88" t="n">
        <v>3269922.0771961</v>
      </c>
      <c r="K72" s="85" t="n">
        <v>1265908.80827</v>
      </c>
      <c r="L72" s="85"/>
      <c r="M72" s="85" t="n">
        <v>2527385.48547</v>
      </c>
      <c r="N72" s="85" t="n">
        <v>6157865.94606</v>
      </c>
      <c r="O72" s="85" t="n">
        <v>1341518.04191</v>
      </c>
      <c r="P72" s="85"/>
      <c r="Q72" s="85"/>
      <c r="R72" s="85"/>
    </row>
    <row r="73" customFormat="false" ht="12.8" hidden="false" customHeight="false" outlineLevel="0" collapsed="false">
      <c r="B73" s="79" t="n">
        <v>2009</v>
      </c>
      <c r="C73" s="85" t="n">
        <v>11102856.8612</v>
      </c>
      <c r="D73" s="85" t="n">
        <v>900098.5</v>
      </c>
      <c r="E73" s="83" t="n">
        <v>9009731.229499</v>
      </c>
      <c r="F73" s="85" t="n">
        <v>11593279</v>
      </c>
      <c r="G73" s="83" t="n">
        <v>658385</v>
      </c>
      <c r="H73" s="85" t="n">
        <v>20561471</v>
      </c>
      <c r="I73" s="85" t="n">
        <v>18241431.1264</v>
      </c>
      <c r="J73" s="85" t="n">
        <v>3806449.67</v>
      </c>
      <c r="K73" s="87" t="n">
        <v>2218502.32568</v>
      </c>
      <c r="L73" s="87"/>
      <c r="M73" s="87" t="n">
        <v>3449309.24374</v>
      </c>
      <c r="N73" s="87" t="n">
        <v>8571574.85123</v>
      </c>
      <c r="O73" s="87" t="n">
        <v>2090315.13795</v>
      </c>
      <c r="P73" s="87"/>
      <c r="Q73" s="87"/>
      <c r="R73" s="87"/>
    </row>
    <row r="74" customFormat="false" ht="12.8" hidden="false" customHeight="false" outlineLevel="0" collapsed="false">
      <c r="B74" s="79" t="n">
        <v>2010</v>
      </c>
      <c r="C74" s="88" t="n">
        <v>15263717.30188</v>
      </c>
      <c r="D74" s="88" t="n">
        <v>1463000</v>
      </c>
      <c r="E74" s="89" t="n">
        <v>11741500</v>
      </c>
      <c r="F74" s="88" t="n">
        <v>15269008</v>
      </c>
      <c r="G74" s="89" t="n">
        <v>771500</v>
      </c>
      <c r="H74" s="88" t="n">
        <v>26884733</v>
      </c>
      <c r="I74" s="88" t="n">
        <v>24500782.05837</v>
      </c>
      <c r="J74" s="88" t="n">
        <v>4960800</v>
      </c>
      <c r="K74" s="85" t="n">
        <v>3204177.57701</v>
      </c>
      <c r="L74" s="85"/>
      <c r="M74" s="85" t="n">
        <v>4575635.74562</v>
      </c>
      <c r="N74" s="85" t="n">
        <v>11981071.62296</v>
      </c>
      <c r="O74" s="85" t="n">
        <v>2146300</v>
      </c>
      <c r="P74" s="85"/>
      <c r="Q74" s="85"/>
      <c r="R74" s="85"/>
    </row>
    <row r="75" customFormat="false" ht="12.8" hidden="false" customHeight="false" outlineLevel="0" collapsed="false">
      <c r="B75" s="79" t="n">
        <v>2011</v>
      </c>
      <c r="C75" s="85" t="n">
        <v>21562243.17099</v>
      </c>
      <c r="D75" s="85" t="n">
        <v>2085600</v>
      </c>
      <c r="E75" s="83" t="n">
        <v>15229500</v>
      </c>
      <c r="F75" s="85" t="n">
        <v>18131477</v>
      </c>
      <c r="G75" s="83" t="n">
        <v>1013100</v>
      </c>
      <c r="H75" s="85" t="n">
        <v>36179425</v>
      </c>
      <c r="I75" s="85" t="n">
        <v>32436095.45798</v>
      </c>
      <c r="J75" s="85" t="n">
        <v>5715000</v>
      </c>
      <c r="K75" s="87" t="n">
        <v>4769282.46596</v>
      </c>
      <c r="L75" s="87" t="n">
        <v>729678.74661</v>
      </c>
      <c r="M75" s="87" t="n">
        <v>5370180.45524</v>
      </c>
      <c r="N75" s="87" t="n">
        <v>17562855.03792</v>
      </c>
      <c r="O75" s="87" t="n">
        <v>2247300</v>
      </c>
      <c r="P75" s="87"/>
      <c r="Q75" s="87" t="n">
        <v>716700</v>
      </c>
      <c r="R75" s="87"/>
    </row>
    <row r="76" customFormat="false" ht="12.8" hidden="false" customHeight="false" outlineLevel="0" collapsed="false">
      <c r="B76" s="79" t="n">
        <v>2012</v>
      </c>
      <c r="C76" s="88" t="n">
        <v>27594331.3664</v>
      </c>
      <c r="D76" s="88" t="n">
        <v>2672800</v>
      </c>
      <c r="E76" s="89" t="n">
        <v>19313800</v>
      </c>
      <c r="F76" s="88" t="n">
        <v>25785407</v>
      </c>
      <c r="G76" s="89" t="n">
        <v>1229100</v>
      </c>
      <c r="H76" s="88" t="n">
        <v>43931228</v>
      </c>
      <c r="I76" s="88" t="n">
        <v>41041468.20529</v>
      </c>
      <c r="J76" s="88" t="n">
        <v>8238600</v>
      </c>
      <c r="K76" s="85" t="n">
        <v>6238307.1858</v>
      </c>
      <c r="L76" s="85" t="n">
        <v>953762.92164</v>
      </c>
      <c r="M76" s="85" t="n">
        <v>6683313.77334</v>
      </c>
      <c r="N76" s="85" t="n">
        <v>26606758.85089</v>
      </c>
      <c r="O76" s="85" t="n">
        <v>3258800</v>
      </c>
      <c r="P76" s="85"/>
      <c r="Q76" s="85" t="n">
        <v>0</v>
      </c>
      <c r="R76" s="85"/>
    </row>
    <row r="77" customFormat="false" ht="12.8" hidden="false" customHeight="false" outlineLevel="0" collapsed="false">
      <c r="B77" s="79" t="n">
        <v>2013</v>
      </c>
      <c r="C77" s="85" t="n">
        <v>36576358.35</v>
      </c>
      <c r="D77" s="85" t="n">
        <v>3099000</v>
      </c>
      <c r="E77" s="83" t="n">
        <v>24906800</v>
      </c>
      <c r="F77" s="85" t="n">
        <v>31010317</v>
      </c>
      <c r="G77" s="83" t="n">
        <v>1332400</v>
      </c>
      <c r="H77" s="85" t="n">
        <v>56514839</v>
      </c>
      <c r="I77" s="85" t="n">
        <v>53287660.80492</v>
      </c>
      <c r="J77" s="85" t="n">
        <v>8682000</v>
      </c>
      <c r="K77" s="87" t="n">
        <v>7042799.31211</v>
      </c>
      <c r="L77" s="87" t="n">
        <v>1253574.1296</v>
      </c>
      <c r="M77" s="87" t="n">
        <v>8856389.21015</v>
      </c>
      <c r="N77" s="87" t="n">
        <v>36122011.13802</v>
      </c>
      <c r="O77" s="87" t="n">
        <v>5590600</v>
      </c>
      <c r="P77" s="87"/>
      <c r="Q77" s="87" t="n">
        <v>0</v>
      </c>
      <c r="R77" s="87"/>
    </row>
    <row r="78" customFormat="false" ht="12.8" hidden="false" customHeight="false" outlineLevel="0" collapsed="false">
      <c r="B78" s="79" t="n">
        <v>2014</v>
      </c>
      <c r="C78" s="88" t="n">
        <v>53294684.66403</v>
      </c>
      <c r="D78" s="88" t="n">
        <v>2940800</v>
      </c>
      <c r="E78" s="89" t="n">
        <v>32721600</v>
      </c>
      <c r="F78" s="88" t="n">
        <v>44490091</v>
      </c>
      <c r="G78" s="89" t="n">
        <v>1984900</v>
      </c>
      <c r="H78" s="88" t="n">
        <v>76739818</v>
      </c>
      <c r="I78" s="88" t="n">
        <v>72676066.20744</v>
      </c>
      <c r="J78" s="88" t="n">
        <v>12167700</v>
      </c>
      <c r="K78" s="85" t="n">
        <v>9516808.09741</v>
      </c>
      <c r="L78" s="85" t="n">
        <v>1610245.75254</v>
      </c>
      <c r="M78" s="85" t="n">
        <v>11872462.07607</v>
      </c>
      <c r="N78" s="85" t="n">
        <v>49042610.26827</v>
      </c>
      <c r="O78" s="85" t="n">
        <v>8266200</v>
      </c>
      <c r="P78" s="85"/>
      <c r="Q78" s="85" t="n">
        <v>0</v>
      </c>
      <c r="R78" s="85"/>
    </row>
    <row r="79" customFormat="false" ht="12.8" hidden="false" customHeight="false" outlineLevel="0" collapsed="false">
      <c r="B79" s="79" t="n">
        <v>2015</v>
      </c>
      <c r="C79" s="85" t="n">
        <v>75797809.1</v>
      </c>
      <c r="D79" s="85" t="n">
        <v>3969300</v>
      </c>
      <c r="E79" s="90" t="n">
        <v>43272400</v>
      </c>
      <c r="F79" s="85" t="n">
        <v>56478261</v>
      </c>
      <c r="G79" s="83" t="n">
        <v>2916400</v>
      </c>
      <c r="H79" s="85" t="n">
        <v>97479599</v>
      </c>
      <c r="I79" s="85" t="n">
        <v>95600316.12798</v>
      </c>
      <c r="J79" s="85" t="n">
        <v>14199800</v>
      </c>
      <c r="K79" s="87" t="n">
        <v>12485483.44174</v>
      </c>
      <c r="L79" s="87" t="n">
        <v>2178603.64548</v>
      </c>
      <c r="M79" s="87" t="n">
        <v>16038444.76165</v>
      </c>
      <c r="N79" s="87" t="n">
        <v>68361691.35172</v>
      </c>
      <c r="O79" s="87" t="n">
        <v>10207500</v>
      </c>
      <c r="P79" s="87"/>
      <c r="Q79" s="87" t="n">
        <v>0</v>
      </c>
      <c r="R79" s="87"/>
    </row>
    <row r="80" customFormat="false" ht="12.8" hidden="false" customHeight="false" outlineLevel="0" collapsed="false">
      <c r="B80" s="79" t="n">
        <v>2016</v>
      </c>
      <c r="C80" s="88" t="n">
        <v>86485940.4164</v>
      </c>
      <c r="D80" s="88" t="n">
        <v>4810100</v>
      </c>
      <c r="E80" s="88" t="n">
        <v>58259500</v>
      </c>
      <c r="F80" s="88" t="n">
        <v>75663968</v>
      </c>
      <c r="G80" s="89" t="n">
        <v>4187600</v>
      </c>
      <c r="H80" s="88" t="n">
        <v>131669079</v>
      </c>
      <c r="I80" s="88" t="n">
        <v>126199197.124</v>
      </c>
      <c r="J80" s="88" t="n">
        <v>19962000</v>
      </c>
      <c r="K80" s="85" t="n">
        <v>14554479.38537</v>
      </c>
      <c r="L80" s="85" t="n">
        <v>2916910.09244</v>
      </c>
      <c r="M80" s="85" t="n">
        <v>22415518.30814</v>
      </c>
      <c r="N80" s="85" t="n">
        <v>88401916.12013</v>
      </c>
      <c r="O80" s="85" t="n">
        <v>16218300</v>
      </c>
      <c r="P80" s="85"/>
      <c r="Q80" s="85" t="n">
        <v>12099400</v>
      </c>
      <c r="R80" s="85" t="n">
        <v>31300557.6342019</v>
      </c>
    </row>
    <row r="81" customFormat="false" ht="12.8" hidden="false" customHeight="false" outlineLevel="0" collapsed="false">
      <c r="B81" s="91" t="n">
        <v>2017</v>
      </c>
      <c r="C81" s="92" t="n">
        <v>109245834.21693</v>
      </c>
      <c r="D81" s="92" t="n">
        <v>7282225.6</v>
      </c>
      <c r="E81" s="92" t="n">
        <v>74727533.13788</v>
      </c>
      <c r="F81" s="92" t="n">
        <v>102845595</v>
      </c>
      <c r="G81" s="93" t="n">
        <v>5625587</v>
      </c>
      <c r="H81" s="92" t="n">
        <v>172838482</v>
      </c>
      <c r="I81" s="92" t="n">
        <v>166461992.04945</v>
      </c>
      <c r="J81" s="92" t="n">
        <v>29455686.93297</v>
      </c>
      <c r="K81" s="94" t="n">
        <v>18322852.72915</v>
      </c>
      <c r="L81" s="94" t="n">
        <v>5017571.50117</v>
      </c>
      <c r="M81" s="94" t="n">
        <v>30933083.00808</v>
      </c>
      <c r="N81" s="94" t="n">
        <v>104611186.68281</v>
      </c>
      <c r="O81" s="94" t="n">
        <v>18023556.12808</v>
      </c>
      <c r="P81" s="94" t="n">
        <v>9373728.112</v>
      </c>
      <c r="Q81" s="94" t="n">
        <v>10845000</v>
      </c>
      <c r="R81" s="94" t="n">
        <v>77978329.8140266</v>
      </c>
    </row>
    <row r="82" customFormat="false" ht="12.8" hidden="false" customHeight="false" outlineLevel="0" collapsed="false">
      <c r="B82" s="79" t="n">
        <v>2018</v>
      </c>
      <c r="C82" s="95"/>
      <c r="D82" s="95" t="n">
        <v>11016890.5</v>
      </c>
      <c r="E82" s="95" t="n">
        <v>106984441.63282</v>
      </c>
      <c r="F82" s="95" t="n">
        <v>116408746.14157</v>
      </c>
      <c r="G82" s="95" t="n">
        <v>6845924</v>
      </c>
      <c r="H82" s="95" t="n">
        <v>232591321.05233</v>
      </c>
      <c r="I82" s="95" t="n">
        <v>260430300</v>
      </c>
      <c r="J82" s="95" t="n">
        <v>30341077.9158</v>
      </c>
      <c r="K82" s="85" t="n">
        <v>21525462.73405</v>
      </c>
      <c r="L82" s="85" t="n">
        <v>6263843.69233</v>
      </c>
      <c r="M82" s="85" t="n">
        <v>39299818.62715</v>
      </c>
      <c r="N82" s="85" t="n">
        <v>101267287.8766</v>
      </c>
      <c r="O82" s="85" t="n">
        <v>22662949.94606</v>
      </c>
      <c r="P82" s="85" t="n">
        <v>38198551.272</v>
      </c>
      <c r="Q82" s="85" t="n">
        <v>19529500</v>
      </c>
      <c r="R82" s="85" t="n">
        <v>168141700</v>
      </c>
    </row>
    <row r="83" customFormat="false" ht="12.8" hidden="false" customHeight="false" outlineLevel="0" collapsed="false">
      <c r="B83" s="79" t="n">
        <v>1993</v>
      </c>
      <c r="C83" s="96" t="n">
        <v>0.00360798997870177</v>
      </c>
      <c r="D83" s="96"/>
      <c r="E83" s="96"/>
      <c r="F83" s="96"/>
      <c r="G83" s="96"/>
      <c r="H83" s="96"/>
      <c r="I83" s="96" t="n">
        <v>0.0127518067972787</v>
      </c>
      <c r="J83" s="96" t="n">
        <v>0</v>
      </c>
      <c r="K83" s="97" t="n">
        <v>0.00148990999175634</v>
      </c>
      <c r="L83" s="97"/>
      <c r="M83" s="97" t="n">
        <v>0.00438149484248217</v>
      </c>
      <c r="N83" s="97" t="n">
        <v>0.000907133691920851</v>
      </c>
      <c r="O83" s="97"/>
      <c r="P83" s="97"/>
      <c r="Q83" s="97"/>
      <c r="R83" s="97"/>
    </row>
    <row r="84" customFormat="false" ht="12.8" hidden="false" customHeight="false" outlineLevel="0" collapsed="false">
      <c r="B84" s="79" t="n">
        <v>1994</v>
      </c>
      <c r="C84" s="98" t="n">
        <v>0.00452401493112597</v>
      </c>
      <c r="D84" s="98"/>
      <c r="E84" s="98"/>
      <c r="F84" s="98"/>
      <c r="G84" s="98"/>
      <c r="H84" s="98"/>
      <c r="I84" s="98" t="n">
        <v>0.0125330563795884</v>
      </c>
      <c r="J84" s="98" t="n">
        <v>0</v>
      </c>
      <c r="K84" s="96" t="n">
        <v>0.00114109371918643</v>
      </c>
      <c r="L84" s="96"/>
      <c r="M84" s="96" t="n">
        <v>0.00500171357630564</v>
      </c>
      <c r="N84" s="96" t="n">
        <v>0.00177359529305488</v>
      </c>
      <c r="O84" s="96"/>
      <c r="P84" s="96"/>
      <c r="Q84" s="96"/>
      <c r="R84" s="96"/>
    </row>
    <row r="85" customFormat="false" ht="12.8" hidden="false" customHeight="false" outlineLevel="0" collapsed="false">
      <c r="B85" s="79" t="n">
        <v>1995</v>
      </c>
      <c r="C85" s="96" t="n">
        <v>0.00481810842810914</v>
      </c>
      <c r="D85" s="96"/>
      <c r="E85" s="96"/>
      <c r="F85" s="96"/>
      <c r="G85" s="96"/>
      <c r="H85" s="96"/>
      <c r="I85" s="96" t="n">
        <v>0.011591546064283</v>
      </c>
      <c r="J85" s="96" t="n">
        <v>0</v>
      </c>
      <c r="K85" s="97" t="n">
        <v>0.00115074130920541</v>
      </c>
      <c r="L85" s="97"/>
      <c r="M85" s="97" t="n">
        <v>0.00460379512456971</v>
      </c>
      <c r="N85" s="97" t="n">
        <v>0.00203456278278236</v>
      </c>
      <c r="O85" s="97"/>
      <c r="P85" s="97"/>
      <c r="Q85" s="97"/>
      <c r="R85" s="97"/>
    </row>
    <row r="86" customFormat="false" ht="12.8" hidden="false" customHeight="false" outlineLevel="0" collapsed="false">
      <c r="B86" s="79" t="n">
        <v>1996</v>
      </c>
      <c r="C86" s="98" t="n">
        <v>0.00535119124011765</v>
      </c>
      <c r="D86" s="98"/>
      <c r="E86" s="98" t="n">
        <v>0.00699555519367766</v>
      </c>
      <c r="F86" s="98" t="n">
        <v>0.00859191284535789</v>
      </c>
      <c r="G86" s="98" t="n">
        <v>0.000633122003803018</v>
      </c>
      <c r="H86" s="98"/>
      <c r="I86" s="98" t="n">
        <v>0.0118734138888743</v>
      </c>
      <c r="J86" s="98" t="n">
        <v>0.00189952184472796</v>
      </c>
      <c r="K86" s="96" t="n">
        <v>0.00121581480233915</v>
      </c>
      <c r="L86" s="96"/>
      <c r="M86" s="96" t="n">
        <v>0.00371605977783452</v>
      </c>
      <c r="N86" s="96" t="n">
        <v>0.00374469920475403</v>
      </c>
      <c r="O86" s="96"/>
      <c r="P86" s="96"/>
      <c r="Q86" s="96"/>
      <c r="R86" s="96"/>
    </row>
    <row r="87" customFormat="false" ht="12.8" hidden="false" customHeight="false" outlineLevel="0" collapsed="false">
      <c r="B87" s="79" t="n">
        <v>1997</v>
      </c>
      <c r="C87" s="96" t="n">
        <v>0.00569959755309632</v>
      </c>
      <c r="D87" s="96"/>
      <c r="E87" s="96" t="n">
        <v>0.00697789668568757</v>
      </c>
      <c r="F87" s="96" t="n">
        <v>0.0133764802888043</v>
      </c>
      <c r="G87" s="96" t="n">
        <v>0.000661837543623088</v>
      </c>
      <c r="H87" s="96"/>
      <c r="I87" s="96" t="n">
        <v>0.0122864231415156</v>
      </c>
      <c r="J87" s="96" t="n">
        <v>0.00678417881034325</v>
      </c>
      <c r="K87" s="97" t="n">
        <v>0.000840346028141977</v>
      </c>
      <c r="L87" s="97"/>
      <c r="M87" s="97" t="n">
        <v>0.00376518359499552</v>
      </c>
      <c r="N87" s="97" t="n">
        <v>0.00345227651983493</v>
      </c>
      <c r="O87" s="97"/>
      <c r="P87" s="97"/>
      <c r="Q87" s="97"/>
      <c r="R87" s="97"/>
    </row>
    <row r="88" customFormat="false" ht="12.8" hidden="false" customHeight="false" outlineLevel="0" collapsed="false">
      <c r="B88" s="79" t="n">
        <v>1998</v>
      </c>
      <c r="C88" s="98" t="n">
        <v>0.00636315131456079</v>
      </c>
      <c r="D88" s="98" t="n">
        <v>0.000145543197528915</v>
      </c>
      <c r="E88" s="98" t="n">
        <v>0.00701695590496987</v>
      </c>
      <c r="F88" s="98" t="n">
        <v>0.0123514108518862</v>
      </c>
      <c r="G88" s="98" t="n">
        <v>0.000661539006122823</v>
      </c>
      <c r="H88" s="98"/>
      <c r="I88" s="98" t="n">
        <v>0.0127033327129764</v>
      </c>
      <c r="J88" s="98" t="n">
        <v>0.00620644167097362</v>
      </c>
      <c r="K88" s="96" t="n">
        <v>0.000774999732363437</v>
      </c>
      <c r="L88" s="96"/>
      <c r="M88" s="96" t="n">
        <v>0.0044281736419033</v>
      </c>
      <c r="N88" s="96" t="n">
        <v>0.00375256113602839</v>
      </c>
      <c r="O88" s="96"/>
      <c r="P88" s="96"/>
      <c r="Q88" s="96"/>
      <c r="R88" s="96"/>
    </row>
    <row r="89" customFormat="false" ht="12.8" hidden="false" customHeight="false" outlineLevel="0" collapsed="false">
      <c r="B89" s="79" t="n">
        <v>1999</v>
      </c>
      <c r="C89" s="96" t="n">
        <v>0.00652843236193813</v>
      </c>
      <c r="D89" s="96" t="n">
        <v>0.000682065594832189</v>
      </c>
      <c r="E89" s="96" t="n">
        <v>0.00661730302583426</v>
      </c>
      <c r="F89" s="96" t="n">
        <v>0.0126546160153983</v>
      </c>
      <c r="G89" s="96" t="n">
        <v>0.000694807769874193</v>
      </c>
      <c r="H89" s="96"/>
      <c r="I89" s="96" t="n">
        <v>0.0130590610333592</v>
      </c>
      <c r="J89" s="96" t="n">
        <v>0.00659006201248528</v>
      </c>
      <c r="K89" s="97" t="n">
        <v>0.000844821419816424</v>
      </c>
      <c r="L89" s="97"/>
      <c r="M89" s="97" t="n">
        <v>0.00496732786232554</v>
      </c>
      <c r="N89" s="97" t="n">
        <v>0.00371425044292621</v>
      </c>
      <c r="O89" s="97"/>
      <c r="P89" s="97"/>
      <c r="Q89" s="97"/>
      <c r="R89" s="97"/>
    </row>
    <row r="90" customFormat="false" ht="12.8" hidden="false" customHeight="false" outlineLevel="0" collapsed="false">
      <c r="B90" s="79" t="n">
        <v>2000</v>
      </c>
      <c r="C90" s="98" t="n">
        <v>0.00737482979989829</v>
      </c>
      <c r="D90" s="98" t="n">
        <v>0.000792131724972759</v>
      </c>
      <c r="E90" s="98" t="n">
        <v>0.00689589045722683</v>
      </c>
      <c r="F90" s="98" t="n">
        <v>0.0122384068851027</v>
      </c>
      <c r="G90" s="98" t="n">
        <v>0.00171445582114806</v>
      </c>
      <c r="H90" s="98"/>
      <c r="I90" s="98" t="n">
        <v>0.0132482904466693</v>
      </c>
      <c r="J90" s="98" t="n">
        <v>0.00625201275153695</v>
      </c>
      <c r="K90" s="96" t="n">
        <v>0.000757917523110217</v>
      </c>
      <c r="L90" s="96"/>
      <c r="M90" s="96" t="n">
        <v>0.00457708734050099</v>
      </c>
      <c r="N90" s="96" t="n">
        <v>0.00384670608858436</v>
      </c>
      <c r="O90" s="96"/>
      <c r="P90" s="96"/>
      <c r="Q90" s="96"/>
      <c r="R90" s="96"/>
    </row>
    <row r="91" customFormat="false" ht="12.8" hidden="false" customHeight="false" outlineLevel="0" collapsed="false">
      <c r="B91" s="79" t="n">
        <v>2001</v>
      </c>
      <c r="C91" s="96" t="n">
        <v>0.00742320990503864</v>
      </c>
      <c r="D91" s="96" t="n">
        <v>0.000792725123110313</v>
      </c>
      <c r="E91" s="96" t="n">
        <v>0.00589041397180548</v>
      </c>
      <c r="F91" s="96" t="n">
        <v>0.012726717103591</v>
      </c>
      <c r="G91" s="96" t="n">
        <v>0.000840551046084029</v>
      </c>
      <c r="H91" s="96" t="n">
        <v>0.0109159580432705</v>
      </c>
      <c r="I91" s="96" t="n">
        <v>0.0124450443431941</v>
      </c>
      <c r="J91" s="96" t="n">
        <v>0.006473913242637</v>
      </c>
      <c r="K91" s="97" t="n">
        <v>0.000688420104483218</v>
      </c>
      <c r="L91" s="97"/>
      <c r="M91" s="97" t="n">
        <v>0.00458720783308938</v>
      </c>
      <c r="N91" s="97" t="n">
        <v>0.00391896562603379</v>
      </c>
      <c r="O91" s="97"/>
      <c r="P91" s="97"/>
      <c r="Q91" s="97"/>
      <c r="R91" s="97"/>
    </row>
    <row r="92" customFormat="false" ht="12.8" hidden="false" customHeight="false" outlineLevel="0" collapsed="false">
      <c r="B92" s="79" t="n">
        <v>2002</v>
      </c>
      <c r="C92" s="98" t="n">
        <v>0.00550732676330524</v>
      </c>
      <c r="D92" s="98" t="n">
        <v>0.000517949435432862</v>
      </c>
      <c r="E92" s="98" t="n">
        <v>0.005027555073672</v>
      </c>
      <c r="F92" s="98" t="n">
        <v>0.014342468925354</v>
      </c>
      <c r="G92" s="98" t="n">
        <v>0.000696250533678235</v>
      </c>
      <c r="H92" s="98" t="n">
        <v>0.0155394867377431</v>
      </c>
      <c r="I92" s="98" t="n">
        <v>0.00963695804700716</v>
      </c>
      <c r="J92" s="98" t="n">
        <v>0.00578721074243246</v>
      </c>
      <c r="K92" s="96" t="n">
        <v>0.000674115579920293</v>
      </c>
      <c r="L92" s="96"/>
      <c r="M92" s="96" t="n">
        <v>0.00393016113979006</v>
      </c>
      <c r="N92" s="96" t="n">
        <v>0.00286856679917758</v>
      </c>
      <c r="O92" s="96"/>
      <c r="P92" s="96"/>
      <c r="Q92" s="96"/>
      <c r="R92" s="96"/>
    </row>
    <row r="93" customFormat="false" ht="12.8" hidden="false" customHeight="false" outlineLevel="0" collapsed="false">
      <c r="B93" s="79" t="n">
        <v>2003</v>
      </c>
      <c r="C93" s="96" t="n">
        <v>0.00778608650355386</v>
      </c>
      <c r="D93" s="96" t="n">
        <v>0.000548714663773305</v>
      </c>
      <c r="E93" s="96" t="n">
        <v>0.00574542115068131</v>
      </c>
      <c r="F93" s="96" t="n">
        <v>0.0132297237331965</v>
      </c>
      <c r="G93" s="96" t="n">
        <v>0.000681825883738911</v>
      </c>
      <c r="H93" s="96" t="n">
        <v>0.0156959033371192</v>
      </c>
      <c r="I93" s="96" t="n">
        <v>0.0118026727120887</v>
      </c>
      <c r="J93" s="96" t="n">
        <v>0.00496580829870134</v>
      </c>
      <c r="K93" s="97" t="n">
        <v>0.000682558068297916</v>
      </c>
      <c r="L93" s="97"/>
      <c r="M93" s="97" t="n">
        <v>0.00392285240873266</v>
      </c>
      <c r="N93" s="97" t="n">
        <v>0.00287332305220327</v>
      </c>
      <c r="O93" s="97"/>
      <c r="P93" s="97"/>
      <c r="Q93" s="97"/>
      <c r="R93" s="97"/>
    </row>
    <row r="94" customFormat="false" ht="12.8" hidden="false" customHeight="false" outlineLevel="0" collapsed="false">
      <c r="B94" s="79" t="n">
        <v>2004</v>
      </c>
      <c r="C94" s="98" t="n">
        <v>0.0091641635742257</v>
      </c>
      <c r="D94" s="98" t="n">
        <v>0.000657963741379203</v>
      </c>
      <c r="E94" s="98" t="n">
        <v>0.00658362471478164</v>
      </c>
      <c r="F94" s="98" t="n">
        <v>0.0110870883008554</v>
      </c>
      <c r="G94" s="98" t="n">
        <v>0.000707872826421854</v>
      </c>
      <c r="H94" s="98" t="n">
        <v>0.015835129642473</v>
      </c>
      <c r="I94" s="98" t="n">
        <v>0.0136326919048979</v>
      </c>
      <c r="J94" s="98" t="n">
        <v>0.00417343120345224</v>
      </c>
      <c r="K94" s="96" t="n">
        <v>0.000602714526981359</v>
      </c>
      <c r="L94" s="96"/>
      <c r="M94" s="96" t="n">
        <v>0.00302886361525675</v>
      </c>
      <c r="N94" s="96" t="n">
        <v>0.00321336233585605</v>
      </c>
      <c r="O94" s="96"/>
      <c r="P94" s="96"/>
      <c r="Q94" s="96"/>
      <c r="R94" s="96"/>
    </row>
    <row r="95" customFormat="false" ht="12.8" hidden="false" customHeight="false" outlineLevel="0" collapsed="false">
      <c r="B95" s="79" t="n">
        <v>2005</v>
      </c>
      <c r="C95" s="96" t="n">
        <v>0.00961880222981258</v>
      </c>
      <c r="D95" s="96" t="n">
        <v>0.000710855766254805</v>
      </c>
      <c r="E95" s="96" t="n">
        <v>0.00652260800262184</v>
      </c>
      <c r="F95" s="96" t="n">
        <v>0.0103295874494527</v>
      </c>
      <c r="G95" s="96" t="n">
        <v>0.000673064923836705</v>
      </c>
      <c r="H95" s="96" t="n">
        <v>0.0161951464097716</v>
      </c>
      <c r="I95" s="96" t="n">
        <v>0.0139841677041514</v>
      </c>
      <c r="J95" s="96" t="n">
        <v>0.00391930834033625</v>
      </c>
      <c r="K95" s="97" t="n">
        <v>0.000760956650522766</v>
      </c>
      <c r="L95" s="97"/>
      <c r="M95" s="97" t="n">
        <v>0.00264026760171751</v>
      </c>
      <c r="N95" s="97" t="n">
        <v>0.00333084778169367</v>
      </c>
      <c r="O95" s="97"/>
      <c r="P95" s="97"/>
      <c r="Q95" s="97"/>
      <c r="R95" s="97"/>
    </row>
    <row r="96" customFormat="false" ht="12.8" hidden="false" customHeight="false" outlineLevel="0" collapsed="false">
      <c r="B96" s="79" t="n">
        <v>2006</v>
      </c>
      <c r="C96" s="98" t="n">
        <v>0.00940560535877528</v>
      </c>
      <c r="D96" s="98" t="n">
        <v>0.000646805566494996</v>
      </c>
      <c r="E96" s="98" t="n">
        <v>0.00678386170042615</v>
      </c>
      <c r="F96" s="98" t="n">
        <v>0.00918087272210537</v>
      </c>
      <c r="G96" s="98" t="n">
        <v>0.000556280415991225</v>
      </c>
      <c r="H96" s="98" t="n">
        <v>0.0163229714661409</v>
      </c>
      <c r="I96" s="98" t="n">
        <v>0.0141131235333868</v>
      </c>
      <c r="J96" s="98" t="n">
        <v>0.00340537699689386</v>
      </c>
      <c r="K96" s="96" t="n">
        <v>0.000833500270706357</v>
      </c>
      <c r="L96" s="96"/>
      <c r="M96" s="96" t="n">
        <v>0.00235497081001743</v>
      </c>
      <c r="N96" s="96" t="n">
        <v>0.0039087534319118</v>
      </c>
      <c r="O96" s="96"/>
      <c r="P96" s="96"/>
      <c r="Q96" s="96"/>
      <c r="R96" s="96"/>
    </row>
    <row r="97" customFormat="false" ht="12.8" hidden="false" customHeight="false" outlineLevel="0" collapsed="false">
      <c r="B97" s="79" t="n">
        <v>2007</v>
      </c>
      <c r="C97" s="96" t="n">
        <v>0.00946369367588668</v>
      </c>
      <c r="D97" s="96" t="n">
        <v>0.000585475875391982</v>
      </c>
      <c r="E97" s="96" t="n">
        <v>0.00720349773674433</v>
      </c>
      <c r="F97" s="96" t="n">
        <v>0.00832312264618854</v>
      </c>
      <c r="G97" s="96" t="n">
        <v>0.000498422632844237</v>
      </c>
      <c r="H97" s="96" t="n">
        <v>0.0167951995322389</v>
      </c>
      <c r="I97" s="96" t="n">
        <v>0.0149072962567154</v>
      </c>
      <c r="J97" s="96" t="n">
        <v>0.00301491612895818</v>
      </c>
      <c r="K97" s="97" t="n">
        <v>0.000934433666315139</v>
      </c>
      <c r="L97" s="97"/>
      <c r="M97" s="97" t="n">
        <v>0.00229652373770847</v>
      </c>
      <c r="N97" s="97" t="n">
        <v>0.00464810842100707</v>
      </c>
      <c r="O97" s="97"/>
      <c r="P97" s="97"/>
      <c r="Q97" s="97"/>
      <c r="R97" s="97"/>
    </row>
    <row r="98" customFormat="false" ht="12.8" hidden="false" customHeight="false" outlineLevel="0" collapsed="false">
      <c r="B98" s="79" t="n">
        <v>2008</v>
      </c>
      <c r="C98" s="98" t="n">
        <v>0.00933824001867382</v>
      </c>
      <c r="D98" s="98" t="n">
        <v>0.000617660986798567</v>
      </c>
      <c r="E98" s="98" t="n">
        <v>0.00719511929922144</v>
      </c>
      <c r="F98" s="98" t="n">
        <v>0.00843202971714432</v>
      </c>
      <c r="G98" s="98" t="n">
        <v>0.00048284265951637</v>
      </c>
      <c r="H98" s="98" t="n">
        <v>0.0169575290688833</v>
      </c>
      <c r="I98" s="98" t="n">
        <v>0.0145730376476074</v>
      </c>
      <c r="J98" s="98" t="n">
        <v>0.00284428582324504</v>
      </c>
      <c r="K98" s="96" t="n">
        <v>0.00110112913760037</v>
      </c>
      <c r="L98" s="96"/>
      <c r="M98" s="96" t="n">
        <v>0.00219840306175176</v>
      </c>
      <c r="N98" s="96" t="n">
        <v>0.00535631443145592</v>
      </c>
      <c r="O98" s="96" t="n">
        <v>0.00116689653702816</v>
      </c>
      <c r="P98" s="96"/>
      <c r="Q98" s="96"/>
      <c r="R98" s="96"/>
    </row>
    <row r="99" customFormat="false" ht="12.8" hidden="false" customHeight="false" outlineLevel="0" collapsed="false">
      <c r="B99" s="79" t="n">
        <v>2009</v>
      </c>
      <c r="C99" s="96" t="n">
        <v>0.0088970241644898</v>
      </c>
      <c r="D99" s="96" t="n">
        <v>0.000721273651010169</v>
      </c>
      <c r="E99" s="96" t="n">
        <v>0.00721974510403148</v>
      </c>
      <c r="F99" s="96" t="n">
        <v>0.00929001289471043</v>
      </c>
      <c r="G99" s="96" t="n">
        <v>0.000527581984327637</v>
      </c>
      <c r="H99" s="96" t="n">
        <v>0.0164764714731884</v>
      </c>
      <c r="I99" s="96" t="n">
        <v>0.0146173597980544</v>
      </c>
      <c r="J99" s="96" t="n">
        <v>0.00305021267213239</v>
      </c>
      <c r="K99" s="97" t="n">
        <v>0.00177774684905904</v>
      </c>
      <c r="L99" s="97"/>
      <c r="M99" s="97" t="n">
        <v>0.00276402623901215</v>
      </c>
      <c r="N99" s="97" t="n">
        <v>0.00686863836330536</v>
      </c>
      <c r="O99" s="97" t="n">
        <v>0.00167502693461996</v>
      </c>
      <c r="P99" s="97"/>
      <c r="Q99" s="97"/>
      <c r="R99" s="97"/>
    </row>
    <row r="100" customFormat="false" ht="12.8" hidden="false" customHeight="false" outlineLevel="0" collapsed="false">
      <c r="B100" s="79" t="n">
        <v>2010</v>
      </c>
      <c r="C100" s="98" t="n">
        <v>0.00918548780578398</v>
      </c>
      <c r="D100" s="98" t="n">
        <v>0.000880412575395823</v>
      </c>
      <c r="E100" s="98" t="n">
        <v>0.00706586756938487</v>
      </c>
      <c r="F100" s="98" t="n">
        <v>0.00918867167260385</v>
      </c>
      <c r="G100" s="98" t="n">
        <v>0.000464277718330744</v>
      </c>
      <c r="H100" s="98" t="n">
        <v>0.0161788496372926</v>
      </c>
      <c r="I100" s="98" t="n">
        <v>0.0147442218942046</v>
      </c>
      <c r="J100" s="98" t="n">
        <v>0.0029853388270838</v>
      </c>
      <c r="K100" s="96" t="n">
        <v>0.00192822845700678</v>
      </c>
      <c r="L100" s="96"/>
      <c r="M100" s="96" t="n">
        <v>0.00275355246129494</v>
      </c>
      <c r="N100" s="96" t="n">
        <v>0.00721003836197678</v>
      </c>
      <c r="O100" s="96" t="n">
        <v>0.00129161278918117</v>
      </c>
      <c r="P100" s="96"/>
      <c r="Q100" s="96"/>
      <c r="R100" s="96"/>
    </row>
    <row r="101" customFormat="false" ht="12.8" hidden="false" customHeight="false" outlineLevel="0" collapsed="false">
      <c r="B101" s="79" t="n">
        <v>2011</v>
      </c>
      <c r="C101" s="96" t="n">
        <v>0.00989536698334916</v>
      </c>
      <c r="D101" s="96" t="n">
        <v>0.000957125713536113</v>
      </c>
      <c r="E101" s="96" t="n">
        <v>0.00698913792400184</v>
      </c>
      <c r="F101" s="96" t="n">
        <v>0.00832091621647902</v>
      </c>
      <c r="G101" s="96" t="n">
        <v>0.000464932901986689</v>
      </c>
      <c r="H101" s="96" t="n">
        <v>0.0166034992177078</v>
      </c>
      <c r="I101" s="96" t="n">
        <v>0.0148856065446608</v>
      </c>
      <c r="J101" s="96" t="n">
        <v>0.00262273372308155</v>
      </c>
      <c r="K101" s="97" t="n">
        <v>0.00218872405220907</v>
      </c>
      <c r="L101" s="97" t="n">
        <v>0.000334864926640407</v>
      </c>
      <c r="M101" s="97" t="n">
        <v>0.00246448878022597</v>
      </c>
      <c r="N101" s="97" t="n">
        <v>0.00805996363631593</v>
      </c>
      <c r="O101" s="97" t="n">
        <v>0.00103133324512357</v>
      </c>
      <c r="P101" s="97"/>
      <c r="Q101" s="97" t="n">
        <v>0.000328908706794847</v>
      </c>
      <c r="R101" s="97"/>
    </row>
    <row r="102" customFormat="false" ht="12.8" hidden="false" customHeight="false" outlineLevel="0" collapsed="false">
      <c r="B102" s="79" t="n">
        <v>2012</v>
      </c>
      <c r="C102" s="98" t="n">
        <v>0.0104606643560655</v>
      </c>
      <c r="D102" s="98" t="n">
        <v>0.00101322490187011</v>
      </c>
      <c r="E102" s="98" t="n">
        <v>0.00732161894258414</v>
      </c>
      <c r="F102" s="98" t="n">
        <v>0.00977492385410648</v>
      </c>
      <c r="G102" s="98" t="n">
        <v>0.000465936368934656</v>
      </c>
      <c r="H102" s="98" t="n">
        <v>0.0166537766309987</v>
      </c>
      <c r="I102" s="98" t="n">
        <v>0.0155583049965991</v>
      </c>
      <c r="J102" s="98" t="n">
        <v>0.00312314975925886</v>
      </c>
      <c r="K102" s="96" t="n">
        <v>0.00236486388288229</v>
      </c>
      <c r="L102" s="96" t="n">
        <v>0.000361559541561672</v>
      </c>
      <c r="M102" s="96" t="n">
        <v>0.00253356028964366</v>
      </c>
      <c r="N102" s="96" t="n">
        <v>0.0100862880222144</v>
      </c>
      <c r="O102" s="96" t="n">
        <v>0.00123537014000835</v>
      </c>
      <c r="P102" s="96"/>
      <c r="Q102" s="96" t="n">
        <v>0</v>
      </c>
      <c r="R102" s="96"/>
    </row>
    <row r="103" customFormat="false" ht="12.8" hidden="false" customHeight="false" outlineLevel="0" collapsed="false">
      <c r="B103" s="79" t="n">
        <v>2013</v>
      </c>
      <c r="C103" s="96" t="n">
        <v>0.0109238316835513</v>
      </c>
      <c r="D103" s="96" t="n">
        <v>0.000925541959737644</v>
      </c>
      <c r="E103" s="96" t="n">
        <v>0.0074386216465936</v>
      </c>
      <c r="F103" s="96" t="n">
        <v>0.00926148743732353</v>
      </c>
      <c r="G103" s="96" t="n">
        <v>0.000397932270782329</v>
      </c>
      <c r="H103" s="96" t="n">
        <v>0.0168786236987149</v>
      </c>
      <c r="I103" s="96" t="n">
        <v>0.0159148002617685</v>
      </c>
      <c r="J103" s="96" t="n">
        <v>0.00259295104693199</v>
      </c>
      <c r="K103" s="97" t="n">
        <v>0.00210339021534986</v>
      </c>
      <c r="L103" s="97" t="n">
        <v>0.000374390273180508</v>
      </c>
      <c r="M103" s="97" t="n">
        <v>0.0026450338256733</v>
      </c>
      <c r="N103" s="97" t="n">
        <v>0.0107881371340265</v>
      </c>
      <c r="O103" s="97" t="n">
        <v>0.00166967888999977</v>
      </c>
      <c r="P103" s="97"/>
      <c r="Q103" s="97" t="n">
        <v>0</v>
      </c>
      <c r="R103" s="97"/>
    </row>
    <row r="104" customFormat="false" ht="12.8" hidden="false" customHeight="false" outlineLevel="0" collapsed="false">
      <c r="B104" s="79" t="n">
        <v>2014</v>
      </c>
      <c r="C104" s="98" t="n">
        <v>0.0116387156111073</v>
      </c>
      <c r="D104" s="98" t="n">
        <v>0.000642224174604135</v>
      </c>
      <c r="E104" s="98" t="n">
        <v>0.00714587954016821</v>
      </c>
      <c r="F104" s="98" t="n">
        <v>0.00971593170924165</v>
      </c>
      <c r="G104" s="98" t="n">
        <v>0.000433470744073636</v>
      </c>
      <c r="H104" s="98" t="n">
        <v>0.0167587616547611</v>
      </c>
      <c r="I104" s="98" t="n">
        <v>0.015871302582137</v>
      </c>
      <c r="J104" s="98" t="n">
        <v>0.00265723309620876</v>
      </c>
      <c r="K104" s="96" t="n">
        <v>0.00207832026157001</v>
      </c>
      <c r="L104" s="96" t="n">
        <v>0.000351652186253678</v>
      </c>
      <c r="M104" s="96" t="n">
        <v>0.00259275780648903</v>
      </c>
      <c r="N104" s="96" t="n">
        <v>0.0107101298626129</v>
      </c>
      <c r="O104" s="96" t="n">
        <v>0.00180520724704594</v>
      </c>
      <c r="P104" s="96"/>
      <c r="Q104" s="96" t="n">
        <v>0</v>
      </c>
      <c r="R104" s="96"/>
    </row>
    <row r="105" customFormat="false" ht="12.8" hidden="false" customHeight="false" outlineLevel="0" collapsed="false">
      <c r="B105" s="79" t="n">
        <v>2015</v>
      </c>
      <c r="C105" s="96" t="n">
        <v>0.0127294769340055</v>
      </c>
      <c r="D105" s="96" t="n">
        <v>0.000666603868820108</v>
      </c>
      <c r="E105" s="96" t="n">
        <v>0.00726716278767824</v>
      </c>
      <c r="F105" s="96" t="n">
        <v>0.00948495384244874</v>
      </c>
      <c r="G105" s="96" t="n">
        <v>0.000489779941810133</v>
      </c>
      <c r="H105" s="96" t="n">
        <v>0.0163707146913644</v>
      </c>
      <c r="I105" s="96" t="n">
        <v>0.0160551081025211</v>
      </c>
      <c r="J105" s="96" t="n">
        <v>0.00238471307698379</v>
      </c>
      <c r="K105" s="97" t="n">
        <v>0.00209681091536374</v>
      </c>
      <c r="L105" s="97" t="n">
        <v>0.000365874491397112</v>
      </c>
      <c r="M105" s="97" t="n">
        <v>0.00269349490539226</v>
      </c>
      <c r="N105" s="97" t="n">
        <v>0.0114806560184775</v>
      </c>
      <c r="O105" s="97" t="n">
        <v>0.00171424659032607</v>
      </c>
      <c r="P105" s="97"/>
      <c r="Q105" s="97" t="n">
        <v>0</v>
      </c>
      <c r="R105" s="97" t="n">
        <v>0</v>
      </c>
    </row>
    <row r="106" customFormat="false" ht="12.8" hidden="false" customHeight="false" outlineLevel="0" collapsed="false">
      <c r="B106" s="79" t="n">
        <v>2016</v>
      </c>
      <c r="C106" s="98" t="n">
        <v>0.0105109702628087</v>
      </c>
      <c r="D106" s="98" t="n">
        <v>0.000584590024895527</v>
      </c>
      <c r="E106" s="98" t="n">
        <v>0.00708050197613375</v>
      </c>
      <c r="F106" s="98" t="n">
        <v>0.00919573417118446</v>
      </c>
      <c r="G106" s="98" t="n">
        <v>0.00050893519641016</v>
      </c>
      <c r="H106" s="98" t="n">
        <v>0.0160022515479057</v>
      </c>
      <c r="I106" s="98" t="n">
        <v>0.0153374756841884</v>
      </c>
      <c r="J106" s="98" t="n">
        <v>0.00242605893369462</v>
      </c>
      <c r="K106" s="96" t="n">
        <v>0.00176886207484977</v>
      </c>
      <c r="L106" s="96" t="n">
        <v>0.000354503345784394</v>
      </c>
      <c r="M106" s="96" t="n">
        <v>0.00272424448676778</v>
      </c>
      <c r="N106" s="96" t="n">
        <v>0.0107438261877048</v>
      </c>
      <c r="O106" s="96" t="n">
        <v>0.00197107261819154</v>
      </c>
      <c r="P106" s="96"/>
      <c r="Q106" s="96" t="n">
        <v>0.0014704867980335</v>
      </c>
      <c r="R106" s="96" t="n">
        <v>0.00380407762138458</v>
      </c>
    </row>
    <row r="107" customFormat="false" ht="12.8" hidden="false" customHeight="false" outlineLevel="0" collapsed="false">
      <c r="B107" s="79" t="n">
        <v>2017</v>
      </c>
      <c r="C107" s="96" t="n">
        <v>0.0102628562112773</v>
      </c>
      <c r="D107" s="96" t="n">
        <v>0.000684112440227956</v>
      </c>
      <c r="E107" s="96" t="n">
        <v>0.00702011141307824</v>
      </c>
      <c r="F107" s="96" t="n">
        <v>0.00966160001444418</v>
      </c>
      <c r="G107" s="96" t="n">
        <v>0.000528483222256211</v>
      </c>
      <c r="H107" s="96" t="n">
        <v>0.0162369256572215</v>
      </c>
      <c r="I107" s="96" t="n">
        <v>0.0156379005322433</v>
      </c>
      <c r="J107" s="96" t="n">
        <v>0.00276714880493469</v>
      </c>
      <c r="K107" s="97" t="n">
        <v>0.00172129952860513</v>
      </c>
      <c r="L107" s="97" t="n">
        <v>0.000471364562460638</v>
      </c>
      <c r="M107" s="97" t="n">
        <v>0.00290593948372479</v>
      </c>
      <c r="N107" s="97" t="n">
        <v>0.00982746458674933</v>
      </c>
      <c r="O107" s="97" t="n">
        <v>0.00169318277702992</v>
      </c>
      <c r="P107" s="97" t="n">
        <v>0.000880593978403211</v>
      </c>
      <c r="Q107" s="97" t="n">
        <v>0.00101880933409591</v>
      </c>
      <c r="R107" s="97" t="n">
        <v>0.00732550025557765</v>
      </c>
    </row>
    <row r="108" customFormat="false" ht="12.8" hidden="false" customHeight="false" outlineLevel="0" collapsed="false">
      <c r="B108" s="79" t="n">
        <v>2018</v>
      </c>
      <c r="C108" s="99" t="n">
        <v>0</v>
      </c>
      <c r="D108" s="99" t="n">
        <v>0.00075631386805743</v>
      </c>
      <c r="E108" s="99" t="n">
        <v>0.00734452401730619</v>
      </c>
      <c r="F108" s="99" t="n">
        <v>0.00799150623036929</v>
      </c>
      <c r="G108" s="99" t="n">
        <v>0.000469975376524546</v>
      </c>
      <c r="H108" s="99" t="n">
        <v>0.0159674857167433</v>
      </c>
      <c r="I108" s="99" t="n">
        <v>0.0178786425763565</v>
      </c>
      <c r="J108" s="99" t="n">
        <v>0.00208292693837073</v>
      </c>
      <c r="K108" s="96" t="n">
        <v>0.00147773148713019</v>
      </c>
      <c r="L108" s="96" t="n">
        <v>0.000430015334349855</v>
      </c>
      <c r="M108" s="96" t="n">
        <v>0.00269794801353933</v>
      </c>
      <c r="N108" s="96" t="n">
        <v>0.00695203916219705</v>
      </c>
      <c r="O108" s="96" t="n">
        <v>0.00155582043184477</v>
      </c>
      <c r="P108" s="96" t="n">
        <v>0.00262234557625097</v>
      </c>
      <c r="Q108" s="96" t="n">
        <v>0.00134070786001073</v>
      </c>
      <c r="R108" s="96" t="n">
        <v>0.0115429938700718</v>
      </c>
    </row>
    <row r="109" customFormat="false" ht="12.8" hidden="false" customHeight="false" outlineLevel="0" collapsed="false">
      <c r="Q109" s="0" t="s">
        <v>103</v>
      </c>
    </row>
    <row r="112" customFormat="false" ht="12.8" hidden="false" customHeight="false" outlineLevel="0" collapsed="false">
      <c r="B112" s="100" t="s">
        <v>104</v>
      </c>
      <c r="C112" s="100"/>
      <c r="D112" s="101" t="n">
        <f aca="false">AVERAGE(D98:D108)</f>
        <v>0.000768098560450326</v>
      </c>
      <c r="E112" s="101" t="n">
        <f aca="false">AVERAGE(E98:E108)*0.2869</f>
        <v>0.00206276640583366</v>
      </c>
      <c r="F112" s="101" t="n">
        <f aca="false">AVERAGE(F98:F108)/3</f>
        <v>0.00303993235636533</v>
      </c>
      <c r="G112" s="101" t="n">
        <f aca="false">AVERAGE(G98:G108)</f>
        <v>0.000475831671359374</v>
      </c>
      <c r="H112" s="101" t="n">
        <f aca="false">AVERAGE(H98:H108)</f>
        <v>0.0164622626358892</v>
      </c>
      <c r="I112" s="101" t="n">
        <f aca="false">AVERAGE(I98:I108)</f>
        <v>0.0155521600563946</v>
      </c>
      <c r="J112" s="101" t="n">
        <f aca="false">AVERAGE(J98:J108)</f>
        <v>0.00268515933653875</v>
      </c>
      <c r="K112" s="102" t="n">
        <f aca="false">AVERAGE(K98:K108)</f>
        <v>0.00187337335105693</v>
      </c>
      <c r="L112" s="102" t="n">
        <f aca="false">L108</f>
        <v>0.000430015334349855</v>
      </c>
      <c r="M112" s="102" t="n">
        <f aca="false">AVERAGE(M98:M108)</f>
        <v>0.00263394994122863</v>
      </c>
      <c r="N112" s="102" t="n">
        <f aca="false">N108</f>
        <v>0.00695203916219705</v>
      </c>
      <c r="O112" s="102" t="n">
        <f aca="false">AVERAGE(O98:O108)</f>
        <v>0.00152813165458175</v>
      </c>
      <c r="P112" s="102" t="n">
        <f aca="false">P108</f>
        <v>0.00262234557625097</v>
      </c>
      <c r="Q112" s="102" t="n">
        <f aca="false">AVERAGE(Q106:Q108)</f>
        <v>0.00127666799738005</v>
      </c>
    </row>
    <row r="114" customFormat="false" ht="12.8" hidden="false" customHeight="false" outlineLevel="0" collapsed="false">
      <c r="D114" s="101" t="n">
        <f aca="false">SUM(D112:J112)-E112</f>
        <v>0.0389834446169977</v>
      </c>
      <c r="F114" s="77" t="s">
        <v>105</v>
      </c>
      <c r="G114" s="77"/>
      <c r="H114" s="77"/>
      <c r="I114" s="101" t="n">
        <v>0.006</v>
      </c>
      <c r="K114" s="102" t="n">
        <f aca="false">SUM(K112:Q112)</f>
        <v>0.0173165230170452</v>
      </c>
    </row>
    <row r="116" customFormat="false" ht="12.8" hidden="false" customHeight="false" outlineLevel="0" collapsed="false">
      <c r="I116" s="27"/>
    </row>
    <row r="117" customFormat="false" ht="12.8" hidden="false" customHeight="false" outlineLevel="0" collapsed="false">
      <c r="C117" s="0" t="s">
        <v>106</v>
      </c>
      <c r="D117" s="0" t="s">
        <v>107</v>
      </c>
      <c r="E117" s="0" t="s">
        <v>108</v>
      </c>
      <c r="F117" s="3" t="s">
        <v>109</v>
      </c>
      <c r="G117" s="0" t="s">
        <v>110</v>
      </c>
    </row>
    <row r="119" customFormat="false" ht="12.8" hidden="false" customHeight="false" outlineLevel="0" collapsed="false">
      <c r="B119" s="5" t="n">
        <v>2014</v>
      </c>
      <c r="C119" s="36" t="n">
        <f aca="false">(SUM('Central pensions'!Y4:Y7)/AVERAGE('Central scenario'!AG3:AG6))</f>
        <v>0.0100080003976103</v>
      </c>
      <c r="D119" s="36" t="n">
        <f aca="false">'Central scenario'!BM3+'Central scenario'!BN3+'Central scenario'!BL3-C119</f>
        <v>0.0636642641339578</v>
      </c>
      <c r="E119" s="36" t="n">
        <f aca="false">'Central scenario'!BK3</f>
        <v>0.0539797598100557</v>
      </c>
      <c r="F119" s="36" t="n">
        <f aca="false">SUM($C104:$J104)-$H104-$F104-SUM($K104:$Q104)</f>
        <v>0.0208507583843275</v>
      </c>
      <c r="G119" s="36" t="n">
        <f aca="false">E119+F119-D119-C119</f>
        <v>0.00115825366281494</v>
      </c>
    </row>
    <row r="120" customFormat="false" ht="12.8" hidden="false" customHeight="false" outlineLevel="0" collapsed="false">
      <c r="B120" s="0" t="n">
        <v>2015</v>
      </c>
      <c r="C120" s="27" t="n">
        <f aca="false">SUM('Central pensions'!Y14:Y17)/AVERAGE('Central scenario'!AG14:AG17)</f>
        <v>0.0107339784194634</v>
      </c>
      <c r="D120" s="27" t="n">
        <f aca="false">'Central scenario'!BM4+'Central scenario'!BN4+'Central scenario'!BL4-C120</f>
        <v>0.0829481034514563</v>
      </c>
      <c r="E120" s="27" t="n">
        <f aca="false">'Central scenario'!BK4</f>
        <v>0.0608077142069268</v>
      </c>
      <c r="F120" s="27" t="n">
        <f aca="false">SUM($C105:$J105)-$H105-$F105-SUM($K105:$Q105)</f>
        <v>0.0212417617908622</v>
      </c>
      <c r="G120" s="27" t="n">
        <f aca="false">E120+F120-D120-C120</f>
        <v>-0.0116326058731307</v>
      </c>
    </row>
    <row r="121" customFormat="false" ht="12.8" hidden="false" customHeight="false" outlineLevel="0" collapsed="false">
      <c r="B121" s="5" t="n">
        <v>2016</v>
      </c>
      <c r="C121" s="36" t="n">
        <f aca="false">SUM('Central pensions'!Y18:Y21)/AVERAGE('Central scenario'!AG18:AG21)</f>
        <v>0.0120915600774794</v>
      </c>
      <c r="D121" s="36" t="n">
        <f aca="false">'Central scenario'!BM5+'Central scenario'!BN5+'Central scenario'!BL5-C121</f>
        <v>0.0821174703482336</v>
      </c>
      <c r="E121" s="36" t="n">
        <f aca="false">'Central scenario'!BK5</f>
        <v>0.0613992953490798</v>
      </c>
      <c r="F121" s="36" t="n">
        <f aca="false">SUM($C106:$J106)-$H106-$F106-SUM($K106:$R106)</f>
        <v>0.0136114589454148</v>
      </c>
      <c r="G121" s="36" t="n">
        <f aca="false">E121+F121-D121-C121</f>
        <v>-0.0191982761312185</v>
      </c>
    </row>
    <row r="122" customFormat="false" ht="12.8" hidden="false" customHeight="false" outlineLevel="0" collapsed="false">
      <c r="B122" s="0" t="n">
        <v>2017</v>
      </c>
      <c r="C122" s="27" t="n">
        <f aca="false">SUM('Central pensions'!Y22:Y25)/AVERAGE('Central scenario'!AG22:AG25)</f>
        <v>0.0155413654604926</v>
      </c>
      <c r="D122" s="27" t="n">
        <f aca="false">'Central scenario'!BM6+'Central scenario'!BN6+'Central scenario'!BL6-C122</f>
        <v>0.0848763332974243</v>
      </c>
      <c r="E122" s="27" t="n">
        <f aca="false">'Central scenario'!BK6</f>
        <v>0.0633037968193993</v>
      </c>
      <c r="F122" s="27" t="n">
        <f aca="false">SUM($C107:$J107)-$H107-$F107-SUM($K107:$R107)</f>
        <v>0.0110564581173711</v>
      </c>
      <c r="G122" s="27" t="n">
        <f aca="false">E122+F122-D122-C122</f>
        <v>-0.0260574438211466</v>
      </c>
    </row>
    <row r="123" customFormat="false" ht="12.8" hidden="false" customHeight="false" outlineLevel="0" collapsed="false">
      <c r="B123" s="5" t="n">
        <f aca="false">B122+1</f>
        <v>2018</v>
      </c>
      <c r="C123" s="36" t="n">
        <f aca="false">SUM('Central pensions'!Y26:Y29)/AVERAGE('Central scenario'!AG26:AG29)</f>
        <v>0.0140195219749128</v>
      </c>
      <c r="D123" s="36" t="n">
        <f aca="false">'Central scenario'!BM7+'Central scenario'!BN7+'Central scenario'!BL7-C123</f>
        <v>0.0821136940618776</v>
      </c>
      <c r="E123" s="36" t="n">
        <f aca="false">'Central scenario'!BK7</f>
        <v>0.0590531695768482</v>
      </c>
      <c r="F123" s="36" t="n">
        <f aca="false">SUM($C108:$J108)-$F108-SUM($K108:$R108)</f>
        <v>0.015880266757964</v>
      </c>
      <c r="G123" s="36" t="n">
        <f aca="false">E123+F123-D123-C123</f>
        <v>-0.0211997797019781</v>
      </c>
    </row>
    <row r="124" customFormat="false" ht="12.8" hidden="false" customHeight="false" outlineLevel="0" collapsed="false">
      <c r="B124" s="0" t="n">
        <f aca="false">B123+1</f>
        <v>2019</v>
      </c>
      <c r="C124" s="27" t="n">
        <f aca="false">SUM('Central pensions'!Y30:Y33)/AVERAGE('Central scenario'!AG30:AG33)</f>
        <v>0.0127024443795414</v>
      </c>
      <c r="D124" s="27" t="n">
        <f aca="false">'Central scenario'!BM8+'Central scenario'!BN8+'Central scenario'!BL8-C124</f>
        <v>0.0775566998076143</v>
      </c>
      <c r="E124" s="27" t="n">
        <f aca="false">'Central scenario'!BK8</f>
        <v>0.0523722430265836</v>
      </c>
      <c r="F124" s="27" t="n">
        <f aca="false">SUM($D$112:$J$112)-SUM($K$112:$Q$112)-$I$112*12/15</f>
        <v>0.0112879599606704</v>
      </c>
      <c r="G124" s="27" t="n">
        <f aca="false">E124+F124-D124-C124</f>
        <v>-0.0265989411999017</v>
      </c>
    </row>
    <row r="125" customFormat="false" ht="12.8" hidden="false" customHeight="false" outlineLevel="0" collapsed="false">
      <c r="B125" s="5" t="n">
        <f aca="false">B124+1</f>
        <v>2020</v>
      </c>
      <c r="C125" s="36" t="n">
        <f aca="false">SUM('Central pensions'!Y34:Y37)/AVERAGE('Central scenario'!AG34:AG37)</f>
        <v>0.0112686951370618</v>
      </c>
      <c r="D125" s="36" t="n">
        <f aca="false">'Central scenario'!BM9+'Central scenario'!BN9+'Central scenario'!BL9-C125</f>
        <v>0.0797452997158851</v>
      </c>
      <c r="E125" s="36" t="n">
        <f aca="false">'Central scenario'!BK9</f>
        <v>0.0549677213236527</v>
      </c>
      <c r="F125" s="36" t="n">
        <f aca="false">SUM($D$112:$J$112)-SUM($K$112:$Q$112)-$I$112+$I$114</f>
        <v>0.0141775279493914</v>
      </c>
      <c r="G125" s="36" t="n">
        <f aca="false">E125+F125-D125-C125</f>
        <v>-0.0218687455799028</v>
      </c>
    </row>
    <row r="126" customFormat="false" ht="12.8" hidden="false" customHeight="false" outlineLevel="0" collapsed="false">
      <c r="B126" s="0" t="n">
        <f aca="false">B125+1</f>
        <v>2021</v>
      </c>
      <c r="C126" s="27" t="n">
        <f aca="false">SUM('Central pensions'!Y38:Y41)/AVERAGE('Central scenario'!AG38:AG41)</f>
        <v>0.0109109495076797</v>
      </c>
      <c r="D126" s="27" t="n">
        <f aca="false">'Central scenario'!BM10+'Central scenario'!BN10+'Central scenario'!BL10-C126</f>
        <v>0.0808986656745751</v>
      </c>
      <c r="E126" s="27" t="n">
        <f aca="false">'Central scenario'!BK10</f>
        <v>0.057375923787994</v>
      </c>
      <c r="F126" s="27" t="n">
        <f aca="false">SUM($D$112:$J$112)-SUM($K$112:$Q$112)-$I$112+$I$114</f>
        <v>0.0141775279493914</v>
      </c>
      <c r="G126" s="27" t="n">
        <f aca="false">E126+F126-D126-C126</f>
        <v>-0.0202561634448694</v>
      </c>
    </row>
    <row r="127" customFormat="false" ht="12.8" hidden="false" customHeight="false" outlineLevel="0" collapsed="false">
      <c r="B127" s="5" t="n">
        <f aca="false">B126+1</f>
        <v>2022</v>
      </c>
      <c r="C127" s="36" t="n">
        <f aca="false">SUM('Central pensions'!Y42:Y45)/AVERAGE('Central scenario'!AG42:AG45)</f>
        <v>0.0112056449302347</v>
      </c>
      <c r="D127" s="36" t="n">
        <f aca="false">'Central scenario'!BM11+'Central scenario'!BN11+'Central scenario'!BL11-C127</f>
        <v>0.0837112977560946</v>
      </c>
      <c r="E127" s="36" t="n">
        <f aca="false">'Central scenario'!BK11</f>
        <v>0.0607178673753466</v>
      </c>
      <c r="F127" s="36" t="n">
        <f aca="false">SUM($D$112:$J$112)-SUM($K$112:$Q$112)-$I$112+$I$114</f>
        <v>0.0141775279493914</v>
      </c>
      <c r="G127" s="36" t="n">
        <f aca="false">E127+F127-D127-C127</f>
        <v>-0.0200215473615913</v>
      </c>
    </row>
    <row r="128" customFormat="false" ht="12.8" hidden="false" customHeight="false" outlineLevel="0" collapsed="false">
      <c r="B128" s="0" t="n">
        <f aca="false">B127+1</f>
        <v>2023</v>
      </c>
      <c r="C128" s="27" t="n">
        <f aca="false">SUM('Central pensions'!Y46:Y49)/AVERAGE('Central scenario'!AG46:AG49)</f>
        <v>0.0110647103506597</v>
      </c>
      <c r="D128" s="27" t="n">
        <f aca="false">'Central scenario'!BM12+'Central scenario'!BN12+'Central scenario'!BL12-C128</f>
        <v>0.0841780670864005</v>
      </c>
      <c r="E128" s="27" t="n">
        <f aca="false">'Central scenario'!BK12</f>
        <v>0.0617099555240082</v>
      </c>
      <c r="F128" s="27" t="n">
        <f aca="false">SUM($D$112:$J$112)-SUM($K$112:$Q$112)-$I$112+$I$114</f>
        <v>0.0141775279493914</v>
      </c>
      <c r="G128" s="27" t="n">
        <f aca="false">E128+F128-D128-C128</f>
        <v>-0.0193552939636604</v>
      </c>
    </row>
    <row r="129" customFormat="false" ht="12.8" hidden="false" customHeight="false" outlineLevel="0" collapsed="false">
      <c r="B129" s="5" t="n">
        <f aca="false">B128+1</f>
        <v>2024</v>
      </c>
      <c r="C129" s="36" t="n">
        <f aca="false">SUM('Central pensions'!Y50:Y53)/AVERAGE('Central scenario'!AG50:AG53)</f>
        <v>0.010713684506605</v>
      </c>
      <c r="D129" s="36" t="n">
        <f aca="false">'Central scenario'!BM13+'Central scenario'!BN13+'Central scenario'!BL13-C129</f>
        <v>0.084691399218413</v>
      </c>
      <c r="E129" s="36" t="n">
        <f aca="false">'Central scenario'!BK13</f>
        <v>0.0628951744621307</v>
      </c>
      <c r="F129" s="36" t="n">
        <f aca="false">SUM($D$112:$J$112)-SUM($K$112:$Q$112)-$I$112+$I$114</f>
        <v>0.0141775279493914</v>
      </c>
      <c r="G129" s="36" t="n">
        <f aca="false">E129+F129-D129-C129</f>
        <v>-0.0183323813134958</v>
      </c>
    </row>
    <row r="130" customFormat="false" ht="12.8" hidden="false" customHeight="false" outlineLevel="0" collapsed="false">
      <c r="B130" s="0" t="n">
        <f aca="false">B129+1</f>
        <v>2025</v>
      </c>
      <c r="C130" s="27" t="n">
        <f aca="false">SUM('Central pensions'!Y54:Y57)/AVERAGE('Central scenario'!AG54:AG57)</f>
        <v>0.0104829411614292</v>
      </c>
      <c r="D130" s="27" t="n">
        <f aca="false">'Central scenario'!BM14+'Central scenario'!BN14+'Central scenario'!BL14-C130</f>
        <v>0.0859224866301674</v>
      </c>
      <c r="E130" s="27" t="n">
        <f aca="false">'Central scenario'!BK14</f>
        <v>0.063584266671635</v>
      </c>
      <c r="F130" s="27" t="n">
        <f aca="false">SUM($D$112:$J$112)-SUM($K$112:$Q$112)-$I$112+$I$114</f>
        <v>0.0141775279493914</v>
      </c>
      <c r="G130" s="27" t="n">
        <f aca="false">E130+F130-D130-C130</f>
        <v>-0.0186436331705702</v>
      </c>
    </row>
    <row r="131" customFormat="false" ht="12.8" hidden="false" customHeight="false" outlineLevel="0" collapsed="false">
      <c r="B131" s="5" t="n">
        <f aca="false">B130+1</f>
        <v>2026</v>
      </c>
      <c r="C131" s="36" t="n">
        <f aca="false">SUM('Central pensions'!Y58:Y61)/AVERAGE('Central scenario'!AG58:AG61)</f>
        <v>0.0100271373111419</v>
      </c>
      <c r="D131" s="36" t="n">
        <f aca="false">'Central scenario'!BM15+'Central scenario'!BN15+'Central scenario'!BL15-C131</f>
        <v>0.0855681160964045</v>
      </c>
      <c r="E131" s="36" t="n">
        <f aca="false">'Central scenario'!BK15</f>
        <v>0.0638914638685003</v>
      </c>
      <c r="F131" s="36" t="n">
        <f aca="false">SUM($D$112:$J$112)-SUM($K$112:$Q$112)-$I$112+$I$114</f>
        <v>0.0141775279493914</v>
      </c>
      <c r="G131" s="36" t="n">
        <f aca="false">E131+F131-D131-C131</f>
        <v>-0.0175262615896547</v>
      </c>
    </row>
    <row r="132" customFormat="false" ht="12.8" hidden="false" customHeight="false" outlineLevel="0" collapsed="false">
      <c r="B132" s="0" t="n">
        <f aca="false">B131+1</f>
        <v>2027</v>
      </c>
      <c r="C132" s="27" t="n">
        <f aca="false">SUM('Central pensions'!Y62:Y65)/AVERAGE('Central scenario'!AG62:AG65)</f>
        <v>0.00949220419499005</v>
      </c>
      <c r="D132" s="27" t="n">
        <f aca="false">'Central scenario'!BM16+'Central scenario'!BN16+'Central scenario'!BL16-C132</f>
        <v>0.0849961815944475</v>
      </c>
      <c r="E132" s="27" t="n">
        <f aca="false">'Central scenario'!BK16</f>
        <v>0.0637286686334275</v>
      </c>
      <c r="F132" s="27" t="n">
        <f aca="false">SUM($D$112:$J$112)-SUM($K$112:$Q$112)-$I$112+$I$114</f>
        <v>0.0141775279493914</v>
      </c>
      <c r="G132" s="27" t="n">
        <f aca="false">E132+F132-D132-C132</f>
        <v>-0.0165821892066186</v>
      </c>
    </row>
    <row r="133" customFormat="false" ht="12.8" hidden="false" customHeight="false" outlineLevel="0" collapsed="false">
      <c r="B133" s="5" t="n">
        <f aca="false">B132+1</f>
        <v>2028</v>
      </c>
      <c r="C133" s="36" t="n">
        <f aca="false">SUM('Central pensions'!Y66:Y69)/AVERAGE('Central scenario'!AG66:AG69)</f>
        <v>0.00896477518869303</v>
      </c>
      <c r="D133" s="36" t="n">
        <f aca="false">'Central scenario'!BM17+'Central scenario'!BN17+'Central scenario'!BL17-C133</f>
        <v>0.0842964851026459</v>
      </c>
      <c r="E133" s="36" t="n">
        <f aca="false">'Central scenario'!BK17</f>
        <v>0.0636851555684471</v>
      </c>
      <c r="F133" s="36" t="n">
        <f aca="false">SUM($D$112:$J$112)-SUM($K$112:$Q$112)-$I$112+$I$114</f>
        <v>0.0141775279493914</v>
      </c>
      <c r="G133" s="36" t="n">
        <f aca="false">E133+F133-D133-C133</f>
        <v>-0.0153985767735004</v>
      </c>
    </row>
    <row r="134" customFormat="false" ht="12.8" hidden="false" customHeight="false" outlineLevel="0" collapsed="false">
      <c r="B134" s="0" t="n">
        <f aca="false">B133+1</f>
        <v>2029</v>
      </c>
      <c r="C134" s="27" t="n">
        <f aca="false">SUM('Central pensions'!Y70:Y73)/AVERAGE('Central scenario'!AG70:AG73)</f>
        <v>0.00846670475830858</v>
      </c>
      <c r="D134" s="27" t="n">
        <f aca="false">'Central scenario'!BM18+'Central scenario'!BN18+'Central scenario'!BL18-C134</f>
        <v>0.0831290793962855</v>
      </c>
      <c r="E134" s="27" t="n">
        <f aca="false">'Central scenario'!BK18</f>
        <v>0.0637540558499937</v>
      </c>
      <c r="F134" s="27" t="n">
        <f aca="false">SUM($D$112:$J$112)-SUM($K$112:$Q$112)-$I$112+$I$114</f>
        <v>0.0141775279493914</v>
      </c>
      <c r="G134" s="27" t="n">
        <f aca="false">E134+F134-D134-C134</f>
        <v>-0.013664200355209</v>
      </c>
    </row>
    <row r="135" customFormat="false" ht="12.8" hidden="false" customHeight="false" outlineLevel="0" collapsed="false">
      <c r="B135" s="5" t="n">
        <f aca="false">B134+1</f>
        <v>2030</v>
      </c>
      <c r="C135" s="36" t="n">
        <f aca="false">SUM('Central pensions'!Y74:Y77)/AVERAGE('Central scenario'!AG74:AG77)</f>
        <v>0.00809279911215945</v>
      </c>
      <c r="D135" s="36" t="n">
        <f aca="false">'Central scenario'!BM19+'Central scenario'!BN19+'Central scenario'!BL19-C135</f>
        <v>0.0830475339985591</v>
      </c>
      <c r="E135" s="36" t="n">
        <f aca="false">'Central scenario'!BK19</f>
        <v>0.0643427982650611</v>
      </c>
      <c r="F135" s="36" t="n">
        <f aca="false">SUM($D$112:$J$112)-SUM($K$112:$Q$112)-$I$112+$I$114</f>
        <v>0.0141775279493914</v>
      </c>
      <c r="G135" s="36" t="n">
        <f aca="false">E135+F135-D135-C135</f>
        <v>-0.012620006896266</v>
      </c>
    </row>
    <row r="136" customFormat="false" ht="12.8" hidden="false" customHeight="false" outlineLevel="0" collapsed="false">
      <c r="B136" s="0" t="n">
        <f aca="false">B135+1</f>
        <v>2031</v>
      </c>
      <c r="C136" s="27" t="n">
        <f aca="false">SUM('Central pensions'!Y78:Y81)/AVERAGE('Central scenario'!AG78:AG81)</f>
        <v>0.00762160450126656</v>
      </c>
      <c r="D136" s="27" t="n">
        <f aca="false">'Central scenario'!BM20+'Central scenario'!BN20+'Central scenario'!BL20-C136</f>
        <v>0.0824124819084388</v>
      </c>
      <c r="E136" s="27" t="n">
        <f aca="false">'Central scenario'!BK20</f>
        <v>0.0642956600484443</v>
      </c>
      <c r="F136" s="27" t="n">
        <f aca="false">SUM($D$112:$J$112)-SUM($K$112:$Q$112)-$I$112+$I$114</f>
        <v>0.0141775279493914</v>
      </c>
      <c r="G136" s="27" t="n">
        <f aca="false">E136+F136-D136-C136</f>
        <v>-0.0115608984118696</v>
      </c>
    </row>
    <row r="137" customFormat="false" ht="12.8" hidden="false" customHeight="false" outlineLevel="0" collapsed="false">
      <c r="B137" s="5" t="n">
        <f aca="false">B136+1</f>
        <v>2032</v>
      </c>
      <c r="C137" s="36" t="n">
        <f aca="false">SUM('Central pensions'!Y82:Y85)/AVERAGE('Central scenario'!AG82:AG85)</f>
        <v>0.00734535065583852</v>
      </c>
      <c r="D137" s="36" t="n">
        <f aca="false">'Central scenario'!BM21+'Central scenario'!BN21+'Central scenario'!BL21-C137</f>
        <v>0.0822572981992217</v>
      </c>
      <c r="E137" s="36" t="n">
        <f aca="false">'Central scenario'!BK21</f>
        <v>0.0640256599575094</v>
      </c>
      <c r="F137" s="36" t="n">
        <f aca="false">SUM($D$112:$J$112)-SUM($K$112:$Q$112)-$I$112+$I$114</f>
        <v>0.0141775279493914</v>
      </c>
      <c r="G137" s="36" t="n">
        <f aca="false">E137+F137-D137-C137</f>
        <v>-0.0113994609481594</v>
      </c>
    </row>
    <row r="138" customFormat="false" ht="12.8" hidden="false" customHeight="false" outlineLevel="0" collapsed="false">
      <c r="B138" s="0" t="n">
        <f aca="false">B137+1</f>
        <v>2033</v>
      </c>
      <c r="C138" s="27" t="n">
        <f aca="false">SUM('Central pensions'!Y86:Y89)/AVERAGE('Central scenario'!AG86:AG89)</f>
        <v>0.00693951885545262</v>
      </c>
      <c r="D138" s="27" t="n">
        <f aca="false">'Central scenario'!BM22+'Central scenario'!BN22+'Central scenario'!BL22-C138</f>
        <v>0.0818388677451573</v>
      </c>
      <c r="E138" s="27" t="n">
        <f aca="false">'Central scenario'!BK22</f>
        <v>0.06450498470473</v>
      </c>
      <c r="F138" s="27" t="n">
        <f aca="false">SUM($D$112:$J$112)-SUM($K$112:$Q$112)-$I$112+$I$114</f>
        <v>0.0141775279493914</v>
      </c>
      <c r="G138" s="27" t="n">
        <f aca="false">E138+F138-D138-C138</f>
        <v>-0.0100958739464885</v>
      </c>
    </row>
    <row r="139" customFormat="false" ht="12.8" hidden="false" customHeight="false" outlineLevel="0" collapsed="false">
      <c r="B139" s="5" t="n">
        <f aca="false">B138+1</f>
        <v>2034</v>
      </c>
      <c r="C139" s="36" t="n">
        <f aca="false">SUM('Central pensions'!Y90:Y93)/AVERAGE('Central scenario'!AG90:AG93)</f>
        <v>0.00673089035138864</v>
      </c>
      <c r="D139" s="36" t="n">
        <f aca="false">'Central scenario'!BM23+'Central scenario'!BN23+'Central scenario'!BL23-C139</f>
        <v>0.0824692246830126</v>
      </c>
      <c r="E139" s="36" t="n">
        <f aca="false">'Central scenario'!BK23</f>
        <v>0.0655114030376636</v>
      </c>
      <c r="F139" s="36" t="n">
        <f aca="false">SUM($D$112:$J$112)-SUM($K$112:$Q$112)-$I$112+$I$114</f>
        <v>0.0141775279493914</v>
      </c>
      <c r="G139" s="36" t="n">
        <f aca="false">E139+F139-D139-C139</f>
        <v>-0.00951118404734625</v>
      </c>
    </row>
    <row r="140" customFormat="false" ht="12.8" hidden="false" customHeight="false" outlineLevel="0" collapsed="false">
      <c r="B140" s="0" t="n">
        <f aca="false">B139+1</f>
        <v>2035</v>
      </c>
      <c r="C140" s="27" t="n">
        <f aca="false">SUM('Central pensions'!Y94:Y97)/AVERAGE('Central scenario'!AG94:AG97)</f>
        <v>0.00627258131404961</v>
      </c>
      <c r="D140" s="27" t="n">
        <f aca="false">'Central scenario'!BM24+'Central scenario'!BN24+'Central scenario'!BL24-C140</f>
        <v>0.0821073248182182</v>
      </c>
      <c r="E140" s="27" t="n">
        <f aca="false">'Central scenario'!BK24</f>
        <v>0.0649059794804287</v>
      </c>
      <c r="F140" s="27" t="n">
        <f aca="false">SUM($D$112:$J$112)-SUM($K$112:$Q$112)-$I$112+$I$114</f>
        <v>0.0141775279493914</v>
      </c>
      <c r="G140" s="27" t="n">
        <f aca="false">E140+F140-D140-C140</f>
        <v>-0.00929639870244767</v>
      </c>
    </row>
    <row r="141" customFormat="false" ht="12.8" hidden="false" customHeight="false" outlineLevel="0" collapsed="false">
      <c r="B141" s="5" t="n">
        <f aca="false">B140+1</f>
        <v>2036</v>
      </c>
      <c r="C141" s="36" t="n">
        <f aca="false">SUM('Central pensions'!Y98:Y101)/AVERAGE('Central scenario'!AG98:AG101)</f>
        <v>0.00586578555903377</v>
      </c>
      <c r="D141" s="36" t="n">
        <f aca="false">'Central scenario'!BM25+'Central scenario'!BN25+'Central scenario'!BL25-C141</f>
        <v>0.0816858025500462</v>
      </c>
      <c r="E141" s="36" t="n">
        <f aca="false">'Central scenario'!BK25</f>
        <v>0.0649757973809692</v>
      </c>
      <c r="F141" s="36" t="n">
        <f aca="false">SUM($D$112:$J$112)-SUM($K$112:$Q$112)-$I$112+$I$114</f>
        <v>0.0141775279493914</v>
      </c>
      <c r="G141" s="36" t="n">
        <f aca="false">E141+F141-D141-C141</f>
        <v>-0.00839826277871932</v>
      </c>
    </row>
    <row r="142" customFormat="false" ht="12.8" hidden="false" customHeight="false" outlineLevel="0" collapsed="false">
      <c r="B142" s="0" t="n">
        <f aca="false">B141+1</f>
        <v>2037</v>
      </c>
      <c r="C142" s="27" t="n">
        <f aca="false">SUM('Central pensions'!Y102:Y105)/AVERAGE('Central scenario'!AG102:AG105)</f>
        <v>0.00579397481925549</v>
      </c>
      <c r="D142" s="27" t="n">
        <f aca="false">'Central scenario'!BM26+'Central scenario'!BN26+'Central scenario'!BL26-C142</f>
        <v>0.0819778385256573</v>
      </c>
      <c r="E142" s="27" t="n">
        <f aca="false">'Central scenario'!BK26</f>
        <v>0.0650638936965217</v>
      </c>
      <c r="F142" s="27" t="n">
        <f aca="false">SUM($D$112:$J$112)-SUM($K$112:$Q$112)-$I$112+$I$114</f>
        <v>0.0141775279493914</v>
      </c>
      <c r="G142" s="27" t="n">
        <f aca="false">E142+F142-D142-C142</f>
        <v>-0.00853039169899962</v>
      </c>
    </row>
    <row r="143" customFormat="false" ht="12.8" hidden="false" customHeight="false" outlineLevel="0" collapsed="false">
      <c r="B143" s="5" t="n">
        <f aca="false">B142+1</f>
        <v>2038</v>
      </c>
      <c r="C143" s="36" t="n">
        <f aca="false">SUM('Central pensions'!Y106:Y109)/AVERAGE('Central scenario'!AG106:AG109)</f>
        <v>0.00557744286939646</v>
      </c>
      <c r="D143" s="36" t="n">
        <f aca="false">'Central scenario'!BM27+'Central scenario'!BN27+'Central scenario'!BL27-C143</f>
        <v>0.0814596447626554</v>
      </c>
      <c r="E143" s="36" t="n">
        <f aca="false">'Central scenario'!BK27</f>
        <v>0.0653108715860079</v>
      </c>
      <c r="F143" s="36" t="n">
        <f aca="false">SUM($D$112:$J$112)-SUM($K$112:$Q$112)-$I$112+$I$114</f>
        <v>0.0141775279493914</v>
      </c>
      <c r="G143" s="36" t="n">
        <f aca="false">E143+F143-D143-C143</f>
        <v>-0.0075486880966525</v>
      </c>
    </row>
    <row r="144" customFormat="false" ht="12.8" hidden="false" customHeight="false" outlineLevel="0" collapsed="false">
      <c r="B144" s="0" t="n">
        <f aca="false">B143+1</f>
        <v>2039</v>
      </c>
      <c r="C144" s="27" t="n">
        <f aca="false">SUM('Central pensions'!Y110:Y113)/AVERAGE('Central scenario'!AG110:AG113)</f>
        <v>0.00531935749318284</v>
      </c>
      <c r="D144" s="27" t="n">
        <f aca="false">'Central scenario'!BM28+'Central scenario'!BN28+'Central scenario'!BL28-C144</f>
        <v>0.0821124808878545</v>
      </c>
      <c r="E144" s="27" t="n">
        <f aca="false">'Central scenario'!BK28</f>
        <v>0.0656564318305733</v>
      </c>
      <c r="F144" s="27" t="n">
        <f aca="false">SUM($D$112:$J$112)-SUM($K$112:$Q$112)-$I$112+$I$114</f>
        <v>0.0141775279493914</v>
      </c>
      <c r="G144" s="27" t="n">
        <f aca="false">E144+F144-D144-C144</f>
        <v>-0.00759787860107263</v>
      </c>
    </row>
    <row r="145" customFormat="false" ht="12.8" hidden="false" customHeight="false" outlineLevel="0" collapsed="false">
      <c r="B145" s="5" t="n">
        <f aca="false">B144+1</f>
        <v>2040</v>
      </c>
      <c r="C145" s="36" t="n">
        <f aca="false">SUM('Central pensions'!Y114:Y117)/AVERAGE('Central scenario'!AG114:AG117)</f>
        <v>0.00524961659999403</v>
      </c>
      <c r="D145" s="36" t="n">
        <f aca="false">'Central scenario'!BM29+'Central scenario'!BN29+'Central scenario'!BL29-C145</f>
        <v>0.0831490980044448</v>
      </c>
      <c r="E145" s="36" t="n">
        <f aca="false">'Central scenario'!BK29</f>
        <v>0.0669124874242775</v>
      </c>
      <c r="F145" s="36" t="n">
        <f aca="false">SUM($D$112:$J$112)-SUM($K$112:$Q$112)-$I$112+$I$114</f>
        <v>0.0141775279493914</v>
      </c>
      <c r="G145" s="36" t="n">
        <f aca="false">E145+F145-D145-C145</f>
        <v>-0.00730869923076987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36" t="n">
        <f aca="false">-C119</f>
        <v>-0.0100080003976103</v>
      </c>
      <c r="D147" s="36" t="n">
        <f aca="false">-D119</f>
        <v>-0.0636642641339578</v>
      </c>
      <c r="E147" s="36" t="n">
        <f aca="false">E119</f>
        <v>0.0539797598100557</v>
      </c>
      <c r="F147" s="36" t="n">
        <f aca="false">F119</f>
        <v>0.0208507583843275</v>
      </c>
      <c r="G147" s="36" t="n">
        <f aca="false">G119</f>
        <v>0.00115825366281494</v>
      </c>
    </row>
    <row r="148" customFormat="false" ht="12.8" hidden="false" customHeight="false" outlineLevel="0" collapsed="false">
      <c r="B148" s="0" t="n">
        <v>2015</v>
      </c>
      <c r="C148" s="27" t="n">
        <f aca="false">-C120</f>
        <v>-0.0107339784194634</v>
      </c>
      <c r="D148" s="27" t="n">
        <f aca="false">-D120</f>
        <v>-0.0829481034514563</v>
      </c>
      <c r="E148" s="27" t="n">
        <f aca="false">E120</f>
        <v>0.0608077142069268</v>
      </c>
      <c r="F148" s="27" t="n">
        <f aca="false">F120</f>
        <v>0.0212417617908622</v>
      </c>
      <c r="G148" s="27" t="n">
        <f aca="false">G120</f>
        <v>-0.0116326058731307</v>
      </c>
    </row>
    <row r="149" customFormat="false" ht="12.8" hidden="false" customHeight="false" outlineLevel="0" collapsed="false">
      <c r="B149" s="5" t="n">
        <v>2016</v>
      </c>
      <c r="C149" s="36" t="n">
        <f aca="false">-C121</f>
        <v>-0.0120915600774794</v>
      </c>
      <c r="D149" s="36" t="n">
        <f aca="false">-D121</f>
        <v>-0.0821174703482336</v>
      </c>
      <c r="E149" s="36" t="n">
        <f aca="false">E121</f>
        <v>0.0613992953490798</v>
      </c>
      <c r="F149" s="36" t="n">
        <f aca="false">F121</f>
        <v>0.0136114589454148</v>
      </c>
      <c r="G149" s="36" t="n">
        <f aca="false">G121</f>
        <v>-0.0191982761312185</v>
      </c>
    </row>
    <row r="150" customFormat="false" ht="12.8" hidden="false" customHeight="false" outlineLevel="0" collapsed="false">
      <c r="B150" s="0" t="n">
        <v>2017</v>
      </c>
      <c r="C150" s="27" t="n">
        <f aca="false">-C122</f>
        <v>-0.0155413654604926</v>
      </c>
      <c r="D150" s="27" t="n">
        <f aca="false">-D122</f>
        <v>-0.0848763332974243</v>
      </c>
      <c r="E150" s="27" t="n">
        <f aca="false">E122</f>
        <v>0.0633037968193993</v>
      </c>
      <c r="F150" s="27" t="n">
        <f aca="false">F122</f>
        <v>0.0110564581173711</v>
      </c>
      <c r="G150" s="27" t="n">
        <f aca="false">G122</f>
        <v>-0.0260574438211466</v>
      </c>
    </row>
    <row r="151" customFormat="false" ht="12.8" hidden="false" customHeight="false" outlineLevel="0" collapsed="false">
      <c r="B151" s="5" t="n">
        <f aca="false">B150+1</f>
        <v>2018</v>
      </c>
      <c r="C151" s="36" t="n">
        <f aca="false">-C123</f>
        <v>-0.0140195219749128</v>
      </c>
      <c r="D151" s="36" t="n">
        <f aca="false">-D123</f>
        <v>-0.0821136940618776</v>
      </c>
      <c r="E151" s="36" t="n">
        <f aca="false">E123</f>
        <v>0.0590531695768482</v>
      </c>
      <c r="F151" s="36" t="n">
        <f aca="false">F123</f>
        <v>0.015880266757964</v>
      </c>
      <c r="G151" s="36" t="n">
        <f aca="false">G123</f>
        <v>-0.0211997797019781</v>
      </c>
    </row>
    <row r="152" customFormat="false" ht="12.8" hidden="false" customHeight="false" outlineLevel="0" collapsed="false">
      <c r="B152" s="0" t="n">
        <f aca="false">B151+1</f>
        <v>2019</v>
      </c>
      <c r="C152" s="27" t="n">
        <f aca="false">-C124</f>
        <v>-0.0127024443795414</v>
      </c>
      <c r="D152" s="27" t="n">
        <f aca="false">-D124</f>
        <v>-0.0775566998076143</v>
      </c>
      <c r="E152" s="27" t="n">
        <f aca="false">E124</f>
        <v>0.0523722430265836</v>
      </c>
      <c r="F152" s="27" t="n">
        <f aca="false">F124</f>
        <v>0.0112879599606704</v>
      </c>
      <c r="G152" s="27" t="n">
        <f aca="false">G124</f>
        <v>-0.0265989411999017</v>
      </c>
    </row>
    <row r="153" customFormat="false" ht="12.8" hidden="false" customHeight="false" outlineLevel="0" collapsed="false">
      <c r="B153" s="5" t="n">
        <f aca="false">B152+1</f>
        <v>2020</v>
      </c>
      <c r="C153" s="36" t="n">
        <f aca="false">-C125</f>
        <v>-0.0112686951370618</v>
      </c>
      <c r="D153" s="36" t="n">
        <f aca="false">-D125</f>
        <v>-0.0797452997158851</v>
      </c>
      <c r="E153" s="36" t="n">
        <f aca="false">E125</f>
        <v>0.0549677213236527</v>
      </c>
      <c r="F153" s="36" t="n">
        <f aca="false">F125</f>
        <v>0.0141775279493914</v>
      </c>
      <c r="G153" s="36" t="n">
        <f aca="false">G125</f>
        <v>-0.0218687455799028</v>
      </c>
    </row>
    <row r="154" customFormat="false" ht="12.8" hidden="false" customHeight="false" outlineLevel="0" collapsed="false">
      <c r="B154" s="0" t="n">
        <f aca="false">B153+1</f>
        <v>2021</v>
      </c>
      <c r="C154" s="27" t="n">
        <f aca="false">-C126</f>
        <v>-0.0109109495076797</v>
      </c>
      <c r="D154" s="27" t="n">
        <f aca="false">-D126</f>
        <v>-0.0808986656745751</v>
      </c>
      <c r="E154" s="27" t="n">
        <f aca="false">E126</f>
        <v>0.057375923787994</v>
      </c>
      <c r="F154" s="27" t="n">
        <f aca="false">F126</f>
        <v>0.0141775279493914</v>
      </c>
      <c r="G154" s="27" t="n">
        <f aca="false">G126</f>
        <v>-0.0202561634448694</v>
      </c>
    </row>
    <row r="155" customFormat="false" ht="12.8" hidden="false" customHeight="false" outlineLevel="0" collapsed="false">
      <c r="B155" s="5" t="n">
        <f aca="false">B154+1</f>
        <v>2022</v>
      </c>
      <c r="C155" s="36" t="n">
        <f aca="false">-C127</f>
        <v>-0.0112056449302347</v>
      </c>
      <c r="D155" s="36" t="n">
        <f aca="false">-D127</f>
        <v>-0.0837112977560946</v>
      </c>
      <c r="E155" s="36" t="n">
        <f aca="false">E127</f>
        <v>0.0607178673753466</v>
      </c>
      <c r="F155" s="36" t="n">
        <f aca="false">F127</f>
        <v>0.0141775279493914</v>
      </c>
      <c r="G155" s="36" t="n">
        <f aca="false">G127</f>
        <v>-0.0200215473615913</v>
      </c>
    </row>
    <row r="156" customFormat="false" ht="12.8" hidden="false" customHeight="false" outlineLevel="0" collapsed="false">
      <c r="B156" s="0" t="n">
        <f aca="false">B155+1</f>
        <v>2023</v>
      </c>
      <c r="C156" s="27" t="n">
        <f aca="false">-C128</f>
        <v>-0.0110647103506597</v>
      </c>
      <c r="D156" s="27" t="n">
        <f aca="false">-D128</f>
        <v>-0.0841780670864005</v>
      </c>
      <c r="E156" s="27" t="n">
        <f aca="false">E128</f>
        <v>0.0617099555240082</v>
      </c>
      <c r="F156" s="27" t="n">
        <f aca="false">F128</f>
        <v>0.0141775279493914</v>
      </c>
      <c r="G156" s="27" t="n">
        <f aca="false">G128</f>
        <v>-0.0193552939636604</v>
      </c>
    </row>
    <row r="157" customFormat="false" ht="12.8" hidden="false" customHeight="false" outlineLevel="0" collapsed="false">
      <c r="B157" s="5" t="n">
        <f aca="false">B156+1</f>
        <v>2024</v>
      </c>
      <c r="C157" s="36" t="n">
        <f aca="false">-C129</f>
        <v>-0.010713684506605</v>
      </c>
      <c r="D157" s="36" t="n">
        <f aca="false">-D129</f>
        <v>-0.084691399218413</v>
      </c>
      <c r="E157" s="36" t="n">
        <f aca="false">E129</f>
        <v>0.0628951744621307</v>
      </c>
      <c r="F157" s="36" t="n">
        <f aca="false">F129</f>
        <v>0.0141775279493914</v>
      </c>
      <c r="G157" s="36" t="n">
        <f aca="false">G129</f>
        <v>-0.0183323813134958</v>
      </c>
    </row>
    <row r="158" customFormat="false" ht="12.8" hidden="false" customHeight="false" outlineLevel="0" collapsed="false">
      <c r="B158" s="0" t="n">
        <f aca="false">B157+1</f>
        <v>2025</v>
      </c>
      <c r="C158" s="27" t="n">
        <f aca="false">-C130</f>
        <v>-0.0104829411614292</v>
      </c>
      <c r="D158" s="27" t="n">
        <f aca="false">-D130</f>
        <v>-0.0859224866301674</v>
      </c>
      <c r="E158" s="27" t="n">
        <f aca="false">E130</f>
        <v>0.063584266671635</v>
      </c>
      <c r="F158" s="27" t="n">
        <f aca="false">F130</f>
        <v>0.0141775279493914</v>
      </c>
      <c r="G158" s="27" t="n">
        <f aca="false">G130</f>
        <v>-0.0186436331705702</v>
      </c>
    </row>
    <row r="159" customFormat="false" ht="12.8" hidden="false" customHeight="false" outlineLevel="0" collapsed="false">
      <c r="B159" s="5" t="n">
        <f aca="false">B158+1</f>
        <v>2026</v>
      </c>
      <c r="C159" s="36" t="n">
        <f aca="false">-C131</f>
        <v>-0.0100271373111419</v>
      </c>
      <c r="D159" s="36" t="n">
        <f aca="false">-D131</f>
        <v>-0.0855681160964045</v>
      </c>
      <c r="E159" s="36" t="n">
        <f aca="false">E131</f>
        <v>0.0638914638685003</v>
      </c>
      <c r="F159" s="36" t="n">
        <f aca="false">F131</f>
        <v>0.0141775279493914</v>
      </c>
      <c r="G159" s="36" t="n">
        <f aca="false">G131</f>
        <v>-0.0175262615896547</v>
      </c>
    </row>
    <row r="160" customFormat="false" ht="12.8" hidden="false" customHeight="false" outlineLevel="0" collapsed="false">
      <c r="B160" s="0" t="n">
        <f aca="false">B159+1</f>
        <v>2027</v>
      </c>
      <c r="C160" s="27" t="n">
        <f aca="false">-C132</f>
        <v>-0.00949220419499005</v>
      </c>
      <c r="D160" s="27" t="n">
        <f aca="false">-D132</f>
        <v>-0.0849961815944475</v>
      </c>
      <c r="E160" s="27" t="n">
        <f aca="false">E132</f>
        <v>0.0637286686334275</v>
      </c>
      <c r="F160" s="27" t="n">
        <f aca="false">F132</f>
        <v>0.0141775279493914</v>
      </c>
      <c r="G160" s="27" t="n">
        <f aca="false">G132</f>
        <v>-0.0165821892066186</v>
      </c>
    </row>
    <row r="161" customFormat="false" ht="12.8" hidden="false" customHeight="false" outlineLevel="0" collapsed="false">
      <c r="B161" s="5" t="n">
        <f aca="false">B160+1</f>
        <v>2028</v>
      </c>
      <c r="C161" s="36" t="n">
        <f aca="false">-C133</f>
        <v>-0.00896477518869303</v>
      </c>
      <c r="D161" s="36" t="n">
        <f aca="false">-D133</f>
        <v>-0.0842964851026459</v>
      </c>
      <c r="E161" s="36" t="n">
        <f aca="false">E133</f>
        <v>0.0636851555684471</v>
      </c>
      <c r="F161" s="36" t="n">
        <f aca="false">F133</f>
        <v>0.0141775279493914</v>
      </c>
      <c r="G161" s="36" t="n">
        <f aca="false">G133</f>
        <v>-0.0153985767735004</v>
      </c>
    </row>
    <row r="162" customFormat="false" ht="12.8" hidden="false" customHeight="false" outlineLevel="0" collapsed="false">
      <c r="B162" s="0" t="n">
        <f aca="false">B161+1</f>
        <v>2029</v>
      </c>
      <c r="C162" s="27" t="n">
        <f aca="false">-C134</f>
        <v>-0.00846670475830858</v>
      </c>
      <c r="D162" s="27" t="n">
        <f aca="false">-D134</f>
        <v>-0.0831290793962855</v>
      </c>
      <c r="E162" s="27" t="n">
        <f aca="false">E134</f>
        <v>0.0637540558499937</v>
      </c>
      <c r="F162" s="27" t="n">
        <f aca="false">F134</f>
        <v>0.0141775279493914</v>
      </c>
      <c r="G162" s="27" t="n">
        <f aca="false">G134</f>
        <v>-0.013664200355209</v>
      </c>
    </row>
    <row r="163" customFormat="false" ht="12.8" hidden="false" customHeight="false" outlineLevel="0" collapsed="false">
      <c r="B163" s="5" t="n">
        <f aca="false">B162+1</f>
        <v>2030</v>
      </c>
      <c r="C163" s="36" t="n">
        <f aca="false">-C135</f>
        <v>-0.00809279911215945</v>
      </c>
      <c r="D163" s="36" t="n">
        <f aca="false">-D135</f>
        <v>-0.0830475339985591</v>
      </c>
      <c r="E163" s="36" t="n">
        <f aca="false">E135</f>
        <v>0.0643427982650611</v>
      </c>
      <c r="F163" s="36" t="n">
        <f aca="false">F135</f>
        <v>0.0141775279493914</v>
      </c>
      <c r="G163" s="36" t="n">
        <f aca="false">G135</f>
        <v>-0.012620006896266</v>
      </c>
    </row>
    <row r="164" customFormat="false" ht="12.8" hidden="false" customHeight="false" outlineLevel="0" collapsed="false">
      <c r="B164" s="0" t="n">
        <f aca="false">B163+1</f>
        <v>2031</v>
      </c>
      <c r="C164" s="27" t="n">
        <f aca="false">-C136</f>
        <v>-0.00762160450126656</v>
      </c>
      <c r="D164" s="27" t="n">
        <f aca="false">-D136</f>
        <v>-0.0824124819084388</v>
      </c>
      <c r="E164" s="27" t="n">
        <f aca="false">E136</f>
        <v>0.0642956600484443</v>
      </c>
      <c r="F164" s="27" t="n">
        <f aca="false">F136</f>
        <v>0.0141775279493914</v>
      </c>
      <c r="G164" s="27" t="n">
        <f aca="false">G136</f>
        <v>-0.0115608984118696</v>
      </c>
    </row>
    <row r="165" customFormat="false" ht="12.8" hidden="false" customHeight="false" outlineLevel="0" collapsed="false">
      <c r="B165" s="5" t="n">
        <f aca="false">B164+1</f>
        <v>2032</v>
      </c>
      <c r="C165" s="36" t="n">
        <f aca="false">-C137</f>
        <v>-0.00734535065583852</v>
      </c>
      <c r="D165" s="36" t="n">
        <f aca="false">-D137</f>
        <v>-0.0822572981992217</v>
      </c>
      <c r="E165" s="36" t="n">
        <f aca="false">E137</f>
        <v>0.0640256599575094</v>
      </c>
      <c r="F165" s="36" t="n">
        <f aca="false">F137</f>
        <v>0.0141775279493914</v>
      </c>
      <c r="G165" s="36" t="n">
        <f aca="false">G137</f>
        <v>-0.0113994609481594</v>
      </c>
    </row>
    <row r="166" customFormat="false" ht="12.8" hidden="false" customHeight="false" outlineLevel="0" collapsed="false">
      <c r="B166" s="0" t="n">
        <f aca="false">B165+1</f>
        <v>2033</v>
      </c>
      <c r="C166" s="27" t="n">
        <f aca="false">-C138</f>
        <v>-0.00693951885545262</v>
      </c>
      <c r="D166" s="27" t="n">
        <f aca="false">-D138</f>
        <v>-0.0818388677451573</v>
      </c>
      <c r="E166" s="27" t="n">
        <f aca="false">E138</f>
        <v>0.06450498470473</v>
      </c>
      <c r="F166" s="27" t="n">
        <f aca="false">F138</f>
        <v>0.0141775279493914</v>
      </c>
      <c r="G166" s="27" t="n">
        <f aca="false">G138</f>
        <v>-0.0100958739464885</v>
      </c>
    </row>
    <row r="167" customFormat="false" ht="12.8" hidden="false" customHeight="false" outlineLevel="0" collapsed="false">
      <c r="B167" s="5" t="n">
        <f aca="false">B166+1</f>
        <v>2034</v>
      </c>
      <c r="C167" s="36" t="n">
        <f aca="false">-C139</f>
        <v>-0.00673089035138864</v>
      </c>
      <c r="D167" s="36" t="n">
        <f aca="false">-D139</f>
        <v>-0.0824692246830126</v>
      </c>
      <c r="E167" s="36" t="n">
        <f aca="false">E139</f>
        <v>0.0655114030376636</v>
      </c>
      <c r="F167" s="36" t="n">
        <f aca="false">F139</f>
        <v>0.0141775279493914</v>
      </c>
      <c r="G167" s="36" t="n">
        <f aca="false">G139</f>
        <v>-0.00951118404734625</v>
      </c>
    </row>
    <row r="168" customFormat="false" ht="12.8" hidden="false" customHeight="false" outlineLevel="0" collapsed="false">
      <c r="B168" s="0" t="n">
        <f aca="false">B167+1</f>
        <v>2035</v>
      </c>
      <c r="C168" s="27" t="n">
        <f aca="false">-C140</f>
        <v>-0.00627258131404961</v>
      </c>
      <c r="D168" s="27" t="n">
        <f aca="false">-D140</f>
        <v>-0.0821073248182182</v>
      </c>
      <c r="E168" s="27" t="n">
        <f aca="false">E140</f>
        <v>0.0649059794804287</v>
      </c>
      <c r="F168" s="27" t="n">
        <f aca="false">F140</f>
        <v>0.0141775279493914</v>
      </c>
      <c r="G168" s="27" t="n">
        <f aca="false">G140</f>
        <v>-0.00929639870244767</v>
      </c>
    </row>
    <row r="169" customFormat="false" ht="12.8" hidden="false" customHeight="false" outlineLevel="0" collapsed="false">
      <c r="B169" s="5" t="n">
        <f aca="false">B168+1</f>
        <v>2036</v>
      </c>
      <c r="C169" s="36" t="n">
        <f aca="false">-C141</f>
        <v>-0.00586578555903377</v>
      </c>
      <c r="D169" s="36" t="n">
        <f aca="false">-D141</f>
        <v>-0.0816858025500462</v>
      </c>
      <c r="E169" s="36" t="n">
        <f aca="false">E141</f>
        <v>0.0649757973809692</v>
      </c>
      <c r="F169" s="36" t="n">
        <f aca="false">F141</f>
        <v>0.0141775279493914</v>
      </c>
      <c r="G169" s="36" t="n">
        <f aca="false">G141</f>
        <v>-0.00839826277871932</v>
      </c>
    </row>
    <row r="170" customFormat="false" ht="12.8" hidden="false" customHeight="false" outlineLevel="0" collapsed="false">
      <c r="B170" s="0" t="n">
        <f aca="false">B169+1</f>
        <v>2037</v>
      </c>
      <c r="C170" s="27" t="n">
        <f aca="false">-C142</f>
        <v>-0.00579397481925549</v>
      </c>
      <c r="D170" s="27" t="n">
        <f aca="false">-D142</f>
        <v>-0.0819778385256573</v>
      </c>
      <c r="E170" s="27" t="n">
        <f aca="false">E142</f>
        <v>0.0650638936965217</v>
      </c>
      <c r="F170" s="27" t="n">
        <f aca="false">F142</f>
        <v>0.0141775279493914</v>
      </c>
      <c r="G170" s="27" t="n">
        <f aca="false">G142</f>
        <v>-0.00853039169899962</v>
      </c>
    </row>
    <row r="171" customFormat="false" ht="12.8" hidden="false" customHeight="false" outlineLevel="0" collapsed="false">
      <c r="B171" s="5" t="n">
        <f aca="false">B170+1</f>
        <v>2038</v>
      </c>
      <c r="C171" s="36" t="n">
        <f aca="false">-C143</f>
        <v>-0.00557744286939646</v>
      </c>
      <c r="D171" s="36" t="n">
        <f aca="false">-D143</f>
        <v>-0.0814596447626554</v>
      </c>
      <c r="E171" s="36" t="n">
        <f aca="false">E143</f>
        <v>0.0653108715860079</v>
      </c>
      <c r="F171" s="36" t="n">
        <f aca="false">F143</f>
        <v>0.0141775279493914</v>
      </c>
      <c r="G171" s="36" t="n">
        <f aca="false">G143</f>
        <v>-0.0075486880966525</v>
      </c>
    </row>
    <row r="172" customFormat="false" ht="12.8" hidden="false" customHeight="false" outlineLevel="0" collapsed="false">
      <c r="B172" s="0" t="n">
        <f aca="false">B171+1</f>
        <v>2039</v>
      </c>
      <c r="C172" s="27" t="n">
        <f aca="false">-C144</f>
        <v>-0.00531935749318284</v>
      </c>
      <c r="D172" s="27" t="n">
        <f aca="false">-D144</f>
        <v>-0.0821124808878545</v>
      </c>
      <c r="E172" s="27" t="n">
        <f aca="false">E144</f>
        <v>0.0656564318305733</v>
      </c>
      <c r="F172" s="27" t="n">
        <f aca="false">F144</f>
        <v>0.0141775279493914</v>
      </c>
      <c r="G172" s="27" t="n">
        <f aca="false">G144</f>
        <v>-0.00759787860107263</v>
      </c>
    </row>
    <row r="173" customFormat="false" ht="12.8" hidden="false" customHeight="false" outlineLevel="0" collapsed="false">
      <c r="B173" s="5" t="n">
        <f aca="false">B172+1</f>
        <v>2040</v>
      </c>
      <c r="C173" s="36" t="n">
        <f aca="false">-C145</f>
        <v>-0.00524961659999403</v>
      </c>
      <c r="D173" s="36" t="n">
        <f aca="false">-D145</f>
        <v>-0.0831490980044448</v>
      </c>
      <c r="E173" s="36" t="n">
        <f aca="false">E145</f>
        <v>0.0669124874242775</v>
      </c>
      <c r="F173" s="36" t="n">
        <f aca="false">F145</f>
        <v>0.0141775279493914</v>
      </c>
      <c r="G173" s="36" t="n">
        <f aca="false">G145</f>
        <v>-0.00730869923076987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ColWidth="9.03125" defaultRowHeight="12.8" zeroHeight="false" outlineLevelRow="0" outlineLevelCol="0"/>
  <cols>
    <col collapsed="false" customWidth="true" hidden="false" outlineLevel="0" max="7" min="6" style="33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33" width="8.83"/>
    <col collapsed="false" customWidth="true" hidden="false" outlineLevel="0" max="14" min="14" style="33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73.7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9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9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9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9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9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9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f aca="false">high_v2_m!B2+temporary_pension_bonus_high!B2</f>
        <v>17715091.2971215</v>
      </c>
      <c r="G14" s="122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f aca="false">high_v2_m!J2</f>
        <v>0</v>
      </c>
      <c r="K14" s="123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23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f aca="false">high_v2_m!B3+temporary_pension_bonus_high!B3</f>
        <v>20422747.1350974</v>
      </c>
      <c r="G15" s="124" t="n">
        <f aca="false">high_v2_m!C3+temporary_pension_bonus_high!B3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f aca="false">high_v2_m!J3</f>
        <v>0</v>
      </c>
      <c r="K15" s="125" t="n">
        <f aca="false">high_v2_m!K3</f>
        <v>0</v>
      </c>
      <c r="L15" s="42" t="n">
        <f aca="false">H15-I15</f>
        <v>799976.431236576</v>
      </c>
      <c r="M15" s="42" t="n">
        <f aca="false">J15-K15</f>
        <v>0</v>
      </c>
      <c r="N15" s="125" t="n">
        <f aca="false">SUM(high_v5_m!C3:J3)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f aca="false">high_v2_m!B4+temporary_pension_bonus_high!B4</f>
        <v>19803746.8364793</v>
      </c>
      <c r="G16" s="124" t="n">
        <f aca="false">high_v2_m!C4+temporary_pension_bonus_high!B4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f aca="false">high_v2_m!J4</f>
        <v>0</v>
      </c>
      <c r="K16" s="125" t="n">
        <f aca="false">high_v2_m!K4</f>
        <v>0</v>
      </c>
      <c r="L16" s="42" t="n">
        <f aca="false">H16-I16</f>
        <v>777485.531692129</v>
      </c>
      <c r="M16" s="42" t="n">
        <f aca="false">J16-K16</f>
        <v>0</v>
      </c>
      <c r="N16" s="125" t="n">
        <f aca="false">SUM(high_v5_m!C4:J4)</f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f aca="false">high_v2_m!B5+temporary_pension_bonus_high!B5</f>
        <v>21421804.3950487</v>
      </c>
      <c r="G17" s="124" t="n">
        <f aca="false">high_v2_m!C5+temporary_pension_bonus_high!B5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f aca="false">high_v2_m!J5</f>
        <v>0</v>
      </c>
      <c r="K17" s="125" t="n">
        <f aca="false">high_v2_m!K5</f>
        <v>0</v>
      </c>
      <c r="L17" s="42" t="n">
        <f aca="false">H17-I17</f>
        <v>842157.000662804</v>
      </c>
      <c r="M17" s="42" t="n">
        <f aca="false">J17-K17</f>
        <v>0</v>
      </c>
      <c r="N17" s="125" t="n">
        <f aca="false">SUM(high_v5_m!C5:J5)</f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f aca="false">high_v2_m!B6+temporary_pension_bonus_high!B6</f>
        <v>18798652.8327858</v>
      </c>
      <c r="G18" s="122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f aca="false">high_v2_m!J6</f>
        <v>0</v>
      </c>
      <c r="K18" s="123" t="n">
        <f aca="false">high_v2_m!K6</f>
        <v>0</v>
      </c>
      <c r="L18" s="8" t="n">
        <f aca="false">H18-I18</f>
        <v>737510.400040284</v>
      </c>
      <c r="M18" s="8" t="n">
        <f aca="false">J18-K18</f>
        <v>0</v>
      </c>
      <c r="N18" s="123" t="n">
        <f aca="false">SUM(high_v5_m!C6:J6)</f>
        <v>2795658.97722293</v>
      </c>
      <c r="O18" s="127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f aca="false">high_v2_m!B7+temporary_pension_bonus_high!B7</f>
        <v>19381974.1868191</v>
      </c>
      <c r="G19" s="124" t="n">
        <f aca="false">high_v2_m!C7+temporary_pension_bonus_high!B7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f aca="false">high_v2_m!J7</f>
        <v>0</v>
      </c>
      <c r="K19" s="125" t="n">
        <f aca="false">high_v2_m!K7</f>
        <v>0</v>
      </c>
      <c r="L19" s="42" t="n">
        <f aca="false">H19-I19</f>
        <v>762298.459394895</v>
      </c>
      <c r="M19" s="42" t="n">
        <f aca="false">J19-K19</f>
        <v>0</v>
      </c>
      <c r="N19" s="125" t="n">
        <f aca="false">SUM(high_v5_m!C7:J7)</f>
        <v>2828183.68633319</v>
      </c>
      <c r="O19" s="126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14675458.5930026</v>
      </c>
      <c r="Z19" s="42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f aca="false">high_v2_m!D8+temporary_pension_bonus_high!B8</f>
        <v>18503713.2101988</v>
      </c>
      <c r="G20" s="125" t="n">
        <f aca="false">high_v2_m!E8+temporary_pension_bonus_high!B8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f aca="false">high_v2_m!J8</f>
        <v>0</v>
      </c>
      <c r="K20" s="125" t="n">
        <f aca="false">high_v2_m!K8</f>
        <v>0</v>
      </c>
      <c r="L20" s="42" t="n">
        <f aca="false">H20-I20</f>
        <v>730249.346840963</v>
      </c>
      <c r="M20" s="42" t="n">
        <f aca="false">J20-K20</f>
        <v>0</v>
      </c>
      <c r="N20" s="125" t="n">
        <f aca="false">SUM(high_v5_m!C8:J8)</f>
        <v>2477813.00409058</v>
      </c>
      <c r="O20" s="126" t="n">
        <v>90764685.8571572</v>
      </c>
      <c r="P20" s="7" t="n">
        <v>5.43</v>
      </c>
      <c r="Q20" s="42" t="n">
        <f aca="false">I20*5.5017049523</f>
        <v>97784354.1565611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16874999.9051822</v>
      </c>
      <c r="Y20" s="42" t="n">
        <f aca="false">N20*5.1890047538</f>
        <v>12857383.4572535</v>
      </c>
      <c r="Z20" s="42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f aca="false">high_v2_m!D9+temporary_pension_bonus_high!B9</f>
        <v>20254615.8512826</v>
      </c>
      <c r="G21" s="125" t="n">
        <f aca="false">high_v2_m!E9+temporary_pension_bonus_high!B9</f>
        <v>19452949.3858272</v>
      </c>
      <c r="H21" s="42" t="n">
        <f aca="false">F21-J21</f>
        <v>20217167.5584862</v>
      </c>
      <c r="I21" s="42" t="n">
        <f aca="false">G21-K21</f>
        <v>19416624.5418146</v>
      </c>
      <c r="J21" s="125" t="n">
        <f aca="false">high_v2_m!J9</f>
        <v>37448.2927964077</v>
      </c>
      <c r="K21" s="125" t="n">
        <f aca="false">high_v2_m!K9</f>
        <v>36324.8440125154</v>
      </c>
      <c r="L21" s="42" t="n">
        <f aca="false">H21-I21</f>
        <v>800543.016671553</v>
      </c>
      <c r="M21" s="42" t="n">
        <f aca="false">J21-K21</f>
        <v>1123.44878389224</v>
      </c>
      <c r="N21" s="125" t="n">
        <f aca="false">SUM(high_v5_m!C9:J9)</f>
        <v>3910348.4398605</v>
      </c>
      <c r="O21" s="126" t="n">
        <v>112083822.294624</v>
      </c>
      <c r="P21" s="7" t="n">
        <v>6.14</v>
      </c>
      <c r="Q21" s="42" t="n">
        <f aca="false">I21*5.5017049523</f>
        <v>106824539.398651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24695168.1228016</v>
      </c>
      <c r="Y21" s="42" t="n">
        <f aca="false">N21*5.1890047538</f>
        <v>20290816.6434505</v>
      </c>
      <c r="Z21" s="42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f aca="false">high_v2_m!D10+temporary_pension_bonus_high!B10</f>
        <v>19377172.7510706</v>
      </c>
      <c r="G22" s="123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23" t="n">
        <f aca="false">high_v2_m!J10</f>
        <v>68744.4841315014</v>
      </c>
      <c r="K22" s="123" t="n">
        <f aca="false">high_v2_m!K10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23" t="n">
        <f aca="false">SUM(high_v5_m!C10:J10)</f>
        <v>4299591.36744104</v>
      </c>
      <c r="O22" s="127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f aca="false">high_v2_m!D11+temporary_pension_bonus_high!B11</f>
        <v>20709754.3962264</v>
      </c>
      <c r="G23" s="125" t="n">
        <f aca="false">high_v2_m!E11+temporary_pension_bonus_high!B11</f>
        <v>19888095.1774069</v>
      </c>
      <c r="H23" s="42" t="n">
        <f aca="false">F23-J23</f>
        <v>20604347.9858498</v>
      </c>
      <c r="I23" s="42" t="n">
        <f aca="false">G23-K23</f>
        <v>19785850.9593415</v>
      </c>
      <c r="J23" s="125" t="n">
        <f aca="false">high_v2_m!J11</f>
        <v>105406.410376622</v>
      </c>
      <c r="K23" s="125" t="n">
        <f aca="false">high_v2_m!K11</f>
        <v>102244.218065323</v>
      </c>
      <c r="L23" s="42" t="n">
        <f aca="false">H23-I23</f>
        <v>818497.026508227</v>
      </c>
      <c r="M23" s="42" t="n">
        <f aca="false">J23-K23</f>
        <v>3162.19231129867</v>
      </c>
      <c r="N23" s="125" t="n">
        <f aca="false">SUM(high_v5_m!C11:J11)</f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24944720.3351922</v>
      </c>
      <c r="Y23" s="42" t="n">
        <f aca="false">N23*5.1890047538</f>
        <v>20441591.1910091</v>
      </c>
      <c r="Z23" s="42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f aca="false">high_v2_m!D12+temporary_pension_bonus_high!B12</f>
        <v>19896829.3534219</v>
      </c>
      <c r="G24" s="125" t="n">
        <f aca="false">high_v2_m!E12+temporary_pension_bonus_high!B12</f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125" t="n">
        <f aca="false">high_v2_m!J12</f>
        <v>153068.271140567</v>
      </c>
      <c r="K24" s="125" t="n">
        <f aca="false">high_v2_m!K12</f>
        <v>148476.22300635</v>
      </c>
      <c r="L24" s="42" t="n">
        <f aca="false">H24-I24</f>
        <v>785462.557474632</v>
      </c>
      <c r="M24" s="42" t="n">
        <f aca="false">J24-K24</f>
        <v>4592.04813421701</v>
      </c>
      <c r="N24" s="125" t="n">
        <f aca="false">SUM(high_v5_m!C12:J12)</f>
        <v>3599614.55233288</v>
      </c>
      <c r="O24" s="126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f aca="false">high_v2_m!D13+temporary_pension_bonus_high!B13</f>
        <v>21653269.8158238</v>
      </c>
      <c r="G25" s="125" t="n">
        <f aca="false">high_v2_m!E13+temporary_pension_bonus_high!B13</f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125" t="n">
        <f aca="false">high_v2_m!J13</f>
        <v>195716.984291222</v>
      </c>
      <c r="K25" s="125" t="n">
        <f aca="false">high_v2_m!K13</f>
        <v>189845.474762486</v>
      </c>
      <c r="L25" s="42" t="n">
        <f aca="false">H25-I25</f>
        <v>856204.006193865</v>
      </c>
      <c r="M25" s="42" t="n">
        <f aca="false">J25-K25</f>
        <v>5871.50952873667</v>
      </c>
      <c r="N25" s="125" t="n">
        <f aca="false">SUM(high_v5_m!C13:J13)</f>
        <v>4012507.36812272</v>
      </c>
      <c r="O25" s="128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25531501.6289022</v>
      </c>
      <c r="Y25" s="42" t="n">
        <f aca="false">N25*5.1890047538</f>
        <v>20820919.8078463</v>
      </c>
      <c r="Z25" s="42" t="n">
        <f aca="false">L25*5.5017049523</f>
        <v>4710581.82105589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f aca="false">high_v2_m!D14+temporary_pension_bonus_high!B14</f>
        <v>20401597.9187957</v>
      </c>
      <c r="G26" s="123" t="n">
        <f aca="false">high_v2_m!E14+temporary_pension_bonus_high!B14</f>
        <v>19586655.7456722</v>
      </c>
      <c r="H26" s="8" t="n">
        <f aca="false">F26-J26</f>
        <v>20201976.8177277</v>
      </c>
      <c r="I26" s="8" t="n">
        <f aca="false">G26-K26</f>
        <v>19393023.2776361</v>
      </c>
      <c r="J26" s="123" t="n">
        <f aca="false">high_v2_m!J14</f>
        <v>199621.10106806</v>
      </c>
      <c r="K26" s="123" t="n">
        <f aca="false">high_v2_m!K14</f>
        <v>193632.468036018</v>
      </c>
      <c r="L26" s="8" t="n">
        <f aca="false">H26-I26</f>
        <v>808953.540091537</v>
      </c>
      <c r="M26" s="8" t="n">
        <f aca="false">J26-K26</f>
        <v>5988.63303204181</v>
      </c>
      <c r="N26" s="123" t="n">
        <f aca="false">SUM(high_v5_m!C14:J14)</f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26587466.4401906</v>
      </c>
      <c r="Y26" s="8" t="n">
        <f aca="false">N26*5.1890047538</f>
        <v>22136842.7424884</v>
      </c>
      <c r="Z26" s="8" t="n">
        <f aca="false">L26*5.5017049523</f>
        <v>4450623.69770223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f aca="false">high_v2_m!D15+temporary_pension_bonus_high!B15</f>
        <v>20534277.7636077</v>
      </c>
      <c r="G27" s="125" t="n">
        <f aca="false">high_v2_m!E15+temporary_pension_bonus_high!B15</f>
        <v>19725418.9743058</v>
      </c>
      <c r="H27" s="42" t="n">
        <f aca="false">F27-J27</f>
        <v>20316515.8650268</v>
      </c>
      <c r="I27" s="42" t="n">
        <f aca="false">G27-K27</f>
        <v>19514189.9326824</v>
      </c>
      <c r="J27" s="125" t="n">
        <f aca="false">high_v2_m!J15</f>
        <v>217761.898580891</v>
      </c>
      <c r="K27" s="125" t="n">
        <f aca="false">high_v2_m!K15</f>
        <v>211229.041623464</v>
      </c>
      <c r="L27" s="42" t="n">
        <f aca="false">H27-I27</f>
        <v>802325.932344422</v>
      </c>
      <c r="M27" s="42" t="n">
        <f aca="false">J27-K27</f>
        <v>6532.85695742682</v>
      </c>
      <c r="N27" s="125" t="n">
        <f aca="false">SUM(high_v5_m!C15:J15)</f>
        <v>3380805.35094116</v>
      </c>
      <c r="O27" s="7"/>
      <c r="P27" s="7"/>
      <c r="Q27" s="42" t="n">
        <f aca="false">I27*5.5017049523</f>
        <v>107361315.392761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21957175.5930442</v>
      </c>
      <c r="Y27" s="42" t="n">
        <f aca="false">N27*5.1890047538</f>
        <v>17543015.0377062</v>
      </c>
      <c r="Z27" s="42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f aca="false">high_v2_m!D16+temporary_pension_bonus_high!B16</f>
        <v>19245553.8982161</v>
      </c>
      <c r="G28" s="125" t="n">
        <f aca="false">high_v2_m!E16+temporary_pension_bonus_high!B16</f>
        <v>18477271.9630652</v>
      </c>
      <c r="H28" s="42" t="n">
        <f aca="false">F28-J28</f>
        <v>19010506.7749919</v>
      </c>
      <c r="I28" s="42" t="n">
        <f aca="false">G28-K28</f>
        <v>18249276.2535377</v>
      </c>
      <c r="J28" s="125" t="n">
        <f aca="false">high_v2_m!J16</f>
        <v>235047.123224172</v>
      </c>
      <c r="K28" s="125" t="n">
        <f aca="false">high_v2_m!K16</f>
        <v>227995.709527446</v>
      </c>
      <c r="L28" s="42" t="n">
        <f aca="false">H28-I28</f>
        <v>761230.521454193</v>
      </c>
      <c r="M28" s="42" t="n">
        <f aca="false">J28-K28</f>
        <v>7051.41369672515</v>
      </c>
      <c r="N28" s="125" t="n">
        <f aca="false">SUM(high_v5_m!C16:J16)</f>
        <v>3200447.91818955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20795205.1915013</v>
      </c>
      <c r="Y28" s="42" t="n">
        <f aca="false">N28*5.1890047538</f>
        <v>16607139.4617749</v>
      </c>
      <c r="Z28" s="42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f aca="false">high_v2_m!D17+temporary_pension_bonus_high!B17</f>
        <v>17632490.3683875</v>
      </c>
      <c r="G29" s="125" t="n">
        <f aca="false">high_v2_m!E17+temporary_pension_bonus_high!B17</f>
        <v>16930411.3942214</v>
      </c>
      <c r="H29" s="42" t="n">
        <f aca="false">F29-J29</f>
        <v>17392099.0463505</v>
      </c>
      <c r="I29" s="42" t="n">
        <f aca="false">G29-K29</f>
        <v>16697231.8118454</v>
      </c>
      <c r="J29" s="125" t="n">
        <f aca="false">high_v2_m!J17</f>
        <v>240391.322037069</v>
      </c>
      <c r="K29" s="125" t="n">
        <f aca="false">high_v2_m!K17</f>
        <v>233179.582375956</v>
      </c>
      <c r="L29" s="42" t="n">
        <f aca="false">H29-I29</f>
        <v>694867.234505067</v>
      </c>
      <c r="M29" s="42" t="n">
        <f aca="false">J29-K29</f>
        <v>7211.73966111208</v>
      </c>
      <c r="N29" s="125" t="n">
        <f aca="false">SUM(high_v5_m!C17:J17)</f>
        <v>3094285.80531444</v>
      </c>
      <c r="O29" s="7"/>
      <c r="P29" s="7"/>
      <c r="Q29" s="42" t="n">
        <f aca="false">I29*5.5017049523</f>
        <v>91863242.9489309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19879218.25866</v>
      </c>
      <c r="Y29" s="42" t="n">
        <f aca="false">N29*5.1890047538</f>
        <v>16056263.7533925</v>
      </c>
      <c r="Z29" s="42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f aca="false">high_v2_m!D18+temporary_pension_bonus_high!B18</f>
        <v>17486334.6842501</v>
      </c>
      <c r="G30" s="123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23" t="n">
        <f aca="false">high_v2_m!J18</f>
        <v>194215.016136578</v>
      </c>
      <c r="K30" s="123" t="n">
        <f aca="false">high_v2_m!K18</f>
        <v>188388.565652481</v>
      </c>
      <c r="L30" s="8" t="n">
        <f aca="false">H30-I30</f>
        <v>691277.192997376</v>
      </c>
      <c r="M30" s="8" t="n">
        <f aca="false">J30-K30</f>
        <v>5826.4504840973</v>
      </c>
      <c r="N30" s="123" t="n">
        <f aca="false">SUM(high_v5_m!C18:J18)</f>
        <v>3260724.69886649</v>
      </c>
      <c r="O30" s="5"/>
      <c r="P30" s="5"/>
      <c r="Q30" s="8" t="n">
        <f aca="false">I30*5.5017049523</f>
        <v>91332937.2576985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32055.4114826888</v>
      </c>
      <c r="X30" s="8" t="n">
        <f aca="false">N30*5.1890047538+L30*5.5017049523</f>
        <v>20723119.119377</v>
      </c>
      <c r="Y30" s="8" t="n">
        <f aca="false">N30*5.1890047538</f>
        <v>16919915.9632513</v>
      </c>
      <c r="Z30" s="8" t="n">
        <f aca="false">L30*5.5017049523</f>
        <v>3803203.1561257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f aca="false">high_v2_m!D19+temporary_pension_bonus_high!B19</f>
        <v>17659669.315915</v>
      </c>
      <c r="G31" s="125" t="n">
        <f aca="false">high_v2_m!E19+temporary_pension_bonus_high!B19</f>
        <v>16954700.2863832</v>
      </c>
      <c r="H31" s="42" t="n">
        <f aca="false">F31-J31</f>
        <v>17462601.0517638</v>
      </c>
      <c r="I31" s="42" t="n">
        <f aca="false">G31-K31</f>
        <v>16763544.0701566</v>
      </c>
      <c r="J31" s="125" t="n">
        <f aca="false">high_v2_m!J19</f>
        <v>197068.26415119</v>
      </c>
      <c r="K31" s="125" t="n">
        <f aca="false">high_v2_m!K19</f>
        <v>191156.216226654</v>
      </c>
      <c r="L31" s="42" t="n">
        <f aca="false">H31-I31</f>
        <v>699056.981607245</v>
      </c>
      <c r="M31" s="42" t="n">
        <f aca="false">J31-K31</f>
        <v>5912.0479245357</v>
      </c>
      <c r="N31" s="125" t="n">
        <f aca="false">SUM(high_v5_m!C19:J19)</f>
        <v>2980423.45885428</v>
      </c>
      <c r="O31" s="7"/>
      <c r="P31" s="7"/>
      <c r="Q31" s="42" t="n">
        <f aca="false">I31*5.5017049523</f>
        <v>92228073.4288797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32526.343344653</v>
      </c>
      <c r="X31" s="42" t="n">
        <f aca="false">N31*5.1890047538+L31*5.5017049523</f>
        <v>19311436.7539803</v>
      </c>
      <c r="Y31" s="42" t="n">
        <f aca="false">N31*5.1890047538</f>
        <v>15465431.4963319</v>
      </c>
      <c r="Z31" s="42" t="n">
        <f aca="false">L31*5.5017049523</f>
        <v>3846005.25764847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f aca="false">high_v2_m!D20+temporary_pension_bonus_high!B20</f>
        <v>18043782.4017957</v>
      </c>
      <c r="G32" s="125" t="n">
        <f aca="false">high_v2_m!E20+temporary_pension_bonus_high!B20</f>
        <v>17321944.6596019</v>
      </c>
      <c r="H32" s="42" t="n">
        <f aca="false">F32-J32</f>
        <v>17855771.1755795</v>
      </c>
      <c r="I32" s="42" t="n">
        <f aca="false">G32-K32</f>
        <v>17139573.7701723</v>
      </c>
      <c r="J32" s="125" t="n">
        <f aca="false">high_v2_m!J20</f>
        <v>188011.226216134</v>
      </c>
      <c r="K32" s="125" t="n">
        <f aca="false">high_v2_m!K20</f>
        <v>182370.88942965</v>
      </c>
      <c r="L32" s="42" t="n">
        <f aca="false">H32-I32</f>
        <v>716197.405407231</v>
      </c>
      <c r="M32" s="42" t="n">
        <f aca="false">J32-K32</f>
        <v>5640.336786484</v>
      </c>
      <c r="N32" s="125" t="n">
        <f aca="false">SUM(high_v5_m!C20:J20)</f>
        <v>2896025.92911585</v>
      </c>
      <c r="O32" s="7"/>
      <c r="P32" s="7"/>
      <c r="Q32" s="42" t="n">
        <f aca="false">I32*5.5017049523</f>
        <v>94296877.8916681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18967799.1254636</v>
      </c>
      <c r="Y32" s="42" t="n">
        <f aca="false">N32*5.1890047538</f>
        <v>15027492.3133102</v>
      </c>
      <c r="Z32" s="42" t="n">
        <f aca="false">L32*5.5017049523</f>
        <v>3940306.81215338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f aca="false">high_v2_m!D21+temporary_pension_bonus_high!B21</f>
        <v>17819626.3718313</v>
      </c>
      <c r="G33" s="125" t="n">
        <f aca="false">high_v2_m!E21+temporary_pension_bonus_high!B21</f>
        <v>17105814.258719</v>
      </c>
      <c r="H33" s="42" t="n">
        <f aca="false">F33-J33</f>
        <v>17624929.6470393</v>
      </c>
      <c r="I33" s="42" t="n">
        <f aca="false">G33-K33</f>
        <v>16916958.4356707</v>
      </c>
      <c r="J33" s="125" t="n">
        <f aca="false">high_v2_m!J21</f>
        <v>194696.72479204</v>
      </c>
      <c r="K33" s="125" t="n">
        <f aca="false">high_v2_m!K21</f>
        <v>188855.823048279</v>
      </c>
      <c r="L33" s="42" t="n">
        <f aca="false">H33-I33</f>
        <v>707971.211368546</v>
      </c>
      <c r="M33" s="42" t="n">
        <f aca="false">J33-K33</f>
        <v>5840.90174376123</v>
      </c>
      <c r="N33" s="125" t="n">
        <f aca="false">SUM(high_v5_m!C21:J21)</f>
        <v>3098515.78227253</v>
      </c>
      <c r="O33" s="7"/>
      <c r="P33" s="7"/>
      <c r="Q33" s="42" t="n">
        <f aca="false">I33*5.5017049523</f>
        <v>93072114.0033828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32134.9180495489</v>
      </c>
      <c r="X33" s="42" t="n">
        <f aca="false">N33*5.1890047538+L33*5.5017049523</f>
        <v>19973261.8436086</v>
      </c>
      <c r="Y33" s="42" t="n">
        <f aca="false">N33*5.1890047538</f>
        <v>16078213.1239365</v>
      </c>
      <c r="Z33" s="42" t="n">
        <f aca="false">L33*5.5017049523</f>
        <v>3895048.71967216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f aca="false">high_v2_m!D22+temporary_pension_bonus_high!B22</f>
        <v>19685675.665658</v>
      </c>
      <c r="G34" s="123" t="n">
        <f aca="false">high_v2_m!E22+temporary_pension_bonus_high!B22</f>
        <v>18978997.4433662</v>
      </c>
      <c r="H34" s="8" t="n">
        <f aca="false">F34-J34</f>
        <v>19471643.3538203</v>
      </c>
      <c r="I34" s="8" t="n">
        <f aca="false">G34-K34</f>
        <v>18771386.1008837</v>
      </c>
      <c r="J34" s="123" t="n">
        <f aca="false">high_v2_m!J22</f>
        <v>214032.311837649</v>
      </c>
      <c r="K34" s="123" t="n">
        <f aca="false">high_v2_m!K22</f>
        <v>207611.34248252</v>
      </c>
      <c r="L34" s="8" t="n">
        <f aca="false">H34-I34</f>
        <v>700257.252936613</v>
      </c>
      <c r="M34" s="8" t="n">
        <f aca="false">J34-K34</f>
        <v>6420.96935512949</v>
      </c>
      <c r="N34" s="123" t="n">
        <f aca="false">SUM(high_v5_m!C22:J22)</f>
        <v>3396317.55376463</v>
      </c>
      <c r="O34" s="5"/>
      <c r="P34" s="5"/>
      <c r="Q34" s="8" t="n">
        <f aca="false">I34*5.5017049523</f>
        <v>103274627.872767</v>
      </c>
      <c r="R34" s="8"/>
      <c r="S34" s="8"/>
      <c r="T34" s="5"/>
      <c r="U34" s="5"/>
      <c r="V34" s="8" t="n">
        <f aca="false">K34*5.5017049523</f>
        <v>1142216.35108973</v>
      </c>
      <c r="W34" s="8" t="n">
        <f aca="false">M34*5.5017049523</f>
        <v>35326.2788996825</v>
      </c>
      <c r="X34" s="8" t="n">
        <f aca="false">N34*5.1890047538+L34*5.5017049523</f>
        <v>21476116.7282644</v>
      </c>
      <c r="Y34" s="8" t="n">
        <f aca="false">N34*5.1890047538</f>
        <v>17623507.931899</v>
      </c>
      <c r="Z34" s="8" t="n">
        <f aca="false">L34*5.5017049523</f>
        <v>3852608.79636536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f aca="false">high_v2_m!D23+temporary_pension_bonus_high!B23</f>
        <v>17672189.6903348</v>
      </c>
      <c r="G35" s="125" t="n">
        <f aca="false">high_v2_m!E23+temporary_pension_bonus_high!B23</f>
        <v>16962916.8843504</v>
      </c>
      <c r="H35" s="42" t="n">
        <f aca="false">F35-J35</f>
        <v>17433708.5419313</v>
      </c>
      <c r="I35" s="42" t="n">
        <f aca="false">G35-K35</f>
        <v>16731590.170399</v>
      </c>
      <c r="J35" s="125" t="n">
        <f aca="false">high_v2_m!J23</f>
        <v>238481.148403472</v>
      </c>
      <c r="K35" s="125" t="n">
        <f aca="false">high_v2_m!K23</f>
        <v>231326.713951368</v>
      </c>
      <c r="L35" s="42" t="n">
        <f aca="false">H35-I35</f>
        <v>702118.371532291</v>
      </c>
      <c r="M35" s="42" t="n">
        <f aca="false">J35-K35</f>
        <v>7154.43445210409</v>
      </c>
      <c r="N35" s="125" t="n">
        <f aca="false">SUM(high_v5_m!C23:J23)</f>
        <v>2487678.49960983</v>
      </c>
      <c r="O35" s="7"/>
      <c r="P35" s="7"/>
      <c r="Q35" s="42" t="n">
        <f aca="false">I35*5.5017049523</f>
        <v>92052272.5003382</v>
      </c>
      <c r="R35" s="42"/>
      <c r="S35" s="42"/>
      <c r="T35" s="7"/>
      <c r="U35" s="7"/>
      <c r="V35" s="42" t="n">
        <f aca="false">K35*5.5017049523</f>
        <v>1272691.32774553</v>
      </c>
      <c r="W35" s="42" t="n">
        <f aca="false">M35*5.5017049523</f>
        <v>39361.5874560468</v>
      </c>
      <c r="X35" s="42" t="n">
        <f aca="false">N35*5.1890047538+L35*5.5017049523</f>
        <v>16771423.6821615</v>
      </c>
      <c r="Y35" s="42" t="n">
        <f aca="false">N35*5.1890047538</f>
        <v>12908575.5604015</v>
      </c>
      <c r="Z35" s="42" t="n">
        <f aca="false">L35*5.5017049523</f>
        <v>3862848.12176002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f aca="false">high_v2_m!D24+temporary_pension_bonus_high!B24</f>
        <v>17589171.413172</v>
      </c>
      <c r="G36" s="125" t="n">
        <f aca="false">high_v2_m!E24+temporary_pension_bonus_high!B24</f>
        <v>16880824.8006689</v>
      </c>
      <c r="H36" s="42" t="n">
        <f aca="false">F36-J36</f>
        <v>17326126.1981601</v>
      </c>
      <c r="I36" s="42" t="n">
        <f aca="false">G36-K36</f>
        <v>16625670.9421075</v>
      </c>
      <c r="J36" s="125" t="n">
        <f aca="false">high_v2_m!J24</f>
        <v>263045.215011828</v>
      </c>
      <c r="K36" s="125" t="n">
        <f aca="false">high_v2_m!K24</f>
        <v>255153.858561473</v>
      </c>
      <c r="L36" s="42" t="n">
        <f aca="false">H36-I36</f>
        <v>700455.256052686</v>
      </c>
      <c r="M36" s="42" t="n">
        <f aca="false">J36-K36</f>
        <v>7891.35645035488</v>
      </c>
      <c r="N36" s="125" t="n">
        <f aca="false">SUM(high_v5_m!C24:J24)</f>
        <v>2399312.66349053</v>
      </c>
      <c r="O36" s="7"/>
      <c r="P36" s="7"/>
      <c r="Q36" s="42" t="n">
        <f aca="false">I36*5.5017049523</f>
        <v>91469536.1575028</v>
      </c>
      <c r="R36" s="42"/>
      <c r="S36" s="42"/>
      <c r="T36" s="7"/>
      <c r="U36" s="7"/>
      <c r="V36" s="42" t="n">
        <f aca="false">K36*5.5017049523</f>
        <v>1403781.24724611</v>
      </c>
      <c r="W36" s="42" t="n">
        <f aca="false">M36*5.5017049523</f>
        <v>43415.914863282</v>
      </c>
      <c r="X36" s="42" t="n">
        <f aca="false">N36*5.1890047538+L36*5.5017049523</f>
        <v>16303742.9677945</v>
      </c>
      <c r="Y36" s="42" t="n">
        <f aca="false">N36*5.1890047538</f>
        <v>12450044.8167049</v>
      </c>
      <c r="Z36" s="42" t="n">
        <f aca="false">L36*5.5017049523</f>
        <v>3853698.15108963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f aca="false">high_v2_m!D25+temporary_pension_bonus_high!B25</f>
        <v>18014919.8351019</v>
      </c>
      <c r="G37" s="125" t="n">
        <f aca="false">high_v2_m!E25+temporary_pension_bonus_high!B25</f>
        <v>17288243.3488141</v>
      </c>
      <c r="H37" s="42" t="n">
        <f aca="false">F37-J37</f>
        <v>17725664.685793</v>
      </c>
      <c r="I37" s="42" t="n">
        <f aca="false">G37-K37</f>
        <v>17007665.8539845</v>
      </c>
      <c r="J37" s="125" t="n">
        <f aca="false">high_v2_m!J25</f>
        <v>289255.149308843</v>
      </c>
      <c r="K37" s="125" t="n">
        <f aca="false">high_v2_m!K25</f>
        <v>280577.494829578</v>
      </c>
      <c r="L37" s="42" t="n">
        <f aca="false">H37-I37</f>
        <v>717998.831808485</v>
      </c>
      <c r="M37" s="42" t="n">
        <f aca="false">J37-K37</f>
        <v>8677.65447926527</v>
      </c>
      <c r="N37" s="125" t="n">
        <f aca="false">SUM(high_v5_m!C25:J25)</f>
        <v>2369556.92297358</v>
      </c>
      <c r="O37" s="7"/>
      <c r="P37" s="7"/>
      <c r="Q37" s="42" t="n">
        <f aca="false">I37*5.5017049523</f>
        <v>93571159.4559303</v>
      </c>
      <c r="R37" s="42"/>
      <c r="S37" s="42"/>
      <c r="T37" s="7"/>
      <c r="U37" s="7"/>
      <c r="V37" s="42" t="n">
        <f aca="false">K37*5.5017049523</f>
        <v>1543654.59280782</v>
      </c>
      <c r="W37" s="42" t="n">
        <f aca="false">M37*5.5017049523</f>
        <v>47741.894622922</v>
      </c>
      <c r="X37" s="42" t="n">
        <f aca="false">N37*5.1890047538+L37*5.5017049523</f>
        <v>16245859.866416</v>
      </c>
      <c r="Y37" s="42" t="n">
        <f aca="false">N37*5.1890047538</f>
        <v>12295642.1377096</v>
      </c>
      <c r="Z37" s="42" t="n">
        <f aca="false">L37*5.5017049523</f>
        <v>3950217.72870636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f aca="false">high_v2_m!D26+temporary_pension_bonus_high!B26</f>
        <v>19228172.0868737</v>
      </c>
      <c r="G38" s="123" t="n">
        <f aca="false">high_v2_m!E26+temporary_pension_bonus_high!B26</f>
        <v>18450314.2185356</v>
      </c>
      <c r="H38" s="8" t="n">
        <f aca="false">F38-J38</f>
        <v>18892572.269933</v>
      </c>
      <c r="I38" s="8" t="n">
        <f aca="false">G38-K38</f>
        <v>18124782.3961031</v>
      </c>
      <c r="J38" s="123" t="n">
        <f aca="false">high_v2_m!J26</f>
        <v>335599.81694067</v>
      </c>
      <c r="K38" s="123" t="n">
        <f aca="false">high_v2_m!K26</f>
        <v>325531.82243245</v>
      </c>
      <c r="L38" s="8" t="n">
        <f aca="false">H38-I38</f>
        <v>767789.873829901</v>
      </c>
      <c r="M38" s="8" t="n">
        <f aca="false">J38-K38</f>
        <v>10067.9945082201</v>
      </c>
      <c r="N38" s="123" t="n">
        <f aca="false">SUM(high_v5_m!C26:J26)</f>
        <v>2888365.47289515</v>
      </c>
      <c r="O38" s="5"/>
      <c r="P38" s="5"/>
      <c r="Q38" s="8" t="n">
        <f aca="false">I38*5.5017049523</f>
        <v>99717205.0680004</v>
      </c>
      <c r="R38" s="8"/>
      <c r="S38" s="8"/>
      <c r="T38" s="5"/>
      <c r="U38" s="5"/>
      <c r="V38" s="8" t="n">
        <f aca="false">K38*5.5017049523</f>
        <v>1790980.03960786</v>
      </c>
      <c r="W38" s="8" t="n">
        <f aca="false">M38*5.5017049523</f>
        <v>55391.1352456038</v>
      </c>
      <c r="X38" s="8" t="n">
        <f aca="false">N38*5.1890047538+L38*5.5017049523</f>
        <v>19211895.5207405</v>
      </c>
      <c r="Y38" s="8" t="n">
        <f aca="false">N38*5.1890047538</f>
        <v>14987742.1695647</v>
      </c>
      <c r="Z38" s="8" t="n">
        <f aca="false">L38*5.5017049523</f>
        <v>4224153.35117576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f aca="false">high_v2_m!D27+temporary_pension_bonus_high!B27</f>
        <v>19235041.4057811</v>
      </c>
      <c r="G39" s="125" t="n">
        <f aca="false">high_v2_m!E27+temporary_pension_bonus_high!B27</f>
        <v>18455305.6501284</v>
      </c>
      <c r="H39" s="42" t="n">
        <f aca="false">F39-J39</f>
        <v>18884547.6673833</v>
      </c>
      <c r="I39" s="42" t="n">
        <f aca="false">G39-K39</f>
        <v>18115326.7238826</v>
      </c>
      <c r="J39" s="125" t="n">
        <f aca="false">high_v2_m!J27</f>
        <v>350493.738397744</v>
      </c>
      <c r="K39" s="125" t="n">
        <f aca="false">high_v2_m!K27</f>
        <v>339978.926245812</v>
      </c>
      <c r="L39" s="42" t="n">
        <f aca="false">H39-I39</f>
        <v>769220.943500694</v>
      </c>
      <c r="M39" s="42" t="n">
        <f aca="false">J39-K39</f>
        <v>10514.8121519324</v>
      </c>
      <c r="N39" s="125" t="n">
        <f aca="false">SUM(high_v5_m!C27:J27)</f>
        <v>2559501.75427488</v>
      </c>
      <c r="O39" s="7"/>
      <c r="P39" s="7"/>
      <c r="Q39" s="42" t="n">
        <f aca="false">I39*5.5017049523</f>
        <v>99665182.7493175</v>
      </c>
      <c r="R39" s="42"/>
      <c r="S39" s="42"/>
      <c r="T39" s="7"/>
      <c r="U39" s="7"/>
      <c r="V39" s="42" t="n">
        <f aca="false">K39*5.5017049523</f>
        <v>1870463.74220422</v>
      </c>
      <c r="W39" s="42" t="n">
        <f aca="false">M39*5.5017049523</f>
        <v>57849.3940887907</v>
      </c>
      <c r="X39" s="42" t="n">
        <f aca="false">N39*5.1890047538+L39*5.5017049523</f>
        <v>17513293.4445624</v>
      </c>
      <c r="Y39" s="42" t="n">
        <f aca="false">N39*5.1890047538</f>
        <v>13281266.7702918</v>
      </c>
      <c r="Z39" s="42" t="n">
        <f aca="false">L39*5.5017049523</f>
        <v>4232026.67427065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f aca="false">high_v2_m!D28+temporary_pension_bonus_high!B28</f>
        <v>19415848.9636064</v>
      </c>
      <c r="G40" s="125" t="n">
        <f aca="false">high_v2_m!E28+temporary_pension_bonus_high!B28</f>
        <v>18628054.505</v>
      </c>
      <c r="H40" s="42" t="n">
        <f aca="false">F40-J40</f>
        <v>19026958.0543427</v>
      </c>
      <c r="I40" s="42" t="n">
        <f aca="false">G40-K40</f>
        <v>18250830.3230142</v>
      </c>
      <c r="J40" s="125" t="n">
        <f aca="false">high_v2_m!J28</f>
        <v>388890.909263712</v>
      </c>
      <c r="K40" s="125" t="n">
        <f aca="false">high_v2_m!K28</f>
        <v>377224.181985801</v>
      </c>
      <c r="L40" s="42" t="n">
        <f aca="false">H40-I40</f>
        <v>776127.731328454</v>
      </c>
      <c r="M40" s="42" t="n">
        <f aca="false">J40-K40</f>
        <v>11666.7272779114</v>
      </c>
      <c r="N40" s="125" t="n">
        <f aca="false">SUM(high_v5_m!C28:J28)</f>
        <v>2492511.03768535</v>
      </c>
      <c r="O40" s="7"/>
      <c r="P40" s="7"/>
      <c r="Q40" s="42" t="n">
        <f aca="false">I40*5.5017049523</f>
        <v>100410683.571714</v>
      </c>
      <c r="R40" s="42"/>
      <c r="S40" s="42"/>
      <c r="T40" s="7"/>
      <c r="U40" s="7"/>
      <c r="V40" s="42" t="n">
        <f aca="false">K40*5.5017049523</f>
        <v>2075376.1501586</v>
      </c>
      <c r="W40" s="42" t="n">
        <f aca="false">M40*5.5017049523</f>
        <v>64186.8912420186</v>
      </c>
      <c r="X40" s="42" t="n">
        <f aca="false">N40*5.1890047538+L40*5.5017049523</f>
        <v>17203677.4065154</v>
      </c>
      <c r="Y40" s="42" t="n">
        <f aca="false">N40*5.1890047538</f>
        <v>12933651.6234483</v>
      </c>
      <c r="Z40" s="42" t="n">
        <f aca="false">L40*5.5017049523</f>
        <v>4270025.78306712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f aca="false">high_v2_m!D29+temporary_pension_bonus_high!B29</f>
        <v>19767667.2418682</v>
      </c>
      <c r="G41" s="125" t="n">
        <f aca="false">high_v2_m!E29+temporary_pension_bonus_high!B29</f>
        <v>18963891.7198914</v>
      </c>
      <c r="H41" s="42" t="n">
        <f aca="false">F41-J41</f>
        <v>19354561.2476714</v>
      </c>
      <c r="I41" s="42" t="n">
        <f aca="false">G41-K41</f>
        <v>18563178.9055205</v>
      </c>
      <c r="J41" s="125" t="n">
        <f aca="false">high_v2_m!J29</f>
        <v>413105.994196808</v>
      </c>
      <c r="K41" s="125" t="n">
        <f aca="false">high_v2_m!K29</f>
        <v>400712.814370904</v>
      </c>
      <c r="L41" s="42" t="n">
        <f aca="false">H41-I41</f>
        <v>791382.342150822</v>
      </c>
      <c r="M41" s="42" t="n">
        <f aca="false">J41-K41</f>
        <v>12393.1798259041</v>
      </c>
      <c r="N41" s="125" t="n">
        <f aca="false">SUM(high_v5_m!C29:J29)</f>
        <v>2496128.43845407</v>
      </c>
      <c r="O41" s="7"/>
      <c r="P41" s="7"/>
      <c r="Q41" s="42" t="n">
        <f aca="false">I41*5.5017049523</f>
        <v>102129133.314933</v>
      </c>
      <c r="R41" s="42"/>
      <c r="S41" s="42"/>
      <c r="T41" s="7"/>
      <c r="U41" s="7"/>
      <c r="V41" s="42" t="n">
        <f aca="false">K41*5.5017049523</f>
        <v>2204603.67527447</v>
      </c>
      <c r="W41" s="42" t="n">
        <f aca="false">M41*5.5017049523</f>
        <v>68183.6188229213</v>
      </c>
      <c r="X41" s="42" t="n">
        <f aca="false">N41*5.1890047538+L41*5.5017049523</f>
        <v>17306374.4842075</v>
      </c>
      <c r="Y41" s="42" t="n">
        <f aca="false">N41*5.1890047538</f>
        <v>12952422.3332335</v>
      </c>
      <c r="Z41" s="42" t="n">
        <f aca="false">L41*5.5017049523</f>
        <v>4353952.15097395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f aca="false">high_v2_m!D30+temporary_pension_bonus_high!B30</f>
        <v>20117014.6531322</v>
      </c>
      <c r="G42" s="123" t="n">
        <f aca="false">high_v2_m!E30+temporary_pension_bonus_high!B30</f>
        <v>19297054.336591</v>
      </c>
      <c r="H42" s="8" t="n">
        <f aca="false">F42-J42</f>
        <v>19669311.8489172</v>
      </c>
      <c r="I42" s="8" t="n">
        <f aca="false">G42-K42</f>
        <v>18862782.6165025</v>
      </c>
      <c r="J42" s="123" t="n">
        <f aca="false">high_v2_m!J30</f>
        <v>447702.804214994</v>
      </c>
      <c r="K42" s="123" t="n">
        <f aca="false">high_v2_m!K30</f>
        <v>434271.720088544</v>
      </c>
      <c r="L42" s="8" t="n">
        <f aca="false">H42-I42</f>
        <v>806529.232414752</v>
      </c>
      <c r="M42" s="8" t="n">
        <f aca="false">J42-K42</f>
        <v>13431.0841264498</v>
      </c>
      <c r="N42" s="123" t="n">
        <f aca="false">SUM(high_v5_m!C30:J30)</f>
        <v>3058716.80616949</v>
      </c>
      <c r="O42" s="5"/>
      <c r="P42" s="5"/>
      <c r="Q42" s="8" t="n">
        <f aca="false">I42*5.5017049523</f>
        <v>103777464.53537</v>
      </c>
      <c r="R42" s="8"/>
      <c r="S42" s="8"/>
      <c r="T42" s="5"/>
      <c r="U42" s="5"/>
      <c r="V42" s="8" t="n">
        <f aca="false">K42*5.5017049523</f>
        <v>2389234.87305498</v>
      </c>
      <c r="W42" s="8" t="n">
        <f aca="false">M42*5.5017049523</f>
        <v>73893.862053247</v>
      </c>
      <c r="X42" s="8" t="n">
        <f aca="false">N42*5.1890047538+L42*5.5017049523</f>
        <v>20308981.9198924</v>
      </c>
      <c r="Y42" s="8" t="n">
        <f aca="false">N42*5.1890047538</f>
        <v>15871696.0477414</v>
      </c>
      <c r="Z42" s="8" t="n">
        <f aca="false">L42*5.5017049523</f>
        <v>4437285.87215096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f aca="false">high_v2_m!D31+temporary_pension_bonus_high!B31</f>
        <v>20534030.6885364</v>
      </c>
      <c r="G43" s="125" t="n">
        <f aca="false">high_v2_m!E31+temporary_pension_bonus_high!B31</f>
        <v>19694936.1757071</v>
      </c>
      <c r="H43" s="42" t="n">
        <f aca="false">F43-J43</f>
        <v>20059250.4348487</v>
      </c>
      <c r="I43" s="42" t="n">
        <f aca="false">G43-K43</f>
        <v>19234399.32963</v>
      </c>
      <c r="J43" s="125" t="n">
        <f aca="false">high_v2_m!J31</f>
        <v>474780.25368765</v>
      </c>
      <c r="K43" s="125" t="n">
        <f aca="false">high_v2_m!K31</f>
        <v>460536.846077021</v>
      </c>
      <c r="L43" s="42" t="n">
        <f aca="false">H43-I43</f>
        <v>824851.105218668</v>
      </c>
      <c r="M43" s="42" t="n">
        <f aca="false">J43-K43</f>
        <v>14243.4076106295</v>
      </c>
      <c r="N43" s="125" t="n">
        <f aca="false">SUM(high_v5_m!C31:J31)</f>
        <v>2565271.73711311</v>
      </c>
      <c r="O43" s="7"/>
      <c r="P43" s="7"/>
      <c r="Q43" s="42" t="n">
        <f aca="false">I43*5.5017049523</f>
        <v>105821990.046341</v>
      </c>
      <c r="R43" s="42"/>
      <c r="S43" s="42"/>
      <c r="T43" s="7"/>
      <c r="U43" s="7"/>
      <c r="V43" s="42" t="n">
        <f aca="false">K43*5.5017049523</f>
        <v>2533737.84677857</v>
      </c>
      <c r="W43" s="42" t="n">
        <f aca="false">M43*5.5017049523</f>
        <v>78363.0261890276</v>
      </c>
      <c r="X43" s="42" t="n">
        <f aca="false">N43*5.1890047538+L43*5.5017049523</f>
        <v>17849294.6491604</v>
      </c>
      <c r="Y43" s="42" t="n">
        <f aca="false">N43*5.1890047538</f>
        <v>13311207.2386687</v>
      </c>
      <c r="Z43" s="42" t="n">
        <f aca="false">L43*5.5017049523</f>
        <v>4538087.41049167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f aca="false">high_v2_m!D32+temporary_pension_bonus_high!B32</f>
        <v>20862161.9797956</v>
      </c>
      <c r="G44" s="125" t="n">
        <f aca="false">high_v2_m!E32+temporary_pension_bonus_high!B32</f>
        <v>20007561.2150654</v>
      </c>
      <c r="H44" s="42" t="n">
        <f aca="false">F44-J44</f>
        <v>20359370.956955</v>
      </c>
      <c r="I44" s="42" t="n">
        <f aca="false">G44-K44</f>
        <v>19519853.9229101</v>
      </c>
      <c r="J44" s="125" t="n">
        <f aca="false">high_v2_m!J32</f>
        <v>502791.022840557</v>
      </c>
      <c r="K44" s="125" t="n">
        <f aca="false">high_v2_m!K32</f>
        <v>487707.29215534</v>
      </c>
      <c r="L44" s="42" t="n">
        <f aca="false">H44-I44</f>
        <v>839517.034044914</v>
      </c>
      <c r="M44" s="42" t="n">
        <f aca="false">J44-K44</f>
        <v>15083.7306852168</v>
      </c>
      <c r="N44" s="125" t="n">
        <f aca="false">SUM(high_v5_m!C32:J32)</f>
        <v>2597887.65917916</v>
      </c>
      <c r="O44" s="7"/>
      <c r="P44" s="7"/>
      <c r="Q44" s="42" t="n">
        <f aca="false">I44*5.5017049523</f>
        <v>107392476.995847</v>
      </c>
      <c r="R44" s="42"/>
      <c r="S44" s="42"/>
      <c r="T44" s="7"/>
      <c r="U44" s="7"/>
      <c r="V44" s="42" t="n">
        <f aca="false">K44*5.5017049523</f>
        <v>2683221.62452386</v>
      </c>
      <c r="W44" s="42" t="n">
        <f aca="false">M44*5.5017049523</f>
        <v>82986.2358100166</v>
      </c>
      <c r="X44" s="42" t="n">
        <f aca="false">N44*5.1890047538+L44*5.5017049523</f>
        <v>18099226.4370641</v>
      </c>
      <c r="Y44" s="42" t="n">
        <f aca="false">N44*5.1890047538</f>
        <v>13480451.413319</v>
      </c>
      <c r="Z44" s="42" t="n">
        <f aca="false">L44*5.5017049523</f>
        <v>4618775.02374511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f aca="false">high_v2_m!D33+temporary_pension_bonus_high!B33</f>
        <v>21194056.9955712</v>
      </c>
      <c r="G45" s="125" t="n">
        <f aca="false">high_v2_m!E33+temporary_pension_bonus_high!B33</f>
        <v>20324018.8179121</v>
      </c>
      <c r="H45" s="42" t="n">
        <f aca="false">F45-J45</f>
        <v>20663606.7386217</v>
      </c>
      <c r="I45" s="42" t="n">
        <f aca="false">G45-K45</f>
        <v>19809482.0686711</v>
      </c>
      <c r="J45" s="125" t="n">
        <f aca="false">high_v2_m!J33</f>
        <v>530450.256949557</v>
      </c>
      <c r="K45" s="125" t="n">
        <f aca="false">high_v2_m!K33</f>
        <v>514536.74924107</v>
      </c>
      <c r="L45" s="42" t="n">
        <f aca="false">H45-I45</f>
        <v>854124.669950634</v>
      </c>
      <c r="M45" s="42" t="n">
        <f aca="false">J45-K45</f>
        <v>15913.5077084868</v>
      </c>
      <c r="N45" s="125" t="n">
        <f aca="false">SUM(high_v5_m!C33:J33)</f>
        <v>2571696.86020134</v>
      </c>
      <c r="O45" s="7"/>
      <c r="P45" s="7"/>
      <c r="Q45" s="42" t="n">
        <f aca="false">I45*5.5017049523</f>
        <v>108985925.599706</v>
      </c>
      <c r="R45" s="42"/>
      <c r="S45" s="42"/>
      <c r="T45" s="7"/>
      <c r="U45" s="7"/>
      <c r="V45" s="42" t="n">
        <f aca="false">K45*5.5017049523</f>
        <v>2830829.38143994</v>
      </c>
      <c r="W45" s="42" t="n">
        <f aca="false">M45*5.5017049523</f>
        <v>87551.4241682458</v>
      </c>
      <c r="X45" s="42" t="n">
        <f aca="false">N45*5.1890047538+L45*5.5017049523</f>
        <v>18043689.1594663</v>
      </c>
      <c r="Y45" s="42" t="n">
        <f aca="false">N45*5.1890047538</f>
        <v>13344547.2329173</v>
      </c>
      <c r="Z45" s="42" t="n">
        <f aca="false">L45*5.5017049523</f>
        <v>4699141.92654901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f aca="false">high_v2_m!D34+temporary_pension_bonus_high!B34</f>
        <v>21447317.0296253</v>
      </c>
      <c r="G46" s="123" t="n">
        <f aca="false">high_v2_m!E34+temporary_pension_bonus_high!B34</f>
        <v>20564933.0051037</v>
      </c>
      <c r="H46" s="8" t="n">
        <f aca="false">F46-J46</f>
        <v>20915838.697331</v>
      </c>
      <c r="I46" s="8" t="n">
        <f aca="false">G46-K46</f>
        <v>20049399.0227783</v>
      </c>
      <c r="J46" s="123" t="n">
        <f aca="false">high_v2_m!J34</f>
        <v>531478.332294265</v>
      </c>
      <c r="K46" s="123" t="n">
        <f aca="false">high_v2_m!K34</f>
        <v>515533.982325437</v>
      </c>
      <c r="L46" s="8" t="n">
        <f aca="false">H46-I46</f>
        <v>866439.674552724</v>
      </c>
      <c r="M46" s="8" t="n">
        <f aca="false">J46-K46</f>
        <v>15944.349968828</v>
      </c>
      <c r="N46" s="123" t="n">
        <f aca="false">SUM(high_v5_m!C34:J34)</f>
        <v>3163248.07532934</v>
      </c>
      <c r="O46" s="5"/>
      <c r="P46" s="5"/>
      <c r="Q46" s="8" t="n">
        <f aca="false">I46*5.5017049523</f>
        <v>110305877.894258</v>
      </c>
      <c r="R46" s="8"/>
      <c r="S46" s="8"/>
      <c r="T46" s="5"/>
      <c r="U46" s="5"/>
      <c r="V46" s="8" t="n">
        <f aca="false">K46*5.5017049523</f>
        <v>2836315.8636388</v>
      </c>
      <c r="W46" s="8" t="n">
        <f aca="false">M46*5.5017049523</f>
        <v>87721.1091847055</v>
      </c>
      <c r="X46" s="8" t="n">
        <f aca="false">N46*5.1890047538+L46*5.5017049523</f>
        <v>21181004.7486885</v>
      </c>
      <c r="Y46" s="8" t="n">
        <f aca="false">N46*5.1890047538</f>
        <v>16414109.3003326</v>
      </c>
      <c r="Z46" s="8" t="n">
        <f aca="false">L46*5.5017049523</f>
        <v>4766895.44835592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f aca="false">high_v2_m!D35+temporary_pension_bonus_high!B35</f>
        <v>21595572.1373659</v>
      </c>
      <c r="G47" s="125" t="n">
        <f aca="false">high_v2_m!E35+temporary_pension_bonus_high!B35</f>
        <v>20705325.5356884</v>
      </c>
      <c r="H47" s="42" t="n">
        <f aca="false">F47-J47</f>
        <v>21044087.5642313</v>
      </c>
      <c r="I47" s="42" t="n">
        <f aca="false">G47-K47</f>
        <v>20170385.4997478</v>
      </c>
      <c r="J47" s="125" t="n">
        <f aca="false">high_v2_m!J35</f>
        <v>551484.573134571</v>
      </c>
      <c r="K47" s="125" t="n">
        <f aca="false">high_v2_m!K35</f>
        <v>534940.035940534</v>
      </c>
      <c r="L47" s="42" t="n">
        <f aca="false">H47-I47</f>
        <v>873702.064483494</v>
      </c>
      <c r="M47" s="42" t="n">
        <f aca="false">J47-K47</f>
        <v>16544.5371940372</v>
      </c>
      <c r="N47" s="125" t="n">
        <f aca="false">SUM(high_v5_m!C35:J35)</f>
        <v>2660810.21127759</v>
      </c>
      <c r="O47" s="7"/>
      <c r="P47" s="7"/>
      <c r="Q47" s="42" t="n">
        <f aca="false">I47*5.5017049523</f>
        <v>110971509.793763</v>
      </c>
      <c r="R47" s="42"/>
      <c r="S47" s="42"/>
      <c r="T47" s="7"/>
      <c r="U47" s="7"/>
      <c r="V47" s="42" t="n">
        <f aca="false">K47*5.5017049523</f>
        <v>2943082.24491757</v>
      </c>
      <c r="W47" s="42" t="n">
        <f aca="false">M47*5.5017049523</f>
        <v>91023.1622139462</v>
      </c>
      <c r="X47" s="42" t="n">
        <f aca="false">N47*5.1890047538+L47*5.5017049523</f>
        <v>18613807.8102826</v>
      </c>
      <c r="Y47" s="42" t="n">
        <f aca="false">N47*5.1890047538</f>
        <v>13806956.835279</v>
      </c>
      <c r="Z47" s="42" t="n">
        <f aca="false">L47*5.5017049523</f>
        <v>4806850.97500357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f aca="false">high_v2_m!D36+temporary_pension_bonus_high!B36</f>
        <v>21818888.5553382</v>
      </c>
      <c r="G48" s="125" t="n">
        <f aca="false">high_v2_m!E36+temporary_pension_bonus_high!B36</f>
        <v>20917652.4703761</v>
      </c>
      <c r="H48" s="42" t="n">
        <f aca="false">F48-J48</f>
        <v>21235161.3332134</v>
      </c>
      <c r="I48" s="42" t="n">
        <f aca="false">G48-K48</f>
        <v>20351437.0649151</v>
      </c>
      <c r="J48" s="125" t="n">
        <f aca="false">high_v2_m!J36</f>
        <v>583727.22212477</v>
      </c>
      <c r="K48" s="125" t="n">
        <f aca="false">high_v2_m!K36</f>
        <v>566215.405461027</v>
      </c>
      <c r="L48" s="42" t="n">
        <f aca="false">H48-I48</f>
        <v>883724.268298324</v>
      </c>
      <c r="M48" s="42" t="n">
        <f aca="false">J48-K48</f>
        <v>17511.816663743</v>
      </c>
      <c r="N48" s="125" t="n">
        <f aca="false">SUM(high_v5_m!C36:J36)</f>
        <v>2604017.89079936</v>
      </c>
      <c r="O48" s="7"/>
      <c r="P48" s="7"/>
      <c r="Q48" s="42" t="n">
        <f aca="false">I48*5.5017049523</f>
        <v>111967602.086465</v>
      </c>
      <c r="R48" s="42"/>
      <c r="S48" s="42"/>
      <c r="T48" s="7"/>
      <c r="U48" s="7"/>
      <c r="V48" s="42" t="n">
        <f aca="false">K48*5.5017049523</f>
        <v>3115150.10029349</v>
      </c>
      <c r="W48" s="42" t="n">
        <f aca="false">M48*5.5017049523</f>
        <v>96344.8484626845</v>
      </c>
      <c r="X48" s="42" t="n">
        <f aca="false">N48*5.1890047538+L48*5.5017049523</f>
        <v>18374251.3977027</v>
      </c>
      <c r="Y48" s="42" t="n">
        <f aca="false">N48*5.1890047538</f>
        <v>13512261.2143381</v>
      </c>
      <c r="Z48" s="42" t="n">
        <f aca="false">L48*5.5017049523</f>
        <v>4861990.18336458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f aca="false">high_v2_m!D37+temporary_pension_bonus_high!B37</f>
        <v>21991604.7039335</v>
      </c>
      <c r="G49" s="125" t="n">
        <f aca="false">high_v2_m!E37+temporary_pension_bonus_high!B37</f>
        <v>21081549.5681916</v>
      </c>
      <c r="H49" s="42" t="n">
        <f aca="false">F49-J49</f>
        <v>21381737.8768999</v>
      </c>
      <c r="I49" s="42" t="n">
        <f aca="false">G49-K49</f>
        <v>20489978.7459689</v>
      </c>
      <c r="J49" s="125" t="n">
        <f aca="false">high_v2_m!J37</f>
        <v>609866.827033624</v>
      </c>
      <c r="K49" s="125" t="n">
        <f aca="false">high_v2_m!K37</f>
        <v>591570.822222615</v>
      </c>
      <c r="L49" s="42" t="n">
        <f aca="false">H49-I49</f>
        <v>891759.130930927</v>
      </c>
      <c r="M49" s="42" t="n">
        <f aca="false">J49-K49</f>
        <v>18296.0048110087</v>
      </c>
      <c r="N49" s="125" t="n">
        <f aca="false">SUM(high_v5_m!C37:J37)</f>
        <v>2636229.78422205</v>
      </c>
      <c r="O49" s="7"/>
      <c r="P49" s="7"/>
      <c r="Q49" s="42" t="n">
        <f aca="false">I49*5.5017049523</f>
        <v>112729817.539219</v>
      </c>
      <c r="R49" s="42"/>
      <c r="S49" s="42"/>
      <c r="T49" s="7"/>
      <c r="U49" s="7"/>
      <c r="V49" s="42" t="n">
        <f aca="false">K49*5.5017049523</f>
        <v>3254648.12225835</v>
      </c>
      <c r="W49" s="42" t="n">
        <f aca="false">M49*5.5017049523</f>
        <v>100659.220276031</v>
      </c>
      <c r="X49" s="42" t="n">
        <f aca="false">N49*5.1890047538+L49*5.5017049523</f>
        <v>18585604.5093388</v>
      </c>
      <c r="Y49" s="42" t="n">
        <f aca="false">N49*5.1890047538</f>
        <v>13679408.8824374</v>
      </c>
      <c r="Z49" s="42" t="n">
        <f aca="false">L49*5.5017049523</f>
        <v>4906195.62690142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f aca="false">high_v2_m!D38+temporary_pension_bonus_high!B38</f>
        <v>22256788.7019819</v>
      </c>
      <c r="G50" s="123" t="n">
        <f aca="false">high_v2_m!E38+temporary_pension_bonus_high!B38</f>
        <v>21334543.604208</v>
      </c>
      <c r="H50" s="8" t="n">
        <f aca="false">F50-J50</f>
        <v>21619274.4562628</v>
      </c>
      <c r="I50" s="8" t="n">
        <f aca="false">G50-K50</f>
        <v>20716154.7858604</v>
      </c>
      <c r="J50" s="123" t="n">
        <f aca="false">high_v2_m!J38</f>
        <v>637514.245719112</v>
      </c>
      <c r="K50" s="123" t="n">
        <f aca="false">high_v2_m!K38</f>
        <v>618388.818347539</v>
      </c>
      <c r="L50" s="8" t="n">
        <f aca="false">H50-I50</f>
        <v>903119.670402374</v>
      </c>
      <c r="M50" s="8" t="n">
        <f aca="false">J50-K50</f>
        <v>19125.4273715733</v>
      </c>
      <c r="N50" s="123" t="n">
        <f aca="false">SUM(high_v5_m!C38:J38)</f>
        <v>3170743.19510125</v>
      </c>
      <c r="O50" s="5"/>
      <c r="P50" s="5"/>
      <c r="Q50" s="8" t="n">
        <f aca="false">I50*5.5017049523</f>
        <v>113974171.377982</v>
      </c>
      <c r="R50" s="8"/>
      <c r="S50" s="8"/>
      <c r="T50" s="5"/>
      <c r="U50" s="5"/>
      <c r="V50" s="8" t="n">
        <f aca="false">K50*5.5017049523</f>
        <v>3402192.8243496</v>
      </c>
      <c r="W50" s="8" t="n">
        <f aca="false">M50*5.5017049523</f>
        <v>105222.458485039</v>
      </c>
      <c r="X50" s="8" t="n">
        <f aca="false">N50*5.1890047538+L50*5.5017049523</f>
        <v>21421699.4756317</v>
      </c>
      <c r="Y50" s="8" t="n">
        <f aca="false">N50*5.1890047538</f>
        <v>16453001.5124594</v>
      </c>
      <c r="Z50" s="8" t="n">
        <f aca="false">L50*5.5017049523</f>
        <v>4968697.96317229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f aca="false">high_v2_m!D39+temporary_pension_bonus_high!B39</f>
        <v>22498197.9073357</v>
      </c>
      <c r="G51" s="125" t="n">
        <f aca="false">high_v2_m!E39+temporary_pension_bonus_high!B39</f>
        <v>21563621.5495684</v>
      </c>
      <c r="H51" s="42" t="n">
        <f aca="false">F51-J51</f>
        <v>21856894.9050207</v>
      </c>
      <c r="I51" s="42" t="n">
        <f aca="false">G51-K51</f>
        <v>20941557.6373228</v>
      </c>
      <c r="J51" s="125" t="n">
        <f aca="false">high_v2_m!J39</f>
        <v>641303.002315032</v>
      </c>
      <c r="K51" s="125" t="n">
        <f aca="false">high_v2_m!K39</f>
        <v>622063.912245581</v>
      </c>
      <c r="L51" s="42" t="n">
        <f aca="false">H51-I51</f>
        <v>915337.267697901</v>
      </c>
      <c r="M51" s="42" t="n">
        <f aca="false">J51-K51</f>
        <v>19239.0900694509</v>
      </c>
      <c r="N51" s="125" t="n">
        <f aca="false">SUM(high_v5_m!C39:J39)</f>
        <v>2692664.49772113</v>
      </c>
      <c r="O51" s="7"/>
      <c r="P51" s="7"/>
      <c r="Q51" s="42" t="n">
        <f aca="false">I51*5.5017049523</f>
        <v>115214271.362135</v>
      </c>
      <c r="R51" s="42"/>
      <c r="S51" s="42"/>
      <c r="T51" s="7"/>
      <c r="U51" s="7"/>
      <c r="V51" s="42" t="n">
        <f aca="false">K51*5.5017049523</f>
        <v>3422412.10664862</v>
      </c>
      <c r="W51" s="42" t="n">
        <f aca="false">M51*5.5017049523</f>
        <v>105847.797112844</v>
      </c>
      <c r="X51" s="42" t="n">
        <f aca="false">N51*5.1890047538+L51*5.5017049523</f>
        <v>19008164.4577817</v>
      </c>
      <c r="Y51" s="42" t="n">
        <f aca="false">N51*5.1890047538</f>
        <v>13972248.8790634</v>
      </c>
      <c r="Z51" s="42" t="n">
        <f aca="false">L51*5.5017049523</f>
        <v>5035915.57871829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f aca="false">high_v2_m!D40+temporary_pension_bonus_high!B40</f>
        <v>22763171.3766022</v>
      </c>
      <c r="G52" s="125" t="n">
        <f aca="false">high_v2_m!E40+temporary_pension_bonus_high!B40</f>
        <v>21815572.9755706</v>
      </c>
      <c r="H52" s="42" t="n">
        <f aca="false">F52-J52</f>
        <v>22091462.1326472</v>
      </c>
      <c r="I52" s="42" t="n">
        <f aca="false">G52-K52</f>
        <v>21164015.0089341</v>
      </c>
      <c r="J52" s="125" t="n">
        <f aca="false">high_v2_m!J40</f>
        <v>671709.243955054</v>
      </c>
      <c r="K52" s="125" t="n">
        <f aca="false">high_v2_m!K40</f>
        <v>651557.966636402</v>
      </c>
      <c r="L52" s="42" t="n">
        <f aca="false">H52-I52</f>
        <v>927447.123713028</v>
      </c>
      <c r="M52" s="42" t="n">
        <f aca="false">J52-K52</f>
        <v>20151.2773186516</v>
      </c>
      <c r="N52" s="125" t="n">
        <f aca="false">SUM(high_v5_m!C40:J40)</f>
        <v>2654205.64948167</v>
      </c>
      <c r="O52" s="7"/>
      <c r="P52" s="7"/>
      <c r="Q52" s="42" t="n">
        <f aca="false">I52*5.5017049523</f>
        <v>116438166.185205</v>
      </c>
      <c r="R52" s="42"/>
      <c r="S52" s="42"/>
      <c r="T52" s="7"/>
      <c r="U52" s="7"/>
      <c r="V52" s="42" t="n">
        <f aca="false">K52*5.5017049523</f>
        <v>3584679.69175401</v>
      </c>
      <c r="W52" s="42" t="n">
        <f aca="false">M52*5.5017049523</f>
        <v>110866.382219196</v>
      </c>
      <c r="X52" s="42" t="n">
        <f aca="false">N52*5.1890047538+L52*5.5017049523</f>
        <v>18875226.1662516</v>
      </c>
      <c r="Y52" s="42" t="n">
        <f aca="false">N52*5.1890047538</f>
        <v>13772685.7327232</v>
      </c>
      <c r="Z52" s="42" t="n">
        <f aca="false">L52*5.5017049523</f>
        <v>5102540.43352836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f aca="false">high_v2_m!D41+temporary_pension_bonus_high!B41</f>
        <v>22995307.7671108</v>
      </c>
      <c r="G53" s="125" t="n">
        <f aca="false">high_v2_m!E41+temporary_pension_bonus_high!B41</f>
        <v>22036735.0568308</v>
      </c>
      <c r="H53" s="42" t="n">
        <f aca="false">F53-J53</f>
        <v>22246643.7984163</v>
      </c>
      <c r="I53" s="42" t="n">
        <f aca="false">G53-K53</f>
        <v>21310531.007197</v>
      </c>
      <c r="J53" s="125" t="n">
        <f aca="false">high_v2_m!J41</f>
        <v>748663.968694573</v>
      </c>
      <c r="K53" s="125" t="n">
        <f aca="false">high_v2_m!K41</f>
        <v>726204.049633735</v>
      </c>
      <c r="L53" s="42" t="n">
        <f aca="false">H53-I53</f>
        <v>936112.791219234</v>
      </c>
      <c r="M53" s="42" t="n">
        <f aca="false">J53-K53</f>
        <v>22459.9190608372</v>
      </c>
      <c r="N53" s="125" t="n">
        <f aca="false">SUM(high_v5_m!C41:J41)</f>
        <v>2695459.70946127</v>
      </c>
      <c r="O53" s="7"/>
      <c r="P53" s="7"/>
      <c r="Q53" s="42" t="n">
        <f aca="false">I53*5.5017049523</f>
        <v>117244253.978439</v>
      </c>
      <c r="R53" s="42"/>
      <c r="S53" s="42"/>
      <c r="T53" s="7"/>
      <c r="U53" s="7"/>
      <c r="V53" s="42" t="n">
        <f aca="false">K53*5.5017049523</f>
        <v>3995360.41625024</v>
      </c>
      <c r="W53" s="42" t="n">
        <f aca="false">M53*5.5017049523</f>
        <v>123567.847925265</v>
      </c>
      <c r="X53" s="42" t="n">
        <f aca="false">N53*5.1890047538+L53*5.5017049523</f>
        <v>19136969.6254331</v>
      </c>
      <c r="Y53" s="42" t="n">
        <f aca="false">N53*5.1890047538</f>
        <v>13986753.2460709</v>
      </c>
      <c r="Z53" s="42" t="n">
        <f aca="false">L53*5.5017049523</f>
        <v>5150216.37936224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f aca="false">high_v2_m!D42+temporary_pension_bonus_high!B42</f>
        <v>23301210.3157727</v>
      </c>
      <c r="G54" s="123" t="n">
        <f aca="false">high_v2_m!E42+temporary_pension_bonus_high!B42</f>
        <v>22328122.1417818</v>
      </c>
      <c r="H54" s="8" t="n">
        <f aca="false">F54-J54</f>
        <v>22475395.0682247</v>
      </c>
      <c r="I54" s="8" t="n">
        <f aca="false">G54-K54</f>
        <v>21527081.3516602</v>
      </c>
      <c r="J54" s="123" t="n">
        <f aca="false">high_v2_m!J42</f>
        <v>825815.24754797</v>
      </c>
      <c r="K54" s="123" t="n">
        <f aca="false">high_v2_m!K42</f>
        <v>801040.790121531</v>
      </c>
      <c r="L54" s="8" t="n">
        <f aca="false">H54-I54</f>
        <v>948313.716564484</v>
      </c>
      <c r="M54" s="8" t="n">
        <f aca="false">J54-K54</f>
        <v>24774.4574264392</v>
      </c>
      <c r="N54" s="123" t="n">
        <f aca="false">SUM(high_v5_m!C42:J42)</f>
        <v>3211111.90095187</v>
      </c>
      <c r="O54" s="5"/>
      <c r="P54" s="5"/>
      <c r="Q54" s="8" t="n">
        <f aca="false">I54*5.5017049523</f>
        <v>118435650.080994</v>
      </c>
      <c r="R54" s="8"/>
      <c r="S54" s="8"/>
      <c r="T54" s="5"/>
      <c r="U54" s="5"/>
      <c r="V54" s="8" t="n">
        <f aca="false">K54*5.5017049523</f>
        <v>4407090.08200593</v>
      </c>
      <c r="W54" s="8" t="n">
        <f aca="false">M54*5.5017049523</f>
        <v>136301.755113586</v>
      </c>
      <c r="X54" s="8" t="n">
        <f aca="false">N54*5.1890047538+L54*5.5017049523</f>
        <v>21879817.1897799</v>
      </c>
      <c r="Y54" s="8" t="n">
        <f aca="false">N54*5.1890047538</f>
        <v>16662474.919023</v>
      </c>
      <c r="Z54" s="8" t="n">
        <f aca="false">L54*5.5017049523</f>
        <v>5217342.27075684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f aca="false">high_v2_m!D43+temporary_pension_bonus_high!B43</f>
        <v>23550450.7048019</v>
      </c>
      <c r="G55" s="125" t="n">
        <f aca="false">high_v2_m!E43+temporary_pension_bonus_high!B43</f>
        <v>22565101.4677336</v>
      </c>
      <c r="H55" s="42" t="n">
        <f aca="false">F55-J55</f>
        <v>22637344.1131215</v>
      </c>
      <c r="I55" s="42" t="n">
        <f aca="false">G55-K55</f>
        <v>21679388.0738036</v>
      </c>
      <c r="J55" s="125" t="n">
        <f aca="false">high_v2_m!J43</f>
        <v>913106.591680421</v>
      </c>
      <c r="K55" s="125" t="n">
        <f aca="false">high_v2_m!K43</f>
        <v>885713.393930008</v>
      </c>
      <c r="L55" s="42" t="n">
        <f aca="false">H55-I55</f>
        <v>957956.039317902</v>
      </c>
      <c r="M55" s="42" t="n">
        <f aca="false">J55-K55</f>
        <v>27393.1977504126</v>
      </c>
      <c r="N55" s="125" t="n">
        <f aca="false">SUM(high_v5_m!C43:J43)</f>
        <v>2686330.39188619</v>
      </c>
      <c r="O55" s="7"/>
      <c r="P55" s="7"/>
      <c r="Q55" s="42" t="n">
        <f aca="false">I55*5.5017049523</f>
        <v>119273596.728479</v>
      </c>
      <c r="R55" s="42"/>
      <c r="S55" s="42"/>
      <c r="T55" s="7"/>
      <c r="U55" s="7"/>
      <c r="V55" s="42" t="n">
        <f aca="false">K55*5.5017049523</f>
        <v>4872933.76570317</v>
      </c>
      <c r="W55" s="42" t="n">
        <f aca="false">M55*5.5017049523</f>
        <v>150709.291722778</v>
      </c>
      <c r="X55" s="42" t="n">
        <f aca="false">N55*5.1890047538+L55*5.5017049523</f>
        <v>19209772.6593759</v>
      </c>
      <c r="Y55" s="42" t="n">
        <f aca="false">N55*5.1890047538</f>
        <v>13939381.1737749</v>
      </c>
      <c r="Z55" s="42" t="n">
        <f aca="false">L55*5.5017049523</f>
        <v>5270391.485601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f aca="false">high_v2_m!D44+temporary_pension_bonus_high!B44</f>
        <v>23842395.3909048</v>
      </c>
      <c r="G56" s="125" t="n">
        <f aca="false">high_v2_m!E44+temporary_pension_bonus_high!B44</f>
        <v>22843624.2669322</v>
      </c>
      <c r="H56" s="42" t="n">
        <f aca="false">F56-J56</f>
        <v>22873395.888668</v>
      </c>
      <c r="I56" s="42" t="n">
        <f aca="false">G56-K56</f>
        <v>21903694.7497625</v>
      </c>
      <c r="J56" s="125" t="n">
        <f aca="false">high_v2_m!J44</f>
        <v>968999.502236824</v>
      </c>
      <c r="K56" s="125" t="n">
        <f aca="false">high_v2_m!K44</f>
        <v>939929.517169719</v>
      </c>
      <c r="L56" s="42" t="n">
        <f aca="false">H56-I56</f>
        <v>969701.138905436</v>
      </c>
      <c r="M56" s="42" t="n">
        <f aca="false">J56-K56</f>
        <v>29069.9850671048</v>
      </c>
      <c r="N56" s="125" t="n">
        <f aca="false">SUM(high_v5_m!C44:J44)</f>
        <v>2682383.03753164</v>
      </c>
      <c r="O56" s="7"/>
      <c r="P56" s="7"/>
      <c r="Q56" s="42" t="n">
        <f aca="false">I56*5.5017049523</f>
        <v>120507665.878436</v>
      </c>
      <c r="R56" s="42"/>
      <c r="S56" s="42"/>
      <c r="T56" s="7"/>
      <c r="U56" s="7"/>
      <c r="V56" s="42" t="n">
        <f aca="false">K56*5.5017049523</f>
        <v>5171214.87942559</v>
      </c>
      <c r="W56" s="42" t="n">
        <f aca="false">M56*5.5017049523</f>
        <v>159934.480806978</v>
      </c>
      <c r="X56" s="42" t="n">
        <f aca="false">N56*5.1890047538+L56*5.5017049523</f>
        <v>19253907.8914311</v>
      </c>
      <c r="Y56" s="42" t="n">
        <f aca="false">N56*5.1890047538</f>
        <v>13918898.3332642</v>
      </c>
      <c r="Z56" s="42" t="n">
        <f aca="false">L56*5.5017049523</f>
        <v>5335009.55816699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f aca="false">high_v2_m!D45+temporary_pension_bonus_high!B45</f>
        <v>24093899.5736193</v>
      </c>
      <c r="G57" s="125" t="n">
        <f aca="false">high_v2_m!E45+temporary_pension_bonus_high!B45</f>
        <v>23082826.0207862</v>
      </c>
      <c r="H57" s="42" t="n">
        <f aca="false">F57-J57</f>
        <v>23035379.1182398</v>
      </c>
      <c r="I57" s="42" t="n">
        <f aca="false">G57-K57</f>
        <v>22056061.1790681</v>
      </c>
      <c r="J57" s="125" t="n">
        <f aca="false">high_v2_m!J45</f>
        <v>1058520.45537948</v>
      </c>
      <c r="K57" s="125" t="n">
        <f aca="false">high_v2_m!K45</f>
        <v>1026764.8417181</v>
      </c>
      <c r="L57" s="42" t="n">
        <f aca="false">H57-I57</f>
        <v>979317.939171739</v>
      </c>
      <c r="M57" s="42" t="n">
        <f aca="false">J57-K57</f>
        <v>31755.6136613847</v>
      </c>
      <c r="N57" s="125" t="n">
        <f aca="false">SUM(high_v5_m!C45:J45)</f>
        <v>2684356.6744968</v>
      </c>
      <c r="O57" s="7"/>
      <c r="P57" s="7"/>
      <c r="Q57" s="42" t="n">
        <f aca="false">I57*5.5017049523</f>
        <v>121345941.017111</v>
      </c>
      <c r="R57" s="42"/>
      <c r="S57" s="42"/>
      <c r="T57" s="7"/>
      <c r="U57" s="7"/>
      <c r="V57" s="42" t="n">
        <f aca="false">K57*5.5017049523</f>
        <v>5648957.21452799</v>
      </c>
      <c r="W57" s="42" t="n">
        <f aca="false">M57*5.5017049523</f>
        <v>174710.016944166</v>
      </c>
      <c r="X57" s="42" t="n">
        <f aca="false">N57*5.1890047538+L57*5.5017049523</f>
        <v>19317057.9006761</v>
      </c>
      <c r="Y57" s="42" t="n">
        <f aca="false">N57*5.1890047538</f>
        <v>13929139.5448587</v>
      </c>
      <c r="Z57" s="42" t="n">
        <f aca="false">L57*5.5017049523</f>
        <v>5387918.35581739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f aca="false">high_v2_m!D46+temporary_pension_bonus_high!B46</f>
        <v>24272460.0337102</v>
      </c>
      <c r="G58" s="123" t="n">
        <f aca="false">high_v2_m!E46+temporary_pension_bonus_high!B46</f>
        <v>23253975.4031901</v>
      </c>
      <c r="H58" s="8" t="n">
        <f aca="false">F58-J58</f>
        <v>23096780.009668</v>
      </c>
      <c r="I58" s="8" t="n">
        <f aca="false">G58-K58</f>
        <v>22113565.7798692</v>
      </c>
      <c r="J58" s="123" t="n">
        <f aca="false">high_v2_m!J46</f>
        <v>1175680.02404224</v>
      </c>
      <c r="K58" s="123" t="n">
        <f aca="false">high_v2_m!K46</f>
        <v>1140409.62332098</v>
      </c>
      <c r="L58" s="8" t="n">
        <f aca="false">H58-I58</f>
        <v>983214.22979885</v>
      </c>
      <c r="M58" s="8" t="n">
        <f aca="false">J58-K58</f>
        <v>35270.4007212671</v>
      </c>
      <c r="N58" s="123" t="n">
        <f aca="false">SUM(high_v5_m!C46:J46)</f>
        <v>3245255.86922304</v>
      </c>
      <c r="O58" s="5"/>
      <c r="P58" s="5"/>
      <c r="Q58" s="8" t="n">
        <f aca="false">I58*5.5017049523</f>
        <v>121662314.364118</v>
      </c>
      <c r="R58" s="8"/>
      <c r="S58" s="8"/>
      <c r="T58" s="5"/>
      <c r="U58" s="5"/>
      <c r="V58" s="8" t="n">
        <f aca="false">K58*5.5017049523</f>
        <v>6274197.2722756</v>
      </c>
      <c r="W58" s="8" t="n">
        <f aca="false">M58*5.5017049523</f>
        <v>194047.338317801</v>
      </c>
      <c r="X58" s="8" t="n">
        <f aca="false">N58*5.1890047538+L58*5.5017049523</f>
        <v>22249002.7299519</v>
      </c>
      <c r="Y58" s="8" t="n">
        <f aca="false">N58*5.1890047538</f>
        <v>16839648.1326957</v>
      </c>
      <c r="Z58" s="8" t="n">
        <f aca="false">L58*5.5017049523</f>
        <v>5409354.59725616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f aca="false">high_v2_m!D47+temporary_pension_bonus_high!B47</f>
        <v>24461843.9256548</v>
      </c>
      <c r="G59" s="125" t="n">
        <f aca="false">high_v2_m!E47+temporary_pension_bonus_high!B47</f>
        <v>23432706.4682291</v>
      </c>
      <c r="H59" s="42" t="n">
        <f aca="false">F59-J59</f>
        <v>23204379.5455627</v>
      </c>
      <c r="I59" s="42" t="n">
        <f aca="false">G59-K59</f>
        <v>22212966.0195398</v>
      </c>
      <c r="J59" s="125" t="n">
        <f aca="false">high_v2_m!J47</f>
        <v>1257464.3800921</v>
      </c>
      <c r="K59" s="125" t="n">
        <f aca="false">high_v2_m!K47</f>
        <v>1219740.44868934</v>
      </c>
      <c r="L59" s="42" t="n">
        <f aca="false">H59-I59</f>
        <v>991413.526022907</v>
      </c>
      <c r="M59" s="42" t="n">
        <f aca="false">J59-K59</f>
        <v>37723.9314027627</v>
      </c>
      <c r="N59" s="125" t="n">
        <f aca="false">SUM(high_v5_m!C47:J47)</f>
        <v>2651135.34338476</v>
      </c>
      <c r="O59" s="7"/>
      <c r="P59" s="7"/>
      <c r="Q59" s="42" t="n">
        <f aca="false">I59*5.5017049523</f>
        <v>122209185.154974</v>
      </c>
      <c r="R59" s="42"/>
      <c r="S59" s="42"/>
      <c r="T59" s="7"/>
      <c r="U59" s="7"/>
      <c r="V59" s="42" t="n">
        <f aca="false">K59*5.5017049523</f>
        <v>6710652.06707476</v>
      </c>
      <c r="W59" s="42" t="n">
        <f aca="false">M59*5.5017049523</f>
        <v>207545.940218805</v>
      </c>
      <c r="X59" s="42" t="n">
        <f aca="false">N59*5.1890047538+L59*5.5017049523</f>
        <v>19211218.6056881</v>
      </c>
      <c r="Y59" s="42" t="n">
        <f aca="false">N59*5.1890047538</f>
        <v>13756753.8997907</v>
      </c>
      <c r="Z59" s="42" t="n">
        <f aca="false">L59*5.5017049523</f>
        <v>5454464.70589743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f aca="false">high_v2_m!D48+temporary_pension_bonus_high!B48</f>
        <v>24615319.0067755</v>
      </c>
      <c r="G60" s="125" t="n">
        <f aca="false">high_v2_m!E48+temporary_pension_bonus_high!B48</f>
        <v>23578476.1674165</v>
      </c>
      <c r="H60" s="42" t="n">
        <f aca="false">F60-J60</f>
        <v>23305323.7597128</v>
      </c>
      <c r="I60" s="42" t="n">
        <f aca="false">G60-K60</f>
        <v>22307780.7777657</v>
      </c>
      <c r="J60" s="125" t="n">
        <f aca="false">high_v2_m!J48</f>
        <v>1309995.24706272</v>
      </c>
      <c r="K60" s="125" t="n">
        <f aca="false">high_v2_m!K48</f>
        <v>1270695.38965083</v>
      </c>
      <c r="L60" s="42" t="n">
        <f aca="false">H60-I60</f>
        <v>997542.981947042</v>
      </c>
      <c r="M60" s="42" t="n">
        <f aca="false">J60-K60</f>
        <v>39299.8574118814</v>
      </c>
      <c r="N60" s="125" t="n">
        <f aca="false">SUM(high_v5_m!C48:J48)</f>
        <v>2603688.96852154</v>
      </c>
      <c r="O60" s="7"/>
      <c r="P60" s="7"/>
      <c r="Q60" s="42" t="n">
        <f aca="false">I60*5.5017049523</f>
        <v>122730827.979856</v>
      </c>
      <c r="R60" s="42"/>
      <c r="S60" s="42"/>
      <c r="T60" s="7"/>
      <c r="U60" s="7"/>
      <c r="V60" s="42" t="n">
        <f aca="false">K60*5.5017049523</f>
        <v>6990991.11810677</v>
      </c>
      <c r="W60" s="42" t="n">
        <f aca="false">M60*5.5017049523</f>
        <v>216216.220147632</v>
      </c>
      <c r="X60" s="42" t="n">
        <f aca="false">N60*5.1890047538+L60*5.5017049523</f>
        <v>18998741.598985</v>
      </c>
      <c r="Y60" s="42" t="n">
        <f aca="false">N60*5.1890047538</f>
        <v>13510554.4350749</v>
      </c>
      <c r="Z60" s="42" t="n">
        <f aca="false">L60*5.5017049523</f>
        <v>5488187.16391015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f aca="false">high_v2_m!D49+temporary_pension_bonus_high!B49</f>
        <v>24801437.5320365</v>
      </c>
      <c r="G61" s="125" t="n">
        <f aca="false">high_v2_m!E49+temporary_pension_bonus_high!B49</f>
        <v>23754628.9566285</v>
      </c>
      <c r="H61" s="42" t="n">
        <f aca="false">F61-J61</f>
        <v>23449878.7494111</v>
      </c>
      <c r="I61" s="42" t="n">
        <f aca="false">G61-K61</f>
        <v>22443616.9374819</v>
      </c>
      <c r="J61" s="125" t="n">
        <f aca="false">high_v2_m!J49</f>
        <v>1351558.78262537</v>
      </c>
      <c r="K61" s="125" t="n">
        <f aca="false">high_v2_m!K49</f>
        <v>1311012.01914661</v>
      </c>
      <c r="L61" s="42" t="n">
        <f aca="false">H61-I61</f>
        <v>1006261.81192917</v>
      </c>
      <c r="M61" s="42" t="n">
        <f aca="false">J61-K61</f>
        <v>40546.7634787613</v>
      </c>
      <c r="N61" s="125" t="n">
        <f aca="false">SUM(high_v5_m!C49:J49)</f>
        <v>2586301.52559551</v>
      </c>
      <c r="O61" s="7"/>
      <c r="P61" s="7"/>
      <c r="Q61" s="42" t="n">
        <f aca="false">I61*5.5017049523</f>
        <v>123478158.452468</v>
      </c>
      <c r="R61" s="42"/>
      <c r="S61" s="42"/>
      <c r="T61" s="7"/>
      <c r="U61" s="7"/>
      <c r="V61" s="42" t="n">
        <f aca="false">K61*5.5017049523</f>
        <v>7212801.31826373</v>
      </c>
      <c r="W61" s="42" t="n">
        <f aca="false">M61*5.5017049523</f>
        <v>223076.329430838</v>
      </c>
      <c r="X61" s="42" t="n">
        <f aca="false">N61*5.1890047538+L61*5.5017049523</f>
        <v>18956486.5050764</v>
      </c>
      <c r="Y61" s="42" t="n">
        <f aca="false">N61*5.1890047538</f>
        <v>13420330.9110753</v>
      </c>
      <c r="Z61" s="42" t="n">
        <f aca="false">L61*5.5017049523</f>
        <v>5536155.59400109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f aca="false">high_v2_m!D50+temporary_pension_bonus_high!B50</f>
        <v>24968111.1496409</v>
      </c>
      <c r="G62" s="123" t="n">
        <f aca="false">high_v2_m!E50+temporary_pension_bonus_high!B50</f>
        <v>23913132.921681</v>
      </c>
      <c r="H62" s="8" t="n">
        <f aca="false">F62-J62</f>
        <v>23563570.1128153</v>
      </c>
      <c r="I62" s="8" t="n">
        <f aca="false">G62-K62</f>
        <v>22550728.1159602</v>
      </c>
      <c r="J62" s="123" t="n">
        <f aca="false">high_v2_m!J50</f>
        <v>1404541.03682558</v>
      </c>
      <c r="K62" s="123" t="n">
        <f aca="false">high_v2_m!K50</f>
        <v>1362404.80572081</v>
      </c>
      <c r="L62" s="8" t="n">
        <f aca="false">H62-I62</f>
        <v>1012841.99685511</v>
      </c>
      <c r="M62" s="8" t="n">
        <f aca="false">J62-K62</f>
        <v>42136.2311047669</v>
      </c>
      <c r="N62" s="123" t="n">
        <f aca="false">SUM(high_v5_m!C50:J50)</f>
        <v>3153535.43367894</v>
      </c>
      <c r="O62" s="5"/>
      <c r="P62" s="5"/>
      <c r="Q62" s="8" t="n">
        <f aca="false">I62*5.5017049523</f>
        <v>124067452.553549</v>
      </c>
      <c r="R62" s="8"/>
      <c r="S62" s="8"/>
      <c r="T62" s="5"/>
      <c r="U62" s="5"/>
      <c r="V62" s="8" t="n">
        <f aca="false">K62*5.5017049523</f>
        <v>7495549.26667151</v>
      </c>
      <c r="W62" s="8" t="n">
        <f aca="false">M62*5.5017049523</f>
        <v>231821.111340354</v>
      </c>
      <c r="X62" s="8" t="n">
        <f aca="false">N62*5.1890047538+L62*5.5017049523</f>
        <v>21936068.1866319</v>
      </c>
      <c r="Y62" s="8" t="n">
        <f aca="false">N62*5.1890047538</f>
        <v>16363710.3566368</v>
      </c>
      <c r="Z62" s="8" t="n">
        <f aca="false">L62*5.5017049523</f>
        <v>5572357.82999518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f aca="false">high_v2_m!D51+temporary_pension_bonus_high!B51</f>
        <v>25025468.3485479</v>
      </c>
      <c r="G63" s="125" t="n">
        <f aca="false">high_v2_m!E51+temporary_pension_bonus_high!B51</f>
        <v>23967863.7327413</v>
      </c>
      <c r="H63" s="42" t="n">
        <f aca="false">F63-J63</f>
        <v>23571692.4987093</v>
      </c>
      <c r="I63" s="42" t="n">
        <f aca="false">G63-K63</f>
        <v>22557701.1583979</v>
      </c>
      <c r="J63" s="125" t="n">
        <f aca="false">high_v2_m!J51</f>
        <v>1453775.84983856</v>
      </c>
      <c r="K63" s="125" t="n">
        <f aca="false">high_v2_m!K51</f>
        <v>1410162.5743434</v>
      </c>
      <c r="L63" s="42" t="n">
        <f aca="false">H63-I63</f>
        <v>1013991.34031137</v>
      </c>
      <c r="M63" s="42" t="n">
        <f aca="false">J63-K63</f>
        <v>43613.2754951564</v>
      </c>
      <c r="N63" s="125" t="n">
        <f aca="false">SUM(high_v5_m!C51:J51)</f>
        <v>2570221.59373378</v>
      </c>
      <c r="O63" s="7"/>
      <c r="P63" s="7"/>
      <c r="Q63" s="42" t="n">
        <f aca="false">I63*5.5017049523</f>
        <v>124105816.175661</v>
      </c>
      <c r="R63" s="42"/>
      <c r="S63" s="42"/>
      <c r="T63" s="7"/>
      <c r="U63" s="7"/>
      <c r="V63" s="42" t="n">
        <f aca="false">K63*5.5017049523</f>
        <v>7758298.41881321</v>
      </c>
      <c r="W63" s="42" t="n">
        <f aca="false">M63*5.5017049523</f>
        <v>239947.373777726</v>
      </c>
      <c r="X63" s="42" t="n">
        <f aca="false">N63*5.1890047538+L63*5.5017049523</f>
        <v>18915573.2467843</v>
      </c>
      <c r="Y63" s="42" t="n">
        <f aca="false">N63*5.1890047538</f>
        <v>13336892.068204</v>
      </c>
      <c r="Z63" s="42" t="n">
        <f aca="false">L63*5.5017049523</f>
        <v>5578681.17858036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f aca="false">high_v2_m!D52+temporary_pension_bonus_high!B52</f>
        <v>25116927.9731444</v>
      </c>
      <c r="G64" s="125" t="n">
        <f aca="false">high_v2_m!E52+temporary_pension_bonus_high!B52</f>
        <v>24055141.1078903</v>
      </c>
      <c r="H64" s="42" t="n">
        <f aca="false">F64-J64</f>
        <v>23601459.0528059</v>
      </c>
      <c r="I64" s="42" t="n">
        <f aca="false">G64-K64</f>
        <v>22585136.255162</v>
      </c>
      <c r="J64" s="125" t="n">
        <f aca="false">high_v2_m!J52</f>
        <v>1515468.92033844</v>
      </c>
      <c r="K64" s="125" t="n">
        <f aca="false">high_v2_m!K52</f>
        <v>1470004.85272829</v>
      </c>
      <c r="L64" s="42" t="n">
        <f aca="false">H64-I64</f>
        <v>1016322.79764395</v>
      </c>
      <c r="M64" s="42" t="n">
        <f aca="false">J64-K64</f>
        <v>45464.0676101532</v>
      </c>
      <c r="N64" s="125" t="n">
        <f aca="false">SUM(high_v5_m!C52:J52)</f>
        <v>2598820.85152068</v>
      </c>
      <c r="O64" s="7"/>
      <c r="P64" s="7"/>
      <c r="Q64" s="42" t="n">
        <f aca="false">I64*5.5017049523</f>
        <v>124256755.983395</v>
      </c>
      <c r="R64" s="42"/>
      <c r="S64" s="42"/>
      <c r="T64" s="7"/>
      <c r="U64" s="7"/>
      <c r="V64" s="42" t="n">
        <f aca="false">K64*5.5017049523</f>
        <v>8087532.97816026</v>
      </c>
      <c r="W64" s="42" t="n">
        <f aca="false">M64*5.5017049523</f>
        <v>250129.885922482</v>
      </c>
      <c r="X64" s="42" t="n">
        <f aca="false">N64*5.1890047538+L64*5.5017049523</f>
        <v>19076801.9217485</v>
      </c>
      <c r="Y64" s="42" t="n">
        <f aca="false">N64*5.1890047538</f>
        <v>13485293.7528154</v>
      </c>
      <c r="Z64" s="42" t="n">
        <f aca="false">L64*5.5017049523</f>
        <v>5591508.16893312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f aca="false">high_v2_m!D53+temporary_pension_bonus_high!B53</f>
        <v>25241665.2501269</v>
      </c>
      <c r="G65" s="125" t="n">
        <f aca="false">high_v2_m!E53+temporary_pension_bonus_high!B53</f>
        <v>24174161.9062699</v>
      </c>
      <c r="H65" s="42" t="n">
        <f aca="false">F65-J65</f>
        <v>23648176.5369424</v>
      </c>
      <c r="I65" s="42" t="n">
        <f aca="false">G65-K65</f>
        <v>22628477.8544808</v>
      </c>
      <c r="J65" s="125" t="n">
        <f aca="false">high_v2_m!J53</f>
        <v>1593488.71318455</v>
      </c>
      <c r="K65" s="125" t="n">
        <f aca="false">high_v2_m!K53</f>
        <v>1545684.05178902</v>
      </c>
      <c r="L65" s="42" t="n">
        <f aca="false">H65-I65</f>
        <v>1019698.68246153</v>
      </c>
      <c r="M65" s="42" t="n">
        <f aca="false">J65-K65</f>
        <v>47804.661395537</v>
      </c>
      <c r="N65" s="125" t="n">
        <f aca="false">SUM(high_v5_m!C53:J53)</f>
        <v>2529044.48272637</v>
      </c>
      <c r="O65" s="7"/>
      <c r="P65" s="7"/>
      <c r="Q65" s="42" t="n">
        <f aca="false">I65*5.5017049523</f>
        <v>124495208.675008</v>
      </c>
      <c r="R65" s="42"/>
      <c r="S65" s="42"/>
      <c r="T65" s="7"/>
      <c r="U65" s="7"/>
      <c r="V65" s="42" t="n">
        <f aca="false">K65*5.5017049523</f>
        <v>8503897.60241876</v>
      </c>
      <c r="W65" s="42" t="n">
        <f aca="false">M65*5.5017049523</f>
        <v>263007.14234285</v>
      </c>
      <c r="X65" s="42" t="n">
        <f aca="false">N65*5.1890047538+L65*5.5017049523</f>
        <v>18733305.1345912</v>
      </c>
      <c r="Y65" s="42" t="n">
        <f aca="false">N65*5.1890047538</f>
        <v>13123223.8434388</v>
      </c>
      <c r="Z65" s="42" t="n">
        <f aca="false">L65*5.5017049523</f>
        <v>5610081.29115238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f aca="false">high_v2_m!D54+temporary_pension_bonus_high!B54</f>
        <v>25533690.6069451</v>
      </c>
      <c r="G66" s="123" t="n">
        <f aca="false">high_v2_m!E54+temporary_pension_bonus_high!B54</f>
        <v>24451805.421261</v>
      </c>
      <c r="H66" s="8" t="n">
        <f aca="false">F66-J66</f>
        <v>23858689.1197762</v>
      </c>
      <c r="I66" s="8" t="n">
        <f aca="false">G66-K66</f>
        <v>22827053.9787072</v>
      </c>
      <c r="J66" s="123" t="n">
        <f aca="false">high_v2_m!J54</f>
        <v>1675001.48716889</v>
      </c>
      <c r="K66" s="123" t="n">
        <f aca="false">high_v2_m!K54</f>
        <v>1624751.44255383</v>
      </c>
      <c r="L66" s="8" t="n">
        <f aca="false">H66-I66</f>
        <v>1031635.14106907</v>
      </c>
      <c r="M66" s="8" t="n">
        <f aca="false">J66-K66</f>
        <v>50250.0446150668</v>
      </c>
      <c r="N66" s="123" t="n">
        <f aca="false">SUM(high_v5_m!C54:J54)</f>
        <v>3048727.73668236</v>
      </c>
      <c r="O66" s="5"/>
      <c r="P66" s="5"/>
      <c r="Q66" s="8" t="n">
        <f aca="false">I66*5.5017049523</f>
        <v>125587715.921073</v>
      </c>
      <c r="R66" s="8"/>
      <c r="S66" s="8"/>
      <c r="T66" s="5"/>
      <c r="U66" s="5"/>
      <c r="V66" s="8" t="n">
        <f aca="false">K66*5.5017049523</f>
        <v>8938903.05775496</v>
      </c>
      <c r="W66" s="8" t="n">
        <f aca="false">M66*5.5017049523</f>
        <v>276460.919312009</v>
      </c>
      <c r="X66" s="8" t="n">
        <f aca="false">N66*5.1890047538+L66*5.5017049523</f>
        <v>21495614.8832731</v>
      </c>
      <c r="Y66" s="8" t="n">
        <f aca="false">N66*5.1890047538</f>
        <v>15819862.7186867</v>
      </c>
      <c r="Z66" s="8" t="n">
        <f aca="false">L66*5.5017049523</f>
        <v>5675752.16458643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f aca="false">high_v2_m!D55+temporary_pension_bonus_high!B55</f>
        <v>25709878.2260633</v>
      </c>
      <c r="G67" s="125" t="n">
        <f aca="false">high_v2_m!E55+temporary_pension_bonus_high!B55</f>
        <v>24619012.1463682</v>
      </c>
      <c r="H67" s="42" t="n">
        <f aca="false">F67-J67</f>
        <v>23966359.3108786</v>
      </c>
      <c r="I67" s="42" t="n">
        <f aca="false">G67-K67</f>
        <v>22927798.798639</v>
      </c>
      <c r="J67" s="125" t="n">
        <f aca="false">high_v2_m!J55</f>
        <v>1743518.91518468</v>
      </c>
      <c r="K67" s="125" t="n">
        <f aca="false">high_v2_m!K55</f>
        <v>1691213.34772914</v>
      </c>
      <c r="L67" s="42" t="n">
        <f aca="false">H67-I67</f>
        <v>1038560.51223955</v>
      </c>
      <c r="M67" s="42" t="n">
        <f aca="false">J67-K67</f>
        <v>52305.5674555402</v>
      </c>
      <c r="N67" s="125" t="n">
        <f aca="false">SUM(high_v5_m!C55:J55)</f>
        <v>2526945.42111427</v>
      </c>
      <c r="O67" s="7"/>
      <c r="P67" s="7"/>
      <c r="Q67" s="42" t="n">
        <f aca="false">I67*5.5017049523</f>
        <v>126141984.19581</v>
      </c>
      <c r="R67" s="42"/>
      <c r="S67" s="42"/>
      <c r="T67" s="7"/>
      <c r="U67" s="7"/>
      <c r="V67" s="42" t="n">
        <f aca="false">K67*5.5017049523</f>
        <v>9304556.85059725</v>
      </c>
      <c r="W67" s="42" t="n">
        <f aca="false">M67*5.5017049523</f>
        <v>287769.799503007</v>
      </c>
      <c r="X67" s="42" t="n">
        <f aca="false">N67*5.1890047538+L67*5.5017049523</f>
        <v>18826185.3162066</v>
      </c>
      <c r="Y67" s="42" t="n">
        <f aca="false">N67*5.1890047538</f>
        <v>13112331.8027551</v>
      </c>
      <c r="Z67" s="42" t="n">
        <f aca="false">L67*5.5017049523</f>
        <v>5713853.51345155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f aca="false">high_v2_m!D56+temporary_pension_bonus_high!B56</f>
        <v>25862161.4059681</v>
      </c>
      <c r="G68" s="125" t="n">
        <f aca="false">high_v2_m!E56+temporary_pension_bonus_high!B56</f>
        <v>24763093.7698508</v>
      </c>
      <c r="H68" s="42" t="n">
        <f aca="false">F68-J68</f>
        <v>24035429.0509757</v>
      </c>
      <c r="I68" s="42" t="n">
        <f aca="false">G68-K68</f>
        <v>22991163.3855082</v>
      </c>
      <c r="J68" s="125" t="n">
        <f aca="false">high_v2_m!J56</f>
        <v>1826732.35499237</v>
      </c>
      <c r="K68" s="125" t="n">
        <f aca="false">high_v2_m!K56</f>
        <v>1771930.3843426</v>
      </c>
      <c r="L68" s="42" t="n">
        <f aca="false">H68-I68</f>
        <v>1044265.66546749</v>
      </c>
      <c r="M68" s="42" t="n">
        <f aca="false">J68-K68</f>
        <v>54801.9706497716</v>
      </c>
      <c r="N68" s="125" t="n">
        <f aca="false">SUM(high_v5_m!C56:J56)</f>
        <v>2454043.50695083</v>
      </c>
      <c r="O68" s="7"/>
      <c r="P68" s="7"/>
      <c r="Q68" s="42" t="n">
        <f aca="false">I68*5.5017049523</f>
        <v>126490597.457189</v>
      </c>
      <c r="R68" s="42"/>
      <c r="S68" s="42"/>
      <c r="T68" s="7"/>
      <c r="U68" s="7"/>
      <c r="V68" s="42" t="n">
        <f aca="false">K68*5.5017049523</f>
        <v>9748638.17066854</v>
      </c>
      <c r="W68" s="42" t="n">
        <f aca="false">M68*5.5017049523</f>
        <v>301504.273319648</v>
      </c>
      <c r="X68" s="42" t="n">
        <f aca="false">N68*5.1890047538+L68*5.5017049523</f>
        <v>18479285.0068192</v>
      </c>
      <c r="Y68" s="42" t="n">
        <f aca="false">N68*5.1890047538</f>
        <v>12734043.4235999</v>
      </c>
      <c r="Z68" s="42" t="n">
        <f aca="false">L68*5.5017049523</f>
        <v>5745241.58321936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f aca="false">high_v2_m!D57+temporary_pension_bonus_high!B57</f>
        <v>26034991.9264397</v>
      </c>
      <c r="G69" s="125" t="n">
        <f aca="false">high_v2_m!E57+temporary_pension_bonus_high!B57</f>
        <v>24927414.5843059</v>
      </c>
      <c r="H69" s="42" t="n">
        <f aca="false">F69-J69</f>
        <v>24114635.5132985</v>
      </c>
      <c r="I69" s="42" t="n">
        <f aca="false">G69-K69</f>
        <v>23064668.863559</v>
      </c>
      <c r="J69" s="125" t="n">
        <f aca="false">high_v2_m!J57</f>
        <v>1920356.4131412</v>
      </c>
      <c r="K69" s="125" t="n">
        <f aca="false">high_v2_m!K57</f>
        <v>1862745.72074696</v>
      </c>
      <c r="L69" s="42" t="n">
        <f aca="false">H69-I69</f>
        <v>1049966.64973956</v>
      </c>
      <c r="M69" s="42" t="n">
        <f aca="false">J69-K69</f>
        <v>57610.6923942359</v>
      </c>
      <c r="N69" s="125" t="n">
        <f aca="false">SUM(high_v5_m!C57:J57)</f>
        <v>2477930.20868585</v>
      </c>
      <c r="O69" s="7"/>
      <c r="P69" s="7"/>
      <c r="Q69" s="42" t="n">
        <f aca="false">I69*5.5017049523</f>
        <v>126895002.909802</v>
      </c>
      <c r="R69" s="42"/>
      <c r="S69" s="42"/>
      <c r="T69" s="7"/>
      <c r="U69" s="7"/>
      <c r="V69" s="42" t="n">
        <f aca="false">K69*5.5017049523</f>
        <v>10248277.3567092</v>
      </c>
      <c r="W69" s="42" t="n">
        <f aca="false">M69*5.5017049523</f>
        <v>316957.031650799</v>
      </c>
      <c r="X69" s="42" t="n">
        <f aca="false">N69*5.1890047538+L69*5.5017049523</f>
        <v>18634598.3490775</v>
      </c>
      <c r="Y69" s="42" t="n">
        <f aca="false">N69*5.1890047538</f>
        <v>12857991.6324555</v>
      </c>
      <c r="Z69" s="42" t="n">
        <f aca="false">L69*5.5017049523</f>
        <v>5776606.71662198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f aca="false">high_v2_m!D58+temporary_pension_bonus_high!B58</f>
        <v>26259610.7084629</v>
      </c>
      <c r="G70" s="123" t="n">
        <f aca="false">high_v2_m!E58+temporary_pension_bonus_high!B58</f>
        <v>25141217.2247373</v>
      </c>
      <c r="H70" s="8" t="n">
        <f aca="false">F70-J70</f>
        <v>24280559.9301659</v>
      </c>
      <c r="I70" s="8" t="n">
        <f aca="false">G70-K70</f>
        <v>23221537.9697893</v>
      </c>
      <c r="J70" s="123" t="n">
        <f aca="false">high_v2_m!J58</f>
        <v>1979050.778297</v>
      </c>
      <c r="K70" s="123" t="n">
        <f aca="false">high_v2_m!K58</f>
        <v>1919679.25494809</v>
      </c>
      <c r="L70" s="8" t="n">
        <f aca="false">H70-I70</f>
        <v>1059021.96037665</v>
      </c>
      <c r="M70" s="8" t="n">
        <f aca="false">J70-K70</f>
        <v>59371.5233489098</v>
      </c>
      <c r="N70" s="123" t="n">
        <f aca="false">SUM(high_v5_m!C58:J58)</f>
        <v>2998611.85864211</v>
      </c>
      <c r="O70" s="5"/>
      <c r="P70" s="5"/>
      <c r="Q70" s="8" t="n">
        <f aca="false">I70*5.5017049523</f>
        <v>127758050.448412</v>
      </c>
      <c r="R70" s="8"/>
      <c r="S70" s="8"/>
      <c r="T70" s="5"/>
      <c r="U70" s="5"/>
      <c r="V70" s="8" t="n">
        <f aca="false">K70*5.5017049523</f>
        <v>10561508.8637755</v>
      </c>
      <c r="W70" s="8" t="n">
        <f aca="false">M70*5.5017049523</f>
        <v>326644.604034292</v>
      </c>
      <c r="X70" s="8" t="n">
        <f aca="false">N70*5.1890047538+L70*5.5017049523</f>
        <v>21386237.5532936</v>
      </c>
      <c r="Y70" s="8" t="n">
        <f aca="false">N70*5.1890047538</f>
        <v>15559811.1892949</v>
      </c>
      <c r="Z70" s="8" t="n">
        <f aca="false">L70*5.5017049523</f>
        <v>5826426.36399869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f aca="false">high_v2_m!D59+temporary_pension_bonus_high!B59</f>
        <v>26417734.7985785</v>
      </c>
      <c r="G71" s="125" t="n">
        <f aca="false">high_v2_m!E59+temporary_pension_bonus_high!B59</f>
        <v>25292631.7407478</v>
      </c>
      <c r="H71" s="42" t="n">
        <f aca="false">F71-J71</f>
        <v>24377040.5858469</v>
      </c>
      <c r="I71" s="42" t="n">
        <f aca="false">G71-K71</f>
        <v>23313158.3543981</v>
      </c>
      <c r="J71" s="125" t="n">
        <f aca="false">high_v2_m!J59</f>
        <v>2040694.21273163</v>
      </c>
      <c r="K71" s="125" t="n">
        <f aca="false">high_v2_m!K59</f>
        <v>1979473.38634968</v>
      </c>
      <c r="L71" s="42" t="n">
        <f aca="false">H71-I71</f>
        <v>1063882.23144877</v>
      </c>
      <c r="M71" s="42" t="n">
        <f aca="false">J71-K71</f>
        <v>61220.826381949</v>
      </c>
      <c r="N71" s="125" t="n">
        <f aca="false">SUM(high_v5_m!C59:J59)</f>
        <v>2480059.94357045</v>
      </c>
      <c r="O71" s="7"/>
      <c r="P71" s="7"/>
      <c r="Q71" s="42" t="n">
        <f aca="false">I71*5.5017049523</f>
        <v>128262118.772146</v>
      </c>
      <c r="R71" s="42"/>
      <c r="S71" s="42"/>
      <c r="T71" s="7"/>
      <c r="U71" s="7"/>
      <c r="V71" s="42" t="n">
        <f aca="false">K71*5.5017049523</f>
        <v>10890478.5326261</v>
      </c>
      <c r="W71" s="42" t="n">
        <f aca="false">M71*5.5017049523</f>
        <v>336818.923689467</v>
      </c>
      <c r="X71" s="42" t="n">
        <f aca="false">N71*5.1890047538+L71*5.5017049523</f>
        <v>18722208.9783217</v>
      </c>
      <c r="Y71" s="42" t="n">
        <f aca="false">N71*5.1890047538</f>
        <v>12869042.836896</v>
      </c>
      <c r="Z71" s="42" t="n">
        <f aca="false">L71*5.5017049523</f>
        <v>5853166.14142569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f aca="false">high_v2_m!D60+temporary_pension_bonus_high!B60</f>
        <v>26650008.9016925</v>
      </c>
      <c r="G72" s="125" t="n">
        <f aca="false">high_v2_m!E60+temporary_pension_bonus_high!B60</f>
        <v>25514032.4729625</v>
      </c>
      <c r="H72" s="42" t="n">
        <f aca="false">F72-J72</f>
        <v>24537951.4049401</v>
      </c>
      <c r="I72" s="42" t="n">
        <f aca="false">G72-K72</f>
        <v>23465336.7011126</v>
      </c>
      <c r="J72" s="125" t="n">
        <f aca="false">high_v2_m!J60</f>
        <v>2112057.49675242</v>
      </c>
      <c r="K72" s="125" t="n">
        <f aca="false">high_v2_m!K60</f>
        <v>2048695.77184984</v>
      </c>
      <c r="L72" s="42" t="n">
        <f aca="false">H72-I72</f>
        <v>1072614.70382746</v>
      </c>
      <c r="M72" s="42" t="n">
        <f aca="false">J72-K72</f>
        <v>63361.724902573</v>
      </c>
      <c r="N72" s="125" t="n">
        <f aca="false">SUM(high_v5_m!C60:J60)</f>
        <v>2435456.06654645</v>
      </c>
      <c r="O72" s="7"/>
      <c r="P72" s="7"/>
      <c r="Q72" s="42" t="n">
        <f aca="false">I72*5.5017049523</f>
        <v>129099359.135898</v>
      </c>
      <c r="R72" s="42"/>
      <c r="S72" s="42"/>
      <c r="T72" s="7"/>
      <c r="U72" s="7"/>
      <c r="V72" s="42" t="n">
        <f aca="false">K72*5.5017049523</f>
        <v>11271319.6737424</v>
      </c>
      <c r="W72" s="42" t="n">
        <f aca="false">M72*5.5017049523</f>
        <v>348597.515682756</v>
      </c>
      <c r="X72" s="42" t="n">
        <f aca="false">N72*5.1890047538+L72*5.5017049523</f>
        <v>18538802.7349379</v>
      </c>
      <c r="Y72" s="42" t="n">
        <f aca="false">N72*5.1890047538</f>
        <v>12637593.1069806</v>
      </c>
      <c r="Z72" s="42" t="n">
        <f aca="false">L72*5.5017049523</f>
        <v>5901209.62795733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f aca="false">high_v2_m!D61+temporary_pension_bonus_high!B61</f>
        <v>26758840.5531389</v>
      </c>
      <c r="G73" s="125" t="n">
        <f aca="false">high_v2_m!E61+temporary_pension_bonus_high!B61</f>
        <v>25617127.9362589</v>
      </c>
      <c r="H73" s="42" t="n">
        <f aca="false">F73-J73</f>
        <v>24578399.4426166</v>
      </c>
      <c r="I73" s="42" t="n">
        <f aca="false">G73-K73</f>
        <v>23502100.0590522</v>
      </c>
      <c r="J73" s="125" t="n">
        <f aca="false">high_v2_m!J61</f>
        <v>2180441.11052233</v>
      </c>
      <c r="K73" s="125" t="n">
        <f aca="false">high_v2_m!K61</f>
        <v>2115027.87720666</v>
      </c>
      <c r="L73" s="42" t="n">
        <f aca="false">H73-I73</f>
        <v>1076299.38356436</v>
      </c>
      <c r="M73" s="42" t="n">
        <f aca="false">J73-K73</f>
        <v>65413.2333156704</v>
      </c>
      <c r="N73" s="125" t="n">
        <f aca="false">SUM(high_v5_m!C61:J61)</f>
        <v>2407096.42226415</v>
      </c>
      <c r="O73" s="7"/>
      <c r="P73" s="7"/>
      <c r="Q73" s="42" t="n">
        <f aca="false">I73*5.5017049523</f>
        <v>129301620.284338</v>
      </c>
      <c r="R73" s="42"/>
      <c r="S73" s="42"/>
      <c r="T73" s="7"/>
      <c r="U73" s="7"/>
      <c r="V73" s="42" t="n">
        <f aca="false">K73*5.5017049523</f>
        <v>11636259.3462805</v>
      </c>
      <c r="W73" s="42" t="n">
        <f aca="false">M73*5.5017049523</f>
        <v>359884.309678779</v>
      </c>
      <c r="X73" s="42" t="n">
        <f aca="false">N73*5.1890047538+L73*5.5017049523</f>
        <v>18411916.4266972</v>
      </c>
      <c r="Y73" s="42" t="n">
        <f aca="false">N73*5.1890047538</f>
        <v>12490434.7779837</v>
      </c>
      <c r="Z73" s="42" t="n">
        <f aca="false">L73*5.5017049523</f>
        <v>5921481.6487135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f aca="false">high_v2_m!D62+temporary_pension_bonus_high!B62</f>
        <v>26935537.6772436</v>
      </c>
      <c r="G74" s="123" t="n">
        <f aca="false">high_v2_m!E62+temporary_pension_bonus_high!B62</f>
        <v>25785356.5580608</v>
      </c>
      <c r="H74" s="8" t="n">
        <f aca="false">F74-J74</f>
        <v>24645681.3516524</v>
      </c>
      <c r="I74" s="8" t="n">
        <f aca="false">G74-K74</f>
        <v>23564195.9222372</v>
      </c>
      <c r="J74" s="123" t="n">
        <f aca="false">high_v2_m!J62</f>
        <v>2289856.32559129</v>
      </c>
      <c r="K74" s="123" t="n">
        <f aca="false">high_v2_m!K62</f>
        <v>2221160.63582355</v>
      </c>
      <c r="L74" s="8" t="n">
        <f aca="false">H74-I74</f>
        <v>1081485.42941516</v>
      </c>
      <c r="M74" s="8" t="n">
        <f aca="false">J74-K74</f>
        <v>68695.6897677388</v>
      </c>
      <c r="N74" s="123" t="n">
        <f aca="false">SUM(high_v5_m!C62:J62)</f>
        <v>2976169.04323001</v>
      </c>
      <c r="O74" s="5"/>
      <c r="P74" s="5"/>
      <c r="Q74" s="8" t="n">
        <f aca="false">I74*5.5017049523</f>
        <v>129643253.40234</v>
      </c>
      <c r="R74" s="8"/>
      <c r="S74" s="8"/>
      <c r="T74" s="5"/>
      <c r="U74" s="5"/>
      <c r="V74" s="8" t="n">
        <f aca="false">K74*5.5017049523</f>
        <v>12220170.4699643</v>
      </c>
      <c r="W74" s="8" t="n">
        <f aca="false">M74*5.5017049523</f>
        <v>377943.416596833</v>
      </c>
      <c r="X74" s="8" t="n">
        <f aca="false">N74*5.1890047538+L74*5.5017049523</f>
        <v>21393369.0562866</v>
      </c>
      <c r="Y74" s="8" t="n">
        <f aca="false">N74*5.1890047538</f>
        <v>15443355.3134329</v>
      </c>
      <c r="Z74" s="8" t="n">
        <f aca="false">L74*5.5017049523</f>
        <v>5950013.74285365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f aca="false">high_v2_m!D63+temporary_pension_bonus_high!B63</f>
        <v>27131439.4273865</v>
      </c>
      <c r="G75" s="125" t="n">
        <f aca="false">high_v2_m!E63+temporary_pension_bonus_high!B63</f>
        <v>25970961.6906208</v>
      </c>
      <c r="H75" s="42" t="n">
        <f aca="false">F75-J75</f>
        <v>24780265.5375896</v>
      </c>
      <c r="I75" s="42" t="n">
        <f aca="false">G75-K75</f>
        <v>23690323.0175178</v>
      </c>
      <c r="J75" s="125" t="n">
        <f aca="false">high_v2_m!J63</f>
        <v>2351173.8897969</v>
      </c>
      <c r="K75" s="125" t="n">
        <f aca="false">high_v2_m!K63</f>
        <v>2280638.67310299</v>
      </c>
      <c r="L75" s="42" t="n">
        <f aca="false">H75-I75</f>
        <v>1089942.52007179</v>
      </c>
      <c r="M75" s="42" t="n">
        <f aca="false">J75-K75</f>
        <v>70535.216693907</v>
      </c>
      <c r="N75" s="125" t="n">
        <f aca="false">SUM(high_v5_m!C63:J63)</f>
        <v>2395590.15002932</v>
      </c>
      <c r="O75" s="7"/>
      <c r="P75" s="7"/>
      <c r="Q75" s="42" t="n">
        <f aca="false">I75*5.5017049523</f>
        <v>130337167.467064</v>
      </c>
      <c r="R75" s="42"/>
      <c r="S75" s="42"/>
      <c r="T75" s="7"/>
      <c r="U75" s="7"/>
      <c r="V75" s="42" t="n">
        <f aca="false">K75*5.5017049523</f>
        <v>12547401.0822176</v>
      </c>
      <c r="W75" s="42" t="n">
        <f aca="false">M75*5.5017049523</f>
        <v>388063.950996422</v>
      </c>
      <c r="X75" s="42" t="n">
        <f aca="false">N75*5.1890047538+L75*5.5017049523</f>
        <v>18427270.8370599</v>
      </c>
      <c r="Y75" s="42" t="n">
        <f aca="false">N75*5.1890047538</f>
        <v>12430728.6766586</v>
      </c>
      <c r="Z75" s="42" t="n">
        <f aca="false">L75*5.5017049523</f>
        <v>5996542.16040129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f aca="false">high_v2_m!D64+temporary_pension_bonus_high!B64</f>
        <v>27380143.8088232</v>
      </c>
      <c r="G76" s="125" t="n">
        <f aca="false">high_v2_m!E64+temporary_pension_bonus_high!B64</f>
        <v>26206710.4229125</v>
      </c>
      <c r="H76" s="42" t="n">
        <f aca="false">F76-J76</f>
        <v>24960681.8754844</v>
      </c>
      <c r="I76" s="42" t="n">
        <f aca="false">G76-K76</f>
        <v>23859832.3475738</v>
      </c>
      <c r="J76" s="125" t="n">
        <f aca="false">high_v2_m!J64</f>
        <v>2419461.93333879</v>
      </c>
      <c r="K76" s="125" t="n">
        <f aca="false">high_v2_m!K64</f>
        <v>2346878.07533862</v>
      </c>
      <c r="L76" s="42" t="n">
        <f aca="false">H76-I76</f>
        <v>1100849.52791059</v>
      </c>
      <c r="M76" s="42" t="n">
        <f aca="false">J76-K76</f>
        <v>72583.8580001635</v>
      </c>
      <c r="N76" s="125" t="n">
        <f aca="false">SUM(high_v5_m!C64:J64)</f>
        <v>2360462.30420385</v>
      </c>
      <c r="O76" s="7"/>
      <c r="P76" s="7"/>
      <c r="Q76" s="42" t="n">
        <f aca="false">I76*5.5017049523</f>
        <v>131269757.787695</v>
      </c>
      <c r="R76" s="42"/>
      <c r="S76" s="42"/>
      <c r="T76" s="7"/>
      <c r="U76" s="7"/>
      <c r="V76" s="42" t="n">
        <f aca="false">K76*5.5017049523</f>
        <v>12911830.7295348</v>
      </c>
      <c r="W76" s="42" t="n">
        <f aca="false">M76*5.5017049523</f>
        <v>399334.971016539</v>
      </c>
      <c r="X76" s="42" t="n">
        <f aca="false">N76*5.1890047538+L76*5.5017049523</f>
        <v>18304999.4171223</v>
      </c>
      <c r="Y76" s="42" t="n">
        <f aca="false">N76*5.1890047538</f>
        <v>12248450.1176795</v>
      </c>
      <c r="Z76" s="42" t="n">
        <f aca="false">L76*5.5017049523</f>
        <v>6056549.29944279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f aca="false">high_v2_m!D65+temporary_pension_bonus_high!B65</f>
        <v>27522322.5783864</v>
      </c>
      <c r="G77" s="125" t="n">
        <f aca="false">high_v2_m!E65+temporary_pension_bonus_high!B65</f>
        <v>26341585.2575691</v>
      </c>
      <c r="H77" s="42" t="n">
        <f aca="false">F77-J77</f>
        <v>25072607.4050434</v>
      </c>
      <c r="I77" s="42" t="n">
        <f aca="false">G77-K77</f>
        <v>23965361.5394263</v>
      </c>
      <c r="J77" s="125" t="n">
        <f aca="false">high_v2_m!J65</f>
        <v>2449715.17334302</v>
      </c>
      <c r="K77" s="125" t="n">
        <f aca="false">high_v2_m!K65</f>
        <v>2376223.71814273</v>
      </c>
      <c r="L77" s="42" t="n">
        <f aca="false">H77-I77</f>
        <v>1107245.86561709</v>
      </c>
      <c r="M77" s="42" t="n">
        <f aca="false">J77-K77</f>
        <v>73491.4552002908</v>
      </c>
      <c r="N77" s="125" t="n">
        <f aca="false">SUM(high_v5_m!C65:J65)</f>
        <v>2315970.00499129</v>
      </c>
      <c r="O77" s="7"/>
      <c r="P77" s="7"/>
      <c r="Q77" s="42" t="n">
        <f aca="false">I77*5.5017049523</f>
        <v>131850348.265122</v>
      </c>
      <c r="R77" s="42"/>
      <c r="S77" s="42"/>
      <c r="T77" s="7"/>
      <c r="U77" s="7"/>
      <c r="V77" s="42" t="n">
        <f aca="false">K77*5.5017049523</f>
        <v>13073281.7978786</v>
      </c>
      <c r="W77" s="42" t="n">
        <f aca="false">M77*5.5017049523</f>
        <v>404328.303027173</v>
      </c>
      <c r="X77" s="42" t="n">
        <f aca="false">N77*5.1890047538+L77*5.5017049523</f>
        <v>18109319.4278373</v>
      </c>
      <c r="Y77" s="42" t="n">
        <f aca="false">N77*5.1890047538</f>
        <v>12017579.365558</v>
      </c>
      <c r="Z77" s="42" t="n">
        <f aca="false">L77*5.5017049523</f>
        <v>6091740.06227926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f aca="false">high_v2_m!D66+temporary_pension_bonus_high!B66</f>
        <v>27773034.0614332</v>
      </c>
      <c r="G78" s="123" t="n">
        <f aca="false">high_v2_m!E66+temporary_pension_bonus_high!B66</f>
        <v>26580065.723065</v>
      </c>
      <c r="H78" s="8" t="n">
        <f aca="false">F78-J78</f>
        <v>25233296.2581882</v>
      </c>
      <c r="I78" s="8" t="n">
        <f aca="false">G78-K78</f>
        <v>24116520.0539174</v>
      </c>
      <c r="J78" s="123" t="n">
        <f aca="false">high_v2_m!J66</f>
        <v>2539737.80324493</v>
      </c>
      <c r="K78" s="123" t="n">
        <f aca="false">high_v2_m!K66</f>
        <v>2463545.66914758</v>
      </c>
      <c r="L78" s="8" t="n">
        <f aca="false">H78-I78</f>
        <v>1116776.2042708</v>
      </c>
      <c r="M78" s="8" t="n">
        <f aca="false">J78-K78</f>
        <v>76192.134097348</v>
      </c>
      <c r="N78" s="123" t="n">
        <f aca="false">SUM(high_v5_m!C66:J66)</f>
        <v>2874415.09658139</v>
      </c>
      <c r="O78" s="5"/>
      <c r="P78" s="5"/>
      <c r="Q78" s="8" t="n">
        <f aca="false">I78*5.5017049523</f>
        <v>132681977.81288</v>
      </c>
      <c r="R78" s="8"/>
      <c r="S78" s="8"/>
      <c r="T78" s="5"/>
      <c r="U78" s="5"/>
      <c r="V78" s="8" t="n">
        <f aca="false">K78*5.5017049523</f>
        <v>13553701.4081664</v>
      </c>
      <c r="W78" s="8" t="n">
        <f aca="false">M78*5.5017049523</f>
        <v>419186.641489685</v>
      </c>
      <c r="X78" s="8" t="n">
        <f aca="false">N78*5.1890047538+L78*5.5017049523</f>
        <v>21059526.7742028</v>
      </c>
      <c r="Y78" s="8" t="n">
        <f aca="false">N78*5.1890047538</f>
        <v>14915353.6005553</v>
      </c>
      <c r="Z78" s="8" t="n">
        <f aca="false">L78*5.5017049523</f>
        <v>6144173.17364745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f aca="false">high_v2_m!D67+temporary_pension_bonus_high!B67</f>
        <v>27943861.5218086</v>
      </c>
      <c r="G79" s="125" t="n">
        <f aca="false">high_v2_m!E67+temporary_pension_bonus_high!B67</f>
        <v>26742387.1619869</v>
      </c>
      <c r="H79" s="42" t="n">
        <f aca="false">F79-J79</f>
        <v>25363287.0628643</v>
      </c>
      <c r="I79" s="42" t="n">
        <f aca="false">G79-K79</f>
        <v>24239229.9368109</v>
      </c>
      <c r="J79" s="125" t="n">
        <f aca="false">high_v2_m!J67</f>
        <v>2580574.45894428</v>
      </c>
      <c r="K79" s="125" t="n">
        <f aca="false">high_v2_m!K67</f>
        <v>2503157.22517595</v>
      </c>
      <c r="L79" s="42" t="n">
        <f aca="false">H79-I79</f>
        <v>1124057.12605337</v>
      </c>
      <c r="M79" s="42" t="n">
        <f aca="false">J79-K79</f>
        <v>77417.2337683286</v>
      </c>
      <c r="N79" s="125" t="n">
        <f aca="false">SUM(high_v5_m!C67:J67)</f>
        <v>2280239.73490332</v>
      </c>
      <c r="O79" s="7"/>
      <c r="P79" s="7"/>
      <c r="Q79" s="42" t="n">
        <f aca="false">I79*5.5017049523</f>
        <v>133357091.383291</v>
      </c>
      <c r="R79" s="42"/>
      <c r="S79" s="42"/>
      <c r="T79" s="7"/>
      <c r="U79" s="7"/>
      <c r="V79" s="42" t="n">
        <f aca="false">K79*5.5017049523</f>
        <v>13771632.5021361</v>
      </c>
      <c r="W79" s="42" t="n">
        <f aca="false">M79*5.5017049523</f>
        <v>425926.77841658</v>
      </c>
      <c r="X79" s="42" t="n">
        <f aca="false">N79*5.1890047538+L79*5.5017049523</f>
        <v>18016405.4812929</v>
      </c>
      <c r="Y79" s="42" t="n">
        <f aca="false">N79*5.1890047538</f>
        <v>11832174.824217</v>
      </c>
      <c r="Z79" s="42" t="n">
        <f aca="false">L79*5.5017049523</f>
        <v>6184230.65707596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f aca="false">high_v2_m!D68+temporary_pension_bonus_high!B68</f>
        <v>28130235.0083045</v>
      </c>
      <c r="G80" s="125" t="n">
        <f aca="false">high_v2_m!E68+temporary_pension_bonus_high!B68</f>
        <v>26919208.4668781</v>
      </c>
      <c r="H80" s="42" t="n">
        <f aca="false">F80-J80</f>
        <v>25486999.8606368</v>
      </c>
      <c r="I80" s="42" t="n">
        <f aca="false">G80-K80</f>
        <v>24355270.3736405</v>
      </c>
      <c r="J80" s="125" t="n">
        <f aca="false">high_v2_m!J68</f>
        <v>2643235.14766768</v>
      </c>
      <c r="K80" s="125" t="n">
        <f aca="false">high_v2_m!K68</f>
        <v>2563938.09323765</v>
      </c>
      <c r="L80" s="42" t="n">
        <f aca="false">H80-I80</f>
        <v>1131729.48699632</v>
      </c>
      <c r="M80" s="42" t="n">
        <f aca="false">J80-K80</f>
        <v>79297.0544300308</v>
      </c>
      <c r="N80" s="125" t="n">
        <f aca="false">SUM(high_v5_m!C68:J68)</f>
        <v>2306401.23759545</v>
      </c>
      <c r="O80" s="7"/>
      <c r="P80" s="7"/>
      <c r="Q80" s="42" t="n">
        <f aca="false">I80*5.5017049523</f>
        <v>133995511.629263</v>
      </c>
      <c r="R80" s="42"/>
      <c r="S80" s="42"/>
      <c r="T80" s="7"/>
      <c r="U80" s="7"/>
      <c r="V80" s="42" t="n">
        <f aca="false">K80*5.5017049523</f>
        <v>14106030.9049562</v>
      </c>
      <c r="W80" s="42" t="n">
        <f aca="false">M80*5.5017049523</f>
        <v>436268.997060503</v>
      </c>
      <c r="X80" s="42" t="n">
        <f aca="false">N80*5.1890047538+L80*5.5017049523</f>
        <v>18194368.7093246</v>
      </c>
      <c r="Y80" s="42" t="n">
        <f aca="false">N80*5.1890047538</f>
        <v>11967926.986053</v>
      </c>
      <c r="Z80" s="42" t="n">
        <f aca="false">L80*5.5017049523</f>
        <v>6226441.72327161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f aca="false">high_v2_m!D69+temporary_pension_bonus_high!B69</f>
        <v>28328831.6369883</v>
      </c>
      <c r="G81" s="125" t="n">
        <f aca="false">high_v2_m!E69+temporary_pension_bonus_high!B69</f>
        <v>27108560.9088648</v>
      </c>
      <c r="H81" s="42" t="n">
        <f aca="false">F81-J81</f>
        <v>25630349.436506</v>
      </c>
      <c r="I81" s="42" t="n">
        <f aca="false">G81-K81</f>
        <v>24491033.174397</v>
      </c>
      <c r="J81" s="125" t="n">
        <f aca="false">high_v2_m!J69</f>
        <v>2698482.20048234</v>
      </c>
      <c r="K81" s="125" t="n">
        <f aca="false">high_v2_m!K69</f>
        <v>2617527.73446787</v>
      </c>
      <c r="L81" s="42" t="n">
        <f aca="false">H81-I81</f>
        <v>1139316.26210905</v>
      </c>
      <c r="M81" s="42" t="n">
        <f aca="false">J81-K81</f>
        <v>80954.46601447</v>
      </c>
      <c r="N81" s="125" t="n">
        <f aca="false">SUM(high_v5_m!C69:J69)</f>
        <v>2242302.31398761</v>
      </c>
      <c r="O81" s="7"/>
      <c r="P81" s="7"/>
      <c r="Q81" s="42" t="n">
        <f aca="false">I81*5.5017049523</f>
        <v>134742438.502523</v>
      </c>
      <c r="R81" s="42"/>
      <c r="S81" s="42"/>
      <c r="T81" s="7"/>
      <c r="U81" s="7"/>
      <c r="V81" s="42" t="n">
        <f aca="false">K81*5.5017049523</f>
        <v>14400865.2995045</v>
      </c>
      <c r="W81" s="42" t="n">
        <f aca="false">M81*5.5017049523</f>
        <v>445387.586582612</v>
      </c>
      <c r="X81" s="42" t="n">
        <f aca="false">N81*5.1890047538+L81*5.5017049523</f>
        <v>17903499.2882197</v>
      </c>
      <c r="Y81" s="42" t="n">
        <f aca="false">N81*5.1890047538</f>
        <v>11635317.3667384</v>
      </c>
      <c r="Z81" s="42" t="n">
        <f aca="false">L81*5.5017049523</f>
        <v>6268181.9214813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f aca="false">high_v2_m!D70+temporary_pension_bonus_high!B70</f>
        <v>28472416.2566573</v>
      </c>
      <c r="G82" s="123" t="n">
        <f aca="false">high_v2_m!E70+temporary_pension_bonus_high!B70</f>
        <v>27245080.7617261</v>
      </c>
      <c r="H82" s="8" t="n">
        <f aca="false">F82-J82</f>
        <v>25711692.3133388</v>
      </c>
      <c r="I82" s="8" t="n">
        <f aca="false">G82-K82</f>
        <v>24567178.5367072</v>
      </c>
      <c r="J82" s="123" t="n">
        <f aca="false">high_v2_m!J70</f>
        <v>2760723.94331852</v>
      </c>
      <c r="K82" s="123" t="n">
        <f aca="false">high_v2_m!K70</f>
        <v>2677902.22501897</v>
      </c>
      <c r="L82" s="8" t="n">
        <f aca="false">H82-I82</f>
        <v>1144513.77663163</v>
      </c>
      <c r="M82" s="8" t="n">
        <f aca="false">J82-K82</f>
        <v>82821.7182995561</v>
      </c>
      <c r="N82" s="123" t="n">
        <f aca="false">SUM(high_v5_m!C70:J70)</f>
        <v>2710450.69713219</v>
      </c>
      <c r="O82" s="5"/>
      <c r="P82" s="5"/>
      <c r="Q82" s="8" t="n">
        <f aca="false">I82*5.5017049523</f>
        <v>135161367.81944</v>
      </c>
      <c r="R82" s="8"/>
      <c r="S82" s="8"/>
      <c r="T82" s="5"/>
      <c r="U82" s="5"/>
      <c r="V82" s="8" t="n">
        <f aca="false">K82*5.5017049523</f>
        <v>14733027.933162</v>
      </c>
      <c r="W82" s="8" t="n">
        <f aca="false">M82*5.5017049523</f>
        <v>455660.657726663</v>
      </c>
      <c r="X82" s="8" t="n">
        <f aca="false">N82*5.1890047538+L82*5.5017049523</f>
        <v>20361318.6652293</v>
      </c>
      <c r="Y82" s="8" t="n">
        <f aca="false">N82*5.1890047538</f>
        <v>14064541.5523595</v>
      </c>
      <c r="Z82" s="8" t="n">
        <f aca="false">L82*5.5017049523</f>
        <v>6296777.11286984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f aca="false">high_v2_m!D71+temporary_pension_bonus_high!B71</f>
        <v>28625787.9464742</v>
      </c>
      <c r="G83" s="125" t="n">
        <f aca="false">high_v2_m!E71+temporary_pension_bonus_high!B71</f>
        <v>27389686.5219939</v>
      </c>
      <c r="H83" s="42" t="n">
        <f aca="false">F83-J83</f>
        <v>25815027.779554</v>
      </c>
      <c r="I83" s="42" t="n">
        <f aca="false">G83-K83</f>
        <v>24663249.1600813</v>
      </c>
      <c r="J83" s="125" t="n">
        <f aca="false">high_v2_m!J71</f>
        <v>2810760.16692022</v>
      </c>
      <c r="K83" s="125" t="n">
        <f aca="false">high_v2_m!K71</f>
        <v>2726437.36191261</v>
      </c>
      <c r="L83" s="42" t="n">
        <f aca="false">H83-I83</f>
        <v>1151778.61947271</v>
      </c>
      <c r="M83" s="42" t="n">
        <f aca="false">J83-K83</f>
        <v>84322.8050076067</v>
      </c>
      <c r="N83" s="125" t="n">
        <f aca="false">SUM(high_v5_m!C71:J71)</f>
        <v>2187645.38291003</v>
      </c>
      <c r="O83" s="7"/>
      <c r="P83" s="7"/>
      <c r="Q83" s="42" t="n">
        <f aca="false">I83*5.5017049523</f>
        <v>135689920.043828</v>
      </c>
      <c r="R83" s="42"/>
      <c r="S83" s="42"/>
      <c r="T83" s="7"/>
      <c r="U83" s="7"/>
      <c r="V83" s="42" t="n">
        <f aca="false">K83*5.5017049523</f>
        <v>15000053.9361704</v>
      </c>
      <c r="W83" s="42" t="n">
        <f aca="false">M83*5.5017049523</f>
        <v>463919.193902177</v>
      </c>
      <c r="X83" s="42" t="n">
        <f aca="false">N83*5.1890047538+L83*5.5017049523</f>
        <v>17688448.4262551</v>
      </c>
      <c r="Y83" s="42" t="n">
        <f aca="false">N83*5.1890047538</f>
        <v>11351702.2915488</v>
      </c>
      <c r="Z83" s="42" t="n">
        <f aca="false">L83*5.5017049523</f>
        <v>6336746.13470628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f aca="false">high_v2_m!D72+temporary_pension_bonus_high!B72</f>
        <v>28935657.0290064</v>
      </c>
      <c r="G84" s="125" t="n">
        <f aca="false">high_v2_m!E72+temporary_pension_bonus_high!B72</f>
        <v>27683808.6677472</v>
      </c>
      <c r="H84" s="42" t="n">
        <f aca="false">F84-J84</f>
        <v>25989928.230272</v>
      </c>
      <c r="I84" s="42" t="n">
        <f aca="false">G84-K84</f>
        <v>24826451.7329748</v>
      </c>
      <c r="J84" s="125" t="n">
        <f aca="false">high_v2_m!J72</f>
        <v>2945728.79873442</v>
      </c>
      <c r="K84" s="125" t="n">
        <f aca="false">high_v2_m!K72</f>
        <v>2857356.93477239</v>
      </c>
      <c r="L84" s="42" t="n">
        <f aca="false">H84-I84</f>
        <v>1163476.49729716</v>
      </c>
      <c r="M84" s="42" t="n">
        <f aca="false">J84-K84</f>
        <v>88371.8639620324</v>
      </c>
      <c r="N84" s="125" t="n">
        <f aca="false">SUM(high_v5_m!C72:J72)</f>
        <v>2219177.3963719</v>
      </c>
      <c r="O84" s="7"/>
      <c r="P84" s="7"/>
      <c r="Q84" s="42" t="n">
        <f aca="false">I84*5.5017049523</f>
        <v>136587812.447345</v>
      </c>
      <c r="R84" s="42"/>
      <c r="S84" s="42"/>
      <c r="T84" s="7"/>
      <c r="U84" s="7"/>
      <c r="V84" s="42" t="n">
        <f aca="false">K84*5.5017049523</f>
        <v>15720334.798526</v>
      </c>
      <c r="W84" s="42" t="n">
        <f aca="false">M84*5.5017049523</f>
        <v>486195.921603895</v>
      </c>
      <c r="X84" s="42" t="n">
        <f aca="false">N84*5.1890047538+L84*5.5017049523</f>
        <v>17916426.4663638</v>
      </c>
      <c r="Y84" s="42" t="n">
        <f aca="false">N84*5.1890047538</f>
        <v>11515322.0592993</v>
      </c>
      <c r="Z84" s="42" t="n">
        <f aca="false">L84*5.5017049523</f>
        <v>6401104.40706444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f aca="false">high_v2_m!D73+temporary_pension_bonus_high!B73</f>
        <v>29074522.7120491</v>
      </c>
      <c r="G85" s="125" t="n">
        <f aca="false">high_v2_m!E73+temporary_pension_bonus_high!B73</f>
        <v>27815815.1669095</v>
      </c>
      <c r="H85" s="42" t="n">
        <f aca="false">F85-J85</f>
        <v>26064022.5099285</v>
      </c>
      <c r="I85" s="42" t="n">
        <f aca="false">G85-K85</f>
        <v>24895629.9708525</v>
      </c>
      <c r="J85" s="125" t="n">
        <f aca="false">high_v2_m!J73</f>
        <v>3010500.20212061</v>
      </c>
      <c r="K85" s="125" t="n">
        <f aca="false">high_v2_m!K73</f>
        <v>2920185.19605699</v>
      </c>
      <c r="L85" s="42" t="n">
        <f aca="false">H85-I85</f>
        <v>1168392.53907596</v>
      </c>
      <c r="M85" s="42" t="n">
        <f aca="false">J85-K85</f>
        <v>90315.0060636173</v>
      </c>
      <c r="N85" s="125" t="n">
        <f aca="false">SUM(high_v5_m!C73:J73)</f>
        <v>2221963.05675667</v>
      </c>
      <c r="O85" s="7"/>
      <c r="P85" s="7"/>
      <c r="Q85" s="42" t="n">
        <f aca="false">I85*5.5017049523</f>
        <v>136968410.701268</v>
      </c>
      <c r="R85" s="42"/>
      <c r="S85" s="42"/>
      <c r="T85" s="7"/>
      <c r="U85" s="7"/>
      <c r="V85" s="42" t="n">
        <f aca="false">K85*5.5017049523</f>
        <v>16065997.3547799</v>
      </c>
      <c r="W85" s="42" t="n">
        <f aca="false">M85*5.5017049523</f>
        <v>496886.516127208</v>
      </c>
      <c r="X85" s="42" t="n">
        <f aca="false">N85*5.1890047538+L85*5.5017049523</f>
        <v>17957927.8827429</v>
      </c>
      <c r="Y85" s="42" t="n">
        <f aca="false">N85*5.1890047538</f>
        <v>11529776.8642784</v>
      </c>
      <c r="Z85" s="42" t="n">
        <f aca="false">L85*5.5017049523</f>
        <v>6428151.01846456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f aca="false">high_v2_m!D74+temporary_pension_bonus_high!B74</f>
        <v>29334973.2082235</v>
      </c>
      <c r="G86" s="123" t="n">
        <f aca="false">high_v2_m!E74+temporary_pension_bonus_high!B74</f>
        <v>28064348.7542123</v>
      </c>
      <c r="H86" s="8" t="n">
        <f aca="false">F86-J86</f>
        <v>26282753.4755189</v>
      </c>
      <c r="I86" s="8" t="n">
        <f aca="false">G86-K86</f>
        <v>25103695.6134889</v>
      </c>
      <c r="J86" s="123" t="n">
        <f aca="false">high_v2_m!J74</f>
        <v>3052219.73270458</v>
      </c>
      <c r="K86" s="123" t="n">
        <f aca="false">high_v2_m!K74</f>
        <v>2960653.14072344</v>
      </c>
      <c r="L86" s="8" t="n">
        <f aca="false">H86-I86</f>
        <v>1179057.86203002</v>
      </c>
      <c r="M86" s="8" t="n">
        <f aca="false">J86-K86</f>
        <v>91566.5919811376</v>
      </c>
      <c r="N86" s="123" t="n">
        <f aca="false">SUM(high_v5_m!C74:J74)</f>
        <v>2725916.85242413</v>
      </c>
      <c r="O86" s="5"/>
      <c r="P86" s="5"/>
      <c r="Q86" s="8" t="n">
        <f aca="false">I86*5.5017049523</f>
        <v>138113126.477764</v>
      </c>
      <c r="R86" s="8"/>
      <c r="S86" s="8"/>
      <c r="T86" s="5"/>
      <c r="U86" s="5"/>
      <c r="V86" s="8" t="n">
        <f aca="false">K86*5.5017049523</f>
        <v>16288640.0463607</v>
      </c>
      <c r="W86" s="8" t="n">
        <f aca="false">M86*5.5017049523</f>
        <v>503772.372567858</v>
      </c>
      <c r="X86" s="8" t="n">
        <f aca="false">N86*5.1890047538+L86*5.5017049523</f>
        <v>20631623.9842712</v>
      </c>
      <c r="Y86" s="8" t="n">
        <f aca="false">N86*5.1890047538</f>
        <v>14144795.5056924</v>
      </c>
      <c r="Z86" s="8" t="n">
        <f aca="false">L86*5.5017049523</f>
        <v>6486828.4785788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f aca="false">high_v2_m!D75+temporary_pension_bonus_high!B75</f>
        <v>29460017.9527112</v>
      </c>
      <c r="G87" s="125" t="n">
        <f aca="false">high_v2_m!E75+temporary_pension_bonus_high!B75</f>
        <v>28183289.0474676</v>
      </c>
      <c r="H87" s="42" t="n">
        <f aca="false">F87-J87</f>
        <v>26358083.667391</v>
      </c>
      <c r="I87" s="42" t="n">
        <f aca="false">G87-K87</f>
        <v>25174412.790707</v>
      </c>
      <c r="J87" s="125" t="n">
        <f aca="false">high_v2_m!J75</f>
        <v>3101934.28532025</v>
      </c>
      <c r="K87" s="125" t="n">
        <f aca="false">high_v2_m!K75</f>
        <v>3008876.25676064</v>
      </c>
      <c r="L87" s="42" t="n">
        <f aca="false">H87-I87</f>
        <v>1183670.87668401</v>
      </c>
      <c r="M87" s="42" t="n">
        <f aca="false">J87-K87</f>
        <v>93058.028559607</v>
      </c>
      <c r="N87" s="125" t="n">
        <f aca="false">SUM(high_v5_m!C75:J75)</f>
        <v>2199559.48808547</v>
      </c>
      <c r="O87" s="7"/>
      <c r="P87" s="7"/>
      <c r="Q87" s="42" t="n">
        <f aca="false">I87*5.5017049523</f>
        <v>138502191.521877</v>
      </c>
      <c r="R87" s="42"/>
      <c r="S87" s="42"/>
      <c r="T87" s="7"/>
      <c r="U87" s="7"/>
      <c r="V87" s="42" t="n">
        <f aca="false">K87*5.5017049523</f>
        <v>16553949.4026779</v>
      </c>
      <c r="W87" s="42" t="n">
        <f aca="false">M87*5.5017049523</f>
        <v>511977.816577665</v>
      </c>
      <c r="X87" s="42" t="n">
        <f aca="false">N87*5.1890047538+L87*5.5017049523</f>
        <v>17925732.5640871</v>
      </c>
      <c r="Y87" s="42" t="n">
        <f aca="false">N87*5.1890047538</f>
        <v>11413524.6399414</v>
      </c>
      <c r="Z87" s="42" t="n">
        <f aca="false">L87*5.5017049523</f>
        <v>6512207.9241457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f aca="false">high_v2_m!D76+temporary_pension_bonus_high!B76</f>
        <v>29634619.3819828</v>
      </c>
      <c r="G88" s="125" t="n">
        <f aca="false">high_v2_m!E76+temporary_pension_bonus_high!B76</f>
        <v>28349289.2693858</v>
      </c>
      <c r="H88" s="42" t="n">
        <f aca="false">F88-J88</f>
        <v>26504412.1914128</v>
      </c>
      <c r="I88" s="42" t="n">
        <f aca="false">G88-K88</f>
        <v>25312988.2945329</v>
      </c>
      <c r="J88" s="125" t="n">
        <f aca="false">high_v2_m!J76</f>
        <v>3130207.19057</v>
      </c>
      <c r="K88" s="125" t="n">
        <f aca="false">high_v2_m!K76</f>
        <v>3036300.9748529</v>
      </c>
      <c r="L88" s="42" t="n">
        <f aca="false">H88-I88</f>
        <v>1191423.89687997</v>
      </c>
      <c r="M88" s="42" t="n">
        <f aca="false">J88-K88</f>
        <v>93906.2157171005</v>
      </c>
      <c r="N88" s="125" t="n">
        <f aca="false">SUM(high_v5_m!C76:J76)</f>
        <v>2221050.59592486</v>
      </c>
      <c r="O88" s="7"/>
      <c r="P88" s="7"/>
      <c r="Q88" s="42" t="n">
        <f aca="false">I88*5.5017049523</f>
        <v>139264593.057543</v>
      </c>
      <c r="R88" s="42"/>
      <c r="S88" s="42"/>
      <c r="T88" s="7"/>
      <c r="U88" s="7"/>
      <c r="V88" s="42" t="n">
        <f aca="false">K88*5.5017049523</f>
        <v>16704832.1100215</v>
      </c>
      <c r="W88" s="42" t="n">
        <f aca="false">M88*5.5017049523</f>
        <v>516644.292062524</v>
      </c>
      <c r="X88" s="42" t="n">
        <f aca="false">N88*5.1890047538+L88*5.5017049523</f>
        <v>18079904.8544375</v>
      </c>
      <c r="Y88" s="42" t="n">
        <f aca="false">N88*5.1890047538</f>
        <v>11525042.1006844</v>
      </c>
      <c r="Z88" s="42" t="n">
        <f aca="false">L88*5.5017049523</f>
        <v>6554862.7537531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f aca="false">high_v2_m!D77+temporary_pension_bonus_high!B77</f>
        <v>29868205.4778715</v>
      </c>
      <c r="G89" s="125" t="n">
        <f aca="false">high_v2_m!E77+temporary_pension_bonus_high!B77</f>
        <v>28571438.5983879</v>
      </c>
      <c r="H89" s="42" t="n">
        <f aca="false">F89-J89</f>
        <v>26689657.6338791</v>
      </c>
      <c r="I89" s="42" t="n">
        <f aca="false">G89-K89</f>
        <v>25488247.1897153</v>
      </c>
      <c r="J89" s="125" t="n">
        <f aca="false">high_v2_m!J77</f>
        <v>3178547.84399241</v>
      </c>
      <c r="K89" s="125" t="n">
        <f aca="false">high_v2_m!K77</f>
        <v>3083191.40867264</v>
      </c>
      <c r="L89" s="42" t="n">
        <f aca="false">H89-I89</f>
        <v>1201410.44416384</v>
      </c>
      <c r="M89" s="42" t="n">
        <f aca="false">J89-K89</f>
        <v>95356.4353197729</v>
      </c>
      <c r="N89" s="125" t="n">
        <f aca="false">SUM(high_v5_m!C77:J77)</f>
        <v>2196024.30426928</v>
      </c>
      <c r="O89" s="7"/>
      <c r="P89" s="7"/>
      <c r="Q89" s="42" t="n">
        <f aca="false">I89*5.5017049523</f>
        <v>140228815.789103</v>
      </c>
      <c r="R89" s="42"/>
      <c r="S89" s="42"/>
      <c r="T89" s="7"/>
      <c r="U89" s="7"/>
      <c r="V89" s="42" t="n">
        <f aca="false">K89*5.5017049523</f>
        <v>16962809.4419831</v>
      </c>
      <c r="W89" s="42" t="n">
        <f aca="false">M89*5.5017049523</f>
        <v>524622.972432469</v>
      </c>
      <c r="X89" s="42" t="n">
        <f aca="false">N89*5.1890047538+L89*5.5017049523</f>
        <v>18004986.3447148</v>
      </c>
      <c r="Y89" s="42" t="n">
        <f aca="false">N89*5.1890047538</f>
        <v>11395180.5543136</v>
      </c>
      <c r="Z89" s="42" t="n">
        <f aca="false">L89*5.5017049523</f>
        <v>6609805.79040114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f aca="false">high_v2_m!D78+temporary_pension_bonus_high!B78</f>
        <v>30004817.1719667</v>
      </c>
      <c r="G90" s="123" t="n">
        <f aca="false">high_v2_m!E78+temporary_pension_bonus_high!B78</f>
        <v>28701866.4053727</v>
      </c>
      <c r="H90" s="8" t="n">
        <f aca="false">F90-J90</f>
        <v>26770917.421439</v>
      </c>
      <c r="I90" s="8" t="n">
        <f aca="false">G90-K90</f>
        <v>25564983.6473608</v>
      </c>
      <c r="J90" s="123" t="n">
        <f aca="false">high_v2_m!J78</f>
        <v>3233899.75052774</v>
      </c>
      <c r="K90" s="123" t="n">
        <f aca="false">high_v2_m!K78</f>
        <v>3136882.75801191</v>
      </c>
      <c r="L90" s="8" t="n">
        <f aca="false">H90-I90</f>
        <v>1205933.77407823</v>
      </c>
      <c r="M90" s="8" t="n">
        <f aca="false">J90-K90</f>
        <v>97016.9925158327</v>
      </c>
      <c r="N90" s="123" t="n">
        <f aca="false">SUM(high_v5_m!C78:J78)</f>
        <v>2659381.33417655</v>
      </c>
      <c r="O90" s="5"/>
      <c r="P90" s="5"/>
      <c r="Q90" s="8" t="n">
        <f aca="false">I90*5.5017049523</f>
        <v>140650997.138153</v>
      </c>
      <c r="R90" s="8"/>
      <c r="S90" s="8"/>
      <c r="T90" s="5"/>
      <c r="U90" s="5"/>
      <c r="V90" s="8" t="n">
        <f aca="false">K90*5.5017049523</f>
        <v>17258203.4045386</v>
      </c>
      <c r="W90" s="8" t="n">
        <f aca="false">M90*5.5017049523</f>
        <v>533758.868181609</v>
      </c>
      <c r="X90" s="8" t="n">
        <f aca="false">N90*5.1890047538+L90*5.5017049523</f>
        <v>20434234.2022011</v>
      </c>
      <c r="Y90" s="8" t="n">
        <f aca="false">N90*5.1890047538</f>
        <v>13799542.3852091</v>
      </c>
      <c r="Z90" s="8" t="n">
        <f aca="false">L90*5.5017049523</f>
        <v>6634691.81699203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f aca="false">high_v2_m!D79+temporary_pension_bonus_high!B79</f>
        <v>30209046.3207902</v>
      </c>
      <c r="G91" s="125" t="n">
        <f aca="false">high_v2_m!E79+temporary_pension_bonus_high!B79</f>
        <v>28896402.5598003</v>
      </c>
      <c r="H91" s="42" t="n">
        <f aca="false">F91-J91</f>
        <v>26897107.6385251</v>
      </c>
      <c r="I91" s="42" t="n">
        <f aca="false">G91-K91</f>
        <v>25683822.0380032</v>
      </c>
      <c r="J91" s="125" t="n">
        <f aca="false">high_v2_m!J79</f>
        <v>3311938.68226502</v>
      </c>
      <c r="K91" s="125" t="n">
        <f aca="false">high_v2_m!K79</f>
        <v>3212580.52179706</v>
      </c>
      <c r="L91" s="42" t="n">
        <f aca="false">H91-I91</f>
        <v>1213285.60052195</v>
      </c>
      <c r="M91" s="42" t="n">
        <f aca="false">J91-K91</f>
        <v>99358.1604679516</v>
      </c>
      <c r="N91" s="125" t="n">
        <f aca="false">SUM(high_v5_m!C79:J79)</f>
        <v>2184574.30337631</v>
      </c>
      <c r="O91" s="7"/>
      <c r="P91" s="7"/>
      <c r="Q91" s="42" t="n">
        <f aca="false">I91*5.5017049523</f>
        <v>141304810.900474</v>
      </c>
      <c r="R91" s="42"/>
      <c r="S91" s="42"/>
      <c r="T91" s="7"/>
      <c r="U91" s="7"/>
      <c r="V91" s="42" t="n">
        <f aca="false">K91*5.5017049523</f>
        <v>17674670.1664334</v>
      </c>
      <c r="W91" s="42" t="n">
        <f aca="false">M91*5.5017049523</f>
        <v>546639.283497947</v>
      </c>
      <c r="X91" s="42" t="n">
        <f aca="false">N91*5.1890047538+L91*5.5017049523</f>
        <v>18010905.8421949</v>
      </c>
      <c r="Y91" s="42" t="n">
        <f aca="false">N91*5.1890047538</f>
        <v>11335766.445249</v>
      </c>
      <c r="Z91" s="42" t="n">
        <f aca="false">L91*5.5017049523</f>
        <v>6675139.39694588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f aca="false">high_v2_m!D80+temporary_pension_bonus_high!B80</f>
        <v>30362551.8316232</v>
      </c>
      <c r="G92" s="125" t="n">
        <f aca="false">high_v2_m!E80+temporary_pension_bonus_high!B80</f>
        <v>29043034.4518097</v>
      </c>
      <c r="H92" s="42" t="n">
        <f aca="false">F92-J92</f>
        <v>26974621.9498382</v>
      </c>
      <c r="I92" s="42" t="n">
        <f aca="false">G92-K92</f>
        <v>25756742.4664783</v>
      </c>
      <c r="J92" s="125" t="n">
        <f aca="false">high_v2_m!J80</f>
        <v>3387929.88178502</v>
      </c>
      <c r="K92" s="125" t="n">
        <f aca="false">high_v2_m!K80</f>
        <v>3286291.98533147</v>
      </c>
      <c r="L92" s="42" t="n">
        <f aca="false">H92-I92</f>
        <v>1217879.48335988</v>
      </c>
      <c r="M92" s="42" t="n">
        <f aca="false">J92-K92</f>
        <v>101637.89645355</v>
      </c>
      <c r="N92" s="125" t="n">
        <f aca="false">SUM(high_v5_m!C80:J80)</f>
        <v>2116652.11671022</v>
      </c>
      <c r="O92" s="7"/>
      <c r="P92" s="7"/>
      <c r="Q92" s="42" t="n">
        <f aca="false">I92*5.5017049523</f>
        <v>141705997.582939</v>
      </c>
      <c r="R92" s="42"/>
      <c r="S92" s="42"/>
      <c r="T92" s="7"/>
      <c r="U92" s="7"/>
      <c r="V92" s="42" t="n">
        <f aca="false">K92*5.5017049523</f>
        <v>18080208.8904019</v>
      </c>
      <c r="W92" s="42" t="n">
        <f aca="false">M92*5.5017049523</f>
        <v>559181.718259851</v>
      </c>
      <c r="X92" s="42" t="n">
        <f aca="false">N92*5.1890047538+L92*5.5017049523</f>
        <v>17683731.4806558</v>
      </c>
      <c r="Y92" s="42" t="n">
        <f aca="false">N92*5.1890047538</f>
        <v>10983317.8957502</v>
      </c>
      <c r="Z92" s="42" t="n">
        <f aca="false">L92*5.5017049523</f>
        <v>6700413.58490562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f aca="false">high_v2_m!D81+temporary_pension_bonus_high!B81</f>
        <v>30510816.2823603</v>
      </c>
      <c r="G93" s="125" t="n">
        <f aca="false">high_v2_m!E81+temporary_pension_bonus_high!B81</f>
        <v>29183501.405771</v>
      </c>
      <c r="H93" s="42" t="n">
        <f aca="false">F93-J93</f>
        <v>27063395.0384081</v>
      </c>
      <c r="I93" s="42" t="n">
        <f aca="false">G93-K93</f>
        <v>25839502.7991373</v>
      </c>
      <c r="J93" s="125" t="n">
        <f aca="false">high_v2_m!J81</f>
        <v>3447421.24395227</v>
      </c>
      <c r="K93" s="125" t="n">
        <f aca="false">high_v2_m!K81</f>
        <v>3343998.6066337</v>
      </c>
      <c r="L93" s="42" t="n">
        <f aca="false">H93-I93</f>
        <v>1223892.23927076</v>
      </c>
      <c r="M93" s="42" t="n">
        <f aca="false">J93-K93</f>
        <v>103422.637318569</v>
      </c>
      <c r="N93" s="125" t="n">
        <f aca="false">SUM(high_v5_m!C81:J81)</f>
        <v>2115410.03121379</v>
      </c>
      <c r="O93" s="7"/>
      <c r="P93" s="7"/>
      <c r="Q93" s="42" t="n">
        <f aca="false">I93*5.5017049523</f>
        <v>142161320.514983</v>
      </c>
      <c r="R93" s="42"/>
      <c r="S93" s="42"/>
      <c r="T93" s="7"/>
      <c r="U93" s="7"/>
      <c r="V93" s="42" t="n">
        <f aca="false">K93*5.5017049523</f>
        <v>18397693.694601</v>
      </c>
      <c r="W93" s="42" t="n">
        <f aca="false">M93*5.5017049523</f>
        <v>569000.835915497</v>
      </c>
      <c r="X93" s="42" t="n">
        <f aca="false">N93*5.1890047538+L93*5.5017049523</f>
        <v>17710366.702082</v>
      </c>
      <c r="Y93" s="42" t="n">
        <f aca="false">N93*5.1890047538</f>
        <v>10976872.7082045</v>
      </c>
      <c r="Z93" s="42" t="n">
        <f aca="false">L93*5.5017049523</f>
        <v>6733493.99387747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f aca="false">high_v2_m!D82+temporary_pension_bonus_high!B82</f>
        <v>30706423.3203464</v>
      </c>
      <c r="G94" s="123" t="n">
        <f aca="false">high_v2_m!E82+temporary_pension_bonus_high!B82</f>
        <v>29369972.5543945</v>
      </c>
      <c r="H94" s="8" t="n">
        <f aca="false">F94-J94</f>
        <v>27178073.0388789</v>
      </c>
      <c r="I94" s="8" t="n">
        <f aca="false">G94-K94</f>
        <v>25947472.7813711</v>
      </c>
      <c r="J94" s="123" t="n">
        <f aca="false">high_v2_m!J82</f>
        <v>3528350.28146744</v>
      </c>
      <c r="K94" s="123" t="n">
        <f aca="false">high_v2_m!K82</f>
        <v>3422499.77302342</v>
      </c>
      <c r="L94" s="8" t="n">
        <f aca="false">H94-I94</f>
        <v>1230600.2575078</v>
      </c>
      <c r="M94" s="8" t="n">
        <f aca="false">J94-K94</f>
        <v>105850.508444023</v>
      </c>
      <c r="N94" s="123" t="n">
        <f aca="false">SUM(high_v5_m!C82:J82)</f>
        <v>2572566.61683543</v>
      </c>
      <c r="O94" s="5"/>
      <c r="P94" s="5"/>
      <c r="Q94" s="8" t="n">
        <f aca="false">I94*5.5017049523</f>
        <v>142755339.500939</v>
      </c>
      <c r="R94" s="8"/>
      <c r="S94" s="8"/>
      <c r="T94" s="5"/>
      <c r="U94" s="5"/>
      <c r="V94" s="8" t="n">
        <f aca="false">K94*5.5017049523</f>
        <v>18829583.9504886</v>
      </c>
      <c r="W94" s="8" t="n">
        <f aca="false">M94*5.5017049523</f>
        <v>582358.266509954</v>
      </c>
      <c r="X94" s="8" t="n">
        <f aca="false">N94*5.1890047538+L94*5.5017049523</f>
        <v>20119459.9352586</v>
      </c>
      <c r="Y94" s="8" t="n">
        <f aca="false">N94*5.1890047538</f>
        <v>13349060.4042262</v>
      </c>
      <c r="Z94" s="8" t="n">
        <f aca="false">L94*5.5017049523</f>
        <v>6770399.53103234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f aca="false">high_v2_m!D83+temporary_pension_bonus_high!B83</f>
        <v>30801837.9027383</v>
      </c>
      <c r="G95" s="125" t="n">
        <f aca="false">high_v2_m!E83+temporary_pension_bonus_high!B83</f>
        <v>29459640.0074097</v>
      </c>
      <c r="H95" s="42" t="n">
        <f aca="false">F95-J95</f>
        <v>27204266.1610856</v>
      </c>
      <c r="I95" s="42" t="n">
        <f aca="false">G95-K95</f>
        <v>25969995.4180066</v>
      </c>
      <c r="J95" s="125" t="n">
        <f aca="false">high_v2_m!J83</f>
        <v>3597571.74165267</v>
      </c>
      <c r="K95" s="125" t="n">
        <f aca="false">high_v2_m!K83</f>
        <v>3489644.58940309</v>
      </c>
      <c r="L95" s="42" t="n">
        <f aca="false">H95-I95</f>
        <v>1234270.74307902</v>
      </c>
      <c r="M95" s="42" t="n">
        <f aca="false">J95-K95</f>
        <v>107927.15224958</v>
      </c>
      <c r="N95" s="125" t="n">
        <f aca="false">SUM(high_v5_m!C83:J83)</f>
        <v>2054620.9096392</v>
      </c>
      <c r="O95" s="7"/>
      <c r="P95" s="7"/>
      <c r="Q95" s="42" t="n">
        <f aca="false">I95*5.5017049523</f>
        <v>142879252.402455</v>
      </c>
      <c r="R95" s="42"/>
      <c r="S95" s="42"/>
      <c r="T95" s="7"/>
      <c r="U95" s="7"/>
      <c r="V95" s="42" t="n">
        <f aca="false">K95*5.5017049523</f>
        <v>19198994.9192859</v>
      </c>
      <c r="W95" s="42" t="n">
        <f aca="false">M95*5.5017049523</f>
        <v>593783.348019152</v>
      </c>
      <c r="X95" s="42" t="n">
        <f aca="false">N95*5.1890047538+L95*5.5017049523</f>
        <v>17452031.1270516</v>
      </c>
      <c r="Y95" s="42" t="n">
        <f aca="false">N95*5.1890047538</f>
        <v>10661437.6673747</v>
      </c>
      <c r="Z95" s="42" t="n">
        <f aca="false">L95*5.5017049523</f>
        <v>6790593.45967685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f aca="false">high_v2_m!D84+temporary_pension_bonus_high!B84</f>
        <v>30985135.5241787</v>
      </c>
      <c r="G96" s="125" t="n">
        <f aca="false">high_v2_m!E84+temporary_pension_bonus_high!B84</f>
        <v>29633489.670022</v>
      </c>
      <c r="H96" s="42" t="n">
        <f aca="false">F96-J96</f>
        <v>27344766.3433077</v>
      </c>
      <c r="I96" s="42" t="n">
        <f aca="false">G96-K96</f>
        <v>26102331.5645772</v>
      </c>
      <c r="J96" s="125" t="n">
        <f aca="false">high_v2_m!J84</f>
        <v>3640369.18087092</v>
      </c>
      <c r="K96" s="125" t="n">
        <f aca="false">high_v2_m!K84</f>
        <v>3531158.1054448</v>
      </c>
      <c r="L96" s="42" t="n">
        <f aca="false">H96-I96</f>
        <v>1242434.77873049</v>
      </c>
      <c r="M96" s="42" t="n">
        <f aca="false">J96-K96</f>
        <v>109211.075426128</v>
      </c>
      <c r="N96" s="125" t="n">
        <f aca="false">SUM(high_v5_m!C84:J84)</f>
        <v>2030149.63184404</v>
      </c>
      <c r="O96" s="7"/>
      <c r="P96" s="7"/>
      <c r="Q96" s="42" t="n">
        <f aca="false">I96*5.5017049523</f>
        <v>143607326.835411</v>
      </c>
      <c r="R96" s="42"/>
      <c r="S96" s="42"/>
      <c r="T96" s="7"/>
      <c r="U96" s="7"/>
      <c r="V96" s="42" t="n">
        <f aca="false">K96*5.5017049523</f>
        <v>19427390.0360799</v>
      </c>
      <c r="W96" s="42" t="n">
        <f aca="false">M96*5.5017049523</f>
        <v>600847.114517936</v>
      </c>
      <c r="X96" s="42" t="n">
        <f aca="false">N96*5.1890047538+L96*5.5017049523</f>
        <v>17369965.6656154</v>
      </c>
      <c r="Y96" s="42" t="n">
        <f aca="false">N96*5.1890047538</f>
        <v>10534456.0905641</v>
      </c>
      <c r="Z96" s="42" t="n">
        <f aca="false">L96*5.5017049523</f>
        <v>6835509.57505129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f aca="false">high_v2_m!D85+temporary_pension_bonus_high!B85</f>
        <v>30958953.121904</v>
      </c>
      <c r="G97" s="125" t="n">
        <f aca="false">high_v2_m!E85+temporary_pension_bonus_high!B85</f>
        <v>29609173.5477952</v>
      </c>
      <c r="H97" s="42" t="n">
        <f aca="false">F97-J97</f>
        <v>27250391.7029834</v>
      </c>
      <c r="I97" s="42" t="n">
        <f aca="false">G97-K97</f>
        <v>26011868.9714422</v>
      </c>
      <c r="J97" s="125" t="n">
        <f aca="false">high_v2_m!J85</f>
        <v>3708561.41892058</v>
      </c>
      <c r="K97" s="125" t="n">
        <f aca="false">high_v2_m!K85</f>
        <v>3597304.57635297</v>
      </c>
      <c r="L97" s="42" t="n">
        <f aca="false">H97-I97</f>
        <v>1238522.73154119</v>
      </c>
      <c r="M97" s="42" t="n">
        <f aca="false">J97-K97</f>
        <v>111256.842567617</v>
      </c>
      <c r="N97" s="125" t="n">
        <f aca="false">SUM(high_v5_m!C85:J85)</f>
        <v>2056480.8832589</v>
      </c>
      <c r="O97" s="7"/>
      <c r="P97" s="7"/>
      <c r="Q97" s="42" t="n">
        <f aca="false">I97*5.5017049523</f>
        <v>143109628.338762</v>
      </c>
      <c r="R97" s="42"/>
      <c r="S97" s="42"/>
      <c r="T97" s="7"/>
      <c r="U97" s="7"/>
      <c r="V97" s="42" t="n">
        <f aca="false">K97*5.5017049523</f>
        <v>19791308.4026526</v>
      </c>
      <c r="W97" s="42" t="n">
        <f aca="false">M97*5.5017049523</f>
        <v>612102.32173152</v>
      </c>
      <c r="X97" s="42" t="n">
        <f aca="false">N97*5.1890047538+L97*5.5017049523</f>
        <v>17485075.7249855</v>
      </c>
      <c r="Y97" s="42" t="n">
        <f aca="false">N97*5.1890047538</f>
        <v>10671089.0793293</v>
      </c>
      <c r="Z97" s="42" t="n">
        <f aca="false">L97*5.5017049523</f>
        <v>6813986.64565627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f aca="false">high_v2_m!D86+temporary_pension_bonus_high!B86</f>
        <v>31219780.1951558</v>
      </c>
      <c r="G98" s="123" t="n">
        <f aca="false">high_v2_m!E86+temporary_pension_bonus_high!B86</f>
        <v>29857775.3194702</v>
      </c>
      <c r="H98" s="8" t="n">
        <f aca="false">F98-J98</f>
        <v>27429157.2891925</v>
      </c>
      <c r="I98" s="8" t="n">
        <f aca="false">G98-K98</f>
        <v>26180871.1006858</v>
      </c>
      <c r="J98" s="123" t="n">
        <f aca="false">high_v2_m!J86</f>
        <v>3790622.90596327</v>
      </c>
      <c r="K98" s="123" t="n">
        <f aca="false">high_v2_m!K86</f>
        <v>3676904.21878437</v>
      </c>
      <c r="L98" s="8" t="n">
        <f aca="false">H98-I98</f>
        <v>1248286.18850666</v>
      </c>
      <c r="M98" s="8" t="n">
        <f aca="false">J98-K98</f>
        <v>113718.687178898</v>
      </c>
      <c r="N98" s="123" t="n">
        <f aca="false">SUM(high_v5_m!C86:J86)</f>
        <v>2517686.52678969</v>
      </c>
      <c r="O98" s="5"/>
      <c r="P98" s="5"/>
      <c r="Q98" s="8" t="n">
        <f aca="false">I98*5.5017049523</f>
        <v>144039428.190171</v>
      </c>
      <c r="R98" s="8"/>
      <c r="S98" s="8"/>
      <c r="T98" s="5"/>
      <c r="U98" s="5"/>
      <c r="V98" s="8" t="n">
        <f aca="false">K98*5.5017049523</f>
        <v>20229242.1496187</v>
      </c>
      <c r="W98" s="8" t="n">
        <f aca="false">M98*5.5017049523</f>
        <v>625646.664421198</v>
      </c>
      <c r="X98" s="8" t="n">
        <f aca="false">N98*5.1890047538+L98*5.5017049523</f>
        <v>19931989.6612847</v>
      </c>
      <c r="Y98" s="8" t="n">
        <f aca="false">N98*5.1890047538</f>
        <v>13064287.3560899</v>
      </c>
      <c r="Z98" s="8" t="n">
        <f aca="false">L98*5.5017049523</f>
        <v>6867702.30519478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f aca="false">high_v2_m!D87+temporary_pension_bonus_high!B87</f>
        <v>31347848.8415186</v>
      </c>
      <c r="G99" s="125" t="n">
        <f aca="false">high_v2_m!E87+temporary_pension_bonus_high!B87</f>
        <v>29980678.3029648</v>
      </c>
      <c r="H99" s="42" t="n">
        <f aca="false">F99-J99</f>
        <v>27480849.4178576</v>
      </c>
      <c r="I99" s="42" t="n">
        <f aca="false">G99-K99</f>
        <v>26229688.8620136</v>
      </c>
      <c r="J99" s="125" t="n">
        <f aca="false">high_v2_m!J87</f>
        <v>3866999.42366104</v>
      </c>
      <c r="K99" s="125" t="n">
        <f aca="false">high_v2_m!K87</f>
        <v>3750989.44095121</v>
      </c>
      <c r="L99" s="42" t="n">
        <f aca="false">H99-I99</f>
        <v>1251160.55584398</v>
      </c>
      <c r="M99" s="42" t="n">
        <f aca="false">J99-K99</f>
        <v>116009.982709831</v>
      </c>
      <c r="N99" s="125" t="n">
        <f aca="false">SUM(high_v5_m!C87:J87)</f>
        <v>1990215.95387163</v>
      </c>
      <c r="O99" s="7"/>
      <c r="P99" s="7"/>
      <c r="Q99" s="42" t="n">
        <f aca="false">I99*5.5017049523</f>
        <v>144308009.109428</v>
      </c>
      <c r="R99" s="42"/>
      <c r="S99" s="42"/>
      <c r="T99" s="7"/>
      <c r="U99" s="7"/>
      <c r="V99" s="42" t="n">
        <f aca="false">K99*5.5017049523</f>
        <v>20636837.1833063</v>
      </c>
      <c r="W99" s="42" t="n">
        <f aca="false">M99*5.5017049523</f>
        <v>638252.696390913</v>
      </c>
      <c r="X99" s="42" t="n">
        <f aca="false">N99*5.1890047538+L99*5.5017049523</f>
        <v>17210756.2719377</v>
      </c>
      <c r="Y99" s="42" t="n">
        <f aca="false">N99*5.1890047538</f>
        <v>10327240.0457285</v>
      </c>
      <c r="Z99" s="42" t="n">
        <f aca="false">L99*5.5017049523</f>
        <v>6883516.22620924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f aca="false">high_v2_m!D88+temporary_pension_bonus_high!B88</f>
        <v>31549339.9128922</v>
      </c>
      <c r="G100" s="125" t="n">
        <f aca="false">high_v2_m!E88+temporary_pension_bonus_high!B88</f>
        <v>30172495.5694411</v>
      </c>
      <c r="H100" s="42" t="n">
        <f aca="false">F100-J100</f>
        <v>27618210.8981351</v>
      </c>
      <c r="I100" s="42" t="n">
        <f aca="false">G100-K100</f>
        <v>26359300.4251268</v>
      </c>
      <c r="J100" s="125" t="n">
        <f aca="false">high_v2_m!J88</f>
        <v>3931129.01475704</v>
      </c>
      <c r="K100" s="125" t="n">
        <f aca="false">high_v2_m!K88</f>
        <v>3813195.14431433</v>
      </c>
      <c r="L100" s="42" t="n">
        <f aca="false">H100-I100</f>
        <v>1258910.47300833</v>
      </c>
      <c r="M100" s="42" t="n">
        <f aca="false">J100-K100</f>
        <v>117933.87044271</v>
      </c>
      <c r="N100" s="125" t="n">
        <f aca="false">SUM(high_v5_m!C88:J88)</f>
        <v>1966083.4375602</v>
      </c>
      <c r="O100" s="7"/>
      <c r="P100" s="7"/>
      <c r="Q100" s="42" t="n">
        <f aca="false">I100*5.5017049523</f>
        <v>145021093.688084</v>
      </c>
      <c r="R100" s="42"/>
      <c r="S100" s="42"/>
      <c r="T100" s="7"/>
      <c r="U100" s="7"/>
      <c r="V100" s="42" t="n">
        <f aca="false">K100*5.5017049523</f>
        <v>20979074.6095605</v>
      </c>
      <c r="W100" s="42" t="n">
        <f aca="false">M100*5.5017049523</f>
        <v>648837.359058564</v>
      </c>
      <c r="X100" s="42" t="n">
        <f aca="false">N100*5.1890047538+L100*5.5017049523</f>
        <v>17128170.2877196</v>
      </c>
      <c r="Y100" s="42" t="n">
        <f aca="false">N100*5.1890047538</f>
        <v>10202016.3038673</v>
      </c>
      <c r="Z100" s="42" t="n">
        <f aca="false">L100*5.5017049523</f>
        <v>6926153.98385229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f aca="false">high_v2_m!D89+temporary_pension_bonus_high!B89</f>
        <v>31793682.3003383</v>
      </c>
      <c r="G101" s="125" t="n">
        <f aca="false">high_v2_m!E89+temporary_pension_bonus_high!B89</f>
        <v>30404625.6391111</v>
      </c>
      <c r="H101" s="42" t="n">
        <f aca="false">F101-J101</f>
        <v>27767951.219749</v>
      </c>
      <c r="I101" s="42" t="n">
        <f aca="false">G101-K101</f>
        <v>26499666.4909395</v>
      </c>
      <c r="J101" s="125" t="n">
        <f aca="false">high_v2_m!J89</f>
        <v>4025731.08058933</v>
      </c>
      <c r="K101" s="125" t="n">
        <f aca="false">high_v2_m!K89</f>
        <v>3904959.14817165</v>
      </c>
      <c r="L101" s="42" t="n">
        <f aca="false">H101-I101</f>
        <v>1268284.72880951</v>
      </c>
      <c r="M101" s="42" t="n">
        <f aca="false">J101-K101</f>
        <v>120771.932417681</v>
      </c>
      <c r="N101" s="125" t="n">
        <f aca="false">SUM(high_v5_m!C89:J89)</f>
        <v>1954352.45491213</v>
      </c>
      <c r="O101" s="7"/>
      <c r="P101" s="7"/>
      <c r="Q101" s="42" t="n">
        <f aca="false">I101*5.5017049523</f>
        <v>145793346.3675</v>
      </c>
      <c r="R101" s="42"/>
      <c r="S101" s="42"/>
      <c r="T101" s="7"/>
      <c r="U101" s="7"/>
      <c r="V101" s="42" t="n">
        <f aca="false">K101*5.5017049523</f>
        <v>21483933.0840251</v>
      </c>
      <c r="W101" s="42" t="n">
        <f aca="false">M101*5.5017049523</f>
        <v>664451.538681194</v>
      </c>
      <c r="X101" s="42" t="n">
        <f aca="false">N101*5.1890047538+L101*5.5017049523</f>
        <v>17118872.5525575</v>
      </c>
      <c r="Y101" s="42" t="n">
        <f aca="false">N101*5.1890047538</f>
        <v>10141144.1791397</v>
      </c>
      <c r="Z101" s="42" t="n">
        <f aca="false">L101*5.5017049523</f>
        <v>6977728.37341774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f aca="false">high_v2_m!D90+temporary_pension_bonus_high!B90</f>
        <v>31995132.9482012</v>
      </c>
      <c r="G102" s="123" t="n">
        <f aca="false">high_v2_m!E90+temporary_pension_bonus_high!B90</f>
        <v>30596479.0831993</v>
      </c>
      <c r="H102" s="8" t="n">
        <f aca="false">F102-J102</f>
        <v>27901460.2825679</v>
      </c>
      <c r="I102" s="8" t="n">
        <f aca="false">G102-K102</f>
        <v>26625616.597535</v>
      </c>
      <c r="J102" s="123" t="n">
        <f aca="false">high_v2_m!J90</f>
        <v>4093672.66563326</v>
      </c>
      <c r="K102" s="123" t="n">
        <f aca="false">high_v2_m!K90</f>
        <v>3970862.48566427</v>
      </c>
      <c r="L102" s="8" t="n">
        <f aca="false">H102-I102</f>
        <v>1275843.68503287</v>
      </c>
      <c r="M102" s="8" t="n">
        <f aca="false">J102-K102</f>
        <v>122810.179968998</v>
      </c>
      <c r="N102" s="123" t="n">
        <f aca="false">SUM(high_v5_m!C90:J90)</f>
        <v>2414920.80711329</v>
      </c>
      <c r="O102" s="5"/>
      <c r="P102" s="5"/>
      <c r="Q102" s="8" t="n">
        <f aca="false">I102*5.5017049523</f>
        <v>146486286.6927</v>
      </c>
      <c r="R102" s="8"/>
      <c r="S102" s="8"/>
      <c r="T102" s="5"/>
      <c r="U102" s="5"/>
      <c r="V102" s="8" t="n">
        <f aca="false">K102*5.5017049523</f>
        <v>21846513.8022814</v>
      </c>
      <c r="W102" s="8" t="n">
        <f aca="false">M102*5.5017049523</f>
        <v>675665.37532829</v>
      </c>
      <c r="X102" s="8" t="n">
        <f aca="false">N102*5.1890047538+L102*5.5017049523</f>
        <v>19550351.0684674</v>
      </c>
      <c r="Y102" s="8" t="n">
        <f aca="false">N102*5.1890047538</f>
        <v>12531035.5481614</v>
      </c>
      <c r="Z102" s="8" t="n">
        <f aca="false">L102*5.5017049523</f>
        <v>7019315.52030605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f aca="false">high_v2_m!D91+temporary_pension_bonus_high!B91</f>
        <v>32302162.4701385</v>
      </c>
      <c r="G103" s="125" t="n">
        <f aca="false">high_v2_m!E91+temporary_pension_bonus_high!B91</f>
        <v>30889475.4011986</v>
      </c>
      <c r="H103" s="42" t="n">
        <f aca="false">F103-J103</f>
        <v>28112171.0663478</v>
      </c>
      <c r="I103" s="42" t="n">
        <f aca="false">G103-K103</f>
        <v>26825183.7395215</v>
      </c>
      <c r="J103" s="125" t="n">
        <f aca="false">high_v2_m!J91</f>
        <v>4189991.40379074</v>
      </c>
      <c r="K103" s="125" t="n">
        <f aca="false">high_v2_m!K91</f>
        <v>4064291.66167702</v>
      </c>
      <c r="L103" s="42" t="n">
        <f aca="false">H103-I103</f>
        <v>1286987.32682624</v>
      </c>
      <c r="M103" s="42" t="n">
        <f aca="false">J103-K103</f>
        <v>125699.742113722</v>
      </c>
      <c r="N103" s="125" t="n">
        <f aca="false">SUM(high_v5_m!C91:J91)</f>
        <v>1918701.5664733</v>
      </c>
      <c r="O103" s="7"/>
      <c r="P103" s="7"/>
      <c r="Q103" s="42" t="n">
        <f aca="false">I103*5.5017049523</f>
        <v>147584246.226083</v>
      </c>
      <c r="R103" s="42"/>
      <c r="S103" s="42"/>
      <c r="T103" s="7"/>
      <c r="U103" s="7"/>
      <c r="V103" s="42" t="n">
        <f aca="false">K103*5.5017049523</f>
        <v>22360533.56264</v>
      </c>
      <c r="W103" s="42" t="n">
        <f aca="false">M103*5.5017049523</f>
        <v>691562.8936899</v>
      </c>
      <c r="X103" s="42" t="n">
        <f aca="false">N103*5.1890047538+L103*5.5017049523</f>
        <v>17036776.0991007</v>
      </c>
      <c r="Y103" s="42" t="n">
        <f aca="false">N103*5.1890047538</f>
        <v>9956151.54955346</v>
      </c>
      <c r="Z103" s="42" t="n">
        <f aca="false">L103*5.5017049523</f>
        <v>7080624.54954727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f aca="false">high_v2_m!D92+temporary_pension_bonus_high!B92</f>
        <v>32503432.596856</v>
      </c>
      <c r="G104" s="125" t="n">
        <f aca="false">high_v2_m!E92+temporary_pension_bonus_high!B92</f>
        <v>31081676.8440745</v>
      </c>
      <c r="H104" s="42" t="n">
        <f aca="false">F104-J104</f>
        <v>28199556.5742374</v>
      </c>
      <c r="I104" s="42" t="n">
        <f aca="false">G104-K104</f>
        <v>26906917.1021345</v>
      </c>
      <c r="J104" s="125" t="n">
        <f aca="false">high_v2_m!J92</f>
        <v>4303876.02261861</v>
      </c>
      <c r="K104" s="125" t="n">
        <f aca="false">high_v2_m!K92</f>
        <v>4174759.74194005</v>
      </c>
      <c r="L104" s="42" t="n">
        <f aca="false">H104-I104</f>
        <v>1292639.47210288</v>
      </c>
      <c r="M104" s="42" t="n">
        <f aca="false">J104-K104</f>
        <v>129116.280678558</v>
      </c>
      <c r="N104" s="125" t="n">
        <f aca="false">SUM(high_v5_m!C92:J92)</f>
        <v>1923040.7880678</v>
      </c>
      <c r="O104" s="7"/>
      <c r="P104" s="7"/>
      <c r="Q104" s="42" t="n">
        <f aca="false">I104*5.5017049523</f>
        <v>148033919.071939</v>
      </c>
      <c r="R104" s="42"/>
      <c r="S104" s="42"/>
      <c r="T104" s="7"/>
      <c r="U104" s="7"/>
      <c r="V104" s="42" t="n">
        <f aca="false">K104*5.5017049523</f>
        <v>22968296.3468942</v>
      </c>
      <c r="W104" s="42" t="n">
        <f aca="false">M104*5.5017049523</f>
        <v>710359.68083178</v>
      </c>
      <c r="X104" s="42" t="n">
        <f aca="false">N104*5.1890047538+L104*5.5017049523</f>
        <v>17090388.776242</v>
      </c>
      <c r="Y104" s="42" t="n">
        <f aca="false">N104*5.1890047538</f>
        <v>9978667.79103513</v>
      </c>
      <c r="Z104" s="42" t="n">
        <f aca="false">L104*5.5017049523</f>
        <v>7111720.9852069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f aca="false">high_v2_m!D93+temporary_pension_bonus_high!B93</f>
        <v>32742176.1931974</v>
      </c>
      <c r="G105" s="125" t="n">
        <f aca="false">high_v2_m!E93+temporary_pension_bonus_high!B93</f>
        <v>31309914.3675173</v>
      </c>
      <c r="H105" s="42" t="n">
        <f aca="false">F105-J105</f>
        <v>28377797.0711799</v>
      </c>
      <c r="I105" s="42" t="n">
        <f aca="false">G105-K105</f>
        <v>27076466.6191604</v>
      </c>
      <c r="J105" s="125" t="n">
        <f aca="false">high_v2_m!J93</f>
        <v>4364379.12201751</v>
      </c>
      <c r="K105" s="125" t="n">
        <f aca="false">high_v2_m!K93</f>
        <v>4233447.74835698</v>
      </c>
      <c r="L105" s="42" t="n">
        <f aca="false">H105-I105</f>
        <v>1301330.45201951</v>
      </c>
      <c r="M105" s="42" t="n">
        <f aca="false">J105-K105</f>
        <v>130931.373660524</v>
      </c>
      <c r="N105" s="125" t="n">
        <f aca="false">SUM(high_v5_m!C93:J93)</f>
        <v>1842542.26889886</v>
      </c>
      <c r="O105" s="7"/>
      <c r="P105" s="7"/>
      <c r="Q105" s="42" t="n">
        <f aca="false">I105*5.5017049523</f>
        <v>148966730.48942</v>
      </c>
      <c r="R105" s="42"/>
      <c r="S105" s="42"/>
      <c r="T105" s="7"/>
      <c r="U105" s="7"/>
      <c r="V105" s="42" t="n">
        <f aca="false">K105*5.5017049523</f>
        <v>23291180.4424389</v>
      </c>
      <c r="W105" s="42" t="n">
        <f aca="false">M105*5.5017049523</f>
        <v>720345.786879549</v>
      </c>
      <c r="X105" s="42" t="n">
        <f aca="false">N105*5.1890047538+L105*5.5017049523</f>
        <v>16720496.7848482</v>
      </c>
      <c r="Y105" s="42" t="n">
        <f aca="false">N105*5.1890047538</f>
        <v>9560960.59239363</v>
      </c>
      <c r="Z105" s="42" t="n">
        <f aca="false">L105*5.5017049523</f>
        <v>7159536.19245455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f aca="false">high_v2_m!D94+temporary_pension_bonus_high!B94</f>
        <v>32898668.0308681</v>
      </c>
      <c r="G106" s="123" t="n">
        <f aca="false">high_v2_m!E94+temporary_pension_bonus_high!B94</f>
        <v>31458912.5884712</v>
      </c>
      <c r="H106" s="8" t="n">
        <f aca="false">F106-J106</f>
        <v>28465097.5350385</v>
      </c>
      <c r="I106" s="8" t="n">
        <f aca="false">G106-K106</f>
        <v>27158349.2075165</v>
      </c>
      <c r="J106" s="123" t="n">
        <f aca="false">high_v2_m!J94</f>
        <v>4433570.49582953</v>
      </c>
      <c r="K106" s="123" t="n">
        <f aca="false">high_v2_m!K94</f>
        <v>4300563.38095464</v>
      </c>
      <c r="L106" s="8" t="n">
        <f aca="false">H106-I106</f>
        <v>1306748.32752201</v>
      </c>
      <c r="M106" s="8" t="n">
        <f aca="false">J106-K106</f>
        <v>133007.114874885</v>
      </c>
      <c r="N106" s="123" t="n">
        <f aca="false">SUM(high_v5_m!C94:J94)</f>
        <v>2301799.65251006</v>
      </c>
      <c r="O106" s="5"/>
      <c r="P106" s="5"/>
      <c r="Q106" s="8" t="n">
        <f aca="false">I106*5.5017049523</f>
        <v>149417224.331286</v>
      </c>
      <c r="R106" s="8"/>
      <c r="S106" s="8"/>
      <c r="T106" s="5"/>
      <c r="U106" s="5"/>
      <c r="V106" s="8" t="n">
        <f aca="false">K106*5.5017049523</f>
        <v>23660430.8506782</v>
      </c>
      <c r="W106" s="8" t="n">
        <f aca="false">M106*5.5017049523</f>
        <v>731765.902598292</v>
      </c>
      <c r="X106" s="8" t="n">
        <f aca="false">N106*5.1890047538+L106*5.5017049523</f>
        <v>19133393.0841075</v>
      </c>
      <c r="Y106" s="8" t="n">
        <f aca="false">N106*5.1890047538</f>
        <v>11944049.3391699</v>
      </c>
      <c r="Z106" s="8" t="n">
        <f aca="false">L106*5.5017049523</f>
        <v>7189343.74493758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f aca="false">high_v2_m!D95+temporary_pension_bonus_high!B95</f>
        <v>33105225.1435374</v>
      </c>
      <c r="G107" s="125" t="n">
        <f aca="false">high_v2_m!E95+temporary_pension_bonus_high!B95</f>
        <v>31655726.5998488</v>
      </c>
      <c r="H107" s="42" t="n">
        <f aca="false">F107-J107</f>
        <v>28592733.9567738</v>
      </c>
      <c r="I107" s="42" t="n">
        <f aca="false">G107-K107</f>
        <v>27278610.1486881</v>
      </c>
      <c r="J107" s="125" t="n">
        <f aca="false">high_v2_m!J95</f>
        <v>4512491.1867636</v>
      </c>
      <c r="K107" s="125" t="n">
        <f aca="false">high_v2_m!K95</f>
        <v>4377116.4511607</v>
      </c>
      <c r="L107" s="42" t="n">
        <f aca="false">H107-I107</f>
        <v>1314123.80808577</v>
      </c>
      <c r="M107" s="42" t="n">
        <f aca="false">J107-K107</f>
        <v>135374.735602908</v>
      </c>
      <c r="N107" s="125" t="n">
        <f aca="false">SUM(high_v5_m!C95:J95)</f>
        <v>1845229.77124113</v>
      </c>
      <c r="O107" s="7"/>
      <c r="P107" s="7"/>
      <c r="Q107" s="42" t="n">
        <f aca="false">I107*5.5017049523</f>
        <v>150078864.546898</v>
      </c>
      <c r="R107" s="42"/>
      <c r="S107" s="42"/>
      <c r="T107" s="7"/>
      <c r="U107" s="7"/>
      <c r="V107" s="42" t="n">
        <f aca="false">K107*5.5017049523</f>
        <v>24081603.2561446</v>
      </c>
      <c r="W107" s="42" t="n">
        <f aca="false">M107*5.5017049523</f>
        <v>744791.853282821</v>
      </c>
      <c r="X107" s="42" t="n">
        <f aca="false">N107*5.1890047538+L107*5.5017049523</f>
        <v>16804827.5177043</v>
      </c>
      <c r="Y107" s="42" t="n">
        <f aca="false">N107*5.1890047538</f>
        <v>9574906.05482349</v>
      </c>
      <c r="Z107" s="42" t="n">
        <f aca="false">L107*5.5017049523</f>
        <v>7229921.46288083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f aca="false">high_v2_m!D96+temporary_pension_bonus_high!B96</f>
        <v>33419423.6620166</v>
      </c>
      <c r="G108" s="125" t="n">
        <f aca="false">high_v2_m!E96+temporary_pension_bonus_high!B96</f>
        <v>31954659.0999435</v>
      </c>
      <c r="H108" s="42" t="n">
        <f aca="false">F108-J108</f>
        <v>28833424.8902417</v>
      </c>
      <c r="I108" s="42" t="n">
        <f aca="false">G108-K108</f>
        <v>27506240.2913219</v>
      </c>
      <c r="J108" s="125" t="n">
        <f aca="false">high_v2_m!J96</f>
        <v>4585998.77177484</v>
      </c>
      <c r="K108" s="125" t="n">
        <f aca="false">high_v2_m!K96</f>
        <v>4448418.80862159</v>
      </c>
      <c r="L108" s="42" t="n">
        <f aca="false">H108-I108</f>
        <v>1327184.59891985</v>
      </c>
      <c r="M108" s="42" t="n">
        <f aca="false">J108-K108</f>
        <v>137579.963153244</v>
      </c>
      <c r="N108" s="125" t="n">
        <f aca="false">SUM(high_v5_m!C96:J96)</f>
        <v>1805615.47368786</v>
      </c>
      <c r="O108" s="7"/>
      <c r="P108" s="7"/>
      <c r="Q108" s="42" t="n">
        <f aca="false">I108*5.5017049523</f>
        <v>151331218.429919</v>
      </c>
      <c r="R108" s="42"/>
      <c r="S108" s="42"/>
      <c r="T108" s="7"/>
      <c r="U108" s="7"/>
      <c r="V108" s="42" t="n">
        <f aca="false">K108*5.5017049523</f>
        <v>24473887.7892979</v>
      </c>
      <c r="W108" s="42" t="n">
        <f aca="false">M108*5.5017049523</f>
        <v>756924.364617454</v>
      </c>
      <c r="X108" s="42" t="n">
        <f aca="false">N108*5.1890047538+L108*5.5017049523</f>
        <v>16671125.3569948</v>
      </c>
      <c r="Y108" s="42" t="n">
        <f aca="false">N108*5.1890047538</f>
        <v>9369347.27650113</v>
      </c>
      <c r="Z108" s="42" t="n">
        <f aca="false">L108*5.5017049523</f>
        <v>7301778.08049365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f aca="false">high_v2_m!D97+temporary_pension_bonus_high!B97</f>
        <v>33475462.242471</v>
      </c>
      <c r="G109" s="125" t="n">
        <f aca="false">high_v2_m!E97+temporary_pension_bonus_high!B97</f>
        <v>32008638.1430004</v>
      </c>
      <c r="H109" s="42" t="n">
        <f aca="false">F109-J109</f>
        <v>28848087.8734834</v>
      </c>
      <c r="I109" s="42" t="n">
        <f aca="false">G109-K109</f>
        <v>27520085.0050823</v>
      </c>
      <c r="J109" s="125" t="n">
        <f aca="false">high_v2_m!J97</f>
        <v>4627374.36898765</v>
      </c>
      <c r="K109" s="125" t="n">
        <f aca="false">high_v2_m!K97</f>
        <v>4488553.13791802</v>
      </c>
      <c r="L109" s="42" t="n">
        <f aca="false">H109-I109</f>
        <v>1328002.86840101</v>
      </c>
      <c r="M109" s="42" t="n">
        <f aca="false">J109-K109</f>
        <v>138821.231069629</v>
      </c>
      <c r="N109" s="125" t="n">
        <f aca="false">SUM(high_v5_m!C97:J97)</f>
        <v>1854875.76518934</v>
      </c>
      <c r="O109" s="7"/>
      <c r="P109" s="7"/>
      <c r="Q109" s="42" t="n">
        <f aca="false">I109*5.5017049523</f>
        <v>151407387.960179</v>
      </c>
      <c r="R109" s="42"/>
      <c r="S109" s="42"/>
      <c r="T109" s="7"/>
      <c r="U109" s="7"/>
      <c r="V109" s="42" t="n">
        <f aca="false">K109*5.5017049523</f>
        <v>24694695.0275453</v>
      </c>
      <c r="W109" s="42" t="n">
        <f aca="false">M109*5.5017049523</f>
        <v>763753.454460161</v>
      </c>
      <c r="X109" s="42" t="n">
        <f aca="false">N109*5.1890047538+L109*5.5017049523</f>
        <v>16931239.1210263</v>
      </c>
      <c r="Y109" s="42" t="n">
        <f aca="false">N109*5.1890047538</f>
        <v>9624959.16327589</v>
      </c>
      <c r="Z109" s="42" t="n">
        <f aca="false">L109*5.5017049523</f>
        <v>7306279.95775042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f aca="false">high_v2_m!D98+temporary_pension_bonus_high!B98</f>
        <v>33793303.3697237</v>
      </c>
      <c r="G110" s="123" t="n">
        <f aca="false">high_v2_m!E98+temporary_pension_bonus_high!B98</f>
        <v>32310602.9906077</v>
      </c>
      <c r="H110" s="8" t="n">
        <f aca="false">F110-J110</f>
        <v>29054295.2499667</v>
      </c>
      <c r="I110" s="8" t="n">
        <f aca="false">G110-K110</f>
        <v>27713765.1144434</v>
      </c>
      <c r="J110" s="123" t="n">
        <f aca="false">high_v2_m!J98</f>
        <v>4739008.119757</v>
      </c>
      <c r="K110" s="123" t="n">
        <f aca="false">high_v2_m!K98</f>
        <v>4596837.87616429</v>
      </c>
      <c r="L110" s="8" t="n">
        <f aca="false">H110-I110</f>
        <v>1340530.1355233</v>
      </c>
      <c r="M110" s="8" t="n">
        <f aca="false">J110-K110</f>
        <v>142170.24359271</v>
      </c>
      <c r="N110" s="123" t="n">
        <f aca="false">SUM(high_v5_m!C98:J98)</f>
        <v>2335899.16995239</v>
      </c>
      <c r="O110" s="5"/>
      <c r="P110" s="5"/>
      <c r="Q110" s="8" t="n">
        <f aca="false">I110*5.5017049523</f>
        <v>152472958.777012</v>
      </c>
      <c r="R110" s="8"/>
      <c r="S110" s="8"/>
      <c r="T110" s="5"/>
      <c r="U110" s="5"/>
      <c r="V110" s="8" t="n">
        <f aca="false">K110*5.5017049523</f>
        <v>25290445.7082133</v>
      </c>
      <c r="W110" s="8" t="n">
        <f aca="false">M110*5.5017049523</f>
        <v>782178.733243711</v>
      </c>
      <c r="X110" s="8" t="n">
        <f aca="false">N110*5.1890047538+L110*5.5017049523</f>
        <v>19496193.1825963</v>
      </c>
      <c r="Y110" s="8" t="n">
        <f aca="false">N110*5.1890047538</f>
        <v>12120991.8972804</v>
      </c>
      <c r="Z110" s="8" t="n">
        <f aca="false">L110*5.5017049523</f>
        <v>7375201.28531593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f aca="false">high_v2_m!D99+temporary_pension_bonus_high!B99</f>
        <v>33980403.7621824</v>
      </c>
      <c r="G111" s="125" t="n">
        <f aca="false">high_v2_m!E99+temporary_pension_bonus_high!B99</f>
        <v>32490215.135033</v>
      </c>
      <c r="H111" s="42" t="n">
        <f aca="false">F111-J111</f>
        <v>29111721.5710851</v>
      </c>
      <c r="I111" s="42" t="n">
        <f aca="false">G111-K111</f>
        <v>27767593.4096685</v>
      </c>
      <c r="J111" s="125" t="n">
        <f aca="false">high_v2_m!J99</f>
        <v>4868682.19109738</v>
      </c>
      <c r="K111" s="125" t="n">
        <f aca="false">high_v2_m!K99</f>
        <v>4722621.72536446</v>
      </c>
      <c r="L111" s="42" t="n">
        <f aca="false">H111-I111</f>
        <v>1344128.16141654</v>
      </c>
      <c r="M111" s="42" t="n">
        <f aca="false">J111-K111</f>
        <v>146060.465732921</v>
      </c>
      <c r="N111" s="125" t="n">
        <f aca="false">SUM(high_v5_m!C99:J99)</f>
        <v>1890479.30836496</v>
      </c>
      <c r="O111" s="7"/>
      <c r="P111" s="7"/>
      <c r="Q111" s="42" t="n">
        <f aca="false">I111*5.5017049523</f>
        <v>152769106.175426</v>
      </c>
      <c r="R111" s="42"/>
      <c r="S111" s="42"/>
      <c r="T111" s="7"/>
      <c r="U111" s="7"/>
      <c r="V111" s="42" t="n">
        <f aca="false">K111*5.5017049523</f>
        <v>25982471.3342772</v>
      </c>
      <c r="W111" s="42" t="n">
        <f aca="false">M111*5.5017049523</f>
        <v>803581.587658056</v>
      </c>
      <c r="X111" s="42" t="n">
        <f aca="false">N111*5.1890047538+L111*5.5017049523</f>
        <v>17204702.6802576</v>
      </c>
      <c r="Y111" s="42" t="n">
        <f aca="false">N111*5.1890047538</f>
        <v>9809706.11806632</v>
      </c>
      <c r="Z111" s="42" t="n">
        <f aca="false">L111*5.5017049523</f>
        <v>7394996.56219128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f aca="false">high_v2_m!D100+temporary_pension_bonus_high!B100</f>
        <v>34218544.8436706</v>
      </c>
      <c r="G112" s="125" t="n">
        <f aca="false">high_v2_m!E100+temporary_pension_bonus_high!B100</f>
        <v>32717276.7760171</v>
      </c>
      <c r="H112" s="42" t="n">
        <f aca="false">F112-J112</f>
        <v>29292045.1233365</v>
      </c>
      <c r="I112" s="42" t="n">
        <f aca="false">G112-K112</f>
        <v>27938572.0472931</v>
      </c>
      <c r="J112" s="125" t="n">
        <f aca="false">high_v2_m!J100</f>
        <v>4926499.7203341</v>
      </c>
      <c r="K112" s="125" t="n">
        <f aca="false">high_v2_m!K100</f>
        <v>4778704.72872408</v>
      </c>
      <c r="L112" s="42" t="n">
        <f aca="false">H112-I112</f>
        <v>1353473.07604341</v>
      </c>
      <c r="M112" s="42" t="n">
        <f aca="false">J112-K112</f>
        <v>147794.991610022</v>
      </c>
      <c r="N112" s="125" t="n">
        <f aca="false">SUM(high_v5_m!C100:J100)</f>
        <v>1825884.50307222</v>
      </c>
      <c r="O112" s="7"/>
      <c r="P112" s="7"/>
      <c r="Q112" s="42" t="n">
        <f aca="false">I112*5.5017049523</f>
        <v>153709780.192783</v>
      </c>
      <c r="R112" s="42"/>
      <c r="S112" s="42"/>
      <c r="T112" s="7"/>
      <c r="U112" s="7"/>
      <c r="V112" s="42" t="n">
        <f aca="false">K112*5.5017049523</f>
        <v>26291023.4716007</v>
      </c>
      <c r="W112" s="42" t="n">
        <f aca="false">M112*5.5017049523</f>
        <v>813124.437265996</v>
      </c>
      <c r="X112" s="42" t="n">
        <f aca="false">N112*5.1890047538+L112*5.5017049523</f>
        <v>16920932.8916042</v>
      </c>
      <c r="Y112" s="42" t="n">
        <f aca="false">N112*5.1890047538</f>
        <v>9474523.36633148</v>
      </c>
      <c r="Z112" s="42" t="n">
        <f aca="false">L112*5.5017049523</f>
        <v>7446409.52527276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f aca="false">high_v2_m!D101+temporary_pension_bonus_high!B101</f>
        <v>34501120.1748013</v>
      </c>
      <c r="G113" s="125" t="n">
        <f aca="false">high_v2_m!E101+temporary_pension_bonus_high!B101</f>
        <v>32985567.2359188</v>
      </c>
      <c r="H113" s="42" t="n">
        <f aca="false">F113-J113</f>
        <v>29517475.0614696</v>
      </c>
      <c r="I113" s="42" t="n">
        <f aca="false">G113-K113</f>
        <v>28151431.4759871</v>
      </c>
      <c r="J113" s="125" t="n">
        <f aca="false">high_v2_m!J101</f>
        <v>4983645.11333169</v>
      </c>
      <c r="K113" s="125" t="n">
        <f aca="false">high_v2_m!K101</f>
        <v>4834135.75993174</v>
      </c>
      <c r="L113" s="42" t="n">
        <f aca="false">H113-I113</f>
        <v>1366043.58548254</v>
      </c>
      <c r="M113" s="42" t="n">
        <f aca="false">J113-K113</f>
        <v>149509.353399951</v>
      </c>
      <c r="N113" s="125" t="n">
        <f aca="false">SUM(high_v5_m!C101:J101)</f>
        <v>1815446.32684649</v>
      </c>
      <c r="O113" s="7"/>
      <c r="P113" s="7"/>
      <c r="Q113" s="42" t="n">
        <f aca="false">I113*5.5017049523</f>
        <v>154880869.965772</v>
      </c>
      <c r="R113" s="42"/>
      <c r="S113" s="42"/>
      <c r="T113" s="7"/>
      <c r="U113" s="7"/>
      <c r="V113" s="42" t="n">
        <f aca="false">K113*5.5017049523</f>
        <v>26595988.650507</v>
      </c>
      <c r="W113" s="42" t="n">
        <f aca="false">M113*5.5017049523</f>
        <v>822556.350015681</v>
      </c>
      <c r="X113" s="42" t="n">
        <f aca="false">N113*5.1890047538+L113*5.5017049523</f>
        <v>16935928.3795821</v>
      </c>
      <c r="Y113" s="42" t="n">
        <f aca="false">N113*5.1890047538</f>
        <v>9420359.62027516</v>
      </c>
      <c r="Z113" s="42" t="n">
        <f aca="false">L113*5.5017049523</f>
        <v>7515568.75930693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f aca="false">high_v2_m!D102+temporary_pension_bonus_high!B102</f>
        <v>34602345.6294809</v>
      </c>
      <c r="G114" s="123" t="n">
        <f aca="false">high_v2_m!E102+temporary_pension_bonus_high!B102</f>
        <v>33081960.3787859</v>
      </c>
      <c r="H114" s="8" t="n">
        <f aca="false">F114-J114</f>
        <v>29569362.6708491</v>
      </c>
      <c r="I114" s="8" t="n">
        <f aca="false">G114-K114</f>
        <v>28199966.908913</v>
      </c>
      <c r="J114" s="123" t="n">
        <f aca="false">high_v2_m!J102</f>
        <v>5032982.95863181</v>
      </c>
      <c r="K114" s="123" t="n">
        <f aca="false">high_v2_m!K102</f>
        <v>4881993.46987286</v>
      </c>
      <c r="L114" s="8" t="n">
        <f aca="false">H114-I114</f>
        <v>1369395.76193613</v>
      </c>
      <c r="M114" s="8" t="n">
        <f aca="false">J114-K114</f>
        <v>150989.488758952</v>
      </c>
      <c r="N114" s="123" t="n">
        <f aca="false">SUM(high_v5_m!C102:J102)</f>
        <v>2283646.4739975</v>
      </c>
      <c r="O114" s="5"/>
      <c r="P114" s="5"/>
      <c r="Q114" s="8" t="n">
        <f aca="false">I114*5.5017049523</f>
        <v>155147897.597463</v>
      </c>
      <c r="R114" s="8"/>
      <c r="S114" s="8"/>
      <c r="T114" s="5"/>
      <c r="U114" s="5"/>
      <c r="V114" s="8" t="n">
        <f aca="false">K114*5.5017049523</f>
        <v>26859287.6502957</v>
      </c>
      <c r="W114" s="8" t="n">
        <f aca="false">M114*5.5017049523</f>
        <v>830699.618050373</v>
      </c>
      <c r="X114" s="8" t="n">
        <f aca="false">N114*5.1890047538+L114*5.5017049523</f>
        <v>19383863.8546743</v>
      </c>
      <c r="Y114" s="8" t="n">
        <f aca="false">N114*5.1890047538</f>
        <v>11849852.4095716</v>
      </c>
      <c r="Z114" s="8" t="n">
        <f aca="false">L114*5.5017049523</f>
        <v>7534011.44510265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f aca="false">high_v2_m!D103+temporary_pension_bonus_high!B103</f>
        <v>34730569.9415286</v>
      </c>
      <c r="G115" s="125" t="n">
        <f aca="false">high_v2_m!E103+temporary_pension_bonus_high!B103</f>
        <v>33204091.9859704</v>
      </c>
      <c r="H115" s="42" t="n">
        <f aca="false">F115-J115</f>
        <v>29620791.9538486</v>
      </c>
      <c r="I115" s="42" t="n">
        <f aca="false">G115-K115</f>
        <v>28247607.3379209</v>
      </c>
      <c r="J115" s="125" t="n">
        <f aca="false">high_v2_m!J103</f>
        <v>5109777.98767997</v>
      </c>
      <c r="K115" s="125" t="n">
        <f aca="false">high_v2_m!K103</f>
        <v>4956484.64804957</v>
      </c>
      <c r="L115" s="42" t="n">
        <f aca="false">H115-I115</f>
        <v>1373184.61592774</v>
      </c>
      <c r="M115" s="42" t="n">
        <f aca="false">J115-K115</f>
        <v>153293.339630398</v>
      </c>
      <c r="N115" s="125" t="n">
        <f aca="false">SUM(high_v5_m!C103:J103)</f>
        <v>1834833.08115516</v>
      </c>
      <c r="O115" s="7"/>
      <c r="P115" s="7"/>
      <c r="Q115" s="42" t="n">
        <f aca="false">I115*5.5017049523</f>
        <v>155410001.181665</v>
      </c>
      <c r="R115" s="42"/>
      <c r="S115" s="42"/>
      <c r="T115" s="7"/>
      <c r="U115" s="7"/>
      <c r="V115" s="42" t="n">
        <f aca="false">K115*5.5017049523</f>
        <v>27269116.1341732</v>
      </c>
      <c r="W115" s="42" t="n">
        <f aca="false">M115*5.5017049523</f>
        <v>843374.725799166</v>
      </c>
      <c r="X115" s="42" t="n">
        <f aca="false">N115*5.1890047538+L115*5.5017049523</f>
        <v>17075814.1824154</v>
      </c>
      <c r="Y115" s="42" t="n">
        <f aca="false">N115*5.1890047538</f>
        <v>9520957.5805436</v>
      </c>
      <c r="Z115" s="42" t="n">
        <f aca="false">L115*5.5017049523</f>
        <v>7554856.60187185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f aca="false">high_v2_m!D104+temporary_pension_bonus_high!B104</f>
        <v>34873336.4165252</v>
      </c>
      <c r="G116" s="125" t="n">
        <f aca="false">high_v2_m!E104+temporary_pension_bonus_high!B104</f>
        <v>33339663.2656178</v>
      </c>
      <c r="H116" s="42" t="n">
        <f aca="false">F116-J116</f>
        <v>29686319.7658999</v>
      </c>
      <c r="I116" s="42" t="n">
        <f aca="false">G116-K116</f>
        <v>28308257.1145113</v>
      </c>
      <c r="J116" s="125" t="n">
        <f aca="false">high_v2_m!J104</f>
        <v>5187016.65062526</v>
      </c>
      <c r="K116" s="125" t="n">
        <f aca="false">high_v2_m!K104</f>
        <v>5031406.1511065</v>
      </c>
      <c r="L116" s="42" t="n">
        <f aca="false">H116-I116</f>
        <v>1378062.65138864</v>
      </c>
      <c r="M116" s="42" t="n">
        <f aca="false">J116-K116</f>
        <v>155610.499518758</v>
      </c>
      <c r="N116" s="125" t="n">
        <f aca="false">SUM(high_v5_m!C104:J104)</f>
        <v>1724295.7489903</v>
      </c>
      <c r="O116" s="7"/>
      <c r="P116" s="7"/>
      <c r="Q116" s="42" t="n">
        <f aca="false">I116*5.5017049523</f>
        <v>155743678.357888</v>
      </c>
      <c r="R116" s="42"/>
      <c r="S116" s="42"/>
      <c r="T116" s="7"/>
      <c r="U116" s="7"/>
      <c r="V116" s="42" t="n">
        <f aca="false">K116*5.5017049523</f>
        <v>27681312.1385753</v>
      </c>
      <c r="W116" s="42" t="n">
        <f aca="false">M116*5.5017049523</f>
        <v>856123.055832226</v>
      </c>
      <c r="X116" s="42" t="n">
        <f aca="false">N116*5.1890047538+L116*5.5017049523</f>
        <v>16529072.9521923</v>
      </c>
      <c r="Y116" s="42" t="n">
        <f aca="false">N116*5.1890047538</f>
        <v>8947378.83846778</v>
      </c>
      <c r="Z116" s="42" t="n">
        <f aca="false">L116*5.5017049523</f>
        <v>7581694.11372456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f aca="false">high_v2_m!D105+temporary_pension_bonus_high!B105</f>
        <v>35292873.1496584</v>
      </c>
      <c r="G117" s="125" t="n">
        <f aca="false">high_v2_m!E105+temporary_pension_bonus_high!B105</f>
        <v>33736998.9671116</v>
      </c>
      <c r="H117" s="42" t="n">
        <f aca="false">F117-J117</f>
        <v>30059547.7521558</v>
      </c>
      <c r="I117" s="42" t="n">
        <f aca="false">G117-K117</f>
        <v>28660673.3315341</v>
      </c>
      <c r="J117" s="125" t="n">
        <f aca="false">high_v2_m!J105</f>
        <v>5233325.39750256</v>
      </c>
      <c r="K117" s="125" t="n">
        <f aca="false">high_v2_m!K105</f>
        <v>5076325.63557748</v>
      </c>
      <c r="L117" s="42" t="n">
        <f aca="false">H117-I117</f>
        <v>1398874.42062171</v>
      </c>
      <c r="M117" s="42" t="n">
        <f aca="false">J117-K117</f>
        <v>156999.761925077</v>
      </c>
      <c r="N117" s="125" t="n">
        <f aca="false">SUM(high_v5_m!C105:J105)</f>
        <v>1716655.7424993</v>
      </c>
      <c r="O117" s="7"/>
      <c r="P117" s="7"/>
      <c r="Q117" s="42" t="n">
        <f aca="false">I117*5.5017049523</f>
        <v>157682568.404354</v>
      </c>
      <c r="R117" s="42"/>
      <c r="S117" s="42"/>
      <c r="T117" s="7"/>
      <c r="U117" s="7"/>
      <c r="V117" s="42" t="n">
        <f aca="false">K117*5.5017049523</f>
        <v>27928445.8887441</v>
      </c>
      <c r="W117" s="42" t="n">
        <f aca="false">M117*5.5017049523</f>
        <v>863766.367693117</v>
      </c>
      <c r="X117" s="42" t="n">
        <f aca="false">N117*5.1890047538+L117*5.5017049523</f>
        <v>16603929.1360472</v>
      </c>
      <c r="Y117" s="42" t="n">
        <f aca="false">N117*5.1890047538</f>
        <v>8907734.80846694</v>
      </c>
      <c r="Z117" s="42" t="n">
        <f aca="false">L117*5.5017049523</f>
        <v>7696194.32758024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0" sqref="N14"/>
    </sheetView>
  </sheetViews>
  <sheetFormatPr defaultColWidth="9.031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71.7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f aca="false">low_v2_m!B2+temporary_pension_bonus_low!B2</f>
        <v>17715091.2971215</v>
      </c>
      <c r="G14" s="122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f aca="false">low_v2_m!J2</f>
        <v>0</v>
      </c>
      <c r="K14" s="123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23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f aca="false">low_v2_m!B3+temporary_pension_bonus_low!B3</f>
        <v>20422747.1350974</v>
      </c>
      <c r="G15" s="124" t="n">
        <f aca="false">low_v2_m!C3+temporary_pension_bonus_low!B3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f aca="false">low_v2_m!J3</f>
        <v>0</v>
      </c>
      <c r="K15" s="125" t="n">
        <f aca="false">low_v2_m!K3</f>
        <v>0</v>
      </c>
      <c r="L15" s="42" t="n">
        <f aca="false">H15-I15</f>
        <v>799976.431236576</v>
      </c>
      <c r="M15" s="42" t="n">
        <f aca="false">J15-K15</f>
        <v>0</v>
      </c>
      <c r="N15" s="125" t="n">
        <f aca="false">SUM(low_v5_m!C3:J3)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4" t="n">
        <f aca="false">low_v2_m!B4+temporary_pension_bonus_low!B4</f>
        <v>19803746.8364793</v>
      </c>
      <c r="G16" s="124" t="n">
        <f aca="false">low_v2_m!C4+temporary_pension_bonus_low!B4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f aca="false">low_v2_m!J4</f>
        <v>0</v>
      </c>
      <c r="K16" s="125" t="n">
        <f aca="false">low_v2_m!K4</f>
        <v>0</v>
      </c>
      <c r="L16" s="42" t="n">
        <f aca="false">H16-I16</f>
        <v>777485.531692129</v>
      </c>
      <c r="M16" s="42" t="n">
        <f aca="false">J16-K16</f>
        <v>0</v>
      </c>
      <c r="N16" s="125" t="n">
        <f aca="false">SUM(low_v5_m!C4:J4)</f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4" t="n">
        <f aca="false">low_v2_m!B5+temporary_pension_bonus_low!B5</f>
        <v>21421804.3950487</v>
      </c>
      <c r="G17" s="124" t="n">
        <f aca="false">low_v2_m!C5+temporary_pension_bonus_low!B5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f aca="false">low_v2_m!J5</f>
        <v>0</v>
      </c>
      <c r="K17" s="125" t="n">
        <f aca="false">low_v2_m!K5</f>
        <v>0</v>
      </c>
      <c r="L17" s="42" t="n">
        <f aca="false">H17-I17</f>
        <v>842157.000662804</v>
      </c>
      <c r="M17" s="42" t="n">
        <f aca="false">J17-K17</f>
        <v>0</v>
      </c>
      <c r="N17" s="125" t="n">
        <f aca="false">SUM(low_v5_m!C5:J5)</f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f aca="false">low_v2_m!B6+temporary_pension_bonus_low!B6</f>
        <v>18798652.8327858</v>
      </c>
      <c r="G18" s="122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f aca="false">low_v2_m!J6</f>
        <v>0</v>
      </c>
      <c r="K18" s="123" t="n">
        <f aca="false">low_v2_m!K6</f>
        <v>0</v>
      </c>
      <c r="L18" s="8" t="n">
        <f aca="false">H18-I18</f>
        <v>737510.400040284</v>
      </c>
      <c r="M18" s="8" t="n">
        <f aca="false">J18-K18</f>
        <v>0</v>
      </c>
      <c r="N18" s="123" t="n">
        <f aca="false">SUM(low_v5_m!C6:J6)</f>
        <v>2795658.97722293</v>
      </c>
      <c r="O18" s="127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f aca="false">low_v2_m!B7+temporary_pension_bonus_low!B7</f>
        <v>19381974.1868191</v>
      </c>
      <c r="G19" s="124" t="n">
        <f aca="false">low_v2_m!C7+temporary_pension_bonus_low!B7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f aca="false">low_v2_m!J7</f>
        <v>0</v>
      </c>
      <c r="K19" s="125" t="n">
        <f aca="false">low_v2_m!K7</f>
        <v>0</v>
      </c>
      <c r="L19" s="42" t="n">
        <f aca="false">H19-I19</f>
        <v>762298.459394895</v>
      </c>
      <c r="M19" s="42" t="n">
        <f aca="false">J19-K19</f>
        <v>0</v>
      </c>
      <c r="N19" s="125" t="n">
        <f aca="false">SUM(low_v5_m!C7:J7)</f>
        <v>2828183.68633319</v>
      </c>
      <c r="O19" s="126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14675458.5930026</v>
      </c>
      <c r="Z19" s="42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f aca="false">low_v2_m!D8+temporary_pension_bonus_low!B8</f>
        <v>18503713.2101988</v>
      </c>
      <c r="G20" s="125" t="n">
        <f aca="false">low_v2_m!E8+temporary_pension_bonus_low!B8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f aca="false">low_v2_m!J8</f>
        <v>0</v>
      </c>
      <c r="K20" s="125" t="n">
        <f aca="false">low_v2_m!K8</f>
        <v>0</v>
      </c>
      <c r="L20" s="42" t="n">
        <f aca="false">H20-I20</f>
        <v>730249.346840963</v>
      </c>
      <c r="M20" s="42" t="n">
        <f aca="false">J20-K20</f>
        <v>0</v>
      </c>
      <c r="N20" s="125" t="n">
        <f aca="false">SUM(low_v5_m!C8:J8)</f>
        <v>2477813.00409058</v>
      </c>
      <c r="O20" s="126" t="n">
        <v>90764685.8571572</v>
      </c>
      <c r="P20" s="7"/>
      <c r="Q20" s="42" t="n">
        <f aca="false">I20*5.5017049523</f>
        <v>97784354.1565611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16874999.9051822</v>
      </c>
      <c r="Y20" s="42" t="n">
        <f aca="false">N20*5.1890047538</f>
        <v>12857383.4572535</v>
      </c>
      <c r="Z20" s="42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f aca="false">low_v2_m!D9+temporary_pension_bonus_low!B9</f>
        <v>20254615.8512826</v>
      </c>
      <c r="G21" s="125" t="n">
        <f aca="false">low_v2_m!E9+temporary_pension_bonus_low!B9</f>
        <v>19452949.3858272</v>
      </c>
      <c r="H21" s="42" t="n">
        <f aca="false">F21-J21</f>
        <v>20217167.5584862</v>
      </c>
      <c r="I21" s="42" t="n">
        <f aca="false">G21-K21</f>
        <v>19416624.5418146</v>
      </c>
      <c r="J21" s="125" t="n">
        <f aca="false">low_v2_m!J9</f>
        <v>37448.2927964077</v>
      </c>
      <c r="K21" s="125" t="n">
        <f aca="false">low_v2_m!K9</f>
        <v>36324.8440125154</v>
      </c>
      <c r="L21" s="42" t="n">
        <f aca="false">H21-I21</f>
        <v>800543.016671553</v>
      </c>
      <c r="M21" s="42" t="n">
        <f aca="false">J21-K21</f>
        <v>1123.44878389224</v>
      </c>
      <c r="N21" s="125" t="n">
        <f aca="false">SUM(low_v5_m!C9:J9)</f>
        <v>3910348.4398605</v>
      </c>
      <c r="O21" s="126" t="n">
        <v>112083822.294624</v>
      </c>
      <c r="P21" s="7"/>
      <c r="Q21" s="42" t="n">
        <f aca="false">I21*5.5017049523</f>
        <v>106824539.398651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24695168.1228016</v>
      </c>
      <c r="Y21" s="42" t="n">
        <f aca="false">N21*5.1890047538</f>
        <v>20290816.6434505</v>
      </c>
      <c r="Z21" s="42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f aca="false">low_v2_m!D10+temporary_pension_bonus_low!B10</f>
        <v>19377172.7510706</v>
      </c>
      <c r="G22" s="123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23" t="n">
        <f aca="false">low_v2_m!J10</f>
        <v>68744.4841315014</v>
      </c>
      <c r="K22" s="123" t="n">
        <f aca="false">low_v2_m!K10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23" t="n">
        <f aca="false">SUM(low_v5_m!C10:J10)</f>
        <v>4299591.36744104</v>
      </c>
      <c r="O22" s="127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f aca="false">low_v2_m!D11+temporary_pension_bonus_low!B11</f>
        <v>20709754.3962264</v>
      </c>
      <c r="G23" s="125" t="n">
        <f aca="false">low_v2_m!E11+temporary_pension_bonus_low!B11</f>
        <v>19888095.1774069</v>
      </c>
      <c r="H23" s="42" t="n">
        <f aca="false">F23-J23</f>
        <v>20604347.9858498</v>
      </c>
      <c r="I23" s="42" t="n">
        <f aca="false">G23-K23</f>
        <v>19785850.9593415</v>
      </c>
      <c r="J23" s="125" t="n">
        <f aca="false">low_v2_m!J11</f>
        <v>105406.410376622</v>
      </c>
      <c r="K23" s="125" t="n">
        <f aca="false">low_v2_m!K11</f>
        <v>102244.218065323</v>
      </c>
      <c r="L23" s="42" t="n">
        <f aca="false">H23-I23</f>
        <v>818497.026508227</v>
      </c>
      <c r="M23" s="42" t="n">
        <f aca="false">J23-K23</f>
        <v>3162.19231129867</v>
      </c>
      <c r="N23" s="125" t="n">
        <f aca="false">SUM(low_v5_m!C11:J11)</f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24944720.3351922</v>
      </c>
      <c r="Y23" s="42" t="n">
        <f aca="false">N23*5.1890047538</f>
        <v>20441591.1910091</v>
      </c>
      <c r="Z23" s="42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f aca="false">low_v2_m!D12+temporary_pension_bonus_low!B12</f>
        <v>19896829.3534218</v>
      </c>
      <c r="G24" s="125" t="n">
        <f aca="false">low_v2_m!E12+temporary_pension_bonus_low!B12</f>
        <v>19106774.747813</v>
      </c>
      <c r="H24" s="42" t="n">
        <f aca="false">F24-J24</f>
        <v>19743761.0822813</v>
      </c>
      <c r="I24" s="42" t="n">
        <f aca="false">G24-K24</f>
        <v>18958298.5248066</v>
      </c>
      <c r="J24" s="125" t="n">
        <f aca="false">low_v2_m!J12</f>
        <v>153068.271140567</v>
      </c>
      <c r="K24" s="125" t="n">
        <f aca="false">low_v2_m!K12</f>
        <v>148476.22300635</v>
      </c>
      <c r="L24" s="42" t="n">
        <f aca="false">H24-I24</f>
        <v>785462.557474628</v>
      </c>
      <c r="M24" s="42" t="n">
        <f aca="false">J24-K24</f>
        <v>4592.04813421701</v>
      </c>
      <c r="N24" s="125" t="n">
        <f aca="false">SUM(low_v5_m!C12:J12)</f>
        <v>3599614.55233288</v>
      </c>
      <c r="O24" s="126" t="n">
        <v>103254577.736778</v>
      </c>
      <c r="P24" s="7"/>
      <c r="Q24" s="42" t="n">
        <f aca="false">I24*5.5017049523</f>
        <v>104302964.88111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f aca="false">low_v2_m!D13+temporary_pension_bonus_low!B13</f>
        <v>21657648.3940755</v>
      </c>
      <c r="G25" s="125" t="n">
        <f aca="false">low_v2_m!E13+temporary_pension_bonus_low!B13</f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125" t="n">
        <f aca="false">low_v2_m!J13</f>
        <v>195716.984291222</v>
      </c>
      <c r="K25" s="125" t="n">
        <f aca="false">low_v2_m!K13</f>
        <v>189845.474762486</v>
      </c>
      <c r="L25" s="42" t="n">
        <f aca="false">H25-I25</f>
        <v>856425.707030401</v>
      </c>
      <c r="M25" s="42" t="n">
        <f aca="false">J25-K25</f>
        <v>5871.50952873667</v>
      </c>
      <c r="N25" s="125" t="n">
        <f aca="false">SUM(low_v5_m!C13:J13)</f>
        <v>4012507.36812272</v>
      </c>
      <c r="O25" s="128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25532721.3614925</v>
      </c>
      <c r="Y25" s="42" t="n">
        <f aca="false">N25*5.1890047538</f>
        <v>20820919.8078463</v>
      </c>
      <c r="Z25" s="42" t="n">
        <f aca="false">L25*5.5017049523</f>
        <v>4711801.55364618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f aca="false">low_v2_m!D14+temporary_pension_bonus_low!B14</f>
        <v>20172881.22473</v>
      </c>
      <c r="G26" s="123" t="n">
        <f aca="false">low_v2_m!E14+temporary_pension_bonus_low!B14</f>
        <v>19369680.2252632</v>
      </c>
      <c r="H26" s="8" t="n">
        <f aca="false">F26-J26</f>
        <v>19973260.123662</v>
      </c>
      <c r="I26" s="8" t="n">
        <f aca="false">G26-K26</f>
        <v>19176047.7572272</v>
      </c>
      <c r="J26" s="123" t="n">
        <f aca="false">low_v2_m!J14</f>
        <v>199621.10106806</v>
      </c>
      <c r="K26" s="123" t="n">
        <f aca="false">low_v2_m!K14</f>
        <v>193632.468036018</v>
      </c>
      <c r="L26" s="8" t="n">
        <f aca="false">H26-I26</f>
        <v>797212.366434828</v>
      </c>
      <c r="M26" s="8" t="n">
        <f aca="false">J26-K26</f>
        <v>5988.63303204181</v>
      </c>
      <c r="N26" s="123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26523509.7841774</v>
      </c>
      <c r="Y26" s="8" t="n">
        <f aca="false">N26*5.1890047538</f>
        <v>22137482.5597282</v>
      </c>
      <c r="Z26" s="8" t="n">
        <f aca="false">L26*5.5017049523</f>
        <v>4386027.22444929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f aca="false">low_v2_m!D15+temporary_pension_bonus_low!B15</f>
        <v>20312507.4922991</v>
      </c>
      <c r="G27" s="125" t="n">
        <f aca="false">low_v2_m!E15+temporary_pension_bonus_low!B15</f>
        <v>19515063.3604607</v>
      </c>
      <c r="H27" s="42" t="n">
        <f aca="false">F27-J27</f>
        <v>20094745.5937182</v>
      </c>
      <c r="I27" s="42" t="n">
        <f aca="false">G27-K27</f>
        <v>19303834.3188372</v>
      </c>
      <c r="J27" s="125" t="n">
        <f aca="false">low_v2_m!J15</f>
        <v>217761.898580891</v>
      </c>
      <c r="K27" s="125" t="n">
        <f aca="false">low_v2_m!K15</f>
        <v>211229.041623464</v>
      </c>
      <c r="L27" s="42" t="n">
        <f aca="false">H27-I27</f>
        <v>790911.274880998</v>
      </c>
      <c r="M27" s="42" t="n">
        <f aca="false">J27-K27</f>
        <v>6532.85695742682</v>
      </c>
      <c r="N27" s="125" t="n">
        <f aca="false">SUM(low_v5_m!C15:J15)</f>
        <v>3381171.90764194</v>
      </c>
      <c r="O27" s="7"/>
      <c r="P27" s="7"/>
      <c r="Q27" s="42" t="n">
        <f aca="false">I27*5.5017049523</f>
        <v>106204000.870326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21896277.5800117</v>
      </c>
      <c r="Y27" s="42" t="n">
        <f aca="false">N27*5.1890047538</f>
        <v>17544917.1021691</v>
      </c>
      <c r="Z27" s="42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f aca="false">low_v2_m!D16+temporary_pension_bonus_low!B16</f>
        <v>19049763.4221667</v>
      </c>
      <c r="G28" s="125" t="n">
        <f aca="false">low_v2_m!E16+temporary_pension_bonus_low!B16</f>
        <v>18291807.8709222</v>
      </c>
      <c r="H28" s="42" t="n">
        <f aca="false">F28-J28</f>
        <v>18814716.2989425</v>
      </c>
      <c r="I28" s="42" t="n">
        <f aca="false">G28-K28</f>
        <v>18063812.1613947</v>
      </c>
      <c r="J28" s="125" t="n">
        <f aca="false">low_v2_m!J16</f>
        <v>235047.123224172</v>
      </c>
      <c r="K28" s="125" t="n">
        <f aca="false">low_v2_m!K16</f>
        <v>227995.709527446</v>
      </c>
      <c r="L28" s="42" t="n">
        <f aca="false">H28-I28</f>
        <v>750904.13754778</v>
      </c>
      <c r="M28" s="42" t="n">
        <f aca="false">J28-K28</f>
        <v>7051.41369672515</v>
      </c>
      <c r="N28" s="125" t="n">
        <f aca="false">SUM(low_v5_m!C16:J16)</f>
        <v>3202211.13417862</v>
      </c>
      <c r="O28" s="7"/>
      <c r="P28" s="7"/>
      <c r="Q28" s="42" t="n">
        <f aca="false">I28*5.5017049523</f>
        <v>99381764.8257622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20747541.8101734</v>
      </c>
      <c r="Y28" s="42" t="n">
        <f aca="false">N28*5.1890047538</f>
        <v>16616288.7979242</v>
      </c>
      <c r="Z28" s="42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f aca="false">low_v2_m!D17+temporary_pension_bonus_low!B17</f>
        <v>17489467.6471069</v>
      </c>
      <c r="G29" s="125" t="n">
        <f aca="false">low_v2_m!E17+temporary_pension_bonus_low!B17</f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125" t="n">
        <f aca="false">low_v2_m!J17</f>
        <v>240391.322037069</v>
      </c>
      <c r="K29" s="125" t="n">
        <f aca="false">low_v2_m!K17</f>
        <v>233179.582375956</v>
      </c>
      <c r="L29" s="42" t="n">
        <f aca="false">H29-I29</f>
        <v>686795.876935104</v>
      </c>
      <c r="M29" s="42" t="n">
        <f aca="false">J29-K29</f>
        <v>7211.73966111208</v>
      </c>
      <c r="N29" s="125" t="n">
        <f aca="false">SUM(low_v5_m!C17:J17)</f>
        <v>3094461.00226498</v>
      </c>
      <c r="O29" s="7"/>
      <c r="P29" s="7"/>
      <c r="Q29" s="42" t="n">
        <f aca="false">I29*5.5017049523</f>
        <v>91120780.3628841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19835721.1285548</v>
      </c>
      <c r="Y29" s="42" t="n">
        <f aca="false">N29*5.1890047538</f>
        <v>16057172.8512017</v>
      </c>
      <c r="Z29" s="42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f aca="false">low_v2_m!D18+temporary_pension_bonus_low!B18</f>
        <v>17348358.6939188</v>
      </c>
      <c r="G30" s="123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23" t="n">
        <f aca="false">low_v2_m!J18</f>
        <v>195752.530770185</v>
      </c>
      <c r="K30" s="123" t="n">
        <f aca="false">low_v2_m!K18</f>
        <v>189879.95484708</v>
      </c>
      <c r="L30" s="8" t="n">
        <f aca="false">H30-I30</f>
        <v>683418.499914089</v>
      </c>
      <c r="M30" s="8" t="n">
        <f aca="false">J30-K30</f>
        <v>5872.57592310553</v>
      </c>
      <c r="N30" s="123" t="n">
        <f aca="false">SUM(low_v5_m!C18:J18)</f>
        <v>3259887.13066368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20675536.7633361</v>
      </c>
      <c r="Y30" s="8" t="n">
        <f aca="false">N30*5.1890047538</f>
        <v>16915569.8178653</v>
      </c>
      <c r="Z30" s="8" t="n">
        <f aca="false">L30*5.5017049523</f>
        <v>3759966.94547078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f aca="false">low_v2_m!D19+temporary_pension_bonus_low!B19</f>
        <v>17520608.0538506</v>
      </c>
      <c r="G31" s="125" t="n">
        <f aca="false">low_v2_m!E19+temporary_pension_bonus_low!B19</f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125" t="n">
        <f aca="false">low_v2_m!J19</f>
        <v>198608.842111893</v>
      </c>
      <c r="K31" s="125" t="n">
        <f aca="false">low_v2_m!K19</f>
        <v>192650.576848536</v>
      </c>
      <c r="L31" s="42" t="n">
        <f aca="false">H31-I31</f>
        <v>691159.760997769</v>
      </c>
      <c r="M31" s="42" t="n">
        <f aca="false">J31-K31</f>
        <v>5958.26526335682</v>
      </c>
      <c r="N31" s="125" t="n">
        <f aca="false">SUM(low_v5_m!C19:J19)</f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32780.6175065273</v>
      </c>
      <c r="X31" s="42" t="n">
        <f aca="false">N31*5.1890047538+L31*5.5017049523</f>
        <v>19286532.8711224</v>
      </c>
      <c r="Y31" s="42" t="n">
        <f aca="false">N31*5.1890047538</f>
        <v>15483975.7912105</v>
      </c>
      <c r="Z31" s="42" t="n">
        <f aca="false">L31*5.5017049523</f>
        <v>3802557.07991191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f aca="false">low_v2_m!D20+temporary_pension_bonus_low!B20</f>
        <v>17903798.8201409</v>
      </c>
      <c r="G32" s="125" t="n">
        <f aca="false">low_v2_m!E20+temporary_pension_bonus_low!B20</f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125" t="n">
        <f aca="false">low_v2_m!J20</f>
        <v>189574.584468079</v>
      </c>
      <c r="K32" s="125" t="n">
        <f aca="false">low_v2_m!K20</f>
        <v>183887.346934037</v>
      </c>
      <c r="L32" s="42" t="n">
        <f aca="false">H32-I32</f>
        <v>708229.889782842</v>
      </c>
      <c r="M32" s="42" t="n">
        <f aca="false">J32-K32</f>
        <v>5687.23753404239</v>
      </c>
      <c r="N32" s="125" t="n">
        <f aca="false">SUM(low_v5_m!C20:J20)</f>
        <v>2899259.23462991</v>
      </c>
      <c r="O32" s="7"/>
      <c r="P32" s="7"/>
      <c r="Q32" s="42" t="n">
        <f aca="false">I32*5.5017049523</f>
        <v>93561963.3115685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31289.5029059475</v>
      </c>
      <c r="X32" s="42" t="n">
        <f aca="false">N32*5.1890047538+L32*5.5017049523</f>
        <v>18940741.8429783</v>
      </c>
      <c r="Y32" s="42" t="n">
        <f aca="false">N32*5.1890047538</f>
        <v>15044269.9509932</v>
      </c>
      <c r="Z32" s="42" t="n">
        <f aca="false">L32*5.5017049523</f>
        <v>3896471.89198515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f aca="false">low_v2_m!D21+temporary_pension_bonus_low!B21</f>
        <v>17683142.5577882</v>
      </c>
      <c r="G33" s="125" t="n">
        <f aca="false">low_v2_m!E21+temporary_pension_bonus_low!B21</f>
        <v>16977085.9012086</v>
      </c>
      <c r="H33" s="42" t="n">
        <f aca="false">F33-J33</f>
        <v>17486907.3058895</v>
      </c>
      <c r="I33" s="42" t="n">
        <f aca="false">G33-K33</f>
        <v>16786737.7068669</v>
      </c>
      <c r="J33" s="125" t="n">
        <f aca="false">low_v2_m!J21</f>
        <v>196235.251898718</v>
      </c>
      <c r="K33" s="125" t="n">
        <f aca="false">low_v2_m!K21</f>
        <v>190348.194341756</v>
      </c>
      <c r="L33" s="42" t="n">
        <f aca="false">H33-I33</f>
        <v>700169.599022619</v>
      </c>
      <c r="M33" s="42" t="n">
        <f aca="false">J33-K33</f>
        <v>5887.05755696152</v>
      </c>
      <c r="N33" s="125" t="n">
        <f aca="false">SUM(low_v5_m!C21:J21)</f>
        <v>3099283.38932987</v>
      </c>
      <c r="O33" s="7"/>
      <c r="P33" s="7"/>
      <c r="Q33" s="42" t="n">
        <f aca="false">I33*5.5017049523</f>
        <v>92355677.9748306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32388.8537156103</v>
      </c>
      <c r="X33" s="42" t="n">
        <f aca="false">N33*5.1890047538+L33*5.5017049523</f>
        <v>19934322.7909987</v>
      </c>
      <c r="Y33" s="42" t="n">
        <f aca="false">N33*5.1890047538</f>
        <v>16082196.2406061</v>
      </c>
      <c r="Z33" s="42" t="n">
        <f aca="false">L33*5.5017049523</f>
        <v>3852126.55039265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f aca="false">low_v2_m!D22+temporary_pension_bonus_low!B22</f>
        <v>19560140.8368859</v>
      </c>
      <c r="G34" s="123" t="n">
        <f aca="false">low_v2_m!E22+temporary_pension_bonus_low!B22</f>
        <v>18861172.2788625</v>
      </c>
      <c r="H34" s="8" t="n">
        <f aca="false">F34-J34</f>
        <v>19342782.7497926</v>
      </c>
      <c r="I34" s="8" t="n">
        <f aca="false">G34-K34</f>
        <v>18650334.9343821</v>
      </c>
      <c r="J34" s="123" t="n">
        <f aca="false">low_v2_m!J22</f>
        <v>217358.08709326</v>
      </c>
      <c r="K34" s="123" t="n">
        <f aca="false">low_v2_m!K22</f>
        <v>210837.344480462</v>
      </c>
      <c r="L34" s="8" t="n">
        <f aca="false">H34-I34</f>
        <v>692447.815410569</v>
      </c>
      <c r="M34" s="8" t="n">
        <f aca="false">J34-K34</f>
        <v>6520.74261279783</v>
      </c>
      <c r="N34" s="123" t="n">
        <f aca="false">SUM(low_v5_m!C22:J22)</f>
        <v>3411531.27865986</v>
      </c>
      <c r="O34" s="5"/>
      <c r="P34" s="5"/>
      <c r="Q34" s="8" t="n">
        <f aca="false">I34*5.5017049523</f>
        <v>102608640.070543</v>
      </c>
      <c r="R34" s="8"/>
      <c r="S34" s="8"/>
      <c r="T34" s="5"/>
      <c r="U34" s="5"/>
      <c r="V34" s="8" t="n">
        <f aca="false">K34*5.5017049523</f>
        <v>1159964.86225794</v>
      </c>
      <c r="W34" s="8" t="n">
        <f aca="false">M34*5.5017049523</f>
        <v>35875.2019255034</v>
      </c>
      <c r="X34" s="8" t="n">
        <f aca="false">N34*5.1890047538+L34*5.5017049523</f>
        <v>21512095.5979571</v>
      </c>
      <c r="Y34" s="8" t="n">
        <f aca="false">N34*5.1890047538</f>
        <v>17702452.0227034</v>
      </c>
      <c r="Z34" s="8" t="n">
        <f aca="false">L34*5.5017049523</f>
        <v>3809643.57525365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f aca="false">low_v2_m!D23+temporary_pension_bonus_low!B23</f>
        <v>17610713.2762964</v>
      </c>
      <c r="G35" s="125" t="n">
        <f aca="false">low_v2_m!E23+temporary_pension_bonus_low!B23</f>
        <v>16905736.2267188</v>
      </c>
      <c r="H35" s="42" t="n">
        <f aca="false">F35-J35</f>
        <v>17366180.4718394</v>
      </c>
      <c r="I35" s="42" t="n">
        <f aca="false">G35-K35</f>
        <v>16668539.4063956</v>
      </c>
      <c r="J35" s="125" t="n">
        <f aca="false">low_v2_m!J23</f>
        <v>244532.804456988</v>
      </c>
      <c r="K35" s="125" t="n">
        <f aca="false">low_v2_m!K23</f>
        <v>237196.820323278</v>
      </c>
      <c r="L35" s="42" t="n">
        <f aca="false">H35-I35</f>
        <v>697641.065443885</v>
      </c>
      <c r="M35" s="42" t="n">
        <f aca="false">J35-K35</f>
        <v>7335.98413370957</v>
      </c>
      <c r="N35" s="125" t="n">
        <f aca="false">SUM(low_v5_m!C23:J23)</f>
        <v>2533858.31737092</v>
      </c>
      <c r="O35" s="7"/>
      <c r="P35" s="7"/>
      <c r="Q35" s="42" t="n">
        <f aca="false">I35*5.5017049523</f>
        <v>91705385.7997741</v>
      </c>
      <c r="R35" s="42"/>
      <c r="S35" s="42"/>
      <c r="T35" s="7"/>
      <c r="U35" s="7"/>
      <c r="V35" s="42" t="n">
        <f aca="false">K35*5.5017049523</f>
        <v>1304986.92104239</v>
      </c>
      <c r="W35" s="42" t="n">
        <f aca="false">M35*5.5017049523</f>
        <v>40360.4202384242</v>
      </c>
      <c r="X35" s="42" t="n">
        <f aca="false">N35*5.1890047538+L35*5.5017049523</f>
        <v>16986418.1589738</v>
      </c>
      <c r="Y35" s="42" t="n">
        <f aca="false">N35*5.1890047538</f>
        <v>13148202.8542934</v>
      </c>
      <c r="Z35" s="42" t="n">
        <f aca="false">L35*5.5017049523</f>
        <v>3838215.30468047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f aca="false">low_v2_m!D24+temporary_pension_bonus_low!B24</f>
        <v>17418405.3972896</v>
      </c>
      <c r="G36" s="125" t="n">
        <f aca="false">low_v2_m!E24+temporary_pension_bonus_low!B24</f>
        <v>16719905.1602436</v>
      </c>
      <c r="H36" s="42" t="n">
        <f aca="false">F36-J36</f>
        <v>17153049.2714901</v>
      </c>
      <c r="I36" s="42" t="n">
        <f aca="false">G36-K36</f>
        <v>16462509.718218</v>
      </c>
      <c r="J36" s="125" t="n">
        <f aca="false">low_v2_m!J24</f>
        <v>265356.125799583</v>
      </c>
      <c r="K36" s="125" t="n">
        <f aca="false">low_v2_m!K24</f>
        <v>257395.442025596</v>
      </c>
      <c r="L36" s="42" t="n">
        <f aca="false">H36-I36</f>
        <v>690539.553272083</v>
      </c>
      <c r="M36" s="42" t="n">
        <f aca="false">J36-K36</f>
        <v>7960.68377398749</v>
      </c>
      <c r="N36" s="125" t="n">
        <f aca="false">SUM(low_v5_m!C24:J24)</f>
        <v>2503086.0535382</v>
      </c>
      <c r="O36" s="7"/>
      <c r="P36" s="7"/>
      <c r="Q36" s="42" t="n">
        <f aca="false">I36*5.5017049523</f>
        <v>90571871.2440067</v>
      </c>
      <c r="R36" s="42"/>
      <c r="S36" s="42"/>
      <c r="T36" s="7"/>
      <c r="U36" s="7"/>
      <c r="V36" s="42" t="n">
        <f aca="false">K36*5.5017049523</f>
        <v>1416113.77809167</v>
      </c>
      <c r="W36" s="42" t="n">
        <f aca="false">M36*5.5017049523</f>
        <v>43797.3333430412</v>
      </c>
      <c r="X36" s="42" t="n">
        <f aca="false">N36*5.1890047538+L36*5.5017049523</f>
        <v>16787670.3109762</v>
      </c>
      <c r="Y36" s="42" t="n">
        <f aca="false">N36*5.1890047538</f>
        <v>12988525.4309802</v>
      </c>
      <c r="Z36" s="42" t="n">
        <f aca="false">L36*5.5017049523</f>
        <v>3799144.87999605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f aca="false">low_v2_m!D25+temporary_pension_bonus_low!B25</f>
        <v>17729657.2109708</v>
      </c>
      <c r="G37" s="125" t="n">
        <f aca="false">low_v2_m!E25+temporary_pension_bonus_low!B25</f>
        <v>17017283.8586188</v>
      </c>
      <c r="H37" s="42" t="n">
        <f aca="false">F37-J37</f>
        <v>17437680.7303086</v>
      </c>
      <c r="I37" s="42" t="n">
        <f aca="false">G37-K37</f>
        <v>16734066.6723764</v>
      </c>
      <c r="J37" s="125" t="n">
        <f aca="false">low_v2_m!J25</f>
        <v>291976.48066224</v>
      </c>
      <c r="K37" s="125" t="n">
        <f aca="false">low_v2_m!K25</f>
        <v>283217.186242372</v>
      </c>
      <c r="L37" s="42" t="n">
        <f aca="false">H37-I37</f>
        <v>703614.057932112</v>
      </c>
      <c r="M37" s="42" t="n">
        <f aca="false">J37-K37</f>
        <v>8759.29441986722</v>
      </c>
      <c r="N37" s="125" t="n">
        <f aca="false">SUM(low_v5_m!C25:J25)</f>
        <v>2459961.19469906</v>
      </c>
      <c r="O37" s="7"/>
      <c r="P37" s="7"/>
      <c r="Q37" s="42" t="n">
        <f aca="false">I37*5.5017049523</f>
        <v>92065897.4835319</v>
      </c>
      <c r="R37" s="42"/>
      <c r="S37" s="42"/>
      <c r="T37" s="7"/>
      <c r="U37" s="7"/>
      <c r="V37" s="42" t="n">
        <f aca="false">K37*5.5017049523</f>
        <v>1558177.39612613</v>
      </c>
      <c r="W37" s="42" t="n">
        <f aca="false">M37*5.5017049523</f>
        <v>48191.0534884372</v>
      </c>
      <c r="X37" s="42" t="n">
        <f aca="false">N37*5.1890047538+L37*5.5017049523</f>
        <v>16635827.28049</v>
      </c>
      <c r="Y37" s="42" t="n">
        <f aca="false">N37*5.1890047538</f>
        <v>12764750.333457</v>
      </c>
      <c r="Z37" s="42" t="n">
        <f aca="false">L37*5.5017049523</f>
        <v>3871076.947033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f aca="false">low_v2_m!D26+temporary_pension_bonus_low!B26</f>
        <v>18857975.2586195</v>
      </c>
      <c r="G38" s="123" t="n">
        <f aca="false">low_v2_m!E26+temporary_pension_bonus_low!B26</f>
        <v>18097486.3189173</v>
      </c>
      <c r="H38" s="8" t="n">
        <f aca="false">F38-J38</f>
        <v>18524242.0202178</v>
      </c>
      <c r="I38" s="8" t="n">
        <f aca="false">G38-K38</f>
        <v>17773765.0776677</v>
      </c>
      <c r="J38" s="123" t="n">
        <f aca="false">low_v2_m!J26</f>
        <v>333733.238401674</v>
      </c>
      <c r="K38" s="123" t="n">
        <f aca="false">low_v2_m!K26</f>
        <v>323721.241249624</v>
      </c>
      <c r="L38" s="8" t="n">
        <f aca="false">H38-I38</f>
        <v>750476.942550141</v>
      </c>
      <c r="M38" s="8" t="n">
        <f aca="false">J38-K38</f>
        <v>10011.9971520503</v>
      </c>
      <c r="N38" s="123" t="n">
        <f aca="false">SUM(low_v5_m!C26:J26)</f>
        <v>3011236.80135819</v>
      </c>
      <c r="O38" s="5"/>
      <c r="P38" s="5"/>
      <c r="Q38" s="8" t="n">
        <f aca="false">I38*5.5017049523</f>
        <v>97786011.3488209</v>
      </c>
      <c r="R38" s="8"/>
      <c r="S38" s="8"/>
      <c r="T38" s="5"/>
      <c r="U38" s="5"/>
      <c r="V38" s="8" t="n">
        <f aca="false">K38*5.5017049523</f>
        <v>1781018.75614776</v>
      </c>
      <c r="W38" s="8" t="n">
        <f aca="false">M38*5.5017049523</f>
        <v>55083.0543138484</v>
      </c>
      <c r="X38" s="8" t="n">
        <f aca="false">N38*5.1890047538+L38*5.5017049523</f>
        <v>19754224.7884802</v>
      </c>
      <c r="Y38" s="8" t="n">
        <f aca="false">N38*5.1890047538</f>
        <v>15625322.0770652</v>
      </c>
      <c r="Z38" s="8" t="n">
        <f aca="false">L38*5.5017049523</f>
        <v>4128902.71141508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f aca="false">low_v2_m!D27+temporary_pension_bonus_low!B27</f>
        <v>18760522.8292077</v>
      </c>
      <c r="G39" s="125" t="n">
        <f aca="false">low_v2_m!E27+temporary_pension_bonus_low!B27</f>
        <v>18001919.3896148</v>
      </c>
      <c r="H39" s="42" t="n">
        <f aca="false">F39-J39</f>
        <v>18416963.1816464</v>
      </c>
      <c r="I39" s="42" t="n">
        <f aca="false">G39-K39</f>
        <v>17668666.5314804</v>
      </c>
      <c r="J39" s="125" t="n">
        <f aca="false">low_v2_m!J27</f>
        <v>343559.647561323</v>
      </c>
      <c r="K39" s="125" t="n">
        <f aca="false">low_v2_m!K27</f>
        <v>333252.858134483</v>
      </c>
      <c r="L39" s="42" t="n">
        <f aca="false">H39-I39</f>
        <v>748296.650166061</v>
      </c>
      <c r="M39" s="42" t="n">
        <f aca="false">J39-K39</f>
        <v>10306.7894268397</v>
      </c>
      <c r="N39" s="125" t="n">
        <f aca="false">SUM(low_v5_m!C27:J27)</f>
        <v>2731889.31155345</v>
      </c>
      <c r="O39" s="7"/>
      <c r="P39" s="7"/>
      <c r="Q39" s="42" t="n">
        <f aca="false">I39*5.5017049523</f>
        <v>97207790.1567827</v>
      </c>
      <c r="R39" s="42"/>
      <c r="S39" s="42"/>
      <c r="T39" s="7"/>
      <c r="U39" s="7"/>
      <c r="V39" s="42" t="n">
        <f aca="false">K39*5.5017049523</f>
        <v>1833458.89996662</v>
      </c>
      <c r="W39" s="42" t="n">
        <f aca="false">M39*5.5017049523</f>
        <v>56704.9144319575</v>
      </c>
      <c r="X39" s="42" t="n">
        <f aca="false">N39*5.1890047538+L39*5.5017049523</f>
        <v>18292694.0105144</v>
      </c>
      <c r="Y39" s="42" t="n">
        <f aca="false">N39*5.1890047538</f>
        <v>14175786.6245062</v>
      </c>
      <c r="Z39" s="42" t="n">
        <f aca="false">L39*5.5017049523</f>
        <v>4116907.38600812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f aca="false">low_v2_m!D28+temporary_pension_bonus_low!B28</f>
        <v>18911234.9822489</v>
      </c>
      <c r="G40" s="125" t="n">
        <f aca="false">low_v2_m!E28+temporary_pension_bonus_low!B28</f>
        <v>18144784.4285596</v>
      </c>
      <c r="H40" s="42" t="n">
        <f aca="false">F40-J40</f>
        <v>18536673.6810316</v>
      </c>
      <c r="I40" s="42" t="n">
        <f aca="false">G40-K40</f>
        <v>17781459.9663787</v>
      </c>
      <c r="J40" s="125" t="n">
        <f aca="false">low_v2_m!J28</f>
        <v>374561.30121734</v>
      </c>
      <c r="K40" s="125" t="n">
        <f aca="false">low_v2_m!K28</f>
        <v>363324.462180819</v>
      </c>
      <c r="L40" s="42" t="n">
        <f aca="false">H40-I40</f>
        <v>755213.714652859</v>
      </c>
      <c r="M40" s="42" t="n">
        <f aca="false">J40-K40</f>
        <v>11236.8390365202</v>
      </c>
      <c r="N40" s="125" t="n">
        <f aca="false">SUM(low_v5_m!C28:J28)</f>
        <v>2623962.56269992</v>
      </c>
      <c r="O40" s="7"/>
      <c r="P40" s="7"/>
      <c r="Q40" s="42" t="n">
        <f aca="false">I40*5.5017049523</f>
        <v>97828346.3561501</v>
      </c>
      <c r="R40" s="42"/>
      <c r="S40" s="42"/>
      <c r="T40" s="7"/>
      <c r="U40" s="7"/>
      <c r="V40" s="42" t="n">
        <f aca="false">K40*5.5017049523</f>
        <v>1998903.99287195</v>
      </c>
      <c r="W40" s="42" t="n">
        <f aca="false">M40*5.5017049523</f>
        <v>61821.7729754209</v>
      </c>
      <c r="X40" s="42" t="n">
        <f aca="false">N40*5.1890047538+L40*5.5017049523</f>
        <v>17770717.2455936</v>
      </c>
      <c r="Y40" s="42" t="n">
        <f aca="false">N40*5.1890047538</f>
        <v>13615754.2116431</v>
      </c>
      <c r="Z40" s="42" t="n">
        <f aca="false">L40*5.5017049523</f>
        <v>4154963.03395051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f aca="false">low_v2_m!D29+temporary_pension_bonus_low!B29</f>
        <v>19141980.4598989</v>
      </c>
      <c r="G41" s="125" t="n">
        <f aca="false">low_v2_m!E29+temporary_pension_bonus_low!B29</f>
        <v>18364871.1976682</v>
      </c>
      <c r="H41" s="42" t="n">
        <f aca="false">F41-J41</f>
        <v>18755310.4879004</v>
      </c>
      <c r="I41" s="42" t="n">
        <f aca="false">G41-K41</f>
        <v>17989801.3248297</v>
      </c>
      <c r="J41" s="125" t="n">
        <f aca="false">low_v2_m!J29</f>
        <v>386669.971998419</v>
      </c>
      <c r="K41" s="125" t="n">
        <f aca="false">low_v2_m!K29</f>
        <v>375069.872838467</v>
      </c>
      <c r="L41" s="42" t="n">
        <f aca="false">H41-I41</f>
        <v>765509.163070701</v>
      </c>
      <c r="M41" s="42" t="n">
        <f aca="false">J41-K41</f>
        <v>11600.0991599525</v>
      </c>
      <c r="N41" s="125" t="n">
        <f aca="false">SUM(low_v5_m!C29:J29)</f>
        <v>2663491.12818258</v>
      </c>
      <c r="O41" s="7"/>
      <c r="P41" s="7"/>
      <c r="Q41" s="42" t="n">
        <f aca="false">I41*5.5017049523</f>
        <v>98974579.0397089</v>
      </c>
      <c r="R41" s="42"/>
      <c r="S41" s="42"/>
      <c r="T41" s="7"/>
      <c r="U41" s="7"/>
      <c r="V41" s="42" t="n">
        <f aca="false">K41*5.5017049523</f>
        <v>2063523.77685392</v>
      </c>
      <c r="W41" s="42" t="n">
        <f aca="false">M41*5.5017049523</f>
        <v>63820.322995482</v>
      </c>
      <c r="X41" s="42" t="n">
        <f aca="false">N41*5.1890047538+L41*5.5017049523</f>
        <v>18032473.6793406</v>
      </c>
      <c r="Y41" s="42" t="n">
        <f aca="false">N41*5.1890047538</f>
        <v>13820868.1258435</v>
      </c>
      <c r="Z41" s="42" t="n">
        <f aca="false">L41*5.5017049523</f>
        <v>4211605.5534971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f aca="false">low_v2_m!D30+temporary_pension_bonus_low!B30</f>
        <v>19334502.839756</v>
      </c>
      <c r="G42" s="123" t="n">
        <f aca="false">low_v2_m!E30+temporary_pension_bonus_low!B30</f>
        <v>18547722.6784414</v>
      </c>
      <c r="H42" s="8" t="n">
        <f aca="false">F42-J42</f>
        <v>18924489.9777461</v>
      </c>
      <c r="I42" s="8" t="n">
        <f aca="false">G42-K42</f>
        <v>18150010.2022918</v>
      </c>
      <c r="J42" s="123" t="n">
        <f aca="false">low_v2_m!J30</f>
        <v>410012.862009842</v>
      </c>
      <c r="K42" s="123" t="n">
        <f aca="false">low_v2_m!K30</f>
        <v>397712.476149547</v>
      </c>
      <c r="L42" s="8" t="n">
        <f aca="false">H42-I42</f>
        <v>774479.775454272</v>
      </c>
      <c r="M42" s="8" t="n">
        <f aca="false">J42-K42</f>
        <v>12300.3858602952</v>
      </c>
      <c r="N42" s="123" t="n">
        <f aca="false">SUM(low_v5_m!C30:J30)</f>
        <v>3169397.69140129</v>
      </c>
      <c r="O42" s="5"/>
      <c r="P42" s="5"/>
      <c r="Q42" s="8" t="n">
        <f aca="false">I42*5.5017049523</f>
        <v>99856001.0142445</v>
      </c>
      <c r="R42" s="8"/>
      <c r="S42" s="8"/>
      <c r="T42" s="5"/>
      <c r="U42" s="5"/>
      <c r="V42" s="8" t="n">
        <f aca="false">K42*5.5017049523</f>
        <v>2188096.69962346</v>
      </c>
      <c r="W42" s="8" t="n">
        <f aca="false">M42*5.5017049523</f>
        <v>67673.093802787</v>
      </c>
      <c r="X42" s="8" t="n">
        <f aca="false">N42*5.1890047538+L42*5.5017049523</f>
        <v>20706978.903437</v>
      </c>
      <c r="Y42" s="8" t="n">
        <f aca="false">N42*5.1890047538</f>
        <v>16446019.687364</v>
      </c>
      <c r="Z42" s="8" t="n">
        <f aca="false">L42*5.5017049523</f>
        <v>4260959.21607296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f aca="false">low_v2_m!D31+temporary_pension_bonus_low!B31</f>
        <v>19632162.0706589</v>
      </c>
      <c r="G43" s="125" t="n">
        <f aca="false">low_v2_m!E31+temporary_pension_bonus_low!B31</f>
        <v>18831752.6632722</v>
      </c>
      <c r="H43" s="42" t="n">
        <f aca="false">F43-J43</f>
        <v>19190312.3373761</v>
      </c>
      <c r="I43" s="42" t="n">
        <f aca="false">G43-K43</f>
        <v>18403158.4219879</v>
      </c>
      <c r="J43" s="125" t="n">
        <f aca="false">low_v2_m!J31</f>
        <v>441849.733282822</v>
      </c>
      <c r="K43" s="125" t="n">
        <f aca="false">low_v2_m!K31</f>
        <v>428594.241284337</v>
      </c>
      <c r="L43" s="42" t="n">
        <f aca="false">H43-I43</f>
        <v>787153.915388253</v>
      </c>
      <c r="M43" s="42" t="n">
        <f aca="false">J43-K43</f>
        <v>13255.4919984845</v>
      </c>
      <c r="N43" s="125" t="n">
        <f aca="false">SUM(low_v5_m!C31:J31)</f>
        <v>2725074.8105574</v>
      </c>
      <c r="O43" s="7"/>
      <c r="P43" s="7"/>
      <c r="Q43" s="42" t="n">
        <f aca="false">I43*5.5017049523</f>
        <v>101248747.828212</v>
      </c>
      <c r="R43" s="42"/>
      <c r="S43" s="42"/>
      <c r="T43" s="7"/>
      <c r="U43" s="7"/>
      <c r="V43" s="42" t="n">
        <f aca="false">K43*5.5017049523</f>
        <v>2357999.0598013</v>
      </c>
      <c r="W43" s="42" t="n">
        <f aca="false">M43*5.5017049523</f>
        <v>72927.8059732354</v>
      </c>
      <c r="X43" s="42" t="n">
        <f aca="false">N43*5.1890047538+L43*5.5017049523</f>
        <v>18471114.7409569</v>
      </c>
      <c r="Y43" s="42" t="n">
        <f aca="false">N43*5.1890047538</f>
        <v>14140426.146443</v>
      </c>
      <c r="Z43" s="42" t="n">
        <f aca="false">L43*5.5017049523</f>
        <v>4330688.59451388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f aca="false">low_v2_m!D32+temporary_pension_bonus_low!B32</f>
        <v>19855447.6280316</v>
      </c>
      <c r="G44" s="125" t="n">
        <f aca="false">low_v2_m!E32+temporary_pension_bonus_low!B32</f>
        <v>19044690.0781058</v>
      </c>
      <c r="H44" s="42" t="n">
        <f aca="false">F44-J44</f>
        <v>19381297.2230457</v>
      </c>
      <c r="I44" s="42" t="n">
        <f aca="false">G44-K44</f>
        <v>18584764.1852695</v>
      </c>
      <c r="J44" s="125" t="n">
        <f aca="false">low_v2_m!J32</f>
        <v>474150.404985898</v>
      </c>
      <c r="K44" s="125" t="n">
        <f aca="false">low_v2_m!K32</f>
        <v>459925.892836321</v>
      </c>
      <c r="L44" s="42" t="n">
        <f aca="false">H44-I44</f>
        <v>796533.037776209</v>
      </c>
      <c r="M44" s="42" t="n">
        <f aca="false">J44-K44</f>
        <v>14224.512149577</v>
      </c>
      <c r="N44" s="125" t="n">
        <f aca="false">SUM(low_v5_m!C32:J32)</f>
        <v>2672794.07336262</v>
      </c>
      <c r="O44" s="7"/>
      <c r="P44" s="7"/>
      <c r="Q44" s="42" t="n">
        <f aca="false">I44*5.5017049523</f>
        <v>102247889.155425</v>
      </c>
      <c r="R44" s="42"/>
      <c r="S44" s="42"/>
      <c r="T44" s="7"/>
      <c r="U44" s="7"/>
      <c r="V44" s="42" t="n">
        <f aca="false">K44*5.5017049523</f>
        <v>2530376.56230858</v>
      </c>
      <c r="W44" s="42" t="n">
        <f aca="false">M44*5.5017049523</f>
        <v>78259.0689373791</v>
      </c>
      <c r="X44" s="42" t="n">
        <f aca="false">N44*5.1890047538+L44*5.5017049523</f>
        <v>18251430.911211</v>
      </c>
      <c r="Y44" s="42" t="n">
        <f aca="false">N44*5.1890047538</f>
        <v>13869141.1526071</v>
      </c>
      <c r="Z44" s="42" t="n">
        <f aca="false">L44*5.5017049523</f>
        <v>4382289.75860393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f aca="false">low_v2_m!D33+temporary_pension_bonus_low!B33</f>
        <v>20111482.2962401</v>
      </c>
      <c r="G45" s="125" t="n">
        <f aca="false">low_v2_m!E33+temporary_pension_bonus_low!B33</f>
        <v>19288973.6111403</v>
      </c>
      <c r="H45" s="42" t="n">
        <f aca="false">F45-J45</f>
        <v>19604479.3988354</v>
      </c>
      <c r="I45" s="42" t="n">
        <f aca="false">G45-K45</f>
        <v>18797180.8006577</v>
      </c>
      <c r="J45" s="125" t="n">
        <f aca="false">low_v2_m!J33</f>
        <v>507002.897404671</v>
      </c>
      <c r="K45" s="125" t="n">
        <f aca="false">low_v2_m!K33</f>
        <v>491792.810482531</v>
      </c>
      <c r="L45" s="42" t="n">
        <f aca="false">H45-I45</f>
        <v>807298.598177716</v>
      </c>
      <c r="M45" s="42" t="n">
        <f aca="false">J45-K45</f>
        <v>15210.0869221401</v>
      </c>
      <c r="N45" s="125" t="n">
        <f aca="false">SUM(low_v5_m!C33:J33)</f>
        <v>2706895.22382954</v>
      </c>
      <c r="O45" s="7"/>
      <c r="P45" s="7"/>
      <c r="Q45" s="42" t="n">
        <f aca="false">I45*5.5017049523</f>
        <v>103416542.700257</v>
      </c>
      <c r="R45" s="42"/>
      <c r="S45" s="42"/>
      <c r="T45" s="7"/>
      <c r="U45" s="7"/>
      <c r="V45" s="42" t="n">
        <f aca="false">K45*5.5017049523</f>
        <v>2705698.94093728</v>
      </c>
      <c r="W45" s="42" t="n">
        <f aca="false">M45*5.5017049523</f>
        <v>83681.4105444516</v>
      </c>
      <c r="X45" s="42" t="n">
        <f aca="false">N45*5.1890047538+L45*5.5017049523</f>
        <v>18487610.8800692</v>
      </c>
      <c r="Y45" s="42" t="n">
        <f aca="false">N45*5.1890047538</f>
        <v>14046092.18449</v>
      </c>
      <c r="Z45" s="42" t="n">
        <f aca="false">L45*5.5017049523</f>
        <v>4441518.69557919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f aca="false">low_v2_m!D34+temporary_pension_bonus_low!B34</f>
        <v>20300807.4101687</v>
      </c>
      <c r="G46" s="123" t="n">
        <f aca="false">low_v2_m!E34+temporary_pension_bonus_low!B34</f>
        <v>19468908.591367</v>
      </c>
      <c r="H46" s="8" t="n">
        <f aca="false">F46-J46</f>
        <v>19784459.086282</v>
      </c>
      <c r="I46" s="8" t="n">
        <f aca="false">G46-K46</f>
        <v>18968050.7171968</v>
      </c>
      <c r="J46" s="123" t="n">
        <f aca="false">low_v2_m!J34</f>
        <v>516348.323886763</v>
      </c>
      <c r="K46" s="123" t="n">
        <f aca="false">low_v2_m!K34</f>
        <v>500857.87417016</v>
      </c>
      <c r="L46" s="8" t="n">
        <f aca="false">H46-I46</f>
        <v>816408.369085159</v>
      </c>
      <c r="M46" s="8" t="n">
        <f aca="false">J46-K46</f>
        <v>15490.4497166029</v>
      </c>
      <c r="N46" s="123" t="n">
        <f aca="false">SUM(low_v5_m!C34:J34)</f>
        <v>3304154.73901624</v>
      </c>
      <c r="O46" s="5"/>
      <c r="P46" s="5"/>
      <c r="Q46" s="8" t="n">
        <f aca="false">I46*5.5017049523</f>
        <v>104356618.566279</v>
      </c>
      <c r="R46" s="8"/>
      <c r="S46" s="8"/>
      <c r="T46" s="5"/>
      <c r="U46" s="5"/>
      <c r="V46" s="8" t="n">
        <f aca="false">K46*5.5017049523</f>
        <v>2755572.24672042</v>
      </c>
      <c r="W46" s="8" t="n">
        <f aca="false">M46*5.5017049523</f>
        <v>85223.8839191881</v>
      </c>
      <c r="X46" s="8" t="n">
        <f aca="false">N46*5.1890047538+L46*5.5017049523</f>
        <v>21636912.615341</v>
      </c>
      <c r="Y46" s="8" t="n">
        <f aca="false">N46*5.1890047538</f>
        <v>17145274.6480461</v>
      </c>
      <c r="Z46" s="8" t="n">
        <f aca="false">L46*5.5017049523</f>
        <v>4491637.96729499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f aca="false">low_v2_m!D35+temporary_pension_bonus_low!B35</f>
        <v>20406977.302225</v>
      </c>
      <c r="G47" s="125" t="n">
        <f aca="false">low_v2_m!E35+temporary_pension_bonus_low!B35</f>
        <v>19569931.4615</v>
      </c>
      <c r="H47" s="42" t="n">
        <f aca="false">F47-J47</f>
        <v>19888359.4161936</v>
      </c>
      <c r="I47" s="42" t="n">
        <f aca="false">G47-K47</f>
        <v>19066872.1120496</v>
      </c>
      <c r="J47" s="125" t="n">
        <f aca="false">low_v2_m!J35</f>
        <v>518617.886031319</v>
      </c>
      <c r="K47" s="125" t="n">
        <f aca="false">low_v2_m!K35</f>
        <v>503059.34945038</v>
      </c>
      <c r="L47" s="42" t="n">
        <f aca="false">H47-I47</f>
        <v>821487.304144062</v>
      </c>
      <c r="M47" s="42" t="n">
        <f aca="false">J47-K47</f>
        <v>15558.5365809395</v>
      </c>
      <c r="N47" s="125" t="n">
        <f aca="false">SUM(low_v5_m!C35:J35)</f>
        <v>2770321.77523391</v>
      </c>
      <c r="O47" s="7"/>
      <c r="P47" s="7"/>
      <c r="Q47" s="42" t="n">
        <f aca="false">I47*5.5017049523</f>
        <v>104900304.723734</v>
      </c>
      <c r="R47" s="42"/>
      <c r="S47" s="42"/>
      <c r="T47" s="7"/>
      <c r="U47" s="7"/>
      <c r="V47" s="42" t="n">
        <f aca="false">K47*5.5017049523</f>
        <v>2767684.11417197</v>
      </c>
      <c r="W47" s="42" t="n">
        <f aca="false">M47*5.5017049523</f>
        <v>85598.4777578958</v>
      </c>
      <c r="X47" s="42" t="n">
        <f aca="false">N47*5.1890047538+L47*5.5017049523</f>
        <v>18894793.6307054</v>
      </c>
      <c r="Y47" s="42" t="n">
        <f aca="false">N47*5.1890047538</f>
        <v>14375212.8612444</v>
      </c>
      <c r="Z47" s="42" t="n">
        <f aca="false">L47*5.5017049523</f>
        <v>4519580.76946096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f aca="false">low_v2_m!D36+temporary_pension_bonus_low!B36</f>
        <v>20595760.4438824</v>
      </c>
      <c r="G48" s="125" t="n">
        <f aca="false">low_v2_m!E36+temporary_pension_bonus_low!B36</f>
        <v>19749275.7414423</v>
      </c>
      <c r="H48" s="42" t="n">
        <f aca="false">F48-J48</f>
        <v>20051540.6437388</v>
      </c>
      <c r="I48" s="42" t="n">
        <f aca="false">G48-K48</f>
        <v>19221382.535303</v>
      </c>
      <c r="J48" s="125" t="n">
        <f aca="false">low_v2_m!J36</f>
        <v>544219.800143631</v>
      </c>
      <c r="K48" s="125" t="n">
        <f aca="false">low_v2_m!K36</f>
        <v>527893.206139322</v>
      </c>
      <c r="L48" s="42" t="n">
        <f aca="false">H48-I48</f>
        <v>830158.108435795</v>
      </c>
      <c r="M48" s="42" t="n">
        <f aca="false">J48-K48</f>
        <v>16326.5940043089</v>
      </c>
      <c r="N48" s="125" t="n">
        <f aca="false">SUM(low_v5_m!C36:J36)</f>
        <v>2746794.17103527</v>
      </c>
      <c r="O48" s="7"/>
      <c r="P48" s="7"/>
      <c r="Q48" s="42" t="n">
        <f aca="false">I48*5.5017049523</f>
        <v>105750375.484529</v>
      </c>
      <c r="R48" s="42"/>
      <c r="S48" s="42"/>
      <c r="T48" s="7"/>
      <c r="U48" s="7"/>
      <c r="V48" s="42" t="n">
        <f aca="false">K48*5.5017049523</f>
        <v>2904312.66650223</v>
      </c>
      <c r="W48" s="42" t="n">
        <f aca="false">M48*5.5017049523</f>
        <v>89824.1030876979</v>
      </c>
      <c r="X48" s="42" t="n">
        <f aca="false">N48*5.1890047538+L48*5.5017049523</f>
        <v>18820412.9875853</v>
      </c>
      <c r="Y48" s="42" t="n">
        <f aca="false">N48*5.1890047538</f>
        <v>14253128.0112121</v>
      </c>
      <c r="Z48" s="42" t="n">
        <f aca="false">L48*5.5017049523</f>
        <v>4567284.97637321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f aca="false">low_v2_m!D37+temporary_pension_bonus_low!B37</f>
        <v>20735710.7976042</v>
      </c>
      <c r="G49" s="125" t="n">
        <f aca="false">low_v2_m!E37+temporary_pension_bonus_low!B37</f>
        <v>19882765.3605078</v>
      </c>
      <c r="H49" s="42" t="n">
        <f aca="false">F49-J49</f>
        <v>20172463.0093202</v>
      </c>
      <c r="I49" s="42" t="n">
        <f aca="false">G49-K49</f>
        <v>19336415.0058723</v>
      </c>
      <c r="J49" s="125" t="n">
        <f aca="false">low_v2_m!J37</f>
        <v>563247.788284047</v>
      </c>
      <c r="K49" s="125" t="n">
        <f aca="false">low_v2_m!K37</f>
        <v>546350.354635525</v>
      </c>
      <c r="L49" s="42" t="n">
        <f aca="false">H49-I49</f>
        <v>836048.003447875</v>
      </c>
      <c r="M49" s="42" t="n">
        <f aca="false">J49-K49</f>
        <v>16897.4336485214</v>
      </c>
      <c r="N49" s="125" t="n">
        <f aca="false">SUM(low_v5_m!C37:J37)</f>
        <v>2763205.18736566</v>
      </c>
      <c r="O49" s="7"/>
      <c r="P49" s="7"/>
      <c r="Q49" s="42" t="n">
        <f aca="false">I49*5.5017049523</f>
        <v>106383250.197536</v>
      </c>
      <c r="R49" s="42"/>
      <c r="S49" s="42"/>
      <c r="T49" s="7"/>
      <c r="U49" s="7"/>
      <c r="V49" s="42" t="n">
        <f aca="false">K49*5.5017049523</f>
        <v>3005858.45178913</v>
      </c>
      <c r="W49" s="42" t="n">
        <f aca="false">M49*5.5017049523</f>
        <v>92964.694385231</v>
      </c>
      <c r="X49" s="42" t="n">
        <f aca="false">N49*5.1890047538+L49*5.5017049523</f>
        <v>18937974.2938949</v>
      </c>
      <c r="Y49" s="42" t="n">
        <f aca="false">N49*5.1890047538</f>
        <v>14338284.8529652</v>
      </c>
      <c r="Z49" s="42" t="n">
        <f aca="false">L49*5.5017049523</f>
        <v>4599689.4409297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f aca="false">low_v2_m!D38+temporary_pension_bonus_low!B38</f>
        <v>20988677.1389448</v>
      </c>
      <c r="G50" s="123" t="n">
        <f aca="false">low_v2_m!E38+temporary_pension_bonus_low!B38</f>
        <v>20124070.1088302</v>
      </c>
      <c r="H50" s="8" t="n">
        <f aca="false">F50-J50</f>
        <v>20403661.7736771</v>
      </c>
      <c r="I50" s="8" t="n">
        <f aca="false">G50-K50</f>
        <v>19556605.2045205</v>
      </c>
      <c r="J50" s="123" t="n">
        <f aca="false">low_v2_m!J38</f>
        <v>585015.365267716</v>
      </c>
      <c r="K50" s="123" t="n">
        <f aca="false">low_v2_m!K38</f>
        <v>567464.904309684</v>
      </c>
      <c r="L50" s="8" t="n">
        <f aca="false">H50-I50</f>
        <v>847056.569156606</v>
      </c>
      <c r="M50" s="8" t="n">
        <f aca="false">J50-K50</f>
        <v>17550.4609580314</v>
      </c>
      <c r="N50" s="123" t="n">
        <f aca="false">SUM(low_v5_m!C38:J38)</f>
        <v>3378100.66412556</v>
      </c>
      <c r="O50" s="5"/>
      <c r="P50" s="5"/>
      <c r="Q50" s="8" t="n">
        <f aca="false">I50*5.5017049523</f>
        <v>107594671.703886</v>
      </c>
      <c r="R50" s="8"/>
      <c r="S50" s="8"/>
      <c r="T50" s="5"/>
      <c r="U50" s="5"/>
      <c r="V50" s="8" t="n">
        <f aca="false">K50*5.5017049523</f>
        <v>3122024.47429704</v>
      </c>
      <c r="W50" s="8" t="n">
        <f aca="false">M50*5.5017049523</f>
        <v>96557.4579679489</v>
      </c>
      <c r="X50" s="8" t="n">
        <f aca="false">N50*5.1890047538+L50*5.5017049523</f>
        <v>22189235.7263696</v>
      </c>
      <c r="Y50" s="8" t="n">
        <f aca="false">N50*5.1890047538</f>
        <v>17528980.4049625</v>
      </c>
      <c r="Z50" s="8" t="n">
        <f aca="false">L50*5.5017049523</f>
        <v>4660255.32140715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f aca="false">low_v2_m!D39+temporary_pension_bonus_low!B39</f>
        <v>21149114.4552622</v>
      </c>
      <c r="G51" s="125" t="n">
        <f aca="false">low_v2_m!E39+temporary_pension_bonus_low!B39</f>
        <v>20276135.3350848</v>
      </c>
      <c r="H51" s="42" t="n">
        <f aca="false">F51-J51</f>
        <v>20545632.5180368</v>
      </c>
      <c r="I51" s="42" t="n">
        <f aca="false">G51-K51</f>
        <v>19690757.8559762</v>
      </c>
      <c r="J51" s="125" t="n">
        <f aca="false">low_v2_m!J39</f>
        <v>603481.937225421</v>
      </c>
      <c r="K51" s="125" t="n">
        <f aca="false">low_v2_m!K39</f>
        <v>585377.479108658</v>
      </c>
      <c r="L51" s="42" t="n">
        <f aca="false">H51-I51</f>
        <v>854874.662060656</v>
      </c>
      <c r="M51" s="42" t="n">
        <f aca="false">J51-K51</f>
        <v>18104.4581167628</v>
      </c>
      <c r="N51" s="125" t="n">
        <f aca="false">SUM(low_v5_m!C39:J39)</f>
        <v>2754938.09867492</v>
      </c>
      <c r="O51" s="7"/>
      <c r="P51" s="7"/>
      <c r="Q51" s="42" t="n">
        <f aca="false">I51*5.5017049523</f>
        <v>108332740.010764</v>
      </c>
      <c r="R51" s="42"/>
      <c r="S51" s="42"/>
      <c r="T51" s="7"/>
      <c r="U51" s="7"/>
      <c r="V51" s="42" t="n">
        <f aca="false">K51*5.5017049523</f>
        <v>3220574.17577699</v>
      </c>
      <c r="W51" s="42" t="n">
        <f aca="false">M51*5.5017049523</f>
        <v>99605.3868797019</v>
      </c>
      <c r="X51" s="42" t="n">
        <f aca="false">N51*5.1890047538+L51*5.5017049523</f>
        <v>18998655.0523038</v>
      </c>
      <c r="Y51" s="42" t="n">
        <f aca="false">N51*5.1890047538</f>
        <v>14295386.8904489</v>
      </c>
      <c r="Z51" s="42" t="n">
        <f aca="false">L51*5.5017049523</f>
        <v>4703268.1618549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f aca="false">low_v2_m!D40+temporary_pension_bonus_low!B40</f>
        <v>21404980.2607372</v>
      </c>
      <c r="G52" s="125" t="n">
        <f aca="false">low_v2_m!E40+temporary_pension_bonus_low!B40</f>
        <v>20519480.837353</v>
      </c>
      <c r="H52" s="42" t="n">
        <f aca="false">F52-J52</f>
        <v>20771070.7444614</v>
      </c>
      <c r="I52" s="42" t="n">
        <f aca="false">G52-K52</f>
        <v>19904588.6065656</v>
      </c>
      <c r="J52" s="125" t="n">
        <f aca="false">low_v2_m!J40</f>
        <v>633909.516275738</v>
      </c>
      <c r="K52" s="125" t="n">
        <f aca="false">low_v2_m!K40</f>
        <v>614892.230787465</v>
      </c>
      <c r="L52" s="42" t="n">
        <f aca="false">H52-I52</f>
        <v>866482.137895852</v>
      </c>
      <c r="M52" s="42" t="n">
        <f aca="false">J52-K52</f>
        <v>19017.2854882722</v>
      </c>
      <c r="N52" s="125" t="n">
        <f aca="false">SUM(low_v5_m!C40:J40)</f>
        <v>2773603.61014033</v>
      </c>
      <c r="O52" s="7"/>
      <c r="P52" s="7"/>
      <c r="Q52" s="42" t="n">
        <f aca="false">I52*5.5017049523</f>
        <v>109509173.710236</v>
      </c>
      <c r="R52" s="42"/>
      <c r="S52" s="42"/>
      <c r="T52" s="7"/>
      <c r="U52" s="7"/>
      <c r="V52" s="42" t="n">
        <f aca="false">K52*5.5017049523</f>
        <v>3382955.63125419</v>
      </c>
      <c r="W52" s="42" t="n">
        <f aca="false">M52*5.5017049523</f>
        <v>104627.49375013</v>
      </c>
      <c r="X52" s="42" t="n">
        <f aca="false">N52*5.1890047538+L52*5.5017049523</f>
        <v>19159371.3873161</v>
      </c>
      <c r="Y52" s="42" t="n">
        <f aca="false">N52*5.1890047538</f>
        <v>14392242.318175</v>
      </c>
      <c r="Z52" s="42" t="n">
        <f aca="false">L52*5.5017049523</f>
        <v>4767129.0691411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f aca="false">low_v2_m!D41+temporary_pension_bonus_low!B41</f>
        <v>21628251.0936165</v>
      </c>
      <c r="G53" s="125" t="n">
        <f aca="false">low_v2_m!E41+temporary_pension_bonus_low!B41</f>
        <v>20732411.2894485</v>
      </c>
      <c r="H53" s="42" t="n">
        <f aca="false">F53-J53</f>
        <v>20922997.9373192</v>
      </c>
      <c r="I53" s="42" t="n">
        <f aca="false">G53-K53</f>
        <v>20048315.7278401</v>
      </c>
      <c r="J53" s="125" t="n">
        <f aca="false">low_v2_m!J41</f>
        <v>705253.156297328</v>
      </c>
      <c r="K53" s="125" t="n">
        <f aca="false">low_v2_m!K41</f>
        <v>684095.561608408</v>
      </c>
      <c r="L53" s="42" t="n">
        <f aca="false">H53-I53</f>
        <v>874682.209479038</v>
      </c>
      <c r="M53" s="42" t="n">
        <f aca="false">J53-K53</f>
        <v>21157.5946889198</v>
      </c>
      <c r="N53" s="125" t="n">
        <f aca="false">SUM(low_v5_m!C41:J41)</f>
        <v>2788120.61475081</v>
      </c>
      <c r="O53" s="7"/>
      <c r="P53" s="7"/>
      <c r="Q53" s="42" t="n">
        <f aca="false">I53*5.5017049523</f>
        <v>110299917.925132</v>
      </c>
      <c r="R53" s="42"/>
      <c r="S53" s="42"/>
      <c r="T53" s="7"/>
      <c r="U53" s="7"/>
      <c r="V53" s="42" t="n">
        <f aca="false">K53*5.5017049523</f>
        <v>3763691.93914743</v>
      </c>
      <c r="W53" s="42" t="n">
        <f aca="false">M53*5.5017049523</f>
        <v>116402.843478786</v>
      </c>
      <c r="X53" s="42" t="n">
        <f aca="false">N53*5.1890047538+L53*5.5017049523</f>
        <v>19279814.5676893</v>
      </c>
      <c r="Y53" s="42" t="n">
        <f aca="false">N53*5.1890047538</f>
        <v>14467571.1241097</v>
      </c>
      <c r="Z53" s="42" t="n">
        <f aca="false">L53*5.5017049523</f>
        <v>4812243.44357953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f aca="false">low_v2_m!D42+temporary_pension_bonus_low!B42</f>
        <v>21853360.798026</v>
      </c>
      <c r="G54" s="123" t="n">
        <f aca="false">low_v2_m!E42+temporary_pension_bonus_low!B42</f>
        <v>20946784.622141</v>
      </c>
      <c r="H54" s="8" t="n">
        <f aca="false">F54-J54</f>
        <v>21080326.2889917</v>
      </c>
      <c r="I54" s="8" t="n">
        <f aca="false">G54-K54</f>
        <v>20196941.1483777</v>
      </c>
      <c r="J54" s="123" t="n">
        <f aca="false">low_v2_m!J42</f>
        <v>773034.509034303</v>
      </c>
      <c r="K54" s="123" t="n">
        <f aca="false">low_v2_m!K42</f>
        <v>749843.473763274</v>
      </c>
      <c r="L54" s="8" t="n">
        <f aca="false">H54-I54</f>
        <v>883385.140613936</v>
      </c>
      <c r="M54" s="8" t="n">
        <f aca="false">J54-K54</f>
        <v>23191.035271029</v>
      </c>
      <c r="N54" s="123" t="n">
        <f aca="false">SUM(low_v5_m!C42:J42)</f>
        <v>3402395.66872645</v>
      </c>
      <c r="O54" s="5"/>
      <c r="P54" s="5"/>
      <c r="Q54" s="8" t="n">
        <f aca="false">I54*5.5017049523</f>
        <v>111117611.137341</v>
      </c>
      <c r="R54" s="8"/>
      <c r="S54" s="8"/>
      <c r="T54" s="5"/>
      <c r="U54" s="5"/>
      <c r="V54" s="8" t="n">
        <f aca="false">K54*5.5017049523</f>
        <v>4125417.55305324</v>
      </c>
      <c r="W54" s="8" t="n">
        <f aca="false">M54*5.5017049523</f>
        <v>127590.233599584</v>
      </c>
      <c r="X54" s="8" t="n">
        <f aca="false">N54*5.1890047538+L54*5.5017049523</f>
        <v>22515171.702234</v>
      </c>
      <c r="Y54" s="8" t="n">
        <f aca="false">N54*5.1890047538</f>
        <v>17655047.2993301</v>
      </c>
      <c r="Z54" s="8" t="n">
        <f aca="false">L54*5.5017049523</f>
        <v>4860124.40290392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f aca="false">low_v2_m!D43+temporary_pension_bonus_low!B43</f>
        <v>22084116.9885382</v>
      </c>
      <c r="G55" s="125" t="n">
        <f aca="false">low_v2_m!E43+temporary_pension_bonus_low!B43</f>
        <v>21166313.362091</v>
      </c>
      <c r="H55" s="42" t="n">
        <f aca="false">F55-J55</f>
        <v>21225285.3558689</v>
      </c>
      <c r="I55" s="42" t="n">
        <f aca="false">G55-K55</f>
        <v>20333246.6784018</v>
      </c>
      <c r="J55" s="125" t="n">
        <f aca="false">low_v2_m!J43</f>
        <v>858831.632669319</v>
      </c>
      <c r="K55" s="125" t="n">
        <f aca="false">low_v2_m!K43</f>
        <v>833066.68368924</v>
      </c>
      <c r="L55" s="42" t="n">
        <f aca="false">H55-I55</f>
        <v>892038.677467152</v>
      </c>
      <c r="M55" s="42" t="n">
        <f aca="false">J55-K55</f>
        <v>25764.9489800796</v>
      </c>
      <c r="N55" s="125" t="n">
        <f aca="false">SUM(low_v5_m!C43:J43)</f>
        <v>2803532.74043386</v>
      </c>
      <c r="O55" s="7"/>
      <c r="P55" s="7"/>
      <c r="Q55" s="42" t="n">
        <f aca="false">I55*5.5017049523</f>
        <v>111867523.946901</v>
      </c>
      <c r="R55" s="42"/>
      <c r="S55" s="42"/>
      <c r="T55" s="7"/>
      <c r="U55" s="7"/>
      <c r="V55" s="42" t="n">
        <f aca="false">K55*5.5017049523</f>
        <v>4583287.09924923</v>
      </c>
      <c r="W55" s="42" t="n">
        <f aca="false">M55*5.5017049523</f>
        <v>141751.147399461</v>
      </c>
      <c r="X55" s="42" t="n">
        <f aca="false">N55*5.1890047538+L55*5.5017049523</f>
        <v>19455278.3270094</v>
      </c>
      <c r="Y55" s="42" t="n">
        <f aca="false">N55*5.1890047538</f>
        <v>14547544.7175452</v>
      </c>
      <c r="Z55" s="42" t="n">
        <f aca="false">L55*5.5017049523</f>
        <v>4907733.60946418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f aca="false">low_v2_m!D44+temporary_pension_bonus_low!B44</f>
        <v>22377589.5911212</v>
      </c>
      <c r="G56" s="125" t="n">
        <f aca="false">low_v2_m!E44+temporary_pension_bonus_low!B44</f>
        <v>21446537.5599854</v>
      </c>
      <c r="H56" s="42" t="n">
        <f aca="false">F56-J56</f>
        <v>21476054.0949013</v>
      </c>
      <c r="I56" s="42" t="n">
        <f aca="false">G56-K56</f>
        <v>20572048.1286521</v>
      </c>
      <c r="J56" s="125" t="n">
        <f aca="false">low_v2_m!J44</f>
        <v>901535.496219893</v>
      </c>
      <c r="K56" s="125" t="n">
        <f aca="false">low_v2_m!K44</f>
        <v>874489.431333297</v>
      </c>
      <c r="L56" s="42" t="n">
        <f aca="false">H56-I56</f>
        <v>904005.966249254</v>
      </c>
      <c r="M56" s="42" t="n">
        <f aca="false">J56-K56</f>
        <v>27046.0648865967</v>
      </c>
      <c r="N56" s="125" t="n">
        <f aca="false">SUM(low_v5_m!C44:J44)</f>
        <v>2804765.10001237</v>
      </c>
      <c r="O56" s="7"/>
      <c r="P56" s="7"/>
      <c r="Q56" s="42" t="n">
        <f aca="false">I56*5.5017049523</f>
        <v>113181339.068359</v>
      </c>
      <c r="R56" s="42"/>
      <c r="S56" s="42"/>
      <c r="T56" s="7"/>
      <c r="U56" s="7"/>
      <c r="V56" s="42" t="n">
        <f aca="false">K56*5.5017049523</f>
        <v>4811182.83510041</v>
      </c>
      <c r="W56" s="42" t="n">
        <f aca="false">M56*5.5017049523</f>
        <v>148799.469126817</v>
      </c>
      <c r="X56" s="42" t="n">
        <f aca="false">N56*5.1890047538+L56*5.5017049523</f>
        <v>19527513.5386788</v>
      </c>
      <c r="Y56" s="42" t="n">
        <f aca="false">N56*5.1890047538</f>
        <v>14553939.4372565</v>
      </c>
      <c r="Z56" s="42" t="n">
        <f aca="false">L56*5.5017049523</f>
        <v>4973574.10142227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f aca="false">low_v2_m!D45+temporary_pension_bonus_low!B45</f>
        <v>22590245.3520669</v>
      </c>
      <c r="G57" s="125" t="n">
        <f aca="false">low_v2_m!E45+temporary_pension_bonus_low!B45</f>
        <v>21649978.7389226</v>
      </c>
      <c r="H57" s="42" t="n">
        <f aca="false">F57-J57</f>
        <v>21595364.7446472</v>
      </c>
      <c r="I57" s="42" t="n">
        <f aca="false">G57-K57</f>
        <v>20684944.5497255</v>
      </c>
      <c r="J57" s="125" t="n">
        <f aca="false">low_v2_m!J45</f>
        <v>994880.60741972</v>
      </c>
      <c r="K57" s="125" t="n">
        <f aca="false">low_v2_m!K45</f>
        <v>965034.189197128</v>
      </c>
      <c r="L57" s="42" t="n">
        <f aca="false">H57-I57</f>
        <v>910420.19492165</v>
      </c>
      <c r="M57" s="42" t="n">
        <f aca="false">J57-K57</f>
        <v>29846.4182225917</v>
      </c>
      <c r="N57" s="125" t="n">
        <f aca="false">SUM(low_v5_m!C45:J45)</f>
        <v>2828906.39264699</v>
      </c>
      <c r="O57" s="7"/>
      <c r="P57" s="7"/>
      <c r="Q57" s="42" t="n">
        <f aca="false">I57*5.5017049523</f>
        <v>113802461.867276</v>
      </c>
      <c r="R57" s="42"/>
      <c r="S57" s="42"/>
      <c r="T57" s="7"/>
      <c r="U57" s="7"/>
      <c r="V57" s="42" t="n">
        <f aca="false">K57*5.5017049523</f>
        <v>5309333.37784465</v>
      </c>
      <c r="W57" s="42" t="n">
        <f aca="false">M57*5.5017049523</f>
        <v>164206.18694365</v>
      </c>
      <c r="X57" s="42" t="n">
        <f aca="false">N57*5.1890047538+L57*5.5017049523</f>
        <v>19688072.0145748</v>
      </c>
      <c r="Y57" s="42" t="n">
        <f aca="false">N57*5.1890047538</f>
        <v>14679208.7195004</v>
      </c>
      <c r="Z57" s="42" t="n">
        <f aca="false">L57*5.5017049523</f>
        <v>5008863.29507437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f aca="false">low_v2_m!D46+temporary_pension_bonus_low!B46</f>
        <v>22718060.7659856</v>
      </c>
      <c r="G58" s="123" t="n">
        <f aca="false">low_v2_m!E46+temporary_pension_bonus_low!B46</f>
        <v>21772383.9649901</v>
      </c>
      <c r="H58" s="8" t="n">
        <f aca="false">F58-J58</f>
        <v>21650631.4469325</v>
      </c>
      <c r="I58" s="8" t="n">
        <f aca="false">G58-K58</f>
        <v>20736977.5255086</v>
      </c>
      <c r="J58" s="123" t="n">
        <f aca="false">low_v2_m!J46</f>
        <v>1067429.31905317</v>
      </c>
      <c r="K58" s="123" t="n">
        <f aca="false">low_v2_m!K46</f>
        <v>1035406.43948157</v>
      </c>
      <c r="L58" s="8" t="n">
        <f aca="false">H58-I58</f>
        <v>913653.921423886</v>
      </c>
      <c r="M58" s="8" t="n">
        <f aca="false">J58-K58</f>
        <v>32022.879571595</v>
      </c>
      <c r="N58" s="123" t="n">
        <f aca="false">SUM(low_v5_m!C46:J46)</f>
        <v>3414116.68177269</v>
      </c>
      <c r="O58" s="5"/>
      <c r="P58" s="5"/>
      <c r="Q58" s="8" t="n">
        <f aca="false">I58*5.5017049523</f>
        <v>114088731.947824</v>
      </c>
      <c r="R58" s="8"/>
      <c r="S58" s="8"/>
      <c r="T58" s="5"/>
      <c r="U58" s="5"/>
      <c r="V58" s="8" t="n">
        <f aca="false">K58*5.5017049523</f>
        <v>5696500.73573907</v>
      </c>
      <c r="W58" s="8" t="n">
        <f aca="false">M58*5.5017049523</f>
        <v>176180.435125951</v>
      </c>
      <c r="X58" s="8" t="n">
        <f aca="false">N58*5.1890047538+L58*5.5017049523</f>
        <v>22742521.9959325</v>
      </c>
      <c r="Y58" s="8" t="n">
        <f aca="false">N58*5.1890047538</f>
        <v>17715867.6917464</v>
      </c>
      <c r="Z58" s="8" t="n">
        <f aca="false">L58*5.5017049523</f>
        <v>5026654.30418611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f aca="false">low_v2_m!D47+temporary_pension_bonus_low!B47</f>
        <v>22849548.2086974</v>
      </c>
      <c r="G59" s="125" t="n">
        <f aca="false">low_v2_m!E47+temporary_pension_bonus_low!B47</f>
        <v>21897735.0828953</v>
      </c>
      <c r="H59" s="42" t="n">
        <f aca="false">F59-J59</f>
        <v>21687188.8175787</v>
      </c>
      <c r="I59" s="42" t="n">
        <f aca="false">G59-K59</f>
        <v>20770246.4735102</v>
      </c>
      <c r="J59" s="125" t="n">
        <f aca="false">low_v2_m!J47</f>
        <v>1162359.3911187</v>
      </c>
      <c r="K59" s="125" t="n">
        <f aca="false">low_v2_m!K47</f>
        <v>1127488.60938514</v>
      </c>
      <c r="L59" s="42" t="n">
        <f aca="false">H59-I59</f>
        <v>916942.34406852</v>
      </c>
      <c r="M59" s="42" t="n">
        <f aca="false">J59-K59</f>
        <v>34870.7817335615</v>
      </c>
      <c r="N59" s="125" t="n">
        <f aca="false">SUM(low_v5_m!C47:J47)</f>
        <v>2815084.55459205</v>
      </c>
      <c r="O59" s="7"/>
      <c r="P59" s="7"/>
      <c r="Q59" s="42" t="n">
        <f aca="false">I59*5.5017049523</f>
        <v>114271767.883803</v>
      </c>
      <c r="R59" s="42"/>
      <c r="S59" s="42"/>
      <c r="T59" s="7"/>
      <c r="U59" s="7"/>
      <c r="V59" s="42" t="n">
        <f aca="false">K59*5.5017049523</f>
        <v>6203109.66591608</v>
      </c>
      <c r="W59" s="42" t="n">
        <f aca="false">M59*5.5017049523</f>
        <v>191848.752554108</v>
      </c>
      <c r="X59" s="42" t="n">
        <f aca="false">N59*5.1890047538+L59*5.5017049523</f>
        <v>19652233.3714625</v>
      </c>
      <c r="Y59" s="42" t="n">
        <f aca="false">N59*5.1890047538</f>
        <v>14607487.1361271</v>
      </c>
      <c r="Z59" s="42" t="n">
        <f aca="false">L59*5.5017049523</f>
        <v>5044746.23533535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f aca="false">low_v2_m!D48+temporary_pension_bonus_low!B48</f>
        <v>22936383.6081219</v>
      </c>
      <c r="G60" s="125" t="n">
        <f aca="false">low_v2_m!E48+temporary_pension_bonus_low!B48</f>
        <v>21980574.6570527</v>
      </c>
      <c r="H60" s="42" t="n">
        <f aca="false">F60-J60</f>
        <v>21704388.3855171</v>
      </c>
      <c r="I60" s="42" t="n">
        <f aca="false">G60-K60</f>
        <v>20785539.2911259</v>
      </c>
      <c r="J60" s="125" t="n">
        <f aca="false">low_v2_m!J48</f>
        <v>1231995.22260488</v>
      </c>
      <c r="K60" s="125" t="n">
        <f aca="false">low_v2_m!K48</f>
        <v>1195035.36592673</v>
      </c>
      <c r="L60" s="42" t="n">
        <f aca="false">H60-I60</f>
        <v>918849.094391122</v>
      </c>
      <c r="M60" s="42" t="n">
        <f aca="false">J60-K60</f>
        <v>36959.8566781462</v>
      </c>
      <c r="N60" s="125" t="n">
        <f aca="false">SUM(low_v5_m!C48:J48)</f>
        <v>2781515.44620361</v>
      </c>
      <c r="O60" s="7"/>
      <c r="P60" s="7"/>
      <c r="Q60" s="42" t="n">
        <f aca="false">I60*5.5017049523</f>
        <v>114355904.454214</v>
      </c>
      <c r="R60" s="42"/>
      <c r="S60" s="42"/>
      <c r="T60" s="7"/>
      <c r="U60" s="7"/>
      <c r="V60" s="42" t="n">
        <f aca="false">K60*5.5017049523</f>
        <v>6574731.99089274</v>
      </c>
      <c r="W60" s="42" t="n">
        <f aca="false">M60*5.5017049523</f>
        <v>203342.226522455</v>
      </c>
      <c r="X60" s="42" t="n">
        <f aca="false">N60*5.1890047538+L60*5.5017049523</f>
        <v>19488533.4861467</v>
      </c>
      <c r="Y60" s="42" t="n">
        <f aca="false">N60*5.1890047538</f>
        <v>14433296.8731187</v>
      </c>
      <c r="Z60" s="42" t="n">
        <f aca="false">L60*5.5017049523</f>
        <v>5055236.61302801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f aca="false">low_v2_m!D49+temporary_pension_bonus_low!B49</f>
        <v>23139231.7360414</v>
      </c>
      <c r="G61" s="125" t="n">
        <f aca="false">low_v2_m!E49+temporary_pension_bonus_low!B49</f>
        <v>22172649.5266177</v>
      </c>
      <c r="H61" s="42" t="n">
        <f aca="false">F61-J61</f>
        <v>21870117.1045402</v>
      </c>
      <c r="I61" s="42" t="n">
        <f aca="false">G61-K61</f>
        <v>20941608.3340616</v>
      </c>
      <c r="J61" s="125" t="n">
        <f aca="false">low_v2_m!J49</f>
        <v>1269114.6315012</v>
      </c>
      <c r="K61" s="125" t="n">
        <f aca="false">low_v2_m!K49</f>
        <v>1231041.19255616</v>
      </c>
      <c r="L61" s="42" t="n">
        <f aca="false">H61-I61</f>
        <v>928508.770478625</v>
      </c>
      <c r="M61" s="42" t="n">
        <f aca="false">J61-K61</f>
        <v>38073.4389450354</v>
      </c>
      <c r="N61" s="125" t="n">
        <f aca="false">SUM(low_v5_m!C49:J49)</f>
        <v>2753324.9179318</v>
      </c>
      <c r="O61" s="7"/>
      <c r="P61" s="7"/>
      <c r="Q61" s="42" t="n">
        <f aca="false">I61*5.5017049523</f>
        <v>115214550.280634</v>
      </c>
      <c r="R61" s="42"/>
      <c r="S61" s="42"/>
      <c r="T61" s="7"/>
      <c r="U61" s="7"/>
      <c r="V61" s="42" t="n">
        <f aca="false">K61*5.5017049523</f>
        <v>6772825.42557153</v>
      </c>
      <c r="W61" s="42" t="n">
        <f aca="false">M61*5.5017049523</f>
        <v>209468.827594993</v>
      </c>
      <c r="X61" s="42" t="n">
        <f aca="false">N61*5.1890047538+L61*5.5017049523</f>
        <v>19395397.3887003</v>
      </c>
      <c r="Y61" s="42" t="n">
        <f aca="false">N61*5.1890047538</f>
        <v>14287016.0879041</v>
      </c>
      <c r="Z61" s="42" t="n">
        <f aca="false">L61*5.5017049523</f>
        <v>5108381.30079623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f aca="false">low_v2_m!D50+temporary_pension_bonus_low!B50</f>
        <v>23283482.7278167</v>
      </c>
      <c r="G62" s="123" t="n">
        <f aca="false">low_v2_m!E50+temporary_pension_bonus_low!B50</f>
        <v>22309714.8339349</v>
      </c>
      <c r="H62" s="8" t="n">
        <f aca="false">F62-J62</f>
        <v>21915632.3063381</v>
      </c>
      <c r="I62" s="8" t="n">
        <f aca="false">G62-K62</f>
        <v>20982899.9251006</v>
      </c>
      <c r="J62" s="123" t="n">
        <f aca="false">low_v2_m!J50</f>
        <v>1367850.42147866</v>
      </c>
      <c r="K62" s="123" t="n">
        <f aca="false">low_v2_m!K50</f>
        <v>1326814.9088343</v>
      </c>
      <c r="L62" s="8" t="n">
        <f aca="false">H62-I62</f>
        <v>932732.381237522</v>
      </c>
      <c r="M62" s="8" t="n">
        <f aca="false">J62-K62</f>
        <v>41035.5126443598</v>
      </c>
      <c r="N62" s="123" t="n">
        <f aca="false">SUM(low_v5_m!C50:J50)</f>
        <v>3392807.3938551</v>
      </c>
      <c r="O62" s="5"/>
      <c r="P62" s="5"/>
      <c r="Q62" s="8" t="n">
        <f aca="false">I62*5.5017049523</f>
        <v>115441724.431541</v>
      </c>
      <c r="R62" s="8"/>
      <c r="S62" s="8"/>
      <c r="T62" s="5"/>
      <c r="U62" s="5"/>
      <c r="V62" s="8" t="n">
        <f aca="false">K62*5.5017049523</f>
        <v>7299744.15471915</v>
      </c>
      <c r="W62" s="8" t="n">
        <f aca="false">M62*5.5017049523</f>
        <v>225765.283135644</v>
      </c>
      <c r="X62" s="8" t="n">
        <f aca="false">N62*5.1890047538+L62*5.5017049523</f>
        <v>22736912.056467</v>
      </c>
      <c r="Y62" s="8" t="n">
        <f aca="false">N62*5.1890047538</f>
        <v>17605293.6954419</v>
      </c>
      <c r="Z62" s="8" t="n">
        <f aca="false">L62*5.5017049523</f>
        <v>5131618.36102505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f aca="false">low_v2_m!D51+temporary_pension_bonus_low!B51</f>
        <v>23304682.0788161</v>
      </c>
      <c r="G63" s="125" t="n">
        <f aca="false">low_v2_m!E51+temporary_pension_bonus_low!B51</f>
        <v>22329843.224375</v>
      </c>
      <c r="H63" s="42" t="n">
        <f aca="false">F63-J63</f>
        <v>21908402.5542283</v>
      </c>
      <c r="I63" s="42" t="n">
        <f aca="false">G63-K63</f>
        <v>20975452.0855247</v>
      </c>
      <c r="J63" s="125" t="n">
        <f aca="false">low_v2_m!J51</f>
        <v>1396279.52458784</v>
      </c>
      <c r="K63" s="125" t="n">
        <f aca="false">low_v2_m!K51</f>
        <v>1354391.13885021</v>
      </c>
      <c r="L63" s="42" t="n">
        <f aca="false">H63-I63</f>
        <v>932950.468703508</v>
      </c>
      <c r="M63" s="42" t="n">
        <f aca="false">J63-K63</f>
        <v>41888.3857376352</v>
      </c>
      <c r="N63" s="125" t="n">
        <f aca="false">SUM(low_v5_m!C51:J51)</f>
        <v>2748150.17188226</v>
      </c>
      <c r="O63" s="7"/>
      <c r="P63" s="7"/>
      <c r="Q63" s="42" t="n">
        <f aca="false">I63*5.5017049523</f>
        <v>115400748.615663</v>
      </c>
      <c r="R63" s="42"/>
      <c r="S63" s="42"/>
      <c r="T63" s="7"/>
      <c r="U63" s="7"/>
      <c r="V63" s="42" t="n">
        <f aca="false">K63*5.5017049523</f>
        <v>7451460.43596342</v>
      </c>
      <c r="W63" s="42" t="n">
        <f aca="false">M63*5.5017049523</f>
        <v>230457.5392566</v>
      </c>
      <c r="X63" s="42" t="n">
        <f aca="false">N63*5.1890047538+L63*5.5017049523</f>
        <v>19392982.51997</v>
      </c>
      <c r="Y63" s="42" t="n">
        <f aca="false">N63*5.1890047538</f>
        <v>14260164.3060533</v>
      </c>
      <c r="Z63" s="42" t="n">
        <f aca="false">L63*5.5017049523</f>
        <v>5132818.2139167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f aca="false">low_v2_m!D52+temporary_pension_bonus_low!B52</f>
        <v>23424884.5946</v>
      </c>
      <c r="G64" s="125" t="n">
        <f aca="false">low_v2_m!E52+temporary_pension_bonus_low!B52</f>
        <v>22443778.2657262</v>
      </c>
      <c r="H64" s="42" t="n">
        <f aca="false">F64-J64</f>
        <v>21951436.2709435</v>
      </c>
      <c r="I64" s="42" t="n">
        <f aca="false">G64-K64</f>
        <v>21014533.3917794</v>
      </c>
      <c r="J64" s="125" t="n">
        <f aca="false">low_v2_m!J52</f>
        <v>1473448.32365656</v>
      </c>
      <c r="K64" s="125" t="n">
        <f aca="false">low_v2_m!K52</f>
        <v>1429244.87394686</v>
      </c>
      <c r="L64" s="42" t="n">
        <f aca="false">H64-I64</f>
        <v>936902.879164141</v>
      </c>
      <c r="M64" s="42" t="n">
        <f aca="false">J64-K64</f>
        <v>44203.4497096967</v>
      </c>
      <c r="N64" s="125" t="n">
        <f aca="false">SUM(low_v5_m!C52:J52)</f>
        <v>2747938.54808011</v>
      </c>
      <c r="O64" s="7"/>
      <c r="P64" s="7"/>
      <c r="Q64" s="42" t="n">
        <f aca="false">I64*5.5017049523</f>
        <v>115615762.431826</v>
      </c>
      <c r="R64" s="42"/>
      <c r="S64" s="42"/>
      <c r="T64" s="7"/>
      <c r="U64" s="7"/>
      <c r="V64" s="42" t="n">
        <f aca="false">K64*5.5017049523</f>
        <v>7863283.60104285</v>
      </c>
      <c r="W64" s="42" t="n">
        <f aca="false">M64*5.5017049523</f>
        <v>243194.338176582</v>
      </c>
      <c r="X64" s="42" t="n">
        <f aca="false">N64*5.1890047538+L64*5.5017049523</f>
        <v>19413629.3992594</v>
      </c>
      <c r="Y64" s="42" t="n">
        <f aca="false">N64*5.1890047538</f>
        <v>14259066.189138</v>
      </c>
      <c r="Z64" s="42" t="n">
        <f aca="false">L64*5.5017049523</f>
        <v>5154563.21012148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f aca="false">low_v2_m!D53+temporary_pension_bonus_low!B53</f>
        <v>23588052.1492581</v>
      </c>
      <c r="G65" s="125" t="n">
        <f aca="false">low_v2_m!E53+temporary_pension_bonus_low!B53</f>
        <v>22599454.3076134</v>
      </c>
      <c r="H65" s="42" t="n">
        <f aca="false">F65-J65</f>
        <v>22030476.9647791</v>
      </c>
      <c r="I65" s="42" t="n">
        <f aca="false">G65-K65</f>
        <v>21088606.3786688</v>
      </c>
      <c r="J65" s="125" t="n">
        <f aca="false">low_v2_m!J53</f>
        <v>1557575.184479</v>
      </c>
      <c r="K65" s="125" t="n">
        <f aca="false">low_v2_m!K53</f>
        <v>1510847.92894463</v>
      </c>
      <c r="L65" s="42" t="n">
        <f aca="false">H65-I65</f>
        <v>941870.586110365</v>
      </c>
      <c r="M65" s="42" t="n">
        <f aca="false">J65-K65</f>
        <v>46727.25553437</v>
      </c>
      <c r="N65" s="125" t="n">
        <f aca="false">SUM(low_v5_m!C53:J53)</f>
        <v>2782078.5310809</v>
      </c>
      <c r="O65" s="7"/>
      <c r="P65" s="7"/>
      <c r="Q65" s="42" t="n">
        <f aca="false">I65*5.5017049523</f>
        <v>116023290.150627</v>
      </c>
      <c r="R65" s="42"/>
      <c r="S65" s="42"/>
      <c r="T65" s="7"/>
      <c r="U65" s="7"/>
      <c r="V65" s="42" t="n">
        <f aca="false">K65*5.5017049523</f>
        <v>8312239.53284685</v>
      </c>
      <c r="W65" s="42" t="n">
        <f aca="false">M65*5.5017049523</f>
        <v>257079.573180831</v>
      </c>
      <c r="X65" s="42" t="n">
        <f aca="false">N65*5.1890047538+L65*5.5017049523</f>
        <v>19618112.7912528</v>
      </c>
      <c r="Y65" s="42" t="n">
        <f aca="false">N65*5.1890047538</f>
        <v>14436218.7232237</v>
      </c>
      <c r="Z65" s="42" t="n">
        <f aca="false">L65*5.5017049523</f>
        <v>5181894.0680291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f aca="false">low_v2_m!D54+temporary_pension_bonus_low!B54</f>
        <v>23752749.7356299</v>
      </c>
      <c r="G66" s="123" t="n">
        <f aca="false">low_v2_m!E54+temporary_pension_bonus_low!B54</f>
        <v>22756128.5022076</v>
      </c>
      <c r="H66" s="8" t="n">
        <f aca="false">F66-J66</f>
        <v>22108097.9379872</v>
      </c>
      <c r="I66" s="8" t="n">
        <f aca="false">G66-K66</f>
        <v>21160816.2584942</v>
      </c>
      <c r="J66" s="123" t="n">
        <f aca="false">low_v2_m!J54</f>
        <v>1644651.79764262</v>
      </c>
      <c r="K66" s="123" t="n">
        <f aca="false">low_v2_m!K54</f>
        <v>1595312.24371334</v>
      </c>
      <c r="L66" s="8" t="n">
        <f aca="false">H66-I66</f>
        <v>947281.679493003</v>
      </c>
      <c r="M66" s="8" t="n">
        <f aca="false">J66-K66</f>
        <v>49339.5539292784</v>
      </c>
      <c r="N66" s="123" t="n">
        <f aca="false">SUM(low_v5_m!C54:J54)</f>
        <v>3329532.11570181</v>
      </c>
      <c r="O66" s="5"/>
      <c r="P66" s="5"/>
      <c r="Q66" s="8" t="n">
        <f aca="false">I66*5.5017049523</f>
        <v>116420567.604068</v>
      </c>
      <c r="R66" s="8"/>
      <c r="S66" s="8"/>
      <c r="T66" s="5"/>
      <c r="U66" s="5"/>
      <c r="V66" s="8" t="n">
        <f aca="false">K66*5.5017049523</f>
        <v>8776937.27170253</v>
      </c>
      <c r="W66" s="8" t="n">
        <f aca="false">M66*5.5017049523</f>
        <v>271451.668196984</v>
      </c>
      <c r="X66" s="8" t="n">
        <f aca="false">N66*5.1890047538+L66*5.5017049523</f>
        <v>22488622.2835962</v>
      </c>
      <c r="Y66" s="8" t="n">
        <f aca="false">N66*5.1890047538</f>
        <v>17276957.9763064</v>
      </c>
      <c r="Z66" s="8" t="n">
        <f aca="false">L66*5.5017049523</f>
        <v>5211664.30728971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f aca="false">low_v2_m!D55+temporary_pension_bonus_low!B55</f>
        <v>23884471.9364743</v>
      </c>
      <c r="G67" s="125" t="n">
        <f aca="false">low_v2_m!E55+temporary_pension_bonus_low!B55</f>
        <v>22881664.8077516</v>
      </c>
      <c r="H67" s="42" t="n">
        <f aca="false">F67-J67</f>
        <v>22184045.051176</v>
      </c>
      <c r="I67" s="42" t="n">
        <f aca="false">G67-K67</f>
        <v>21232250.7290122</v>
      </c>
      <c r="J67" s="125" t="n">
        <f aca="false">low_v2_m!J55</f>
        <v>1700426.88529835</v>
      </c>
      <c r="K67" s="125" t="n">
        <f aca="false">low_v2_m!K55</f>
        <v>1649414.0787394</v>
      </c>
      <c r="L67" s="42" t="n">
        <f aca="false">H67-I67</f>
        <v>951794.322163768</v>
      </c>
      <c r="M67" s="42" t="n">
        <f aca="false">J67-K67</f>
        <v>51012.8065589503</v>
      </c>
      <c r="N67" s="125" t="n">
        <f aca="false">SUM(low_v5_m!C55:J55)</f>
        <v>2684688.36611295</v>
      </c>
      <c r="O67" s="7"/>
      <c r="P67" s="7"/>
      <c r="Q67" s="42" t="n">
        <f aca="false">I67*5.5017049523</f>
        <v>116813578.984282</v>
      </c>
      <c r="R67" s="42"/>
      <c r="S67" s="42"/>
      <c r="T67" s="7"/>
      <c r="U67" s="7"/>
      <c r="V67" s="42" t="n">
        <f aca="false">K67*5.5017049523</f>
        <v>9074589.6053939</v>
      </c>
      <c r="W67" s="42" t="n">
        <f aca="false">M67*5.5017049523</f>
        <v>280657.410476099</v>
      </c>
      <c r="X67" s="42" t="n">
        <f aca="false">N67*5.1890047538+L67*5.5017049523</f>
        <v>19167352.2300511</v>
      </c>
      <c r="Y67" s="42" t="n">
        <f aca="false">N67*5.1890047538</f>
        <v>13930860.6942317</v>
      </c>
      <c r="Z67" s="42" t="n">
        <f aca="false">L67*5.5017049523</f>
        <v>5236491.53581942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f aca="false">low_v2_m!D56+temporary_pension_bonus_low!B56</f>
        <v>24063735.7913303</v>
      </c>
      <c r="G68" s="125" t="n">
        <f aca="false">low_v2_m!E56+temporary_pension_bonus_low!B56</f>
        <v>23051603.0912347</v>
      </c>
      <c r="H68" s="42" t="n">
        <f aca="false">F68-J68</f>
        <v>22302634.5023432</v>
      </c>
      <c r="I68" s="42" t="n">
        <f aca="false">G68-K68</f>
        <v>21343334.8409172</v>
      </c>
      <c r="J68" s="125" t="n">
        <f aca="false">low_v2_m!J56</f>
        <v>1761101.28898712</v>
      </c>
      <c r="K68" s="125" t="n">
        <f aca="false">low_v2_m!K56</f>
        <v>1708268.25031751</v>
      </c>
      <c r="L68" s="42" t="n">
        <f aca="false">H68-I68</f>
        <v>959299.661425948</v>
      </c>
      <c r="M68" s="42" t="n">
        <f aca="false">J68-K68</f>
        <v>52833.0386696139</v>
      </c>
      <c r="N68" s="125" t="n">
        <f aca="false">SUM(low_v5_m!C56:J56)</f>
        <v>2678684.58171783</v>
      </c>
      <c r="O68" s="7"/>
      <c r="P68" s="7"/>
      <c r="Q68" s="42" t="n">
        <f aca="false">I68*5.5017049523</f>
        <v>117424730.992871</v>
      </c>
      <c r="R68" s="42"/>
      <c r="S68" s="42"/>
      <c r="T68" s="7"/>
      <c r="U68" s="7"/>
      <c r="V68" s="42" t="n">
        <f aca="false">K68*5.5017049523</f>
        <v>9398387.89262869</v>
      </c>
      <c r="W68" s="42" t="n">
        <f aca="false">M68*5.5017049523</f>
        <v>290671.790493672</v>
      </c>
      <c r="X68" s="42" t="n">
        <f aca="false">N68*5.1890047538+L68*5.5017049523</f>
        <v>19177490.7264714</v>
      </c>
      <c r="Y68" s="42" t="n">
        <f aca="false">N68*5.1890047538</f>
        <v>13899707.0284646</v>
      </c>
      <c r="Z68" s="42" t="n">
        <f aca="false">L68*5.5017049523</f>
        <v>5277783.69800685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f aca="false">low_v2_m!D57+temporary_pension_bonus_low!B57</f>
        <v>24253959.9772987</v>
      </c>
      <c r="G69" s="125" t="n">
        <f aca="false">low_v2_m!E57+temporary_pension_bonus_low!B57</f>
        <v>23232665.1923381</v>
      </c>
      <c r="H69" s="42" t="n">
        <f aca="false">F69-J69</f>
        <v>22394700.8681812</v>
      </c>
      <c r="I69" s="42" t="n">
        <f aca="false">G69-K69</f>
        <v>21429183.8564941</v>
      </c>
      <c r="J69" s="125" t="n">
        <f aca="false">low_v2_m!J57</f>
        <v>1859259.10911755</v>
      </c>
      <c r="K69" s="125" t="n">
        <f aca="false">low_v2_m!K57</f>
        <v>1803481.33584402</v>
      </c>
      <c r="L69" s="42" t="n">
        <f aca="false">H69-I69</f>
        <v>965517.011687085</v>
      </c>
      <c r="M69" s="42" t="n">
        <f aca="false">J69-K69</f>
        <v>55777.7732735267</v>
      </c>
      <c r="N69" s="125" t="n">
        <f aca="false">SUM(low_v5_m!C57:J57)</f>
        <v>2627003.97042746</v>
      </c>
      <c r="O69" s="7"/>
      <c r="P69" s="7"/>
      <c r="Q69" s="42" t="n">
        <f aca="false">I69*5.5017049523</f>
        <v>117897046.947021</v>
      </c>
      <c r="R69" s="42"/>
      <c r="S69" s="42"/>
      <c r="T69" s="7"/>
      <c r="U69" s="7"/>
      <c r="V69" s="42" t="n">
        <f aca="false">K69*5.5017049523</f>
        <v>9922222.19679367</v>
      </c>
      <c r="W69" s="42" t="n">
        <f aca="false">M69*5.5017049523</f>
        <v>306872.851447228</v>
      </c>
      <c r="X69" s="42" t="n">
        <f aca="false">N69*5.1890047538+L69*5.5017049523</f>
        <v>18943525.8155283</v>
      </c>
      <c r="Y69" s="42" t="n">
        <f aca="false">N69*5.1890047538</f>
        <v>13631536.0907996</v>
      </c>
      <c r="Z69" s="42" t="n">
        <f aca="false">L69*5.5017049523</f>
        <v>5311989.72472873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f aca="false">low_v2_m!D58+temporary_pension_bonus_low!B58</f>
        <v>24356242.9406223</v>
      </c>
      <c r="G70" s="123" t="n">
        <f aca="false">low_v2_m!E58+temporary_pension_bonus_low!B58</f>
        <v>23329833.4414078</v>
      </c>
      <c r="H70" s="8" t="n">
        <f aca="false">F70-J70</f>
        <v>22452842.1617578</v>
      </c>
      <c r="I70" s="8" t="n">
        <f aca="false">G70-K70</f>
        <v>21483534.6859092</v>
      </c>
      <c r="J70" s="123" t="n">
        <f aca="false">low_v2_m!J58</f>
        <v>1903400.77886452</v>
      </c>
      <c r="K70" s="123" t="n">
        <f aca="false">low_v2_m!K58</f>
        <v>1846298.75549859</v>
      </c>
      <c r="L70" s="8" t="n">
        <f aca="false">H70-I70</f>
        <v>969307.475848522</v>
      </c>
      <c r="M70" s="8" t="n">
        <f aca="false">J70-K70</f>
        <v>57102.023365936</v>
      </c>
      <c r="N70" s="123" t="n">
        <f aca="false">SUM(low_v5_m!C58:J58)</f>
        <v>3237652.68573143</v>
      </c>
      <c r="O70" s="5"/>
      <c r="P70" s="5"/>
      <c r="Q70" s="8" t="n">
        <f aca="false">I70*5.5017049523</f>
        <v>118196069.174376</v>
      </c>
      <c r="R70" s="8"/>
      <c r="S70" s="8"/>
      <c r="T70" s="5"/>
      <c r="U70" s="5"/>
      <c r="V70" s="8" t="n">
        <f aca="false">K70*5.5017049523</f>
        <v>10157791.0065519</v>
      </c>
      <c r="W70" s="8" t="n">
        <f aca="false">M70*5.5017049523</f>
        <v>314158.48473872</v>
      </c>
      <c r="X70" s="8" t="n">
        <f aca="false">N70*5.1890047538+L70*5.5017049523</f>
        <v>22133038.9175909</v>
      </c>
      <c r="Y70" s="8" t="n">
        <f aca="false">N70*5.1890047538</f>
        <v>16800195.1774137</v>
      </c>
      <c r="Z70" s="8" t="n">
        <f aca="false">L70*5.5017049523</f>
        <v>5332843.74017723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f aca="false">low_v2_m!D59+temporary_pension_bonus_low!B59</f>
        <v>24449477.0329718</v>
      </c>
      <c r="G71" s="125" t="n">
        <f aca="false">low_v2_m!E59+temporary_pension_bonus_low!B59</f>
        <v>23419411.0626078</v>
      </c>
      <c r="H71" s="42" t="n">
        <f aca="false">F71-J71</f>
        <v>22466987.3232592</v>
      </c>
      <c r="I71" s="42" t="n">
        <f aca="false">G71-K71</f>
        <v>21496396.0441865</v>
      </c>
      <c r="J71" s="125" t="n">
        <f aca="false">low_v2_m!J59</f>
        <v>1982489.70971266</v>
      </c>
      <c r="K71" s="125" t="n">
        <f aca="false">low_v2_m!K59</f>
        <v>1923015.01842128</v>
      </c>
      <c r="L71" s="42" t="n">
        <f aca="false">H71-I71</f>
        <v>970591.279072624</v>
      </c>
      <c r="M71" s="42" t="n">
        <f aca="false">J71-K71</f>
        <v>59474.6912913795</v>
      </c>
      <c r="N71" s="125" t="n">
        <f aca="false">SUM(low_v5_m!C59:J59)</f>
        <v>2639511.64474033</v>
      </c>
      <c r="O71" s="7"/>
      <c r="P71" s="7"/>
      <c r="Q71" s="42" t="n">
        <f aca="false">I71*5.5017049523</f>
        <v>118266828.572903</v>
      </c>
      <c r="R71" s="42"/>
      <c r="S71" s="42"/>
      <c r="T71" s="7"/>
      <c r="U71" s="7"/>
      <c r="V71" s="42" t="n">
        <f aca="false">K71*5.5017049523</f>
        <v>10579861.2501956</v>
      </c>
      <c r="W71" s="42" t="n">
        <f aca="false">M71*5.5017049523</f>
        <v>327212.203614296</v>
      </c>
      <c r="X71" s="42" t="n">
        <f aca="false">N71*5.1890047538+L71*5.5017049523</f>
        <v>19036345.3190011</v>
      </c>
      <c r="Y71" s="42" t="n">
        <f aca="false">N71*5.1890047538</f>
        <v>13696438.472268</v>
      </c>
      <c r="Z71" s="42" t="n">
        <f aca="false">L71*5.5017049523</f>
        <v>5339906.84673304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f aca="false">low_v2_m!D60+temporary_pension_bonus_low!B60</f>
        <v>24646377.3940942</v>
      </c>
      <c r="G72" s="125" t="n">
        <f aca="false">low_v2_m!E60+temporary_pension_bonus_low!B60</f>
        <v>23606803.9214824</v>
      </c>
      <c r="H72" s="42" t="n">
        <f aca="false">F72-J72</f>
        <v>22637449.7769266</v>
      </c>
      <c r="I72" s="42" t="n">
        <f aca="false">G72-K72</f>
        <v>21658144.1328298</v>
      </c>
      <c r="J72" s="125" t="n">
        <f aca="false">low_v2_m!J60</f>
        <v>2008927.61716763</v>
      </c>
      <c r="K72" s="125" t="n">
        <f aca="false">low_v2_m!K60</f>
        <v>1948659.7886526</v>
      </c>
      <c r="L72" s="42" t="n">
        <f aca="false">H72-I72</f>
        <v>979305.644096762</v>
      </c>
      <c r="M72" s="42" t="n">
        <f aca="false">J72-K72</f>
        <v>60267.828515029</v>
      </c>
      <c r="N72" s="125" t="n">
        <f aca="false">SUM(low_v5_m!C60:J60)</f>
        <v>2673470.40365853</v>
      </c>
      <c r="O72" s="7"/>
      <c r="P72" s="7"/>
      <c r="Q72" s="42" t="n">
        <f aca="false">I72*5.5017049523</f>
        <v>119156718.833217</v>
      </c>
      <c r="R72" s="42"/>
      <c r="S72" s="42"/>
      <c r="T72" s="7"/>
      <c r="U72" s="7"/>
      <c r="V72" s="42" t="n">
        <f aca="false">K72*5.5017049523</f>
        <v>10720951.2095779</v>
      </c>
      <c r="W72" s="42" t="n">
        <f aca="false">M72*5.5017049523</f>
        <v>331575.810605502</v>
      </c>
      <c r="X72" s="42" t="n">
        <f aca="false">N72*5.1890047538+L72*5.5017049523</f>
        <v>19260501.3456702</v>
      </c>
      <c r="Y72" s="42" t="n">
        <f aca="false">N72*5.1890047538</f>
        <v>13872650.6337277</v>
      </c>
      <c r="Z72" s="42" t="n">
        <f aca="false">L72*5.5017049523</f>
        <v>5387850.7119425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f aca="false">low_v2_m!D61+temporary_pension_bonus_low!B61</f>
        <v>24654637.1562125</v>
      </c>
      <c r="G73" s="125" t="n">
        <f aca="false">low_v2_m!E61+temporary_pension_bonus_low!B61</f>
        <v>23615219.1871722</v>
      </c>
      <c r="H73" s="42" t="n">
        <f aca="false">F73-J73</f>
        <v>22578947.7882467</v>
      </c>
      <c r="I73" s="42" t="n">
        <f aca="false">G73-K73</f>
        <v>21601800.5002455</v>
      </c>
      <c r="J73" s="125" t="n">
        <f aca="false">low_v2_m!J61</f>
        <v>2075689.36796572</v>
      </c>
      <c r="K73" s="125" t="n">
        <f aca="false">low_v2_m!K61</f>
        <v>2013418.68692675</v>
      </c>
      <c r="L73" s="42" t="n">
        <f aca="false">H73-I73</f>
        <v>977147.288001277</v>
      </c>
      <c r="M73" s="42" t="n">
        <f aca="false">J73-K73</f>
        <v>62270.681038972</v>
      </c>
      <c r="N73" s="125" t="n">
        <f aca="false">SUM(low_v5_m!C61:J61)</f>
        <v>2642647.72881867</v>
      </c>
      <c r="O73" s="7"/>
      <c r="P73" s="7"/>
      <c r="Q73" s="42" t="n">
        <f aca="false">I73*5.5017049523</f>
        <v>118846732.790797</v>
      </c>
      <c r="R73" s="42"/>
      <c r="S73" s="42"/>
      <c r="T73" s="7"/>
      <c r="U73" s="7"/>
      <c r="V73" s="42" t="n">
        <f aca="false">K73*5.5017049523</f>
        <v>11077235.5609182</v>
      </c>
      <c r="W73" s="42" t="n">
        <f aca="false">M73*5.5017049523</f>
        <v>342594.914255206</v>
      </c>
      <c r="X73" s="42" t="n">
        <f aca="false">N73*5.1890047538+L73*5.5017049523</f>
        <v>19088687.700982</v>
      </c>
      <c r="Y73" s="42" t="n">
        <f aca="false">N73*5.1890047538</f>
        <v>13712711.6274588</v>
      </c>
      <c r="Z73" s="42" t="n">
        <f aca="false">L73*5.5017049523</f>
        <v>5375976.07352314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f aca="false">low_v2_m!D62+temporary_pension_bonus_low!B62</f>
        <v>24798634.8284407</v>
      </c>
      <c r="G74" s="123" t="n">
        <f aca="false">low_v2_m!E62+temporary_pension_bonus_low!B62</f>
        <v>23752164.8917224</v>
      </c>
      <c r="H74" s="8" t="n">
        <f aca="false">F74-J74</f>
        <v>22652666.9598813</v>
      </c>
      <c r="I74" s="8" t="n">
        <f aca="false">G74-K74</f>
        <v>21670576.0592199</v>
      </c>
      <c r="J74" s="123" t="n">
        <f aca="false">low_v2_m!J62</f>
        <v>2145967.86855932</v>
      </c>
      <c r="K74" s="123" t="n">
        <f aca="false">low_v2_m!K62</f>
        <v>2081588.83250254</v>
      </c>
      <c r="L74" s="8" t="n">
        <f aca="false">H74-I74</f>
        <v>982090.900661439</v>
      </c>
      <c r="M74" s="8" t="n">
        <f aca="false">J74-K74</f>
        <v>64379.0360567798</v>
      </c>
      <c r="N74" s="123" t="n">
        <f aca="false">SUM(low_v5_m!C62:J62)</f>
        <v>3151973.30044071</v>
      </c>
      <c r="O74" s="5"/>
      <c r="P74" s="5"/>
      <c r="Q74" s="8" t="n">
        <f aca="false">I74*5.5017049523</f>
        <v>119225115.624204</v>
      </c>
      <c r="R74" s="8"/>
      <c r="S74" s="8"/>
      <c r="T74" s="5"/>
      <c r="U74" s="5"/>
      <c r="V74" s="8" t="n">
        <f aca="false">K74*5.5017049523</f>
        <v>11452287.5884316</v>
      </c>
      <c r="W74" s="8" t="n">
        <f aca="false">M74*5.5017049523</f>
        <v>354194.461497886</v>
      </c>
      <c r="X74" s="8" t="n">
        <f aca="false">N74*5.1890047538+L74*5.5017049523</f>
        <v>21758778.8116153</v>
      </c>
      <c r="Y74" s="8" t="n">
        <f aca="false">N74*5.1890047538</f>
        <v>16355604.4398375</v>
      </c>
      <c r="Z74" s="8" t="n">
        <f aca="false">L74*5.5017049523</f>
        <v>5403174.37177781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f aca="false">low_v2_m!D63+temporary_pension_bonus_low!B63</f>
        <v>24899327.6859594</v>
      </c>
      <c r="G75" s="125" t="n">
        <f aca="false">low_v2_m!E63+temporary_pension_bonus_low!B63</f>
        <v>23848363.4761781</v>
      </c>
      <c r="H75" s="42" t="n">
        <f aca="false">F75-J75</f>
        <v>22696737.5772526</v>
      </c>
      <c r="I75" s="42" t="n">
        <f aca="false">G75-K75</f>
        <v>21711851.0707325</v>
      </c>
      <c r="J75" s="125" t="n">
        <f aca="false">low_v2_m!J63</f>
        <v>2202590.10870677</v>
      </c>
      <c r="K75" s="125" t="n">
        <f aca="false">low_v2_m!K63</f>
        <v>2136512.40544556</v>
      </c>
      <c r="L75" s="42" t="n">
        <f aca="false">H75-I75</f>
        <v>984886.506520093</v>
      </c>
      <c r="M75" s="42" t="n">
        <f aca="false">J75-K75</f>
        <v>66077.7032612031</v>
      </c>
      <c r="N75" s="125" t="n">
        <f aca="false">SUM(low_v5_m!C63:J63)</f>
        <v>2522670.73425108</v>
      </c>
      <c r="O75" s="7"/>
      <c r="P75" s="7"/>
      <c r="Q75" s="42" t="n">
        <f aca="false">I75*5.5017049523</f>
        <v>119452198.559449</v>
      </c>
      <c r="R75" s="42"/>
      <c r="S75" s="42"/>
      <c r="T75" s="7"/>
      <c r="U75" s="7"/>
      <c r="V75" s="42" t="n">
        <f aca="false">K75*5.5017049523</f>
        <v>11754460.8816902</v>
      </c>
      <c r="W75" s="42" t="n">
        <f aca="false">M75*5.5017049523</f>
        <v>363540.027268771</v>
      </c>
      <c r="X75" s="42" t="n">
        <f aca="false">N75*5.1890047538+L75*5.5017049523</f>
        <v>18508705.4026761</v>
      </c>
      <c r="Y75" s="42" t="n">
        <f aca="false">N75*5.1890047538</f>
        <v>13090150.432301</v>
      </c>
      <c r="Z75" s="42" t="n">
        <f aca="false">L75*5.5017049523</f>
        <v>5418554.97037504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f aca="false">low_v2_m!D64+temporary_pension_bonus_low!B64</f>
        <v>25039836.9386764</v>
      </c>
      <c r="G76" s="125" t="n">
        <f aca="false">low_v2_m!E64+temporary_pension_bonus_low!B64</f>
        <v>23981493.3996526</v>
      </c>
      <c r="H76" s="42" t="n">
        <f aca="false">F76-J76</f>
        <v>22801238.8206007</v>
      </c>
      <c r="I76" s="42" t="n">
        <f aca="false">G76-K76</f>
        <v>21810053.2251192</v>
      </c>
      <c r="J76" s="125" t="n">
        <f aca="false">low_v2_m!J64</f>
        <v>2238598.1180757</v>
      </c>
      <c r="K76" s="125" t="n">
        <f aca="false">low_v2_m!K64</f>
        <v>2171440.17453343</v>
      </c>
      <c r="L76" s="42" t="n">
        <f aca="false">H76-I76</f>
        <v>991185.595481459</v>
      </c>
      <c r="M76" s="42" t="n">
        <f aca="false">J76-K76</f>
        <v>67157.9435422705</v>
      </c>
      <c r="N76" s="125" t="n">
        <f aca="false">SUM(low_v5_m!C64:J64)</f>
        <v>2567460.9132935</v>
      </c>
      <c r="O76" s="7"/>
      <c r="P76" s="7"/>
      <c r="Q76" s="42" t="n">
        <f aca="false">I76*5.5017049523</f>
        <v>119992477.838565</v>
      </c>
      <c r="R76" s="42"/>
      <c r="S76" s="42"/>
      <c r="T76" s="7"/>
      <c r="U76" s="7"/>
      <c r="V76" s="42" t="n">
        <f aca="false">K76*5.5017049523</f>
        <v>11946623.1618537</v>
      </c>
      <c r="W76" s="42" t="n">
        <f aca="false">M76*5.5017049523</f>
        <v>369483.190572793</v>
      </c>
      <c r="X76" s="42" t="n">
        <f aca="false">N76*5.1890047538+L76*5.5017049523</f>
        <v>18775777.5835844</v>
      </c>
      <c r="Y76" s="42" t="n">
        <f aca="false">N76*5.1890047538</f>
        <v>13322566.8842756</v>
      </c>
      <c r="Z76" s="42" t="n">
        <f aca="false">L76*5.5017049523</f>
        <v>5453210.69930877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f aca="false">low_v2_m!D65+temporary_pension_bonus_low!B65</f>
        <v>25173271.4745532</v>
      </c>
      <c r="G77" s="125" t="n">
        <f aca="false">low_v2_m!E65+temporary_pension_bonus_low!B65</f>
        <v>24108364.2595857</v>
      </c>
      <c r="H77" s="42" t="n">
        <f aca="false">F77-J77</f>
        <v>22888259.867919</v>
      </c>
      <c r="I77" s="42" t="n">
        <f aca="false">G77-K77</f>
        <v>21891903.0011506</v>
      </c>
      <c r="J77" s="125" t="n">
        <f aca="false">low_v2_m!J65</f>
        <v>2285011.60663414</v>
      </c>
      <c r="K77" s="125" t="n">
        <f aca="false">low_v2_m!K65</f>
        <v>2216461.25843511</v>
      </c>
      <c r="L77" s="42" t="n">
        <f aca="false">H77-I77</f>
        <v>996356.866768431</v>
      </c>
      <c r="M77" s="42" t="n">
        <f aca="false">J77-K77</f>
        <v>68550.3481990239</v>
      </c>
      <c r="N77" s="125" t="n">
        <f aca="false">SUM(low_v5_m!C65:J65)</f>
        <v>2554396.39244743</v>
      </c>
      <c r="O77" s="7"/>
      <c r="P77" s="7"/>
      <c r="Q77" s="42" t="n">
        <f aca="false">I77*5.5017049523</f>
        <v>120442791.156702</v>
      </c>
      <c r="R77" s="42"/>
      <c r="S77" s="42"/>
      <c r="T77" s="7"/>
      <c r="U77" s="7"/>
      <c r="V77" s="42" t="n">
        <f aca="false">K77*5.5017049523</f>
        <v>12194315.8821136</v>
      </c>
      <c r="W77" s="42" t="n">
        <f aca="false">M77*5.5017049523</f>
        <v>377143.790168459</v>
      </c>
      <c r="X77" s="42" t="n">
        <f aca="false">N77*5.1890047538+L77*5.5017049523</f>
        <v>18736436.5316573</v>
      </c>
      <c r="Y77" s="42" t="n">
        <f aca="false">N77*5.1890047538</f>
        <v>13254775.0234993</v>
      </c>
      <c r="Z77" s="42" t="n">
        <f aca="false">L77*5.5017049523</f>
        <v>5481661.50815799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f aca="false">low_v2_m!D66+temporary_pension_bonus_low!B66</f>
        <v>25303343.1839969</v>
      </c>
      <c r="G78" s="123" t="n">
        <f aca="false">low_v2_m!E66+temporary_pension_bonus_low!B66</f>
        <v>24232581.5487015</v>
      </c>
      <c r="H78" s="8" t="n">
        <f aca="false">F78-J78</f>
        <v>22981516.1644721</v>
      </c>
      <c r="I78" s="8" t="n">
        <f aca="false">G78-K78</f>
        <v>21980409.3397625</v>
      </c>
      <c r="J78" s="123" t="n">
        <f aca="false">low_v2_m!J66</f>
        <v>2321827.01952479</v>
      </c>
      <c r="K78" s="123" t="n">
        <f aca="false">low_v2_m!K66</f>
        <v>2252172.20893904</v>
      </c>
      <c r="L78" s="8" t="n">
        <f aca="false">H78-I78</f>
        <v>1001106.82470961</v>
      </c>
      <c r="M78" s="8" t="n">
        <f aca="false">J78-K78</f>
        <v>69654.8105857442</v>
      </c>
      <c r="N78" s="123" t="n">
        <f aca="false">SUM(low_v5_m!C66:J66)</f>
        <v>3137506.67539435</v>
      </c>
      <c r="O78" s="5"/>
      <c r="P78" s="5"/>
      <c r="Q78" s="8" t="n">
        <f aca="false">I78*5.5017049523</f>
        <v>120929726.918153</v>
      </c>
      <c r="R78" s="8"/>
      <c r="S78" s="8"/>
      <c r="T78" s="5"/>
      <c r="U78" s="5"/>
      <c r="V78" s="8" t="n">
        <f aca="false">K78*5.5017049523</f>
        <v>12390786.9953524</v>
      </c>
      <c r="W78" s="8" t="n">
        <f aca="false">M78*5.5017049523</f>
        <v>383220.216351107</v>
      </c>
      <c r="X78" s="8" t="n">
        <f aca="false">N78*5.1890047538+L78*5.5017049523</f>
        <v>21788331.4289867</v>
      </c>
      <c r="Y78" s="8" t="n">
        <f aca="false">N78*5.1890047538</f>
        <v>16280537.0537005</v>
      </c>
      <c r="Z78" s="8" t="n">
        <f aca="false">L78*5.5017049523</f>
        <v>5507794.37528618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f aca="false">low_v2_m!D67+temporary_pension_bonus_low!B67</f>
        <v>25394214.682425</v>
      </c>
      <c r="G79" s="125" t="n">
        <f aca="false">low_v2_m!E67+temporary_pension_bonus_low!B67</f>
        <v>24319118.064983</v>
      </c>
      <c r="H79" s="42" t="n">
        <f aca="false">F79-J79</f>
        <v>23021471.8168175</v>
      </c>
      <c r="I79" s="42" t="n">
        <f aca="false">G79-K79</f>
        <v>22017557.4853437</v>
      </c>
      <c r="J79" s="125" t="n">
        <f aca="false">low_v2_m!J67</f>
        <v>2372742.8656075</v>
      </c>
      <c r="K79" s="125" t="n">
        <f aca="false">low_v2_m!K67</f>
        <v>2301560.57963928</v>
      </c>
      <c r="L79" s="42" t="n">
        <f aca="false">H79-I79</f>
        <v>1003914.3314738</v>
      </c>
      <c r="M79" s="42" t="n">
        <f aca="false">J79-K79</f>
        <v>71182.2859682254</v>
      </c>
      <c r="N79" s="125" t="n">
        <f aca="false">SUM(low_v5_m!C67:J67)</f>
        <v>2475402.30239119</v>
      </c>
      <c r="O79" s="7"/>
      <c r="P79" s="7"/>
      <c r="Q79" s="42" t="n">
        <f aca="false">I79*5.5017049523</f>
        <v>121134105.054666</v>
      </c>
      <c r="R79" s="42"/>
      <c r="S79" s="42"/>
      <c r="T79" s="7"/>
      <c r="U79" s="7"/>
      <c r="V79" s="42" t="n">
        <f aca="false">K79*5.5017049523</f>
        <v>12662507.2390199</v>
      </c>
      <c r="W79" s="42" t="n">
        <f aca="false">M79*5.5017049523</f>
        <v>391623.935227421</v>
      </c>
      <c r="X79" s="42" t="n">
        <f aca="false">N79*5.1890047538+L79*5.5017049523</f>
        <v>18368114.7638297</v>
      </c>
      <c r="Y79" s="42" t="n">
        <f aca="false">N79*5.1890047538</f>
        <v>12844874.3146753</v>
      </c>
      <c r="Z79" s="42" t="n">
        <f aca="false">L79*5.5017049523</f>
        <v>5523240.44915436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f aca="false">low_v2_m!D68+temporary_pension_bonus_low!B68</f>
        <v>25543366.7071256</v>
      </c>
      <c r="G80" s="125" t="n">
        <f aca="false">low_v2_m!E68+temporary_pension_bonus_low!B68</f>
        <v>24460491.9880507</v>
      </c>
      <c r="H80" s="42" t="n">
        <f aca="false">F80-J80</f>
        <v>23114539.6795492</v>
      </c>
      <c r="I80" s="42" t="n">
        <f aca="false">G80-K80</f>
        <v>22104529.7713015</v>
      </c>
      <c r="J80" s="125" t="n">
        <f aca="false">low_v2_m!J68</f>
        <v>2428827.02757644</v>
      </c>
      <c r="K80" s="125" t="n">
        <f aca="false">low_v2_m!K68</f>
        <v>2355962.21674915</v>
      </c>
      <c r="L80" s="42" t="n">
        <f aca="false">H80-I80</f>
        <v>1010009.90824764</v>
      </c>
      <c r="M80" s="42" t="n">
        <f aca="false">J80-K80</f>
        <v>72864.8108272934</v>
      </c>
      <c r="N80" s="125" t="n">
        <f aca="false">SUM(low_v5_m!C68:J68)</f>
        <v>2540435.23040258</v>
      </c>
      <c r="O80" s="7"/>
      <c r="P80" s="7"/>
      <c r="Q80" s="42" t="n">
        <f aca="false">I80*5.5017049523</f>
        <v>121612600.911032</v>
      </c>
      <c r="R80" s="42"/>
      <c r="S80" s="42"/>
      <c r="T80" s="7"/>
      <c r="U80" s="7"/>
      <c r="V80" s="42" t="n">
        <f aca="false">K80*5.5017049523</f>
        <v>12961808.9953205</v>
      </c>
      <c r="W80" s="42" t="n">
        <f aca="false">M80*5.5017049523</f>
        <v>400880.690576923</v>
      </c>
      <c r="X80" s="42" t="n">
        <f aca="false">N80*5.1890047538+L80*5.5017049523</f>
        <v>18739107.0013581</v>
      </c>
      <c r="Y80" s="42" t="n">
        <f aca="false">N80*5.1890047538</f>
        <v>13182330.48728</v>
      </c>
      <c r="Z80" s="42" t="n">
        <f aca="false">L80*5.5017049523</f>
        <v>5556776.51407812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f aca="false">low_v2_m!D69+temporary_pension_bonus_low!B69</f>
        <v>25707844.0861574</v>
      </c>
      <c r="G81" s="125" t="n">
        <f aca="false">low_v2_m!E69+temporary_pension_bonus_low!B69</f>
        <v>24617501.3831865</v>
      </c>
      <c r="H81" s="42" t="n">
        <f aca="false">F81-J81</f>
        <v>23183477.9499802</v>
      </c>
      <c r="I81" s="42" t="n">
        <f aca="false">G81-K81</f>
        <v>22168866.2310947</v>
      </c>
      <c r="J81" s="125" t="n">
        <f aca="false">low_v2_m!J69</f>
        <v>2524366.13617714</v>
      </c>
      <c r="K81" s="125" t="n">
        <f aca="false">low_v2_m!K69</f>
        <v>2448635.15209182</v>
      </c>
      <c r="L81" s="42" t="n">
        <f aca="false">H81-I81</f>
        <v>1014611.71888556</v>
      </c>
      <c r="M81" s="42" t="n">
        <f aca="false">J81-K81</f>
        <v>75730.984085314</v>
      </c>
      <c r="N81" s="125" t="n">
        <f aca="false">SUM(low_v5_m!C69:J69)</f>
        <v>2502076.54450174</v>
      </c>
      <c r="O81" s="7"/>
      <c r="P81" s="7"/>
      <c r="Q81" s="42" t="n">
        <f aca="false">I81*5.5017049523</f>
        <v>121966561.13049</v>
      </c>
      <c r="R81" s="42"/>
      <c r="S81" s="42"/>
      <c r="T81" s="7"/>
      <c r="U81" s="7"/>
      <c r="V81" s="42" t="n">
        <f aca="false">K81*5.5017049523</f>
        <v>13471668.1426394</v>
      </c>
      <c r="W81" s="42" t="n">
        <f aca="false">M81*5.5017049523</f>
        <v>416649.530184724</v>
      </c>
      <c r="X81" s="42" t="n">
        <f aca="false">N81*5.1890047538+L81*5.5017049523</f>
        <v>18565381.4022453</v>
      </c>
      <c r="Y81" s="42" t="n">
        <f aca="false">N81*5.1890047538</f>
        <v>12983287.083791</v>
      </c>
      <c r="Z81" s="42" t="n">
        <f aca="false">L81*5.5017049523</f>
        <v>5582094.31845428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f aca="false">low_v2_m!D70+temporary_pension_bonus_low!B70</f>
        <v>25862868.8007015</v>
      </c>
      <c r="G82" s="123" t="n">
        <f aca="false">low_v2_m!E70+temporary_pension_bonus_low!B70</f>
        <v>24765028.0880532</v>
      </c>
      <c r="H82" s="8" t="n">
        <f aca="false">F82-J82</f>
        <v>23275477.7228626</v>
      </c>
      <c r="I82" s="8" t="n">
        <f aca="false">G82-K82</f>
        <v>22255258.7425495</v>
      </c>
      <c r="J82" s="123" t="n">
        <f aca="false">low_v2_m!J70</f>
        <v>2587391.07783891</v>
      </c>
      <c r="K82" s="123" t="n">
        <f aca="false">low_v2_m!K70</f>
        <v>2509769.34550375</v>
      </c>
      <c r="L82" s="8" t="n">
        <f aca="false">H82-I82</f>
        <v>1020218.98031311</v>
      </c>
      <c r="M82" s="8" t="n">
        <f aca="false">J82-K82</f>
        <v>77621.732335167</v>
      </c>
      <c r="N82" s="123" t="n">
        <f aca="false">SUM(low_v5_m!C70:J70)</f>
        <v>3076776.43798277</v>
      </c>
      <c r="O82" s="5"/>
      <c r="P82" s="5"/>
      <c r="Q82" s="8" t="n">
        <f aca="false">I82*5.5017049523</f>
        <v>122441867.238602</v>
      </c>
      <c r="R82" s="8"/>
      <c r="S82" s="8"/>
      <c r="T82" s="5"/>
      <c r="U82" s="5"/>
      <c r="V82" s="8" t="n">
        <f aca="false">K82*5.5017049523</f>
        <v>13808010.4372887</v>
      </c>
      <c r="W82" s="8" t="n">
        <f aca="false">M82*5.5017049523</f>
        <v>427051.869194493</v>
      </c>
      <c r="X82" s="8" t="n">
        <f aca="false">N82*5.1890047538+L82*5.5017049523</f>
        <v>21578351.3794916</v>
      </c>
      <c r="Y82" s="8" t="n">
        <f aca="false">N82*5.1890047538</f>
        <v>15965407.5630724</v>
      </c>
      <c r="Z82" s="8" t="n">
        <f aca="false">L82*5.5017049523</f>
        <v>5612943.81641912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f aca="false">low_v2_m!D71+temporary_pension_bonus_low!B71</f>
        <v>25984986.011167</v>
      </c>
      <c r="G83" s="125" t="n">
        <f aca="false">low_v2_m!E71+temporary_pension_bonus_low!B71</f>
        <v>24880782.815493</v>
      </c>
      <c r="H83" s="42" t="n">
        <f aca="false">F83-J83</f>
        <v>23324181.0513015</v>
      </c>
      <c r="I83" s="42" t="n">
        <f aca="false">G83-K83</f>
        <v>22299802.0044234</v>
      </c>
      <c r="J83" s="125" t="n">
        <f aca="false">low_v2_m!J71</f>
        <v>2660804.95986555</v>
      </c>
      <c r="K83" s="125" t="n">
        <f aca="false">low_v2_m!K71</f>
        <v>2580980.81106959</v>
      </c>
      <c r="L83" s="42" t="n">
        <f aca="false">H83-I83</f>
        <v>1024379.04687804</v>
      </c>
      <c r="M83" s="42" t="n">
        <f aca="false">J83-K83</f>
        <v>79824.1487959665</v>
      </c>
      <c r="N83" s="125" t="n">
        <f aca="false">SUM(low_v5_m!C71:J71)</f>
        <v>2462093.55092112</v>
      </c>
      <c r="O83" s="7"/>
      <c r="P83" s="7"/>
      <c r="Q83" s="42" t="n">
        <f aca="false">I83*5.5017049523</f>
        <v>122686931.123046</v>
      </c>
      <c r="R83" s="42"/>
      <c r="S83" s="42"/>
      <c r="T83" s="7"/>
      <c r="U83" s="7"/>
      <c r="V83" s="42" t="n">
        <f aca="false">K83*5.5017049523</f>
        <v>14199794.9100528</v>
      </c>
      <c r="W83" s="42" t="n">
        <f aca="false">M83*5.5017049523</f>
        <v>439168.914743901</v>
      </c>
      <c r="X83" s="42" t="n">
        <f aca="false">N83*5.1890047538+L83*5.5017049523</f>
        <v>18411646.4152713</v>
      </c>
      <c r="Y83" s="42" t="n">
        <f aca="false">N83*5.1890047538</f>
        <v>12775815.14003</v>
      </c>
      <c r="Z83" s="42" t="n">
        <f aca="false">L83*5.5017049523</f>
        <v>5635831.27524127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f aca="false">low_v2_m!D72+temporary_pension_bonus_low!B72</f>
        <v>26158453.6985932</v>
      </c>
      <c r="G84" s="125" t="n">
        <f aca="false">low_v2_m!E72+temporary_pension_bonus_low!B72</f>
        <v>25045493.6143391</v>
      </c>
      <c r="H84" s="42" t="n">
        <f aca="false">F84-J84</f>
        <v>23393503.7533424</v>
      </c>
      <c r="I84" s="42" t="n">
        <f aca="false">G84-K84</f>
        <v>22363492.1674458</v>
      </c>
      <c r="J84" s="125" t="n">
        <f aca="false">low_v2_m!J72</f>
        <v>2764949.94525081</v>
      </c>
      <c r="K84" s="125" t="n">
        <f aca="false">low_v2_m!K72</f>
        <v>2682001.44689329</v>
      </c>
      <c r="L84" s="42" t="n">
        <f aca="false">H84-I84</f>
        <v>1030011.58589666</v>
      </c>
      <c r="M84" s="42" t="n">
        <f aca="false">J84-K84</f>
        <v>82948.4983575237</v>
      </c>
      <c r="N84" s="125" t="n">
        <f aca="false">SUM(low_v5_m!C72:J72)</f>
        <v>2483121.02439715</v>
      </c>
      <c r="O84" s="7"/>
      <c r="P84" s="7"/>
      <c r="Q84" s="42" t="n">
        <f aca="false">I84*5.5017049523</f>
        <v>123037335.608359</v>
      </c>
      <c r="R84" s="42"/>
      <c r="S84" s="42"/>
      <c r="T84" s="7"/>
      <c r="U84" s="7"/>
      <c r="V84" s="42" t="n">
        <f aca="false">K84*5.5017049523</f>
        <v>14755580.6424486</v>
      </c>
      <c r="W84" s="42" t="n">
        <f aca="false">M84*5.5017049523</f>
        <v>456358.164199437</v>
      </c>
      <c r="X84" s="42" t="n">
        <f aca="false">N84*5.1890047538+L84*5.5017049523</f>
        <v>18551746.6429115</v>
      </c>
      <c r="Y84" s="42" t="n">
        <f aca="false">N84*5.1890047538</f>
        <v>12884926.7998575</v>
      </c>
      <c r="Z84" s="42" t="n">
        <f aca="false">L84*5.5017049523</f>
        <v>5666819.84305401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f aca="false">low_v2_m!D73+temporary_pension_bonus_low!B73</f>
        <v>26278467.1170903</v>
      </c>
      <c r="G85" s="125" t="n">
        <f aca="false">low_v2_m!E73+temporary_pension_bonus_low!B73</f>
        <v>25159885.3010812</v>
      </c>
      <c r="H85" s="42" t="n">
        <f aca="false">F85-J85</f>
        <v>23424630.8530238</v>
      </c>
      <c r="I85" s="42" t="n">
        <f aca="false">G85-K85</f>
        <v>22391664.1249367</v>
      </c>
      <c r="J85" s="125" t="n">
        <f aca="false">low_v2_m!J73</f>
        <v>2853836.26406649</v>
      </c>
      <c r="K85" s="125" t="n">
        <f aca="false">low_v2_m!K73</f>
        <v>2768221.1761445</v>
      </c>
      <c r="L85" s="42" t="n">
        <f aca="false">H85-I85</f>
        <v>1032966.72808709</v>
      </c>
      <c r="M85" s="42" t="n">
        <f aca="false">J85-K85</f>
        <v>85615.0879219947</v>
      </c>
      <c r="N85" s="125" t="n">
        <f aca="false">SUM(low_v5_m!C73:J73)</f>
        <v>2510449.18595255</v>
      </c>
      <c r="O85" s="7"/>
      <c r="P85" s="7"/>
      <c r="Q85" s="42" t="n">
        <f aca="false">I85*5.5017049523</f>
        <v>123192329.406402</v>
      </c>
      <c r="R85" s="42"/>
      <c r="S85" s="42"/>
      <c r="T85" s="7"/>
      <c r="U85" s="7"/>
      <c r="V85" s="42" t="n">
        <f aca="false">K85*5.5017049523</f>
        <v>15229936.1538559</v>
      </c>
      <c r="W85" s="42" t="n">
        <f aca="false">M85*5.5017049523</f>
        <v>471028.953212038</v>
      </c>
      <c r="X85" s="42" t="n">
        <f aca="false">N85*5.1890047538+L85*5.5017049523</f>
        <v>18709810.923559</v>
      </c>
      <c r="Y85" s="42" t="n">
        <f aca="false">N85*5.1890047538</f>
        <v>13026732.7600811</v>
      </c>
      <c r="Z85" s="42" t="n">
        <f aca="false">L85*5.5017049523</f>
        <v>5683078.16347789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f aca="false">low_v2_m!D74+temporary_pension_bonus_low!B74</f>
        <v>26325171.5837057</v>
      </c>
      <c r="G86" s="123" t="n">
        <f aca="false">low_v2_m!E74+temporary_pension_bonus_low!B74</f>
        <v>25204505.0033183</v>
      </c>
      <c r="H86" s="8" t="n">
        <f aca="false">F86-J86</f>
        <v>23396947.1732646</v>
      </c>
      <c r="I86" s="8" t="n">
        <f aca="false">G86-K86</f>
        <v>22364127.3251904</v>
      </c>
      <c r="J86" s="123" t="n">
        <f aca="false">low_v2_m!J74</f>
        <v>2928224.4104411</v>
      </c>
      <c r="K86" s="123" t="n">
        <f aca="false">low_v2_m!K74</f>
        <v>2840377.67812786</v>
      </c>
      <c r="L86" s="8" t="n">
        <f aca="false">H86-I86</f>
        <v>1032819.84807424</v>
      </c>
      <c r="M86" s="8" t="n">
        <f aca="false">J86-K86</f>
        <v>87846.7323132325</v>
      </c>
      <c r="N86" s="123" t="n">
        <f aca="false">SUM(low_v5_m!C74:J74)</f>
        <v>3048597.33078299</v>
      </c>
      <c r="O86" s="5"/>
      <c r="P86" s="5"/>
      <c r="Q86" s="8" t="n">
        <f aca="false">I86*5.5017049523</f>
        <v>123040830.058868</v>
      </c>
      <c r="R86" s="8"/>
      <c r="S86" s="8"/>
      <c r="T86" s="5"/>
      <c r="U86" s="5"/>
      <c r="V86" s="8" t="n">
        <f aca="false">K86*5.5017049523</f>
        <v>15626919.9381584</v>
      </c>
      <c r="W86" s="8" t="n">
        <f aca="false">M86*5.5017049523</f>
        <v>483306.802211084</v>
      </c>
      <c r="X86" s="8" t="n">
        <f aca="false">N86*5.1890047538+L86*5.5017049523</f>
        <v>21501456.1148387</v>
      </c>
      <c r="Y86" s="8" t="n">
        <f aca="false">N86*5.1890047538</f>
        <v>15819186.0418549</v>
      </c>
      <c r="Z86" s="8" t="n">
        <f aca="false">L86*5.5017049523</f>
        <v>5682270.07298375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f aca="false">low_v2_m!D75+temporary_pension_bonus_low!B75</f>
        <v>26428564.9258642</v>
      </c>
      <c r="G87" s="125" t="n">
        <f aca="false">low_v2_m!E75+temporary_pension_bonus_low!B75</f>
        <v>25303857.5289688</v>
      </c>
      <c r="H87" s="42" t="n">
        <f aca="false">F87-J87</f>
        <v>23402316.956976</v>
      </c>
      <c r="I87" s="42" t="n">
        <f aca="false">G87-K87</f>
        <v>22368396.9991473</v>
      </c>
      <c r="J87" s="125" t="n">
        <f aca="false">low_v2_m!J75</f>
        <v>3026247.96888815</v>
      </c>
      <c r="K87" s="125" t="n">
        <f aca="false">low_v2_m!K75</f>
        <v>2935460.5298215</v>
      </c>
      <c r="L87" s="42" t="n">
        <f aca="false">H87-I87</f>
        <v>1033919.95782871</v>
      </c>
      <c r="M87" s="42" t="n">
        <f aca="false">J87-K87</f>
        <v>90787.4390666443</v>
      </c>
      <c r="N87" s="125" t="n">
        <f aca="false">SUM(low_v5_m!C75:J75)</f>
        <v>2509375.45316209</v>
      </c>
      <c r="O87" s="7"/>
      <c r="P87" s="7"/>
      <c r="Q87" s="42" t="n">
        <f aca="false">I87*5.5017049523</f>
        <v>123064320.545221</v>
      </c>
      <c r="R87" s="42"/>
      <c r="S87" s="42"/>
      <c r="T87" s="7"/>
      <c r="U87" s="7"/>
      <c r="V87" s="42" t="n">
        <f aca="false">K87*5.5017049523</f>
        <v>16150037.7342001</v>
      </c>
      <c r="W87" s="42" t="n">
        <f aca="false">M87*5.5017049523</f>
        <v>499485.703119591</v>
      </c>
      <c r="X87" s="42" t="n">
        <f aca="false">N87*5.1890047538+L87*5.5017049523</f>
        <v>18709483.7077952</v>
      </c>
      <c r="Y87" s="42" t="n">
        <f aca="false">N87*5.1890047538</f>
        <v>13021161.1555271</v>
      </c>
      <c r="Z87" s="42" t="n">
        <f aca="false">L87*5.5017049523</f>
        <v>5688322.55226803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f aca="false">low_v2_m!D76+temporary_pension_bonus_low!B76</f>
        <v>26478689.3316973</v>
      </c>
      <c r="G88" s="125" t="n">
        <f aca="false">low_v2_m!E76+temporary_pension_bonus_low!B76</f>
        <v>25351728.0064108</v>
      </c>
      <c r="H88" s="42" t="n">
        <f aca="false">F88-J88</f>
        <v>23387078.3875992</v>
      </c>
      <c r="I88" s="42" t="n">
        <f aca="false">G88-K88</f>
        <v>22352865.3906356</v>
      </c>
      <c r="J88" s="125" t="n">
        <f aca="false">low_v2_m!J76</f>
        <v>3091610.94409807</v>
      </c>
      <c r="K88" s="125" t="n">
        <f aca="false">low_v2_m!K76</f>
        <v>2998862.61577513</v>
      </c>
      <c r="L88" s="42" t="n">
        <f aca="false">H88-I88</f>
        <v>1034212.99696356</v>
      </c>
      <c r="M88" s="42" t="n">
        <f aca="false">J88-K88</f>
        <v>92748.3283229428</v>
      </c>
      <c r="N88" s="125" t="n">
        <f aca="false">SUM(low_v5_m!C76:J76)</f>
        <v>2475098.05484132</v>
      </c>
      <c r="O88" s="7"/>
      <c r="P88" s="7"/>
      <c r="Q88" s="42" t="n">
        <f aca="false">I88*5.5017049523</f>
        <v>122978870.217755</v>
      </c>
      <c r="R88" s="42"/>
      <c r="S88" s="42"/>
      <c r="T88" s="7"/>
      <c r="U88" s="7"/>
      <c r="V88" s="42" t="n">
        <f aca="false">K88*5.5017049523</f>
        <v>16498857.3044773</v>
      </c>
      <c r="W88" s="42" t="n">
        <f aca="false">M88*5.5017049523</f>
        <v>510273.937251881</v>
      </c>
      <c r="X88" s="42" t="n">
        <f aca="false">N88*5.1890047538+L88*5.5017049523</f>
        <v>18533230.3398202</v>
      </c>
      <c r="Y88" s="42" t="n">
        <f aca="false">N88*5.1890047538</f>
        <v>12843295.5726927</v>
      </c>
      <c r="Z88" s="42" t="n">
        <f aca="false">L88*5.5017049523</f>
        <v>5689934.76712743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f aca="false">low_v2_m!D77+temporary_pension_bonus_low!B77</f>
        <v>26580167.8260652</v>
      </c>
      <c r="G89" s="125" t="n">
        <f aca="false">low_v2_m!E77+temporary_pension_bonus_low!B77</f>
        <v>25447657.4504861</v>
      </c>
      <c r="H89" s="42" t="n">
        <f aca="false">F89-J89</f>
        <v>23430075.4466511</v>
      </c>
      <c r="I89" s="42" t="n">
        <f aca="false">G89-K89</f>
        <v>22392067.8424544</v>
      </c>
      <c r="J89" s="125" t="n">
        <f aca="false">low_v2_m!J77</f>
        <v>3150092.3794141</v>
      </c>
      <c r="K89" s="125" t="n">
        <f aca="false">low_v2_m!K77</f>
        <v>3055589.60803168</v>
      </c>
      <c r="L89" s="42" t="n">
        <f aca="false">H89-I89</f>
        <v>1038007.6041967</v>
      </c>
      <c r="M89" s="42" t="n">
        <f aca="false">J89-K89</f>
        <v>94502.7713824227</v>
      </c>
      <c r="N89" s="125" t="n">
        <f aca="false">SUM(low_v5_m!C77:J77)</f>
        <v>2506007.2601108</v>
      </c>
      <c r="O89" s="7"/>
      <c r="P89" s="7"/>
      <c r="Q89" s="42" t="n">
        <f aca="false">I89*5.5017049523</f>
        <v>123194550.541069</v>
      </c>
      <c r="R89" s="42"/>
      <c r="S89" s="42"/>
      <c r="T89" s="7"/>
      <c r="U89" s="7"/>
      <c r="V89" s="42" t="n">
        <f aca="false">K89*5.5017049523</f>
        <v>16810952.4787043</v>
      </c>
      <c r="W89" s="42" t="n">
        <f aca="false">M89*5.5017049523</f>
        <v>519926.365320749</v>
      </c>
      <c r="X89" s="42" t="n">
        <f aca="false">N89*5.1890047538+L89*5.5017049523</f>
        <v>18714495.1623063</v>
      </c>
      <c r="Y89" s="42" t="n">
        <f aca="false">N89*5.1890047538</f>
        <v>13003683.5857723</v>
      </c>
      <c r="Z89" s="42" t="n">
        <f aca="false">L89*5.5017049523</f>
        <v>5710811.57653403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f aca="false">low_v2_m!D78+temporary_pension_bonus_low!B78</f>
        <v>26727798.285871</v>
      </c>
      <c r="G90" s="123" t="n">
        <f aca="false">low_v2_m!E78+temporary_pension_bonus_low!B78</f>
        <v>25588797.3825183</v>
      </c>
      <c r="H90" s="8" t="n">
        <f aca="false">F90-J90</f>
        <v>23512411.0875796</v>
      </c>
      <c r="I90" s="8" t="n">
        <f aca="false">G90-K90</f>
        <v>22469871.8001757</v>
      </c>
      <c r="J90" s="123" t="n">
        <f aca="false">low_v2_m!J78</f>
        <v>3215387.19829135</v>
      </c>
      <c r="K90" s="123" t="n">
        <f aca="false">low_v2_m!K78</f>
        <v>3118925.58234261</v>
      </c>
      <c r="L90" s="8" t="n">
        <f aca="false">H90-I90</f>
        <v>1042539.28740394</v>
      </c>
      <c r="M90" s="8" t="n">
        <f aca="false">J90-K90</f>
        <v>96461.6159487399</v>
      </c>
      <c r="N90" s="123" t="n">
        <f aca="false">SUM(low_v5_m!C78:J78)</f>
        <v>2959710.65528828</v>
      </c>
      <c r="O90" s="5"/>
      <c r="P90" s="5"/>
      <c r="Q90" s="8" t="n">
        <f aca="false">I90*5.5017049523</f>
        <v>123622604.960573</v>
      </c>
      <c r="R90" s="8"/>
      <c r="S90" s="8"/>
      <c r="T90" s="5"/>
      <c r="U90" s="5"/>
      <c r="V90" s="8" t="n">
        <f aca="false">K90*5.5017049523</f>
        <v>17159408.3222295</v>
      </c>
      <c r="W90" s="8" t="n">
        <f aca="false">M90*5.5017049523</f>
        <v>530703.350172043</v>
      </c>
      <c r="X90" s="8" t="n">
        <f aca="false">N90*5.1890047538+L90*5.5017049523</f>
        <v>21093696.220641</v>
      </c>
      <c r="Y90" s="8" t="n">
        <f aca="false">N90*5.1890047538</f>
        <v>15357952.6601634</v>
      </c>
      <c r="Z90" s="8" t="n">
        <f aca="false">L90*5.5017049523</f>
        <v>5735743.56047758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f aca="false">low_v2_m!D79+temporary_pension_bonus_low!B79</f>
        <v>26944993.2489198</v>
      </c>
      <c r="G91" s="125" t="n">
        <f aca="false">low_v2_m!E79+temporary_pension_bonus_low!B79</f>
        <v>25795731.9238193</v>
      </c>
      <c r="H91" s="42" t="n">
        <f aca="false">F91-J91</f>
        <v>23678879.850071</v>
      </c>
      <c r="I91" s="42" t="n">
        <f aca="false">G91-K91</f>
        <v>22627601.9269359</v>
      </c>
      <c r="J91" s="125" t="n">
        <f aca="false">low_v2_m!J79</f>
        <v>3266113.39884885</v>
      </c>
      <c r="K91" s="125" t="n">
        <f aca="false">low_v2_m!K79</f>
        <v>3168129.99688338</v>
      </c>
      <c r="L91" s="42" t="n">
        <f aca="false">H91-I91</f>
        <v>1051277.92313509</v>
      </c>
      <c r="M91" s="42" t="n">
        <f aca="false">J91-K91</f>
        <v>97983.4019654663</v>
      </c>
      <c r="N91" s="125" t="n">
        <f aca="false">SUM(low_v5_m!C79:J79)</f>
        <v>2384503.75937908</v>
      </c>
      <c r="O91" s="7"/>
      <c r="P91" s="7"/>
      <c r="Q91" s="42" t="n">
        <f aca="false">I91*5.5017049523</f>
        <v>124490389.580096</v>
      </c>
      <c r="R91" s="42"/>
      <c r="S91" s="42"/>
      <c r="T91" s="7"/>
      <c r="U91" s="7"/>
      <c r="V91" s="42" t="n">
        <f aca="false">K91*5.5017049523</f>
        <v>17430116.4933835</v>
      </c>
      <c r="W91" s="42" t="n">
        <f aca="false">M91*5.5017049523</f>
        <v>539075.767836608</v>
      </c>
      <c r="X91" s="42" t="n">
        <f aca="false">N91*5.1890047538+L91*5.5017049523</f>
        <v>18157022.298828</v>
      </c>
      <c r="Y91" s="42" t="n">
        <f aca="false">N91*5.1890047538</f>
        <v>12373201.342872</v>
      </c>
      <c r="Z91" s="42" t="n">
        <f aca="false">L91*5.5017049523</f>
        <v>5783820.95595601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f aca="false">low_v2_m!D80+temporary_pension_bonus_low!B80</f>
        <v>27029528.775538</v>
      </c>
      <c r="G92" s="125" t="n">
        <f aca="false">low_v2_m!E80+temporary_pension_bonus_low!B80</f>
        <v>25875983.3553469</v>
      </c>
      <c r="H92" s="42" t="n">
        <f aca="false">F92-J92</f>
        <v>23756905.3476811</v>
      </c>
      <c r="I92" s="42" t="n">
        <f aca="false">G92-K92</f>
        <v>22701538.6303257</v>
      </c>
      <c r="J92" s="125" t="n">
        <f aca="false">low_v2_m!J80</f>
        <v>3272623.42785686</v>
      </c>
      <c r="K92" s="125" t="n">
        <f aca="false">low_v2_m!K80</f>
        <v>3174444.72502116</v>
      </c>
      <c r="L92" s="42" t="n">
        <f aca="false">H92-I92</f>
        <v>1055366.71735538</v>
      </c>
      <c r="M92" s="42" t="n">
        <f aca="false">J92-K92</f>
        <v>98178.7028357061</v>
      </c>
      <c r="N92" s="125" t="n">
        <f aca="false">SUM(low_v5_m!C80:J80)</f>
        <v>2439313.28118778</v>
      </c>
      <c r="O92" s="7"/>
      <c r="P92" s="7"/>
      <c r="Q92" s="42" t="n">
        <f aca="false">I92*5.5017049523</f>
        <v>124897167.507293</v>
      </c>
      <c r="R92" s="42"/>
      <c r="S92" s="42"/>
      <c r="T92" s="7"/>
      <c r="U92" s="7"/>
      <c r="V92" s="42" t="n">
        <f aca="false">K92*5.5017049523</f>
        <v>17464858.2644515</v>
      </c>
      <c r="W92" s="42" t="n">
        <f aca="false">M92*5.5017049523</f>
        <v>540150.255601594</v>
      </c>
      <c r="X92" s="42" t="n">
        <f aca="false">N92*5.1890047538+L92*5.5017049523</f>
        <v>18463924.5074576</v>
      </c>
      <c r="Y92" s="42" t="n">
        <f aca="false">N92*5.1890047538</f>
        <v>12657608.2120909</v>
      </c>
      <c r="Z92" s="42" t="n">
        <f aca="false">L92*5.5017049523</f>
        <v>5806316.2953667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f aca="false">low_v2_m!D81+temporary_pension_bonus_low!B81</f>
        <v>27127371.5376453</v>
      </c>
      <c r="G93" s="125" t="n">
        <f aca="false">low_v2_m!E81+temporary_pension_bonus_low!B81</f>
        <v>25969133.1100707</v>
      </c>
      <c r="H93" s="42" t="n">
        <f aca="false">F93-J93</f>
        <v>23803294.6795126</v>
      </c>
      <c r="I93" s="42" t="n">
        <f aca="false">G93-K93</f>
        <v>22744778.5576819</v>
      </c>
      <c r="J93" s="125" t="n">
        <f aca="false">low_v2_m!J81</f>
        <v>3324076.85813272</v>
      </c>
      <c r="K93" s="125" t="n">
        <f aca="false">low_v2_m!K81</f>
        <v>3224354.55238874</v>
      </c>
      <c r="L93" s="42" t="n">
        <f aca="false">H93-I93</f>
        <v>1058516.12183067</v>
      </c>
      <c r="M93" s="42" t="n">
        <f aca="false">J93-K93</f>
        <v>99722.3057439821</v>
      </c>
      <c r="N93" s="125" t="n">
        <f aca="false">SUM(low_v5_m!C81:J81)</f>
        <v>2444565.98194138</v>
      </c>
      <c r="O93" s="7"/>
      <c r="P93" s="7"/>
      <c r="Q93" s="42" t="n">
        <f aca="false">I93*5.5017049523</f>
        <v>125135060.829766</v>
      </c>
      <c r="R93" s="42"/>
      <c r="S93" s="42"/>
      <c r="T93" s="7"/>
      <c r="U93" s="7"/>
      <c r="V93" s="42" t="n">
        <f aca="false">K93*5.5017049523</f>
        <v>17739447.4088482</v>
      </c>
      <c r="W93" s="42" t="n">
        <f aca="false">M93*5.5017049523</f>
        <v>548642.703366441</v>
      </c>
      <c r="X93" s="42" t="n">
        <f aca="false">N93*5.1890047538+L93*5.5017049523</f>
        <v>18508507.8908368</v>
      </c>
      <c r="Y93" s="42" t="n">
        <f aca="false">N93*5.1890047538</f>
        <v>12684864.5012716</v>
      </c>
      <c r="Z93" s="42" t="n">
        <f aca="false">L93*5.5017049523</f>
        <v>5823643.3895652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f aca="false">low_v2_m!D82+temporary_pension_bonus_low!B82</f>
        <v>27289440.8979833</v>
      </c>
      <c r="G94" s="123" t="n">
        <f aca="false">low_v2_m!E82+temporary_pension_bonus_low!B82</f>
        <v>26124007.6135574</v>
      </c>
      <c r="H94" s="8" t="n">
        <f aca="false">F94-J94</f>
        <v>23906338.6586312</v>
      </c>
      <c r="I94" s="8" t="n">
        <f aca="false">G94-K94</f>
        <v>22842398.4413859</v>
      </c>
      <c r="J94" s="123" t="n">
        <f aca="false">low_v2_m!J82</f>
        <v>3383102.23935207</v>
      </c>
      <c r="K94" s="123" t="n">
        <f aca="false">low_v2_m!K82</f>
        <v>3281609.17217151</v>
      </c>
      <c r="L94" s="8" t="n">
        <f aca="false">H94-I94</f>
        <v>1063940.21724531</v>
      </c>
      <c r="M94" s="8" t="n">
        <f aca="false">J94-K94</f>
        <v>101493.067180562</v>
      </c>
      <c r="N94" s="123" t="n">
        <f aca="false">SUM(low_v5_m!C82:J82)</f>
        <v>2958326.83951687</v>
      </c>
      <c r="O94" s="5"/>
      <c r="P94" s="5"/>
      <c r="Q94" s="8" t="n">
        <f aca="false">I94*5.5017049523</f>
        <v>125672136.627383</v>
      </c>
      <c r="R94" s="8"/>
      <c r="S94" s="8"/>
      <c r="T94" s="5"/>
      <c r="U94" s="5"/>
      <c r="V94" s="8" t="n">
        <f aca="false">K94*5.5017049523</f>
        <v>18054445.4340491</v>
      </c>
      <c r="W94" s="8" t="n">
        <f aca="false">M94*5.5017049523</f>
        <v>558384.910331414</v>
      </c>
      <c r="X94" s="8" t="n">
        <f aca="false">N94*5.1890047538+L94*5.5017049523</f>
        <v>21204257.1957168</v>
      </c>
      <c r="Y94" s="8" t="n">
        <f aca="false">N94*5.1890047538</f>
        <v>15350772.0335472</v>
      </c>
      <c r="Z94" s="8" t="n">
        <f aca="false">L94*5.5017049523</f>
        <v>5853485.16216968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f aca="false">low_v2_m!D83+temporary_pension_bonus_low!B83</f>
        <v>27422950.718007</v>
      </c>
      <c r="G95" s="125" t="n">
        <f aca="false">low_v2_m!E83+temporary_pension_bonus_low!B83</f>
        <v>26251563.8559886</v>
      </c>
      <c r="H95" s="42" t="n">
        <f aca="false">F95-J95</f>
        <v>23977171.4049177</v>
      </c>
      <c r="I95" s="42" t="n">
        <f aca="false">G95-K95</f>
        <v>22909157.9222919</v>
      </c>
      <c r="J95" s="125" t="n">
        <f aca="false">low_v2_m!J83</f>
        <v>3445779.31308932</v>
      </c>
      <c r="K95" s="125" t="n">
        <f aca="false">low_v2_m!K83</f>
        <v>3342405.93369664</v>
      </c>
      <c r="L95" s="42" t="n">
        <f aca="false">H95-I95</f>
        <v>1068013.48262575</v>
      </c>
      <c r="M95" s="42" t="n">
        <f aca="false">J95-K95</f>
        <v>103373.37939268</v>
      </c>
      <c r="N95" s="125" t="n">
        <f aca="false">SUM(low_v5_m!C83:J83)</f>
        <v>2462128.37648583</v>
      </c>
      <c r="O95" s="7"/>
      <c r="P95" s="7"/>
      <c r="Q95" s="42" t="n">
        <f aca="false">I95*5.5017049523</f>
        <v>126039427.594096</v>
      </c>
      <c r="R95" s="42"/>
      <c r="S95" s="42"/>
      <c r="T95" s="7"/>
      <c r="U95" s="7"/>
      <c r="V95" s="42" t="n">
        <f aca="false">K95*5.5017049523</f>
        <v>18388931.2780157</v>
      </c>
      <c r="W95" s="42" t="n">
        <f aca="false">M95*5.5017049523</f>
        <v>568729.833340693</v>
      </c>
      <c r="X95" s="42" t="n">
        <f aca="false">N95*5.1890047538+L95*5.5017049523</f>
        <v>18651890.9165361</v>
      </c>
      <c r="Y95" s="42" t="n">
        <f aca="false">N95*5.1890047538</f>
        <v>12775995.8500509</v>
      </c>
      <c r="Z95" s="42" t="n">
        <f aca="false">L95*5.5017049523</f>
        <v>5875895.06648525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f aca="false">low_v2_m!D84+temporary_pension_bonus_low!B84</f>
        <v>27557872.9681173</v>
      </c>
      <c r="G96" s="125" t="n">
        <f aca="false">low_v2_m!E84+temporary_pension_bonus_low!B84</f>
        <v>26379759.8402632</v>
      </c>
      <c r="H96" s="42" t="n">
        <f aca="false">F96-J96</f>
        <v>24065264.1661955</v>
      </c>
      <c r="I96" s="42" t="n">
        <f aca="false">G96-K96</f>
        <v>22991929.3023991</v>
      </c>
      <c r="J96" s="125" t="n">
        <f aca="false">low_v2_m!J84</f>
        <v>3492608.80192173</v>
      </c>
      <c r="K96" s="125" t="n">
        <f aca="false">low_v2_m!K84</f>
        <v>3387830.53786408</v>
      </c>
      <c r="L96" s="42" t="n">
        <f aca="false">H96-I96</f>
        <v>1073334.86379641</v>
      </c>
      <c r="M96" s="42" t="n">
        <f aca="false">J96-K96</f>
        <v>104778.264057652</v>
      </c>
      <c r="N96" s="125" t="n">
        <f aca="false">SUM(low_v5_m!C84:J84)</f>
        <v>2466815.70354127</v>
      </c>
      <c r="O96" s="7"/>
      <c r="P96" s="7"/>
      <c r="Q96" s="42" t="n">
        <f aca="false">I96*5.5017049523</f>
        <v>126494811.305941</v>
      </c>
      <c r="R96" s="42"/>
      <c r="S96" s="42"/>
      <c r="T96" s="7"/>
      <c r="U96" s="7"/>
      <c r="V96" s="42" t="n">
        <f aca="false">K96*5.5017049523</f>
        <v>18638844.04772</v>
      </c>
      <c r="W96" s="42" t="n">
        <f aca="false">M96*5.5017049523</f>
        <v>576459.094259382</v>
      </c>
      <c r="X96" s="42" t="n">
        <f aca="false">N96*5.1890047538+L96*5.5017049523</f>
        <v>18705490.1480491</v>
      </c>
      <c r="Y96" s="42" t="n">
        <f aca="false">N96*5.1890047538</f>
        <v>12800318.4124242</v>
      </c>
      <c r="Z96" s="42" t="n">
        <f aca="false">L96*5.5017049523</f>
        <v>5905171.73562495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f aca="false">low_v2_m!D85+temporary_pension_bonus_low!B85</f>
        <v>27630311.3069312</v>
      </c>
      <c r="G97" s="125" t="n">
        <f aca="false">low_v2_m!E85+temporary_pension_bonus_low!B85</f>
        <v>26449008.6201687</v>
      </c>
      <c r="H97" s="42" t="n">
        <f aca="false">F97-J97</f>
        <v>24104863.692085</v>
      </c>
      <c r="I97" s="42" t="n">
        <f aca="false">G97-K97</f>
        <v>23029324.4337678</v>
      </c>
      <c r="J97" s="125" t="n">
        <f aca="false">low_v2_m!J85</f>
        <v>3525447.61484626</v>
      </c>
      <c r="K97" s="125" t="n">
        <f aca="false">low_v2_m!K85</f>
        <v>3419684.18640087</v>
      </c>
      <c r="L97" s="42" t="n">
        <f aca="false">H97-I97</f>
        <v>1075539.25831717</v>
      </c>
      <c r="M97" s="42" t="n">
        <f aca="false">J97-K97</f>
        <v>105763.428445388</v>
      </c>
      <c r="N97" s="125" t="n">
        <f aca="false">SUM(low_v5_m!C85:J85)</f>
        <v>2447434.00289825</v>
      </c>
      <c r="O97" s="7"/>
      <c r="P97" s="7"/>
      <c r="Q97" s="42" t="n">
        <f aca="false">I97*5.5017049523</f>
        <v>126700548.285384</v>
      </c>
      <c r="R97" s="42"/>
      <c r="S97" s="42"/>
      <c r="T97" s="7"/>
      <c r="U97" s="7"/>
      <c r="V97" s="42" t="n">
        <f aca="false">K97*5.5017049523</f>
        <v>18814093.4236237</v>
      </c>
      <c r="W97" s="42" t="n">
        <f aca="false">M97*5.5017049523</f>
        <v>581879.178050216</v>
      </c>
      <c r="X97" s="42" t="n">
        <f aca="false">N97*5.1890047538+L97*5.5017049523</f>
        <v>18617046.3395274</v>
      </c>
      <c r="Y97" s="42" t="n">
        <f aca="false">N97*5.1890047538</f>
        <v>12699746.6756508</v>
      </c>
      <c r="Z97" s="42" t="n">
        <f aca="false">L97*5.5017049523</f>
        <v>5917299.66387662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f aca="false">low_v2_m!D86+temporary_pension_bonus_low!B86</f>
        <v>27811802.6643892</v>
      </c>
      <c r="G98" s="123" t="n">
        <f aca="false">low_v2_m!E86+temporary_pension_bonus_low!B86</f>
        <v>26622525.0809647</v>
      </c>
      <c r="H98" s="8" t="n">
        <f aca="false">F98-J98</f>
        <v>24214445.2427471</v>
      </c>
      <c r="I98" s="8" t="n">
        <f aca="false">G98-K98</f>
        <v>23133088.3819718</v>
      </c>
      <c r="J98" s="123" t="n">
        <f aca="false">low_v2_m!J86</f>
        <v>3597357.4216421</v>
      </c>
      <c r="K98" s="123" t="n">
        <f aca="false">low_v2_m!K86</f>
        <v>3489436.69899284</v>
      </c>
      <c r="L98" s="8" t="n">
        <f aca="false">H98-I98</f>
        <v>1081356.86077528</v>
      </c>
      <c r="M98" s="8" t="n">
        <f aca="false">J98-K98</f>
        <v>107920.722649263</v>
      </c>
      <c r="N98" s="123" t="n">
        <f aca="false">SUM(low_v5_m!C86:J86)</f>
        <v>2918317.18083198</v>
      </c>
      <c r="O98" s="5"/>
      <c r="P98" s="5"/>
      <c r="Q98" s="8" t="n">
        <f aca="false">I98*5.5017049523</f>
        <v>127271426.913088</v>
      </c>
      <c r="R98" s="8"/>
      <c r="S98" s="8"/>
      <c r="T98" s="5"/>
      <c r="U98" s="5"/>
      <c r="V98" s="8" t="n">
        <f aca="false">K98*5.5017049523</f>
        <v>19197851.1675863</v>
      </c>
      <c r="W98" s="8" t="n">
        <f aca="false">M98*5.5017049523</f>
        <v>593747.974255244</v>
      </c>
      <c r="X98" s="8" t="n">
        <f aca="false">N98*5.1890047538+L98*5.5017049523</f>
        <v>21092468.1205643</v>
      </c>
      <c r="Y98" s="8" t="n">
        <f aca="false">N98*5.1890047538</f>
        <v>15143161.7244333</v>
      </c>
      <c r="Z98" s="8" t="n">
        <f aca="false">L98*5.5017049523</f>
        <v>5949306.39613092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f aca="false">low_v2_m!D87+temporary_pension_bonus_low!B87</f>
        <v>27911437.4735484</v>
      </c>
      <c r="G99" s="125" t="n">
        <f aca="false">low_v2_m!E87+temporary_pension_bonus_low!B87</f>
        <v>26717475.6944339</v>
      </c>
      <c r="H99" s="42" t="n">
        <f aca="false">F99-J99</f>
        <v>24250923.0818365</v>
      </c>
      <c r="I99" s="42" t="n">
        <f aca="false">G99-K99</f>
        <v>23166776.7344733</v>
      </c>
      <c r="J99" s="125" t="n">
        <f aca="false">low_v2_m!J87</f>
        <v>3660514.39171191</v>
      </c>
      <c r="K99" s="125" t="n">
        <f aca="false">low_v2_m!K87</f>
        <v>3550698.95996056</v>
      </c>
      <c r="L99" s="42" t="n">
        <f aca="false">H99-I99</f>
        <v>1084146.34736315</v>
      </c>
      <c r="M99" s="42" t="n">
        <f aca="false">J99-K99</f>
        <v>109815.431751357</v>
      </c>
      <c r="N99" s="125" t="n">
        <f aca="false">SUM(low_v5_m!C87:J87)</f>
        <v>2384555.89092825</v>
      </c>
      <c r="O99" s="7"/>
      <c r="P99" s="7"/>
      <c r="Q99" s="42" t="n">
        <f aca="false">I99*5.5017049523</f>
        <v>127456770.28888</v>
      </c>
      <c r="R99" s="42"/>
      <c r="S99" s="42"/>
      <c r="T99" s="7"/>
      <c r="U99" s="7"/>
      <c r="V99" s="42" t="n">
        <f aca="false">K99*5.5017049523</f>
        <v>19534898.0521414</v>
      </c>
      <c r="W99" s="42" t="n">
        <f aca="false">M99*5.5017049523</f>
        <v>604172.104705406</v>
      </c>
      <c r="X99" s="42" t="n">
        <f aca="false">N99*5.1890047538+L99*5.5017049523</f>
        <v>18338125.1820343</v>
      </c>
      <c r="Y99" s="42" t="n">
        <f aca="false">N99*5.1890047538</f>
        <v>12373471.8537285</v>
      </c>
      <c r="Z99" s="42" t="n">
        <f aca="false">L99*5.5017049523</f>
        <v>5964653.32830579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f aca="false">low_v2_m!D88+temporary_pension_bonus_low!B88</f>
        <v>28033309.4603722</v>
      </c>
      <c r="G100" s="125" t="n">
        <f aca="false">low_v2_m!E88+temporary_pension_bonus_low!B88</f>
        <v>26834569.8120088</v>
      </c>
      <c r="H100" s="42" t="n">
        <f aca="false">F100-J100</f>
        <v>24322951.1228661</v>
      </c>
      <c r="I100" s="42" t="n">
        <f aca="false">G100-K100</f>
        <v>23235522.2246279</v>
      </c>
      <c r="J100" s="125" t="n">
        <f aca="false">low_v2_m!J88</f>
        <v>3710358.33750605</v>
      </c>
      <c r="K100" s="125" t="n">
        <f aca="false">low_v2_m!K88</f>
        <v>3599047.58738087</v>
      </c>
      <c r="L100" s="42" t="n">
        <f aca="false">H100-I100</f>
        <v>1087428.89823819</v>
      </c>
      <c r="M100" s="42" t="n">
        <f aca="false">J100-K100</f>
        <v>111310.750125182</v>
      </c>
      <c r="N100" s="125" t="n">
        <f aca="false">SUM(low_v5_m!C88:J88)</f>
        <v>2397948.34813254</v>
      </c>
      <c r="O100" s="7"/>
      <c r="P100" s="7"/>
      <c r="Q100" s="42" t="n">
        <f aca="false">I100*5.5017049523</f>
        <v>127834987.692512</v>
      </c>
      <c r="R100" s="42"/>
      <c r="S100" s="42"/>
      <c r="T100" s="7"/>
      <c r="U100" s="7"/>
      <c r="V100" s="42" t="n">
        <f aca="false">K100*5.5017049523</f>
        <v>19800897.9350567</v>
      </c>
      <c r="W100" s="42" t="n">
        <f aca="false">M100*5.5017049523</f>
        <v>612398.905207941</v>
      </c>
      <c r="X100" s="42" t="n">
        <f aca="false">N100*5.1890047538+L100*5.5017049523</f>
        <v>18425678.3325378</v>
      </c>
      <c r="Y100" s="42" t="n">
        <f aca="false">N100*5.1890047538</f>
        <v>12442965.3778266</v>
      </c>
      <c r="Z100" s="42" t="n">
        <f aca="false">L100*5.5017049523</f>
        <v>5982712.9547112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f aca="false">low_v2_m!D89+temporary_pension_bonus_low!B89</f>
        <v>28148319.7436465</v>
      </c>
      <c r="G101" s="125" t="n">
        <f aca="false">low_v2_m!E89+temporary_pension_bonus_low!B89</f>
        <v>26944482.6350304</v>
      </c>
      <c r="H101" s="42" t="n">
        <f aca="false">F101-J101</f>
        <v>24373665.7292749</v>
      </c>
      <c r="I101" s="42" t="n">
        <f aca="false">G101-K101</f>
        <v>23283068.2410899</v>
      </c>
      <c r="J101" s="125" t="n">
        <f aca="false">low_v2_m!J89</f>
        <v>3774654.01437163</v>
      </c>
      <c r="K101" s="125" t="n">
        <f aca="false">low_v2_m!K89</f>
        <v>3661414.39394049</v>
      </c>
      <c r="L101" s="42" t="n">
        <f aca="false">H101-I101</f>
        <v>1090597.48818496</v>
      </c>
      <c r="M101" s="42" t="n">
        <f aca="false">J101-K101</f>
        <v>113239.620431149</v>
      </c>
      <c r="N101" s="125" t="n">
        <f aca="false">SUM(low_v5_m!C89:J89)</f>
        <v>2411105.95941717</v>
      </c>
      <c r="O101" s="7"/>
      <c r="P101" s="7"/>
      <c r="Q101" s="42" t="n">
        <f aca="false">I101*5.5017049523</f>
        <v>128096571.846743</v>
      </c>
      <c r="R101" s="42"/>
      <c r="S101" s="42"/>
      <c r="T101" s="7"/>
      <c r="U101" s="7"/>
      <c r="V101" s="42" t="n">
        <f aca="false">K101*5.5017049523</f>
        <v>20144021.7035649</v>
      </c>
      <c r="W101" s="42" t="n">
        <f aca="false">M101*5.5017049523</f>
        <v>623010.980522627</v>
      </c>
      <c r="X101" s="42" t="n">
        <f aca="false">N101*5.1890047538+L101*5.5017049523</f>
        <v>18511385.8870443</v>
      </c>
      <c r="Y101" s="42" t="n">
        <f aca="false">N101*5.1890047538</f>
        <v>12511240.2853312</v>
      </c>
      <c r="Z101" s="42" t="n">
        <f aca="false">L101*5.5017049523</f>
        <v>6000145.60171311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f aca="false">low_v2_m!D90+temporary_pension_bonus_low!B90</f>
        <v>28294262.5441733</v>
      </c>
      <c r="G102" s="123" t="n">
        <f aca="false">low_v2_m!E90+temporary_pension_bonus_low!B90</f>
        <v>27084441.6860237</v>
      </c>
      <c r="H102" s="8" t="n">
        <f aca="false">F102-J102</f>
        <v>24439151.9950387</v>
      </c>
      <c r="I102" s="8" t="n">
        <f aca="false">G102-K102</f>
        <v>23344984.4533632</v>
      </c>
      <c r="J102" s="123" t="n">
        <f aca="false">low_v2_m!J90</f>
        <v>3855110.54913457</v>
      </c>
      <c r="K102" s="123" t="n">
        <f aca="false">low_v2_m!K90</f>
        <v>3739457.23266053</v>
      </c>
      <c r="L102" s="8" t="n">
        <f aca="false">H102-I102</f>
        <v>1094167.54167556</v>
      </c>
      <c r="M102" s="8" t="n">
        <f aca="false">J102-K102</f>
        <v>115653.316474038</v>
      </c>
      <c r="N102" s="123" t="n">
        <f aca="false">SUM(low_v5_m!C90:J90)</f>
        <v>2866959.03471998</v>
      </c>
      <c r="O102" s="5"/>
      <c r="P102" s="5"/>
      <c r="Q102" s="8" t="n">
        <f aca="false">I102*5.5017049523</f>
        <v>128437216.578435</v>
      </c>
      <c r="R102" s="8"/>
      <c r="S102" s="8"/>
      <c r="T102" s="5"/>
      <c r="U102" s="5"/>
      <c r="V102" s="8" t="n">
        <f aca="false">K102*5.5017049523</f>
        <v>20573390.3758425</v>
      </c>
      <c r="W102" s="8" t="n">
        <f aca="false">M102*5.5017049523</f>
        <v>636290.423995132</v>
      </c>
      <c r="X102" s="8" t="n">
        <f aca="false">N102*5.1890047538+L102*5.5017049523</f>
        <v>20896451.0427942</v>
      </c>
      <c r="Y102" s="8" t="n">
        <f aca="false">N102*5.1890047538</f>
        <v>14876664.0601118</v>
      </c>
      <c r="Z102" s="8" t="n">
        <f aca="false">L102*5.5017049523</f>
        <v>6019786.98268233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f aca="false">low_v2_m!D91+temporary_pension_bonus_low!B91</f>
        <v>28404290.0635936</v>
      </c>
      <c r="G103" s="125" t="n">
        <f aca="false">low_v2_m!E91+temporary_pension_bonus_low!B91</f>
        <v>27190044.5387724</v>
      </c>
      <c r="H103" s="42" t="n">
        <f aca="false">F103-J103</f>
        <v>24476492.6468839</v>
      </c>
      <c r="I103" s="42" t="n">
        <f aca="false">G103-K103</f>
        <v>23380081.044564</v>
      </c>
      <c r="J103" s="125" t="n">
        <f aca="false">low_v2_m!J91</f>
        <v>3927797.41670973</v>
      </c>
      <c r="K103" s="125" t="n">
        <f aca="false">low_v2_m!K91</f>
        <v>3809963.49420844</v>
      </c>
      <c r="L103" s="42" t="n">
        <f aca="false">H103-I103</f>
        <v>1096411.60231991</v>
      </c>
      <c r="M103" s="42" t="n">
        <f aca="false">J103-K103</f>
        <v>117833.922501292</v>
      </c>
      <c r="N103" s="125" t="n">
        <f aca="false">SUM(low_v5_m!C91:J91)</f>
        <v>2379308.6127986</v>
      </c>
      <c r="O103" s="7"/>
      <c r="P103" s="7"/>
      <c r="Q103" s="42" t="n">
        <f aca="false">I103*5.5017049523</f>
        <v>128630307.668053</v>
      </c>
      <c r="R103" s="42"/>
      <c r="S103" s="42"/>
      <c r="T103" s="7"/>
      <c r="U103" s="7"/>
      <c r="V103" s="42" t="n">
        <f aca="false">K103*5.5017049523</f>
        <v>20961295.0241688</v>
      </c>
      <c r="W103" s="42" t="n">
        <f aca="false">M103*5.5017049523</f>
        <v>648287.474974293</v>
      </c>
      <c r="X103" s="42" t="n">
        <f aca="false">N103*5.1890047538+L103*5.5017049523</f>
        <v>18378376.8448119</v>
      </c>
      <c r="Y103" s="42" t="n">
        <f aca="false">N103*5.1890047538</f>
        <v>12346243.7025692</v>
      </c>
      <c r="Z103" s="42" t="n">
        <f aca="false">L103*5.5017049523</f>
        <v>6032133.14224263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f aca="false">low_v2_m!D92+temporary_pension_bonus_low!B92</f>
        <v>28513053.2015819</v>
      </c>
      <c r="G104" s="125" t="n">
        <f aca="false">low_v2_m!E92+temporary_pension_bonus_low!B92</f>
        <v>27294306.3525588</v>
      </c>
      <c r="H104" s="42" t="n">
        <f aca="false">F104-J104</f>
        <v>24520480.2196462</v>
      </c>
      <c r="I104" s="42" t="n">
        <f aca="false">G104-K104</f>
        <v>23421510.5600813</v>
      </c>
      <c r="J104" s="125" t="n">
        <f aca="false">low_v2_m!J92</f>
        <v>3992572.98193561</v>
      </c>
      <c r="K104" s="125" t="n">
        <f aca="false">low_v2_m!K92</f>
        <v>3872795.79247754</v>
      </c>
      <c r="L104" s="42" t="n">
        <f aca="false">H104-I104</f>
        <v>1098969.65956499</v>
      </c>
      <c r="M104" s="42" t="n">
        <f aca="false">J104-K104</f>
        <v>119777.189458068</v>
      </c>
      <c r="N104" s="125" t="n">
        <f aca="false">SUM(low_v5_m!C92:J92)</f>
        <v>2389155.99913364</v>
      </c>
      <c r="O104" s="7"/>
      <c r="P104" s="7"/>
      <c r="Q104" s="42" t="n">
        <f aca="false">I104*5.5017049523</f>
        <v>128858240.638746</v>
      </c>
      <c r="R104" s="42"/>
      <c r="S104" s="42"/>
      <c r="T104" s="7"/>
      <c r="U104" s="7"/>
      <c r="V104" s="42" t="n">
        <f aca="false">K104*5.5017049523</f>
        <v>21306979.7907203</v>
      </c>
      <c r="W104" s="42" t="n">
        <f aca="false">M104*5.5017049523</f>
        <v>658978.756414028</v>
      </c>
      <c r="X104" s="42" t="n">
        <f aca="false">N104*5.1890047538+L104*5.5017049523</f>
        <v>18443548.6555304</v>
      </c>
      <c r="Y104" s="42" t="n">
        <f aca="false">N104*5.1890047538</f>
        <v>12397341.8370742</v>
      </c>
      <c r="Z104" s="42" t="n">
        <f aca="false">L104*5.5017049523</f>
        <v>6046206.81845617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f aca="false">low_v2_m!D93+temporary_pension_bonus_low!B93</f>
        <v>28682834.7184791</v>
      </c>
      <c r="G105" s="125" t="n">
        <f aca="false">low_v2_m!E93+temporary_pension_bonus_low!B93</f>
        <v>27457006.4555503</v>
      </c>
      <c r="H105" s="42" t="n">
        <f aca="false">F105-J105</f>
        <v>24562147.0309335</v>
      </c>
      <c r="I105" s="42" t="n">
        <f aca="false">G105-K105</f>
        <v>23459939.3986311</v>
      </c>
      <c r="J105" s="125" t="n">
        <f aca="false">low_v2_m!J93</f>
        <v>4120687.68754563</v>
      </c>
      <c r="K105" s="125" t="n">
        <f aca="false">low_v2_m!K93</f>
        <v>3997067.05691926</v>
      </c>
      <c r="L105" s="42" t="n">
        <f aca="false">H105-I105</f>
        <v>1102207.63230244</v>
      </c>
      <c r="M105" s="42" t="n">
        <f aca="false">J105-K105</f>
        <v>123620.630626369</v>
      </c>
      <c r="N105" s="125" t="n">
        <f aca="false">SUM(low_v5_m!C93:J93)</f>
        <v>2320629.26772083</v>
      </c>
      <c r="O105" s="7"/>
      <c r="P105" s="7"/>
      <c r="Q105" s="42" t="n">
        <f aca="false">I105*5.5017049523</f>
        <v>129069664.770106</v>
      </c>
      <c r="R105" s="42"/>
      <c r="S105" s="42"/>
      <c r="T105" s="7"/>
      <c r="U105" s="7"/>
      <c r="V105" s="42" t="n">
        <f aca="false">K105*5.5017049523</f>
        <v>21990683.6217279</v>
      </c>
      <c r="W105" s="42" t="n">
        <f aca="false">M105*5.5017049523</f>
        <v>680124.235723542</v>
      </c>
      <c r="X105" s="42" t="n">
        <f aca="false">N105*5.1890047538+L105*5.5017049523</f>
        <v>18105777.491112</v>
      </c>
      <c r="Y105" s="42" t="n">
        <f aca="false">N105*5.1890047538</f>
        <v>12041756.3020108</v>
      </c>
      <c r="Z105" s="42" t="n">
        <f aca="false">L105*5.5017049523</f>
        <v>6064021.18910117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f aca="false">low_v2_m!D94+temporary_pension_bonus_low!B94</f>
        <v>28660037.9134307</v>
      </c>
      <c r="G106" s="123" t="n">
        <f aca="false">low_v2_m!E94+temporary_pension_bonus_low!B94</f>
        <v>27436126.7218461</v>
      </c>
      <c r="H106" s="8" t="n">
        <f aca="false">F106-J106</f>
        <v>24475717.7516859</v>
      </c>
      <c r="I106" s="8" t="n">
        <f aca="false">G106-K106</f>
        <v>23377336.1649537</v>
      </c>
      <c r="J106" s="123" t="n">
        <f aca="false">low_v2_m!J94</f>
        <v>4184320.16174473</v>
      </c>
      <c r="K106" s="123" t="n">
        <f aca="false">low_v2_m!K94</f>
        <v>4058790.55689239</v>
      </c>
      <c r="L106" s="8" t="n">
        <f aca="false">H106-I106</f>
        <v>1098381.58673219</v>
      </c>
      <c r="M106" s="8" t="n">
        <f aca="false">J106-K106</f>
        <v>125529.604852342</v>
      </c>
      <c r="N106" s="123" t="n">
        <f aca="false">SUM(low_v5_m!C94:J94)</f>
        <v>2829977.87662479</v>
      </c>
      <c r="O106" s="5"/>
      <c r="P106" s="5"/>
      <c r="Q106" s="8" t="n">
        <f aca="false">I106*5.5017049523</f>
        <v>128615206.150308</v>
      </c>
      <c r="R106" s="8"/>
      <c r="S106" s="8"/>
      <c r="T106" s="5"/>
      <c r="U106" s="5"/>
      <c r="V106" s="8" t="n">
        <f aca="false">K106*5.5017049523</f>
        <v>22330268.1072033</v>
      </c>
      <c r="W106" s="8" t="n">
        <f aca="false">M106*5.5017049523</f>
        <v>690626.848676392</v>
      </c>
      <c r="X106" s="8" t="n">
        <f aca="false">N106*5.1890047538+L106*5.5017049523</f>
        <v>20727740.0701945</v>
      </c>
      <c r="Y106" s="8" t="n">
        <f aca="false">N106*5.1890047538</f>
        <v>14684768.6549549</v>
      </c>
      <c r="Z106" s="8" t="n">
        <f aca="false">L106*5.5017049523</f>
        <v>6042971.41523962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f aca="false">low_v2_m!D95+temporary_pension_bonus_low!B95</f>
        <v>28791418.3774758</v>
      </c>
      <c r="G107" s="125" t="n">
        <f aca="false">low_v2_m!E95+temporary_pension_bonus_low!B95</f>
        <v>27561818.7190389</v>
      </c>
      <c r="H107" s="42" t="n">
        <f aca="false">F107-J107</f>
        <v>24519785.1297099</v>
      </c>
      <c r="I107" s="42" t="n">
        <f aca="false">G107-K107</f>
        <v>23418334.468706</v>
      </c>
      <c r="J107" s="125" t="n">
        <f aca="false">low_v2_m!J95</f>
        <v>4271633.24776591</v>
      </c>
      <c r="K107" s="125" t="n">
        <f aca="false">low_v2_m!K95</f>
        <v>4143484.25033294</v>
      </c>
      <c r="L107" s="42" t="n">
        <f aca="false">H107-I107</f>
        <v>1101450.66100391</v>
      </c>
      <c r="M107" s="42" t="n">
        <f aca="false">J107-K107</f>
        <v>128148.997432977</v>
      </c>
      <c r="N107" s="125" t="n">
        <f aca="false">SUM(low_v5_m!C95:J95)</f>
        <v>2323599.60542238</v>
      </c>
      <c r="O107" s="7"/>
      <c r="P107" s="7"/>
      <c r="Q107" s="42" t="n">
        <f aca="false">I107*5.5017049523</f>
        <v>128840766.721098</v>
      </c>
      <c r="R107" s="42"/>
      <c r="S107" s="42"/>
      <c r="T107" s="7"/>
      <c r="U107" s="7"/>
      <c r="V107" s="42" t="n">
        <f aca="false">K107*5.5017049523</f>
        <v>22796227.8198338</v>
      </c>
      <c r="W107" s="42" t="n">
        <f aca="false">M107*5.5017049523</f>
        <v>705037.973809289</v>
      </c>
      <c r="X107" s="42" t="n">
        <f aca="false">N107*5.1890047538+L107*5.5017049523</f>
        <v>18117025.9548239</v>
      </c>
      <c r="Y107" s="42" t="n">
        <f aca="false">N107*5.1890047538</f>
        <v>12057169.3984645</v>
      </c>
      <c r="Z107" s="42" t="n">
        <f aca="false">L107*5.5017049523</f>
        <v>6059856.55635934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f aca="false">low_v2_m!D96+temporary_pension_bonus_low!B96</f>
        <v>28897726.8468304</v>
      </c>
      <c r="G108" s="125" t="n">
        <f aca="false">low_v2_m!E96+temporary_pension_bonus_low!B96</f>
        <v>27663363.131102</v>
      </c>
      <c r="H108" s="42" t="n">
        <f aca="false">F108-J108</f>
        <v>24563087.1691135</v>
      </c>
      <c r="I108" s="42" t="n">
        <f aca="false">G108-K108</f>
        <v>23458762.6437166</v>
      </c>
      <c r="J108" s="125" t="n">
        <f aca="false">low_v2_m!J96</f>
        <v>4334639.67771684</v>
      </c>
      <c r="K108" s="125" t="n">
        <f aca="false">low_v2_m!K96</f>
        <v>4204600.48738533</v>
      </c>
      <c r="L108" s="42" t="n">
        <f aca="false">H108-I108</f>
        <v>1104324.52539691</v>
      </c>
      <c r="M108" s="42" t="n">
        <f aca="false">J108-K108</f>
        <v>130039.190331507</v>
      </c>
      <c r="N108" s="125" t="n">
        <f aca="false">SUM(low_v5_m!C96:J96)</f>
        <v>2311373.74498801</v>
      </c>
      <c r="O108" s="7"/>
      <c r="P108" s="7"/>
      <c r="Q108" s="42" t="n">
        <f aca="false">I108*5.5017049523</f>
        <v>129063190.611766</v>
      </c>
      <c r="R108" s="42"/>
      <c r="S108" s="42"/>
      <c r="T108" s="7"/>
      <c r="U108" s="7"/>
      <c r="V108" s="42" t="n">
        <f aca="false">K108*5.5017049523</f>
        <v>23132471.3238909</v>
      </c>
      <c r="W108" s="42" t="n">
        <f aca="false">M108*5.5017049523</f>
        <v>715437.257439932</v>
      </c>
      <c r="X108" s="42" t="n">
        <f aca="false">N108*5.1890047538+L108*5.5017049523</f>
        <v>18069397.0608738</v>
      </c>
      <c r="Y108" s="42" t="n">
        <f aca="false">N108*5.1890047538</f>
        <v>11993729.3505513</v>
      </c>
      <c r="Z108" s="42" t="n">
        <f aca="false">L108*5.5017049523</f>
        <v>6075667.71032252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f aca="false">low_v2_m!D97+temporary_pension_bonus_low!B97</f>
        <v>29020983.1935138</v>
      </c>
      <c r="G109" s="125" t="n">
        <f aca="false">low_v2_m!E97+temporary_pension_bonus_low!B97</f>
        <v>27780550.9062324</v>
      </c>
      <c r="H109" s="42" t="n">
        <f aca="false">F109-J109</f>
        <v>24677211.8546775</v>
      </c>
      <c r="I109" s="42" t="n">
        <f aca="false">G109-K109</f>
        <v>23567092.7075611</v>
      </c>
      <c r="J109" s="125" t="n">
        <f aca="false">low_v2_m!J97</f>
        <v>4343771.33883637</v>
      </c>
      <c r="K109" s="125" t="n">
        <f aca="false">low_v2_m!K97</f>
        <v>4213458.19867127</v>
      </c>
      <c r="L109" s="42" t="n">
        <f aca="false">H109-I109</f>
        <v>1110119.14711637</v>
      </c>
      <c r="M109" s="42" t="n">
        <f aca="false">J109-K109</f>
        <v>130313.140165092</v>
      </c>
      <c r="N109" s="125" t="n">
        <f aca="false">SUM(low_v5_m!C97:J97)</f>
        <v>2256741.83508038</v>
      </c>
      <c r="O109" s="7"/>
      <c r="P109" s="7"/>
      <c r="Q109" s="42" t="n">
        <f aca="false">I109*5.5017049523</f>
        <v>129659190.660502</v>
      </c>
      <c r="R109" s="42"/>
      <c r="S109" s="42"/>
      <c r="T109" s="7"/>
      <c r="U109" s="7"/>
      <c r="V109" s="42" t="n">
        <f aca="false">K109*5.5017049523</f>
        <v>23181203.8379388</v>
      </c>
      <c r="W109" s="42" t="n">
        <f aca="false">M109*5.5017049523</f>
        <v>716944.448596048</v>
      </c>
      <c r="X109" s="42" t="n">
        <f aca="false">N109*5.1890047538+L109*5.5017049523</f>
        <v>17817792.1196646</v>
      </c>
      <c r="Y109" s="42" t="n">
        <f aca="false">N109*5.1890047538</f>
        <v>11710244.1103315</v>
      </c>
      <c r="Z109" s="42" t="n">
        <f aca="false">L109*5.5017049523</f>
        <v>6107548.00933317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f aca="false">low_v2_m!D98+temporary_pension_bonus_low!B98</f>
        <v>29239225.9839591</v>
      </c>
      <c r="G110" s="123" t="n">
        <f aca="false">low_v2_m!E98+temporary_pension_bonus_low!B98</f>
        <v>27990275.3159847</v>
      </c>
      <c r="H110" s="8" t="n">
        <f aca="false">F110-J110</f>
        <v>24783183.4083906</v>
      </c>
      <c r="I110" s="8" t="n">
        <f aca="false">G110-K110</f>
        <v>23667914.0176832</v>
      </c>
      <c r="J110" s="123" t="n">
        <f aca="false">low_v2_m!J98</f>
        <v>4456042.57556858</v>
      </c>
      <c r="K110" s="123" t="n">
        <f aca="false">low_v2_m!K98</f>
        <v>4322361.29830152</v>
      </c>
      <c r="L110" s="8" t="n">
        <f aca="false">H110-I110</f>
        <v>1115269.3907074</v>
      </c>
      <c r="M110" s="8" t="n">
        <f aca="false">J110-K110</f>
        <v>133681.277267057</v>
      </c>
      <c r="N110" s="123" t="n">
        <f aca="false">SUM(low_v5_m!C98:J98)</f>
        <v>2810166.28811285</v>
      </c>
      <c r="O110" s="5"/>
      <c r="P110" s="5"/>
      <c r="Q110" s="8" t="n">
        <f aca="false">I110*5.5017049523</f>
        <v>130213879.761698</v>
      </c>
      <c r="R110" s="8"/>
      <c r="S110" s="8"/>
      <c r="T110" s="5"/>
      <c r="U110" s="5"/>
      <c r="V110" s="8" t="n">
        <f aca="false">K110*5.5017049523</f>
        <v>23780356.5604953</v>
      </c>
      <c r="W110" s="8" t="n">
        <f aca="false">M110*5.5017049523</f>
        <v>735474.945169959</v>
      </c>
      <c r="X110" s="8" t="n">
        <f aca="false">N110*5.1890047538+L110*5.5017049523</f>
        <v>20717849.3579896</v>
      </c>
      <c r="Y110" s="8" t="n">
        <f aca="false">N110*5.1890047538</f>
        <v>14581966.2279861</v>
      </c>
      <c r="Z110" s="8" t="n">
        <f aca="false">L110*5.5017049523</f>
        <v>6135883.13000353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f aca="false">low_v2_m!D99+temporary_pension_bonus_low!B99</f>
        <v>29319256.1345758</v>
      </c>
      <c r="G111" s="125" t="n">
        <f aca="false">low_v2_m!E99+temporary_pension_bonus_low!B99</f>
        <v>28067544.0975557</v>
      </c>
      <c r="H111" s="42" t="n">
        <f aca="false">F111-J111</f>
        <v>24797450.6559363</v>
      </c>
      <c r="I111" s="42" t="n">
        <f aca="false">G111-K111</f>
        <v>23681392.7832754</v>
      </c>
      <c r="J111" s="125" t="n">
        <f aca="false">low_v2_m!J99</f>
        <v>4521805.47863952</v>
      </c>
      <c r="K111" s="125" t="n">
        <f aca="false">low_v2_m!K99</f>
        <v>4386151.31428033</v>
      </c>
      <c r="L111" s="42" t="n">
        <f aca="false">H111-I111</f>
        <v>1116057.8726609</v>
      </c>
      <c r="M111" s="42" t="n">
        <f aca="false">J111-K111</f>
        <v>135654.164359187</v>
      </c>
      <c r="N111" s="125" t="n">
        <f aca="false">SUM(low_v5_m!C99:J99)</f>
        <v>2301772.1659363</v>
      </c>
      <c r="O111" s="7"/>
      <c r="P111" s="7"/>
      <c r="Q111" s="42" t="n">
        <f aca="false">I111*5.5017049523</f>
        <v>130288035.953108</v>
      </c>
      <c r="R111" s="42"/>
      <c r="S111" s="42"/>
      <c r="T111" s="7"/>
      <c r="U111" s="7"/>
      <c r="V111" s="42" t="n">
        <f aca="false">K111*5.5017049523</f>
        <v>24131310.4073132</v>
      </c>
      <c r="W111" s="42" t="n">
        <f aca="false">M111*5.5017049523</f>
        <v>746329.187855056</v>
      </c>
      <c r="X111" s="42" t="n">
        <f aca="false">N111*5.1890047538+L111*5.5017049523</f>
        <v>18084127.8362799</v>
      </c>
      <c r="Y111" s="42" t="n">
        <f aca="false">N111*5.1890047538</f>
        <v>11943906.711208</v>
      </c>
      <c r="Z111" s="42" t="n">
        <f aca="false">L111*5.5017049523</f>
        <v>6140221.12507188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f aca="false">low_v2_m!D100+temporary_pension_bonus_low!B100</f>
        <v>29356704.0729973</v>
      </c>
      <c r="G112" s="125" t="n">
        <f aca="false">low_v2_m!E100+temporary_pension_bonus_low!B100</f>
        <v>28102770.1469075</v>
      </c>
      <c r="H112" s="42" t="n">
        <f aca="false">F112-J112</f>
        <v>24791439.3075382</v>
      </c>
      <c r="I112" s="42" t="n">
        <f aca="false">G112-K112</f>
        <v>23674463.3244122</v>
      </c>
      <c r="J112" s="125" t="n">
        <f aca="false">low_v2_m!J100</f>
        <v>4565264.76545906</v>
      </c>
      <c r="K112" s="125" t="n">
        <f aca="false">low_v2_m!K100</f>
        <v>4428306.82249529</v>
      </c>
      <c r="L112" s="42" t="n">
        <f aca="false">H112-I112</f>
        <v>1116975.98312601</v>
      </c>
      <c r="M112" s="42" t="n">
        <f aca="false">J112-K112</f>
        <v>136957.942963771</v>
      </c>
      <c r="N112" s="125" t="n">
        <f aca="false">SUM(low_v5_m!C100:J100)</f>
        <v>2307456.34396446</v>
      </c>
      <c r="O112" s="7"/>
      <c r="P112" s="7"/>
      <c r="Q112" s="42" t="n">
        <f aca="false">I112*5.5017049523</f>
        <v>130249912.114963</v>
      </c>
      <c r="R112" s="42"/>
      <c r="S112" s="42"/>
      <c r="T112" s="7"/>
      <c r="U112" s="7"/>
      <c r="V112" s="42" t="n">
        <f aca="false">K112*5.5017049523</f>
        <v>24363237.5756262</v>
      </c>
      <c r="W112" s="42" t="n">
        <f aca="false">M112*5.5017049523</f>
        <v>753502.193060598</v>
      </c>
      <c r="X112" s="42" t="n">
        <f aca="false">N112*5.1890047538+L112*5.5017049523</f>
        <v>18118674.2359821</v>
      </c>
      <c r="Y112" s="42" t="n">
        <f aca="false">N112*5.1890047538</f>
        <v>11973401.9380175</v>
      </c>
      <c r="Z112" s="42" t="n">
        <f aca="false">L112*5.5017049523</f>
        <v>6145272.29796454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f aca="false">low_v2_m!D101+temporary_pension_bonus_low!B101</f>
        <v>29492735.4099234</v>
      </c>
      <c r="G113" s="125" t="n">
        <f aca="false">low_v2_m!E101+temporary_pension_bonus_low!B101</f>
        <v>28232406.1427935</v>
      </c>
      <c r="H113" s="42" t="n">
        <f aca="false">F113-J113</f>
        <v>24844971.4413082</v>
      </c>
      <c r="I113" s="42" t="n">
        <f aca="false">G113-K113</f>
        <v>23724075.0932367</v>
      </c>
      <c r="J113" s="125" t="n">
        <f aca="false">low_v2_m!J101</f>
        <v>4647763.96861524</v>
      </c>
      <c r="K113" s="125" t="n">
        <f aca="false">low_v2_m!K101</f>
        <v>4508331.04955679</v>
      </c>
      <c r="L113" s="42" t="n">
        <f aca="false">H113-I113</f>
        <v>1120896.34807142</v>
      </c>
      <c r="M113" s="42" t="n">
        <f aca="false">J113-K113</f>
        <v>139432.919058458</v>
      </c>
      <c r="N113" s="125" t="n">
        <f aca="false">SUM(low_v5_m!C101:J101)</f>
        <v>2321226.73541011</v>
      </c>
      <c r="O113" s="7"/>
      <c r="P113" s="7"/>
      <c r="Q113" s="42" t="n">
        <f aca="false">I113*5.5017049523</f>
        <v>130522861.429198</v>
      </c>
      <c r="R113" s="42"/>
      <c r="S113" s="42"/>
      <c r="T113" s="7"/>
      <c r="U113" s="7"/>
      <c r="V113" s="42" t="n">
        <f aca="false">K113*5.5017049523</f>
        <v>24803507.2619544</v>
      </c>
      <c r="W113" s="42" t="n">
        <f aca="false">M113*5.5017049523</f>
        <v>767118.781297563</v>
      </c>
      <c r="X113" s="42" t="n">
        <f aca="false">N113*5.1890047538+L113*5.5017049523</f>
        <v>18211697.5538902</v>
      </c>
      <c r="Y113" s="42" t="n">
        <f aca="false">N113*5.1890047538</f>
        <v>12044856.5646907</v>
      </c>
      <c r="Z113" s="42" t="n">
        <f aca="false">L113*5.5017049523</f>
        <v>6166840.98919953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f aca="false">low_v2_m!D102+temporary_pension_bonus_low!B102</f>
        <v>29636136.3506339</v>
      </c>
      <c r="G114" s="123" t="n">
        <f aca="false">low_v2_m!E102+temporary_pension_bonus_low!B102</f>
        <v>28369780.7698681</v>
      </c>
      <c r="H114" s="8" t="n">
        <f aca="false">F114-J114</f>
        <v>24964262.3459088</v>
      </c>
      <c r="I114" s="8" t="n">
        <f aca="false">G114-K114</f>
        <v>23838062.9852847</v>
      </c>
      <c r="J114" s="123" t="n">
        <f aca="false">low_v2_m!J102</f>
        <v>4671874.00472513</v>
      </c>
      <c r="K114" s="123" t="n">
        <f aca="false">low_v2_m!K102</f>
        <v>4531717.78458337</v>
      </c>
      <c r="L114" s="8" t="n">
        <f aca="false">H114-I114</f>
        <v>1126199.36062404</v>
      </c>
      <c r="M114" s="8" t="n">
        <f aca="false">J114-K114</f>
        <v>140156.220141754</v>
      </c>
      <c r="N114" s="123" t="n">
        <f aca="false">SUM(low_v5_m!C102:J102)</f>
        <v>2808970.16013087</v>
      </c>
      <c r="O114" s="5"/>
      <c r="P114" s="5"/>
      <c r="Q114" s="8" t="n">
        <f aca="false">I114*5.5017049523</f>
        <v>131149989.17938</v>
      </c>
      <c r="R114" s="8"/>
      <c r="S114" s="8"/>
      <c r="T114" s="5"/>
      <c r="U114" s="5"/>
      <c r="V114" s="8" t="n">
        <f aca="false">K114*5.5017049523</f>
        <v>24932174.1778683</v>
      </c>
      <c r="W114" s="8" t="n">
        <f aca="false">M114*5.5017049523</f>
        <v>771098.17044954</v>
      </c>
      <c r="X114" s="8" t="n">
        <f aca="false">N114*5.1890047538+L114*5.5017049523</f>
        <v>20771776.1138238</v>
      </c>
      <c r="Y114" s="8" t="n">
        <f aca="false">N114*5.1890047538</f>
        <v>14575759.5142014</v>
      </c>
      <c r="Z114" s="8" t="n">
        <f aca="false">L114*5.5017049523</f>
        <v>6196016.59962236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f aca="false">low_v2_m!D103+temporary_pension_bonus_low!B103</f>
        <v>29712378.4849263</v>
      </c>
      <c r="G115" s="125" t="n">
        <f aca="false">low_v2_m!E103+temporary_pension_bonus_low!B103</f>
        <v>28442596.6604131</v>
      </c>
      <c r="H115" s="42" t="n">
        <f aca="false">F115-J115</f>
        <v>25000864.986626</v>
      </c>
      <c r="I115" s="42" t="n">
        <f aca="false">G115-K115</f>
        <v>23872428.5670618</v>
      </c>
      <c r="J115" s="125" t="n">
        <f aca="false">low_v2_m!J103</f>
        <v>4711513.49830035</v>
      </c>
      <c r="K115" s="125" t="n">
        <f aca="false">low_v2_m!K103</f>
        <v>4570168.09335134</v>
      </c>
      <c r="L115" s="42" t="n">
        <f aca="false">H115-I115</f>
        <v>1128436.41956416</v>
      </c>
      <c r="M115" s="42" t="n">
        <f aca="false">J115-K115</f>
        <v>141345.40494901</v>
      </c>
      <c r="N115" s="125" t="n">
        <f aca="false">SUM(low_v5_m!C103:J103)</f>
        <v>2311122.81521823</v>
      </c>
      <c r="O115" s="7"/>
      <c r="P115" s="7"/>
      <c r="Q115" s="42" t="n">
        <f aca="false">I115*5.5017049523</f>
        <v>131339058.470832</v>
      </c>
      <c r="R115" s="42"/>
      <c r="S115" s="42"/>
      <c r="T115" s="7"/>
      <c r="U115" s="7"/>
      <c r="V115" s="42" t="n">
        <f aca="false">K115*5.5017049523</f>
        <v>25143716.4320345</v>
      </c>
      <c r="W115" s="42" t="n">
        <f aca="false">M115*5.5017049523</f>
        <v>777640.714392819</v>
      </c>
      <c r="X115" s="42" t="n">
        <f aca="false">N115*5.1890047538+L115*5.5017049523</f>
        <v>18200751.5126549</v>
      </c>
      <c r="Y115" s="42" t="n">
        <f aca="false">N115*5.1890047538</f>
        <v>11992427.2747831</v>
      </c>
      <c r="Z115" s="42" t="n">
        <f aca="false">L115*5.5017049523</f>
        <v>6208324.23787181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f aca="false">low_v2_m!D104+temporary_pension_bonus_low!B104</f>
        <v>29832051.7204876</v>
      </c>
      <c r="G116" s="125" t="n">
        <f aca="false">low_v2_m!E104+temporary_pension_bonus_low!B104</f>
        <v>28557507.6891982</v>
      </c>
      <c r="H116" s="42" t="n">
        <f aca="false">F116-J116</f>
        <v>25008525.3250059</v>
      </c>
      <c r="I116" s="42" t="n">
        <f aca="false">G116-K116</f>
        <v>23878687.0855809</v>
      </c>
      <c r="J116" s="125" t="n">
        <f aca="false">low_v2_m!J104</f>
        <v>4823526.39548171</v>
      </c>
      <c r="K116" s="125" t="n">
        <f aca="false">low_v2_m!K104</f>
        <v>4678820.60361726</v>
      </c>
      <c r="L116" s="42" t="n">
        <f aca="false">H116-I116</f>
        <v>1129838.23942503</v>
      </c>
      <c r="M116" s="42" t="n">
        <f aca="false">J116-K116</f>
        <v>144705.791864451</v>
      </c>
      <c r="N116" s="125" t="n">
        <f aca="false">SUM(low_v5_m!C104:J104)</f>
        <v>2316091.79110856</v>
      </c>
      <c r="O116" s="7"/>
      <c r="P116" s="7"/>
      <c r="Q116" s="42" t="n">
        <f aca="false">I116*5.5017049523</f>
        <v>131373490.993163</v>
      </c>
      <c r="R116" s="42"/>
      <c r="S116" s="42"/>
      <c r="T116" s="7"/>
      <c r="U116" s="7"/>
      <c r="V116" s="42" t="n">
        <f aca="false">K116*5.5017049523</f>
        <v>25741490.4858443</v>
      </c>
      <c r="W116" s="42" t="n">
        <f aca="false">M116*5.5017049523</f>
        <v>796128.571727143</v>
      </c>
      <c r="X116" s="42" t="n">
        <f aca="false">N116*5.1890047538+L116*5.5017049523</f>
        <v>18234247.9514421</v>
      </c>
      <c r="Y116" s="42" t="n">
        <f aca="false">N116*5.1890047538</f>
        <v>12018211.3142995</v>
      </c>
      <c r="Z116" s="42" t="n">
        <f aca="false">L116*5.5017049523</f>
        <v>6216036.63714262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f aca="false">low_v2_m!D105+temporary_pension_bonus_low!B105</f>
        <v>30168808.0530685</v>
      </c>
      <c r="G117" s="125" t="n">
        <f aca="false">low_v2_m!E105+temporary_pension_bonus_low!B105</f>
        <v>28879530.6167895</v>
      </c>
      <c r="H117" s="42" t="n">
        <f aca="false">F117-J117</f>
        <v>25260825.6981707</v>
      </c>
      <c r="I117" s="42" t="n">
        <f aca="false">G117-K117</f>
        <v>24118787.7325387</v>
      </c>
      <c r="J117" s="125" t="n">
        <f aca="false">low_v2_m!J105</f>
        <v>4907982.35489777</v>
      </c>
      <c r="K117" s="125" t="n">
        <f aca="false">low_v2_m!K105</f>
        <v>4760742.88425084</v>
      </c>
      <c r="L117" s="42" t="n">
        <f aca="false">H117-I117</f>
        <v>1142037.96563206</v>
      </c>
      <c r="M117" s="42" t="n">
        <f aca="false">J117-K117</f>
        <v>147239.470646933</v>
      </c>
      <c r="N117" s="125" t="n">
        <f aca="false">SUM(low_v5_m!C105:J105)</f>
        <v>2253300.76616121</v>
      </c>
      <c r="O117" s="7"/>
      <c r="P117" s="7"/>
      <c r="Q117" s="42" t="n">
        <f aca="false">I117*5.5017049523</f>
        <v>132694453.91158</v>
      </c>
      <c r="R117" s="42"/>
      <c r="S117" s="42"/>
      <c r="T117" s="7"/>
      <c r="U117" s="7"/>
      <c r="V117" s="42" t="n">
        <f aca="false">K117*5.5017049523</f>
        <v>26192202.7029098</v>
      </c>
      <c r="W117" s="42" t="n">
        <f aca="false">M117*5.5017049523</f>
        <v>810068.12483226</v>
      </c>
      <c r="X117" s="42" t="n">
        <f aca="false">N117*5.1890047538+L117*5.5017049523</f>
        <v>17975544.3185842</v>
      </c>
      <c r="Y117" s="42" t="n">
        <f aca="false">N117*5.1890047538</f>
        <v>11692388.3873517</v>
      </c>
      <c r="Z117" s="42" t="n">
        <f aca="false">L117*5.5017049523</f>
        <v>6283155.93123251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2020-02-12T17:23:37Z</dcterms:modified>
  <cp:revision>275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